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updateLinks="always" defaultThemeVersion="166925"/>
  <mc:AlternateContent xmlns:mc="http://schemas.openxmlformats.org/markup-compatibility/2006">
    <mc:Choice Requires="x15">
      <x15ac:absPath xmlns:x15ac="http://schemas.microsoft.com/office/spreadsheetml/2010/11/ac" url="C:\Users\Eusse\Desktop\TORRES\Documentos\BACKUP\08. Secretaria de Justicia\Año 2024\4. Informes de Ley\3. PTEP_3er Cuatrimestre\"/>
    </mc:Choice>
  </mc:AlternateContent>
  <xr:revisionPtr revIDLastSave="0" documentId="13_ncr:1_{A450E2DE-911E-4E39-B83A-C78ACC3B3C44}" xr6:coauthVersionLast="47" xr6:coauthVersionMax="47" xr10:uidLastSave="{00000000-0000-0000-0000-000000000000}"/>
  <bookViews>
    <workbookView xWindow="-120" yWindow="-120" windowWidth="20730" windowHeight="11160" tabRatio="833" firstSheet="2" activeTab="2" xr2:uid="{00000000-000D-0000-FFFF-FFFF00000000}"/>
  </bookViews>
  <sheets>
    <sheet name="Instrucciones" sheetId="12" state="hidden" r:id="rId1"/>
    <sheet name="Informe OCI 31-08-24" sheetId="13" state="hidden" r:id="rId2"/>
    <sheet name="Informe OCI 31-12-2024" sheetId="14" r:id="rId3"/>
    <sheet name="PTEP" sheetId="11" r:id="rId4"/>
    <sheet name="Componente 1" sheetId="3" r:id="rId5"/>
    <sheet name="Componente 2" sheetId="1" r:id="rId6"/>
    <sheet name="Componente 3" sheetId="4" r:id="rId7"/>
    <sheet name="Componente 4" sheetId="5" r:id="rId8"/>
    <sheet name="Componente 5" sheetId="6" r:id="rId9"/>
    <sheet name="Componente 6" sheetId="7" r:id="rId10"/>
    <sheet name="Componente 7" sheetId="8" r:id="rId11"/>
    <sheet name="Componente 8" sheetId="9" r:id="rId12"/>
    <sheet name="Componente 9" sheetId="10" r:id="rId13"/>
  </sheets>
  <externalReferences>
    <externalReference r:id="rId14"/>
    <externalReference r:id="rId15"/>
  </externalReferences>
  <definedNames>
    <definedName name="_xlnm._FilterDatabase" localSheetId="4" hidden="1">'Componente 1'!$A$4:$BV$25</definedName>
    <definedName name="_xlnm._FilterDatabase" localSheetId="5" hidden="1">'Componente 2'!$A$4:$BV$27</definedName>
    <definedName name="_xlnm._FilterDatabase" localSheetId="6" hidden="1">'Componente 3'!$A$4:$BV$15</definedName>
    <definedName name="_xlnm._FilterDatabase" localSheetId="7" hidden="1">'Componente 4'!$B$13:$BN$13</definedName>
    <definedName name="_xlnm._FilterDatabase" localSheetId="8" hidden="1">'Componente 5'!$B$4:$BV$12</definedName>
    <definedName name="_xlnm._FilterDatabase" localSheetId="10" hidden="1">'Componente 7'!$A$4:$BV$14</definedName>
    <definedName name="_xlnm._FilterDatabase" localSheetId="11" hidden="1">'Componente 8'!$B$4:$BV$4</definedName>
    <definedName name="_xlnm._FilterDatabase" localSheetId="12" hidden="1">'Componente 9'!$B$4:$BV$4</definedName>
    <definedName name="_xlnm.Print_Area" localSheetId="4">'Componente 1'!$A$1:$BV$25</definedName>
    <definedName name="_xlnm.Print_Area" localSheetId="5">'Componente 2'!$A$1:$BV$27</definedName>
    <definedName name="_xlnm.Print_Area" localSheetId="6">'Componente 3'!$A$1:$BV$15</definedName>
    <definedName name="_xlnm.Print_Area" localSheetId="7">'Componente 4'!$A$1:$BV$16</definedName>
    <definedName name="_xlnm.Print_Area" localSheetId="8">'Componente 5'!$A$1:$BV$13</definedName>
    <definedName name="_xlnm.Print_Area" localSheetId="9">'Componente 6'!$A$1:$BV$16</definedName>
    <definedName name="_xlnm.Print_Area" localSheetId="10">'Componente 7'!$A$1:$BV$14</definedName>
    <definedName name="_xlnm.Print_Area" localSheetId="11">'Componente 8'!$A$1:$BV$13</definedName>
    <definedName name="_xlnm.Print_Area" localSheetId="12">'Componente 9'!$A$1:$BV$8</definedName>
    <definedName name="_xlnm.Print_Area" localSheetId="3">PTEP!$A$1:$H$29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6" i="8" l="1"/>
  <c r="BB13" i="5"/>
  <c r="BU14" i="3" l="1"/>
  <c r="AU7" i="7" l="1"/>
  <c r="AR10" i="4"/>
  <c r="AY7" i="7"/>
  <c r="AZ7" i="7"/>
  <c r="AY8" i="7"/>
  <c r="AZ8" i="7"/>
  <c r="AY9" i="7"/>
  <c r="AZ9" i="7"/>
  <c r="BA9" i="7" s="1"/>
  <c r="BU9" i="7" s="1"/>
  <c r="AY10" i="7"/>
  <c r="AZ10" i="7"/>
  <c r="AY11" i="7"/>
  <c r="AZ11" i="7"/>
  <c r="AY12" i="7"/>
  <c r="AZ12" i="7"/>
  <c r="AY13" i="7"/>
  <c r="AZ13" i="7"/>
  <c r="AU9" i="6"/>
  <c r="N11" i="3"/>
  <c r="Q11" i="3"/>
  <c r="AO5" i="8"/>
  <c r="AO10" i="6"/>
  <c r="AL7" i="1"/>
  <c r="AZ19" i="3"/>
  <c r="BA12" i="7" l="1"/>
  <c r="BA10" i="7"/>
  <c r="BU10" i="7" s="1"/>
  <c r="BA13" i="7"/>
  <c r="BU13" i="7" s="1"/>
  <c r="BA7" i="7"/>
  <c r="BU7" i="7" s="1"/>
  <c r="BA11" i="7"/>
  <c r="BU11" i="7" s="1"/>
  <c r="BA8" i="7"/>
  <c r="BU8" i="7" s="1"/>
  <c r="AC5" i="4"/>
  <c r="AY21" i="3"/>
  <c r="AF21" i="3"/>
  <c r="AY5" i="9" l="1"/>
  <c r="AR11" i="6"/>
  <c r="AO11" i="6"/>
  <c r="AL11" i="6"/>
  <c r="AI11" i="6"/>
  <c r="AF11" i="6"/>
  <c r="AC11" i="6"/>
  <c r="Z11" i="6"/>
  <c r="T11" i="6"/>
  <c r="Q11" i="6"/>
  <c r="W11" i="6"/>
  <c r="N11" i="6"/>
  <c r="AC19" i="3" l="1"/>
  <c r="AU14" i="4"/>
  <c r="AZ14" i="4"/>
  <c r="AY14" i="4"/>
  <c r="AC14" i="4"/>
  <c r="AY6" i="7"/>
  <c r="AZ6" i="7"/>
  <c r="AC8" i="9"/>
  <c r="AC10" i="7"/>
  <c r="AU9" i="7"/>
  <c r="AU8" i="7"/>
  <c r="AC6" i="7"/>
  <c r="AL9" i="6"/>
  <c r="AU6" i="6"/>
  <c r="AR6" i="6"/>
  <c r="AO6" i="6"/>
  <c r="AL6" i="6"/>
  <c r="AI6" i="6"/>
  <c r="AF6" i="6"/>
  <c r="AC6" i="6"/>
  <c r="Z6" i="6"/>
  <c r="W6" i="6"/>
  <c r="T6" i="6"/>
  <c r="Q6" i="6"/>
  <c r="N6" i="6"/>
  <c r="AU14" i="5"/>
  <c r="AO12" i="4"/>
  <c r="AC7" i="4"/>
  <c r="AC6" i="4"/>
  <c r="AY6" i="1"/>
  <c r="AY7" i="1"/>
  <c r="AY8" i="1"/>
  <c r="AY9" i="1"/>
  <c r="AY10" i="1"/>
  <c r="AY11" i="1"/>
  <c r="AY12" i="1"/>
  <c r="AY13" i="1"/>
  <c r="AY14" i="1"/>
  <c r="AY15" i="1"/>
  <c r="AY16" i="1"/>
  <c r="AY17" i="1"/>
  <c r="AY18" i="1"/>
  <c r="AY19" i="1"/>
  <c r="AY20" i="1"/>
  <c r="AY21" i="1"/>
  <c r="AY22" i="1"/>
  <c r="AY23" i="1"/>
  <c r="AY24" i="1"/>
  <c r="AY25" i="1"/>
  <c r="AY26" i="1"/>
  <c r="AZ6" i="1"/>
  <c r="AZ7" i="1"/>
  <c r="AZ8" i="1"/>
  <c r="AZ9" i="1"/>
  <c r="AZ10" i="1"/>
  <c r="AZ11" i="1"/>
  <c r="AZ12" i="1"/>
  <c r="AZ13" i="1"/>
  <c r="AZ14" i="1"/>
  <c r="AZ15" i="1"/>
  <c r="AZ16" i="1"/>
  <c r="AZ17" i="1"/>
  <c r="AZ18" i="1"/>
  <c r="AZ19" i="1"/>
  <c r="AZ20" i="1"/>
  <c r="AZ21" i="1"/>
  <c r="AZ22" i="1"/>
  <c r="AZ23" i="1"/>
  <c r="AZ24" i="1"/>
  <c r="AZ25" i="1"/>
  <c r="AZ26" i="1"/>
  <c r="AR13" i="1"/>
  <c r="D18" i="11"/>
  <c r="D17" i="11"/>
  <c r="D16" i="11"/>
  <c r="D14" i="11"/>
  <c r="D13" i="11"/>
  <c r="D12" i="11"/>
  <c r="D11" i="11"/>
  <c r="BA6" i="7" l="1"/>
  <c r="BA13" i="1"/>
  <c r="BU13" i="1" s="1"/>
  <c r="BU6" i="7" l="1"/>
  <c r="AC9" i="3"/>
  <c r="Z9" i="3"/>
  <c r="AU10" i="3"/>
  <c r="AL8" i="3"/>
  <c r="AC8" i="3"/>
  <c r="T8" i="3"/>
  <c r="K24" i="3"/>
  <c r="K23" i="3"/>
  <c r="K22" i="3"/>
  <c r="K21" i="3"/>
  <c r="K20" i="3"/>
  <c r="K19" i="3"/>
  <c r="K18" i="3"/>
  <c r="K17" i="3"/>
  <c r="K16" i="3"/>
  <c r="K15" i="3"/>
  <c r="K14" i="3"/>
  <c r="K13" i="3"/>
  <c r="K12" i="3"/>
  <c r="K11" i="3"/>
  <c r="K10" i="3"/>
  <c r="K9" i="3"/>
  <c r="K8" i="3"/>
  <c r="K7" i="3"/>
  <c r="K6" i="3"/>
  <c r="K5" i="3"/>
  <c r="T6" i="8" l="1"/>
  <c r="AC6" i="8"/>
  <c r="AL6" i="8"/>
  <c r="AR9" i="4" l="1"/>
  <c r="AO9" i="4"/>
  <c r="AL9" i="4"/>
  <c r="AI9" i="4"/>
  <c r="AF9" i="4"/>
  <c r="AC9" i="4"/>
  <c r="Z9" i="4"/>
  <c r="W9" i="4"/>
  <c r="T9" i="4"/>
  <c r="Q9" i="4"/>
  <c r="N9" i="4"/>
  <c r="AR8" i="4"/>
  <c r="AO8" i="4"/>
  <c r="AL8" i="4"/>
  <c r="AI8" i="4"/>
  <c r="AF8" i="4"/>
  <c r="AC8" i="4"/>
  <c r="Z8" i="4"/>
  <c r="W8" i="4"/>
  <c r="T8" i="4"/>
  <c r="Q8" i="4"/>
  <c r="N8" i="4"/>
  <c r="AC24" i="3" l="1"/>
  <c r="AY16" i="3"/>
  <c r="AY17" i="3"/>
  <c r="AY18" i="3"/>
  <c r="AY19" i="3"/>
  <c r="AU18" i="3"/>
  <c r="AC18" i="3"/>
  <c r="AZ18" i="3"/>
  <c r="AR12" i="3"/>
  <c r="AO12" i="3"/>
  <c r="AL12" i="3"/>
  <c r="AI12" i="3"/>
  <c r="AF12" i="3"/>
  <c r="AC12" i="3"/>
  <c r="Z12" i="3"/>
  <c r="AR11" i="3"/>
  <c r="AO11" i="3"/>
  <c r="AL11" i="3"/>
  <c r="AI11" i="3"/>
  <c r="AF11" i="3"/>
  <c r="AC11" i="3"/>
  <c r="Z11" i="3"/>
  <c r="Q12" i="3"/>
  <c r="W12" i="3"/>
  <c r="W11" i="3"/>
  <c r="T12" i="3"/>
  <c r="T11" i="3"/>
  <c r="AU19" i="3"/>
  <c r="AL19" i="3"/>
  <c r="AU17" i="3"/>
  <c r="T21" i="3"/>
  <c r="AO7" i="6"/>
  <c r="AZ16" i="3"/>
  <c r="N11" i="9"/>
  <c r="N10" i="9"/>
  <c r="Q9" i="9"/>
  <c r="Q7" i="9"/>
  <c r="N10" i="6"/>
  <c r="AC12" i="6"/>
  <c r="AU12" i="6"/>
  <c r="AU11" i="6"/>
  <c r="AF10" i="6"/>
  <c r="W10" i="6"/>
  <c r="AU5" i="6"/>
  <c r="AF7" i="6"/>
  <c r="AC5" i="6"/>
  <c r="W7" i="6"/>
  <c r="AU12" i="8"/>
  <c r="AU13" i="8"/>
  <c r="AL13" i="8"/>
  <c r="AC12" i="8"/>
  <c r="AC13" i="8"/>
  <c r="T13" i="8"/>
  <c r="AF11" i="8"/>
  <c r="AU11" i="8"/>
  <c r="AU10" i="8"/>
  <c r="AU9" i="8"/>
  <c r="AL9" i="8"/>
  <c r="AC9" i="8"/>
  <c r="T9" i="8"/>
  <c r="AU8" i="8"/>
  <c r="AL8" i="8"/>
  <c r="AC8" i="8"/>
  <c r="T8" i="8"/>
  <c r="W7" i="8"/>
  <c r="AU6" i="8"/>
  <c r="AU5" i="7"/>
  <c r="AU13" i="7"/>
  <c r="AO11" i="7"/>
  <c r="AO14" i="7"/>
  <c r="AO15" i="7"/>
  <c r="AF13" i="7"/>
  <c r="W12" i="7"/>
  <c r="AC9" i="6"/>
  <c r="T9" i="6"/>
  <c r="AO8" i="6"/>
  <c r="AF8" i="6"/>
  <c r="W8" i="6"/>
  <c r="AR15" i="5"/>
  <c r="AC15" i="5"/>
  <c r="AU6" i="10"/>
  <c r="AL7" i="10"/>
  <c r="AC6" i="10"/>
  <c r="Z7" i="10"/>
  <c r="AU5" i="9"/>
  <c r="AU8" i="9"/>
  <c r="AL10" i="9"/>
  <c r="AL11" i="9"/>
  <c r="Z10" i="9"/>
  <c r="Z11" i="9"/>
  <c r="AL12" i="9"/>
  <c r="Z12" i="9"/>
  <c r="AC13" i="4"/>
  <c r="W12" i="4"/>
  <c r="AF12" i="4"/>
  <c r="AR13" i="4"/>
  <c r="AR11" i="4"/>
  <c r="AO10" i="4"/>
  <c r="AU8" i="4"/>
  <c r="AU5" i="4"/>
  <c r="AL26" i="1"/>
  <c r="AI25" i="1"/>
  <c r="Z24" i="1"/>
  <c r="W24" i="1"/>
  <c r="AC23" i="1"/>
  <c r="AU22" i="1"/>
  <c r="AL22" i="1"/>
  <c r="Z22" i="1"/>
  <c r="AU21" i="1"/>
  <c r="AR21" i="1"/>
  <c r="AO21" i="1"/>
  <c r="AL21" i="1"/>
  <c r="AF21" i="1"/>
  <c r="W21" i="1"/>
  <c r="Q20" i="1"/>
  <c r="AU19" i="1"/>
  <c r="AU18" i="1"/>
  <c r="W16" i="1"/>
  <c r="AU15" i="1"/>
  <c r="AU14" i="1"/>
  <c r="AI14" i="1"/>
  <c r="Z14" i="1"/>
  <c r="Z12" i="1"/>
  <c r="AR10" i="1"/>
  <c r="AO10" i="1"/>
  <c r="W10" i="1"/>
  <c r="AL9" i="1"/>
  <c r="AF9" i="1"/>
  <c r="W9" i="1"/>
  <c r="AU8" i="1"/>
  <c r="AC7" i="1"/>
  <c r="T7" i="1"/>
  <c r="Q6" i="1"/>
  <c r="AR6" i="1"/>
  <c r="AI6" i="1"/>
  <c r="Z6" i="1"/>
  <c r="AY5" i="1"/>
  <c r="W5" i="1"/>
  <c r="AZ23" i="3"/>
  <c r="AY23" i="3"/>
  <c r="W23" i="3"/>
  <c r="AC23" i="3"/>
  <c r="AI23" i="3"/>
  <c r="AO23" i="3"/>
  <c r="AZ14" i="3"/>
  <c r="AY14" i="3"/>
  <c r="W14" i="3"/>
  <c r="W13" i="3"/>
  <c r="AO13" i="3"/>
  <c r="AY10" i="3"/>
  <c r="AZ5" i="3"/>
  <c r="AY5" i="3"/>
  <c r="Z5" i="3"/>
  <c r="W5" i="3"/>
  <c r="BA16" i="3" l="1"/>
  <c r="BU16" i="3" s="1"/>
  <c r="BA18" i="3"/>
  <c r="BU18" i="3" s="1"/>
  <c r="BA23" i="3"/>
  <c r="BU23" i="3" s="1"/>
  <c r="BA19" i="3"/>
  <c r="BU19" i="3" s="1"/>
  <c r="N17" i="1"/>
  <c r="Q22" i="1"/>
  <c r="Q5" i="10"/>
  <c r="N6" i="9"/>
  <c r="T20" i="3" l="1"/>
  <c r="T22" i="3"/>
  <c r="Z21" i="3"/>
  <c r="AC20" i="3"/>
  <c r="AF22" i="3"/>
  <c r="AF14" i="3"/>
  <c r="AF15" i="3"/>
  <c r="AF13" i="3"/>
  <c r="AL20" i="3"/>
  <c r="AL21" i="3"/>
  <c r="AU23" i="3"/>
  <c r="AR21" i="3" l="1"/>
  <c r="AU11" i="3"/>
  <c r="AU12" i="3"/>
  <c r="AU20" i="3"/>
  <c r="AU8" i="3"/>
  <c r="AU7" i="3"/>
  <c r="AC7" i="3"/>
  <c r="AF6" i="3"/>
  <c r="BA20" i="1" l="1"/>
  <c r="BU20" i="1" s="1"/>
  <c r="BA22" i="1"/>
  <c r="BU22" i="1" s="1"/>
  <c r="BA23" i="1"/>
  <c r="BU23" i="1" s="1"/>
  <c r="BA26" i="1"/>
  <c r="BU26" i="1" s="1"/>
  <c r="AZ15" i="3"/>
  <c r="AZ17" i="3"/>
  <c r="BA17" i="3" s="1"/>
  <c r="BU17" i="3" s="1"/>
  <c r="AZ20" i="3"/>
  <c r="AZ21" i="3"/>
  <c r="AZ22" i="3"/>
  <c r="AZ24" i="3"/>
  <c r="AY15" i="3"/>
  <c r="AY20" i="3"/>
  <c r="AY22" i="3"/>
  <c r="AY24" i="3"/>
  <c r="BA24" i="3" l="1"/>
  <c r="BU24" i="3" s="1"/>
  <c r="BA20" i="3"/>
  <c r="BU20" i="3" s="1"/>
  <c r="BA15" i="3"/>
  <c r="BU15" i="3" s="1"/>
  <c r="BA22" i="3"/>
  <c r="BU22" i="3" s="1"/>
  <c r="BA21" i="3"/>
  <c r="BU21" i="3" s="1"/>
  <c r="BA21" i="1"/>
  <c r="BU21" i="1" s="1"/>
  <c r="BA17" i="1"/>
  <c r="BU17" i="1" s="1"/>
  <c r="BA18" i="1"/>
  <c r="BU18" i="1" s="1"/>
  <c r="BA24" i="1"/>
  <c r="BU24" i="1" s="1"/>
  <c r="BA25" i="1"/>
  <c r="BU25" i="1" s="1"/>
  <c r="BA19" i="1"/>
  <c r="BU19" i="1" s="1"/>
  <c r="AZ7" i="10" l="1"/>
  <c r="AY7" i="10"/>
  <c r="BA6" i="10"/>
  <c r="BU6" i="10" s="1"/>
  <c r="AZ5" i="10"/>
  <c r="AY5" i="10"/>
  <c r="AZ12" i="9"/>
  <c r="AY12" i="9"/>
  <c r="AZ11" i="9"/>
  <c r="AY11" i="9"/>
  <c r="AZ10" i="9"/>
  <c r="AY10" i="9"/>
  <c r="AZ9" i="9"/>
  <c r="AY9" i="9"/>
  <c r="AZ8" i="9"/>
  <c r="AY8" i="9"/>
  <c r="AZ7" i="9"/>
  <c r="AY7" i="9"/>
  <c r="AZ6" i="9"/>
  <c r="AY6" i="9"/>
  <c r="AZ5" i="9"/>
  <c r="AZ13" i="8"/>
  <c r="AY13" i="8"/>
  <c r="AZ12" i="8"/>
  <c r="AY12" i="8"/>
  <c r="AZ11" i="8"/>
  <c r="AY11" i="8"/>
  <c r="AZ10" i="8"/>
  <c r="AY10" i="8"/>
  <c r="AZ9" i="8"/>
  <c r="AY9" i="8"/>
  <c r="AZ8" i="8"/>
  <c r="AY8" i="8"/>
  <c r="AZ7" i="8"/>
  <c r="AY7" i="8"/>
  <c r="AZ6" i="8"/>
  <c r="AZ5" i="8"/>
  <c r="AY5" i="8"/>
  <c r="AZ15" i="7"/>
  <c r="AY15" i="7"/>
  <c r="AZ14" i="7"/>
  <c r="AY14" i="7"/>
  <c r="AZ5" i="7"/>
  <c r="AY5" i="7"/>
  <c r="AZ12" i="6"/>
  <c r="AY12" i="6"/>
  <c r="AZ11" i="6"/>
  <c r="AY11" i="6"/>
  <c r="AZ10" i="6"/>
  <c r="AY10" i="6"/>
  <c r="AZ9" i="6"/>
  <c r="AY9" i="6"/>
  <c r="AZ8" i="6"/>
  <c r="AY8" i="6"/>
  <c r="AZ6" i="6"/>
  <c r="AY6" i="6"/>
  <c r="AZ5" i="6"/>
  <c r="AY5" i="6"/>
  <c r="AZ15" i="5"/>
  <c r="AY15" i="5"/>
  <c r="AZ14" i="5"/>
  <c r="AY14" i="5"/>
  <c r="BA14" i="4"/>
  <c r="BU14" i="4" s="1"/>
  <c r="AZ13" i="4"/>
  <c r="AY13" i="4"/>
  <c r="AZ12" i="4"/>
  <c r="AY12" i="4"/>
  <c r="AZ11" i="4"/>
  <c r="AY11" i="4"/>
  <c r="AZ10" i="4"/>
  <c r="AY10" i="4"/>
  <c r="AZ9" i="4"/>
  <c r="AY9" i="4"/>
  <c r="AZ8" i="4"/>
  <c r="AY8" i="4"/>
  <c r="AZ7" i="4"/>
  <c r="AY7" i="4"/>
  <c r="AZ6" i="4"/>
  <c r="AY6" i="4"/>
  <c r="AZ5" i="4"/>
  <c r="AY5" i="4"/>
  <c r="AZ5" i="1"/>
  <c r="AZ13" i="3"/>
  <c r="AY13" i="3"/>
  <c r="AZ12" i="3"/>
  <c r="AY12" i="3"/>
  <c r="AZ11" i="3"/>
  <c r="AY11" i="3"/>
  <c r="AZ10" i="3"/>
  <c r="BA10" i="3" s="1"/>
  <c r="BU10" i="3" s="1"/>
  <c r="AZ9" i="3"/>
  <c r="AY9" i="3"/>
  <c r="AZ8" i="3"/>
  <c r="AY8" i="3"/>
  <c r="AZ7" i="3"/>
  <c r="AY7" i="3"/>
  <c r="AZ6" i="3"/>
  <c r="AY6" i="3"/>
  <c r="BA8" i="3" l="1"/>
  <c r="BU8" i="3" s="1"/>
  <c r="BA7" i="10"/>
  <c r="BU7" i="10" s="1"/>
  <c r="BA11" i="4"/>
  <c r="BU11" i="4" s="1"/>
  <c r="BA7" i="4"/>
  <c r="BU7" i="4" s="1"/>
  <c r="BA11" i="3"/>
  <c r="BU11" i="3" s="1"/>
  <c r="BA12" i="3"/>
  <c r="BU12" i="3" s="1"/>
  <c r="BA9" i="3"/>
  <c r="BU9" i="3" s="1"/>
  <c r="BA6" i="3"/>
  <c r="BU6" i="3" s="1"/>
  <c r="BA13" i="3"/>
  <c r="BU13" i="3" s="1"/>
  <c r="BA7" i="3"/>
  <c r="BU7" i="3" s="1"/>
  <c r="BA5" i="10"/>
  <c r="BU5" i="10" s="1"/>
  <c r="BA7" i="1"/>
  <c r="BU7" i="1" s="1"/>
  <c r="BA5" i="1"/>
  <c r="BU5" i="1" s="1"/>
  <c r="BA12" i="9"/>
  <c r="BU12" i="9" s="1"/>
  <c r="BA6" i="9"/>
  <c r="BU6" i="9" s="1"/>
  <c r="BA11" i="9"/>
  <c r="BU11" i="9" s="1"/>
  <c r="BA10" i="9"/>
  <c r="BU10" i="9" s="1"/>
  <c r="BA7" i="9"/>
  <c r="BA5" i="9"/>
  <c r="BU5" i="9" s="1"/>
  <c r="BA9" i="9"/>
  <c r="BU9" i="9" s="1"/>
  <c r="BA8" i="9"/>
  <c r="BU8" i="9" s="1"/>
  <c r="BA10" i="8"/>
  <c r="BU10" i="8" s="1"/>
  <c r="BA12" i="8"/>
  <c r="BU12" i="8" s="1"/>
  <c r="BA9" i="8"/>
  <c r="BU9" i="8" s="1"/>
  <c r="BA13" i="8"/>
  <c r="BU13" i="8" s="1"/>
  <c r="BA7" i="8"/>
  <c r="BA8" i="8"/>
  <c r="BU8" i="8" s="1"/>
  <c r="BA11" i="8"/>
  <c r="BU11" i="8" s="1"/>
  <c r="BA6" i="8"/>
  <c r="BU6" i="8" s="1"/>
  <c r="BA5" i="8"/>
  <c r="BU5" i="8" s="1"/>
  <c r="BA15" i="7"/>
  <c r="BU15" i="7" s="1"/>
  <c r="BA5" i="7"/>
  <c r="BU5" i="7" s="1"/>
  <c r="BU12" i="7"/>
  <c r="BA14" i="7"/>
  <c r="BU14" i="7" s="1"/>
  <c r="BA10" i="6"/>
  <c r="BU10" i="6" s="1"/>
  <c r="BA6" i="6"/>
  <c r="BU6" i="6" s="1"/>
  <c r="BA7" i="6"/>
  <c r="BU7" i="6" s="1"/>
  <c r="BA11" i="6"/>
  <c r="BU11" i="6" s="1"/>
  <c r="BA12" i="6"/>
  <c r="BU12" i="6" s="1"/>
  <c r="BA5" i="6"/>
  <c r="BU5" i="6" s="1"/>
  <c r="BA9" i="6"/>
  <c r="BU9" i="6" s="1"/>
  <c r="BA8" i="6"/>
  <c r="BU8" i="6" s="1"/>
  <c r="BA15" i="5"/>
  <c r="BU15" i="5" s="1"/>
  <c r="BA14" i="5"/>
  <c r="BU14" i="5" s="1"/>
  <c r="BA13" i="4"/>
  <c r="BU13" i="4" s="1"/>
  <c r="BA12" i="4"/>
  <c r="BU12" i="4" s="1"/>
  <c r="BA8" i="4"/>
  <c r="BU8" i="4" s="1"/>
  <c r="BA14" i="1"/>
  <c r="BU14" i="1" s="1"/>
  <c r="BA10" i="1"/>
  <c r="BU10" i="1" s="1"/>
  <c r="BA9" i="1"/>
  <c r="BU9" i="1" s="1"/>
  <c r="BA6" i="1"/>
  <c r="BU6" i="1" s="1"/>
  <c r="BA9" i="4"/>
  <c r="BU9" i="4" s="1"/>
  <c r="BA5" i="4"/>
  <c r="BU5" i="4" s="1"/>
  <c r="BA6" i="4"/>
  <c r="BU6" i="4" s="1"/>
  <c r="BA10" i="4"/>
  <c r="BU10" i="4" s="1"/>
  <c r="BA12" i="1"/>
  <c r="BA8" i="1"/>
  <c r="BU8" i="1" s="1"/>
  <c r="BA11" i="1"/>
  <c r="BA16" i="1"/>
  <c r="BU16" i="1" s="1"/>
  <c r="BA15" i="1"/>
  <c r="BU15" i="1" s="1"/>
  <c r="BA5" i="3"/>
  <c r="BU5" i="3" s="1"/>
  <c r="BU7" i="9" l="1"/>
  <c r="BU7" i="8"/>
  <c r="BU12" i="1"/>
  <c r="BU11" i="1"/>
  <c r="D19" i="11" l="1"/>
  <c r="G13" i="11" l="1"/>
  <c r="G11" i="11"/>
  <c r="G17" i="11"/>
  <c r="K11" i="9" s="1"/>
  <c r="BB11" i="9" s="1"/>
  <c r="BV11" i="9" s="1"/>
  <c r="G18" i="11"/>
  <c r="G14" i="11"/>
  <c r="K7" i="6" s="1"/>
  <c r="BB7" i="6" s="1"/>
  <c r="BV7" i="6" s="1"/>
  <c r="G15" i="11"/>
  <c r="G12" i="11"/>
  <c r="G16" i="11"/>
  <c r="K10" i="8" s="1"/>
  <c r="BB10" i="8" s="1"/>
  <c r="BV10" i="8" s="1"/>
  <c r="G10" i="11"/>
  <c r="BB23" i="3" s="1"/>
  <c r="BV23" i="3" s="1"/>
  <c r="K15" i="5"/>
  <c r="BB15" i="5" s="1"/>
  <c r="BV15" i="5" s="1"/>
  <c r="K14" i="5"/>
  <c r="BB14" i="5" s="1"/>
  <c r="K5" i="4" l="1"/>
  <c r="BB5" i="4" s="1"/>
  <c r="K7" i="4"/>
  <c r="K14" i="7"/>
  <c r="K12" i="7"/>
  <c r="K7" i="7"/>
  <c r="K8" i="7"/>
  <c r="K9" i="7"/>
  <c r="K10" i="7"/>
  <c r="K11" i="7"/>
  <c r="K6" i="7"/>
  <c r="K25" i="1"/>
  <c r="K13" i="1"/>
  <c r="BB13" i="1" s="1"/>
  <c r="BV13" i="1" s="1"/>
  <c r="K10" i="6"/>
  <c r="BB10" i="6" s="1"/>
  <c r="BV10" i="6" s="1"/>
  <c r="K9" i="8"/>
  <c r="BB9" i="8" s="1"/>
  <c r="BV9" i="8" s="1"/>
  <c r="K10" i="9"/>
  <c r="BB10" i="9" s="1"/>
  <c r="BV10" i="9" s="1"/>
  <c r="K5" i="9"/>
  <c r="BB5" i="9" s="1"/>
  <c r="BV5" i="9" s="1"/>
  <c r="K9" i="9"/>
  <c r="BB9" i="9" s="1"/>
  <c r="BV9" i="9" s="1"/>
  <c r="K6" i="9"/>
  <c r="BB6" i="9" s="1"/>
  <c r="BV6" i="9" s="1"/>
  <c r="K24" i="1"/>
  <c r="K8" i="9"/>
  <c r="BB8" i="9" s="1"/>
  <c r="BV8" i="9" s="1"/>
  <c r="K6" i="6"/>
  <c r="BB6" i="6" s="1"/>
  <c r="BV6" i="6" s="1"/>
  <c r="BB14" i="3"/>
  <c r="BV14" i="3" s="1"/>
  <c r="K6" i="10"/>
  <c r="BB6" i="10" s="1"/>
  <c r="BV6" i="10" s="1"/>
  <c r="K7" i="10"/>
  <c r="BB7" i="10" s="1"/>
  <c r="BV7" i="10" s="1"/>
  <c r="K5" i="10"/>
  <c r="BB5" i="10" s="1"/>
  <c r="K19" i="1"/>
  <c r="K7" i="9"/>
  <c r="BB7" i="9" s="1"/>
  <c r="BV7" i="9" s="1"/>
  <c r="K12" i="9"/>
  <c r="BB12" i="9" s="1"/>
  <c r="BV12" i="9" s="1"/>
  <c r="K8" i="8"/>
  <c r="BB8" i="8" s="1"/>
  <c r="BV8" i="8" s="1"/>
  <c r="K5" i="8"/>
  <c r="BB5" i="8" s="1"/>
  <c r="BV5" i="8" s="1"/>
  <c r="K12" i="6"/>
  <c r="BB12" i="6" s="1"/>
  <c r="BV12" i="6" s="1"/>
  <c r="K7" i="8"/>
  <c r="BB7" i="8" s="1"/>
  <c r="BV7" i="8" s="1"/>
  <c r="K8" i="4"/>
  <c r="BB8" i="4" s="1"/>
  <c r="BV8" i="4" s="1"/>
  <c r="K5" i="6"/>
  <c r="BB5" i="6" s="1"/>
  <c r="K6" i="8"/>
  <c r="BB6" i="8" s="1"/>
  <c r="BV6" i="8" s="1"/>
  <c r="BB18" i="3"/>
  <c r="BV18" i="3" s="1"/>
  <c r="K9" i="6"/>
  <c r="BB9" i="6" s="1"/>
  <c r="BV9" i="6" s="1"/>
  <c r="K11" i="6"/>
  <c r="BB11" i="6" s="1"/>
  <c r="BV11" i="6" s="1"/>
  <c r="K5" i="7"/>
  <c r="BB5" i="7" s="1"/>
  <c r="K13" i="8"/>
  <c r="BB13" i="8" s="1"/>
  <c r="BV13" i="8" s="1"/>
  <c r="K11" i="8"/>
  <c r="BB11" i="8" s="1"/>
  <c r="BV11" i="8" s="1"/>
  <c r="BB12" i="3"/>
  <c r="BV12" i="3" s="1"/>
  <c r="BB24" i="3"/>
  <c r="BV24" i="3" s="1"/>
  <c r="K8" i="6"/>
  <c r="BB8" i="6" s="1"/>
  <c r="BV8" i="6" s="1"/>
  <c r="K13" i="7"/>
  <c r="K12" i="8"/>
  <c r="BB12" i="8" s="1"/>
  <c r="BV12" i="8" s="1"/>
  <c r="K20" i="1"/>
  <c r="K23" i="1"/>
  <c r="K18" i="1"/>
  <c r="BB22" i="3"/>
  <c r="BV22" i="3" s="1"/>
  <c r="K11" i="1"/>
  <c r="K15" i="1"/>
  <c r="K9" i="1"/>
  <c r="BB9" i="1" s="1"/>
  <c r="BV9" i="1" s="1"/>
  <c r="K15" i="7"/>
  <c r="BB16" i="3"/>
  <c r="BV16" i="3" s="1"/>
  <c r="K8" i="1"/>
  <c r="K14" i="1"/>
  <c r="K21" i="1"/>
  <c r="K26" i="1"/>
  <c r="K16" i="1"/>
  <c r="K6" i="1"/>
  <c r="K10" i="1"/>
  <c r="K6" i="4"/>
  <c r="BB6" i="4" s="1"/>
  <c r="BV6" i="4" s="1"/>
  <c r="K12" i="1"/>
  <c r="K17" i="1"/>
  <c r="K7" i="1"/>
  <c r="K22" i="1"/>
  <c r="K5" i="1"/>
  <c r="BB5" i="1" s="1"/>
  <c r="K13" i="4"/>
  <c r="BB13" i="4" s="1"/>
  <c r="BV13" i="4" s="1"/>
  <c r="K12" i="4"/>
  <c r="BB12" i="4" s="1"/>
  <c r="BV12" i="4" s="1"/>
  <c r="K10" i="4"/>
  <c r="BB10" i="4" s="1"/>
  <c r="BV10" i="4" s="1"/>
  <c r="K11" i="4"/>
  <c r="BB11" i="4" s="1"/>
  <c r="BV11" i="4" s="1"/>
  <c r="K9" i="4"/>
  <c r="BB9" i="4" s="1"/>
  <c r="BV9" i="4" s="1"/>
  <c r="BB7" i="4"/>
  <c r="BV7" i="4" s="1"/>
  <c r="K14" i="4"/>
  <c r="BB14" i="4" s="1"/>
  <c r="BV14" i="4" s="1"/>
  <c r="BB5" i="3"/>
  <c r="BB13" i="3"/>
  <c r="BV13" i="3" s="1"/>
  <c r="BB17" i="3"/>
  <c r="BV17" i="3" s="1"/>
  <c r="BB10" i="3"/>
  <c r="BV10" i="3" s="1"/>
  <c r="BB19" i="3"/>
  <c r="BV19" i="3" s="1"/>
  <c r="BB21" i="3"/>
  <c r="BV21" i="3" s="1"/>
  <c r="BB15" i="3"/>
  <c r="BV15" i="3" s="1"/>
  <c r="BB20" i="3"/>
  <c r="BV20" i="3" s="1"/>
  <c r="BB8" i="3"/>
  <c r="BV8" i="3" s="1"/>
  <c r="BB16" i="5"/>
  <c r="F13" i="11" s="1"/>
  <c r="G19" i="11"/>
  <c r="BB7" i="3"/>
  <c r="BV7" i="3" s="1"/>
  <c r="BB6" i="3"/>
  <c r="BV6" i="3" s="1"/>
  <c r="BB11" i="3"/>
  <c r="BV11" i="3" s="1"/>
  <c r="BB9" i="3"/>
  <c r="BV9" i="3" s="1"/>
  <c r="BV5" i="4"/>
  <c r="BV14" i="5"/>
  <c r="BV16" i="5" s="1"/>
  <c r="I11" i="13" l="1"/>
  <c r="I11" i="14"/>
  <c r="BV5" i="7"/>
  <c r="BV5" i="1"/>
  <c r="BB22" i="1"/>
  <c r="BV22" i="1" s="1"/>
  <c r="BB7" i="1"/>
  <c r="BV7" i="1" s="1"/>
  <c r="BB17" i="1"/>
  <c r="BV17" i="1" s="1"/>
  <c r="BB12" i="1"/>
  <c r="BV12" i="1" s="1"/>
  <c r="BB10" i="1"/>
  <c r="BV10" i="1" s="1"/>
  <c r="BB6" i="1"/>
  <c r="BV6" i="1" s="1"/>
  <c r="BB16" i="1"/>
  <c r="BV16" i="1" s="1"/>
  <c r="BB26" i="1"/>
  <c r="BV26" i="1" s="1"/>
  <c r="BB21" i="1"/>
  <c r="BV21" i="1" s="1"/>
  <c r="BB14" i="1"/>
  <c r="BV14" i="1" s="1"/>
  <c r="BB8" i="1"/>
  <c r="BV8" i="1" s="1"/>
  <c r="BB15" i="1"/>
  <c r="BV15" i="1" s="1"/>
  <c r="BB11" i="1"/>
  <c r="BV11" i="1" s="1"/>
  <c r="BB18" i="1"/>
  <c r="BV18" i="1" s="1"/>
  <c r="BB23" i="1"/>
  <c r="BV23" i="1" s="1"/>
  <c r="BB20" i="1"/>
  <c r="BV20" i="1" s="1"/>
  <c r="BB19" i="1"/>
  <c r="BV19" i="1" s="1"/>
  <c r="BB24" i="1"/>
  <c r="BV24" i="1" s="1"/>
  <c r="BB25" i="1"/>
  <c r="BV25" i="1" s="1"/>
  <c r="BB15" i="7"/>
  <c r="BV15" i="7" s="1"/>
  <c r="BB13" i="7"/>
  <c r="BV13" i="7" s="1"/>
  <c r="BB6" i="7"/>
  <c r="BB11" i="7"/>
  <c r="BV11" i="7" s="1"/>
  <c r="BB10" i="7"/>
  <c r="BV10" i="7" s="1"/>
  <c r="BB9" i="7"/>
  <c r="BV9" i="7" s="1"/>
  <c r="BB8" i="7"/>
  <c r="BV8" i="7" s="1"/>
  <c r="BB7" i="7"/>
  <c r="BV7" i="7" s="1"/>
  <c r="BB12" i="7"/>
  <c r="BV12" i="7" s="1"/>
  <c r="BB14" i="7"/>
  <c r="BV14" i="7" s="1"/>
  <c r="BB25" i="3"/>
  <c r="F10" i="11" s="1"/>
  <c r="BV13" i="9"/>
  <c r="BV15" i="4"/>
  <c r="BV5" i="6"/>
  <c r="BV13" i="6" s="1"/>
  <c r="BB13" i="6"/>
  <c r="F14" i="11" s="1"/>
  <c r="BV14" i="8"/>
  <c r="BB4" i="9"/>
  <c r="BB13" i="9"/>
  <c r="BB4" i="10"/>
  <c r="BV5" i="10"/>
  <c r="BV8" i="10" s="1"/>
  <c r="BB8" i="10"/>
  <c r="F18" i="11" s="1"/>
  <c r="BB4" i="8"/>
  <c r="BB14" i="8"/>
  <c r="BB4" i="6"/>
  <c r="BB4" i="4"/>
  <c r="BB15" i="4"/>
  <c r="BB4" i="3"/>
  <c r="BV5" i="3"/>
  <c r="I10" i="13" l="1"/>
  <c r="I10" i="14"/>
  <c r="I15" i="13"/>
  <c r="I15" i="14"/>
  <c r="I12" i="13"/>
  <c r="I12" i="14"/>
  <c r="I16" i="13"/>
  <c r="I16" i="14"/>
  <c r="I14" i="13"/>
  <c r="I14" i="14"/>
  <c r="BB4" i="1"/>
  <c r="BV6" i="7"/>
  <c r="BV16" i="7" s="1"/>
  <c r="BB27" i="1"/>
  <c r="F11" i="11" s="1"/>
  <c r="BV27" i="1"/>
  <c r="BV25" i="3"/>
  <c r="F17" i="11"/>
  <c r="F16" i="11"/>
  <c r="F12" i="11"/>
  <c r="BB16" i="7"/>
  <c r="F15" i="11" s="1"/>
  <c r="BB4" i="7"/>
  <c r="I9" i="13" l="1"/>
  <c r="I9" i="14"/>
  <c r="I13" i="13"/>
  <c r="I13" i="14"/>
  <c r="F19" i="11"/>
  <c r="I8" i="13"/>
  <c r="I8" i="14"/>
  <c r="I6" i="13" l="1"/>
  <c r="I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V4" authorId="0" shapeId="0" xr:uid="{00000000-0006-0000-04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V4" authorId="0" shapeId="0" xr:uid="{00000000-0006-0000-0500-000001000000}">
      <text>
        <r>
          <rPr>
            <b/>
            <sz val="9"/>
            <color rgb="FF000000"/>
            <rFont val="Tahoma"/>
            <family val="2"/>
          </rPr>
          <t>Mary Alexandra Martinez Bonilla:</t>
        </r>
        <r>
          <rPr>
            <sz val="9"/>
            <color rgb="FF000000"/>
            <rFont val="Tahoma"/>
            <family val="2"/>
          </rPr>
          <t xml:space="preserve">
</t>
        </r>
        <r>
          <rPr>
            <sz val="9"/>
            <color rgb="FF000000"/>
            <rFont val="Tahoma"/>
            <family val="2"/>
          </rPr>
          <t>FORMULADA POR LA OAP. NO TOCAR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V4" authorId="0" shapeId="0" xr:uid="{00000000-0006-0000-06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V13" authorId="0" shapeId="0" xr:uid="{00000000-0006-0000-07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V4" authorId="0" shapeId="0" xr:uid="{00000000-0006-0000-08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V4" authorId="0" shapeId="0" xr:uid="{00000000-0006-0000-09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V4" authorId="0" shapeId="0" xr:uid="{00000000-0006-0000-0A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V4" authorId="0" shapeId="0" xr:uid="{00000000-0006-0000-0B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V4" authorId="0" shapeId="0" xr:uid="{00000000-0006-0000-0C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sharedStrings.xml><?xml version="1.0" encoding="utf-8"?>
<sst xmlns="http://schemas.openxmlformats.org/spreadsheetml/2006/main" count="3032" uniqueCount="1282">
  <si>
    <t xml:space="preserve">PROGRAMA DE TRANSPARENCIA Y ÉTICA PÚBLICA 
</t>
  </si>
  <si>
    <t>F-DE-1436
V.1</t>
  </si>
  <si>
    <t>Instrucciones de diligenciamiento
PTEP</t>
  </si>
  <si>
    <t>Componentes y subcomponentes</t>
  </si>
  <si>
    <t>Los componentes y los subcomponentes están definidos por la guia para la cntrucción del programa, puede contener  infinidad de actividades.</t>
  </si>
  <si>
    <t>No / numero</t>
  </si>
  <si>
    <r>
      <rPr>
        <sz val="11"/>
        <color theme="1"/>
        <rFont val="Calibri"/>
        <family val="2"/>
        <scheme val="minor"/>
      </rPr>
      <t>Todas las actividades debe contar con numeración, se determina a consideración. Eje:
Componente 4 subcomponente 4,3 actividad 4,3,1 o Componente 4 Subcomponente 3 actividad 1,1</t>
    </r>
  </si>
  <si>
    <t>Actividad</t>
  </si>
  <si>
    <t xml:space="preserve">Redactar y describir  las acciones a relizar en lenguaje claro, con periodicidad de ejecución y en infinitivo (Ej. Redactar, instalar, hacer, diligenciar, realizar, etc.)Eje:P ublicar en la página web los informes mensuales de  PQRSDF (Peticiones, Quejas, Reclamos, Sugerencias, Denuncias y Felicitaciones) y Solicitudes de Acceso a la Información.
</t>
  </si>
  <si>
    <t>Meta o producto</t>
  </si>
  <si>
    <t>Definir numericamente la cantidad que se logrará con la actividad.Eje: Once (11)  informes mensuales elaborados y publicados en la página web</t>
  </si>
  <si>
    <t xml:space="preserve">Responsable </t>
  </si>
  <si>
    <t>Definir la o las dependencias que son líderes repsonsables de ejecutar o desarrollar la actividad.</t>
  </si>
  <si>
    <t>Responsable Dependencia Apoyo</t>
  </si>
  <si>
    <t>Definir la o las dependencias que apoyan en ejecutar o desarrollar la actividad.</t>
  </si>
  <si>
    <t>Fecha de programación</t>
  </si>
  <si>
    <t>Definir las fechas en las cuales se desarrollará la actividad.</t>
  </si>
  <si>
    <t>Indicador</t>
  </si>
  <si>
    <t>Se debe determinar la medida cuantitativa de acuerdo con la meta de la actividad. Eje: Número de informes publicados/Numero de infomes programados para publicación.</t>
  </si>
  <si>
    <t>Recursos</t>
  </si>
  <si>
    <t>Identificar de manera general los recursos necesario para el desarrollo de la actividad.Eje:Humanos,Físicos,Tecnológicos, Financieros (Proyecto 7776 Fortalecimiento de la gestión institucional y la participación ciudadana en la Secretaría Distrital de Seguridad, Convivencia y Justicia en Bogotá́)</t>
  </si>
  <si>
    <t>Programación mensual</t>
  </si>
  <si>
    <t>Se debe identificar de manera mensual la programación y ejecución de las actividades, en coherencia con la descripción de la actividad, la meta / producto y la fecha de programación.</t>
  </si>
  <si>
    <t xml:space="preserve">Ponderación del Plan de Acción </t>
  </si>
  <si>
    <t>Es el valor de de ponderación de cada componente.</t>
  </si>
  <si>
    <t>Avance Anual</t>
  </si>
  <si>
    <t>Es el valor del avance de cada componente.</t>
  </si>
  <si>
    <t>Reporte (Primera Línea)</t>
  </si>
  <si>
    <t>La dependencia respondable líder de la actividad, debe realizar la descripción de los avances o gestiones realizadas en tonor al cumplimiento de la actividad, en el periodo del reporte, donde tambien se  debe mencionar los  productos o metas logradas, así como las evidencias de lo anterior mencionado. Eje:La Dirección de Seguridad realizó el Diálogo Ciudadano el pasado 24 de agosto de 2023, cuyo tema a tratar  fue "Acciones para prevenir el cibercrimen hacia niños, niñas y adolescentes", modalidad mixta, vía Facebook live mediante la cuenta oficial de la entidad transmitiendo en simultánea el evento presencial.
Se realizó la convocatoria a este espacio mediante redes sociales de la Secretaría y con los dinamizadores locales y sus redes de ciudadanos en los territorios. 
Se publica sistematización en la página web de la institución.</t>
  </si>
  <si>
    <t>Monitoreo  (Segunda Línea)</t>
  </si>
  <si>
    <t>La Oficina Asesora de Planeación debe describir las obervaciones frente a los avances y/o gestiones reportadas en los reportes, así como las sugenrecias de mejora y/o alertas de cumplimiento.</t>
  </si>
  <si>
    <t>A corte 31 de agosto de 2024, el Programa de Transparencia y Ética Publica alcanzó un cumplimiento del 55,66%, el cual se encuentra distribuido en cada uno de sus nueve (9) componentes, a saber:</t>
  </si>
  <si>
    <t>Porcentaje (%) de avance del PTEI
2do Cuatrimestre de 2024</t>
  </si>
  <si>
    <t>Componente</t>
  </si>
  <si>
    <t>Avance</t>
  </si>
  <si>
    <t>COMPONENTE 1. MECANISMOS PARA LA TRANSPARENCIA Y ACCESO A LA INFORMACIÓN</t>
  </si>
  <si>
    <t>COMPONENTE 2. RENDICIÓN DE CUENTAS</t>
  </si>
  <si>
    <t>COMPONENTE 3. MECANISMOS PARA MEJORAR LA ATENCIÓN AL CIUDADANO</t>
  </si>
  <si>
    <t>COMPONENTE 4. RACIONALIZACIÓN DE TRÁMITES</t>
  </si>
  <si>
    <t>COMPONENTE 5. APERTURA DE INFORMACIÓN Y DATOS ABIERTOS</t>
  </si>
  <si>
    <t>COMPONENTE 6. PARTICIPACIÓN E INNOVACIÓN EN LA GESTIÓN PÚBLICA</t>
  </si>
  <si>
    <t>COMPONENTE 7. PROMOCIÓN DE LA INTEGRIDAD Y LA ÉTICA PÚBLICA</t>
  </si>
  <si>
    <t>COMPONENTE 8. GESTIÓN DE RIESGOS DE CORRUPCIÓN - MAPAS DE RIESGO</t>
  </si>
  <si>
    <t>COMPONENTE 9. MEDIDAS DE DEBIDA DILIGENCIA Y PREVENCIÓN DE LAVADO DE ACTIVOS</t>
  </si>
  <si>
    <t>PROGRAMA DE TRANSPARENCIA Y ÉTICA PÚBLICA</t>
  </si>
  <si>
    <t>Objetivo</t>
  </si>
  <si>
    <t>Concentrar las  acciones o iniciativas institucionales identificadas para que se desarrollen en la vigencia( anual) con el fin de promover la transparencia, la ética, la integridad y la lucha contra la corrupción, desde el marco institucional con una perspectiva de corresponbilidad en la prevención, detección y sanción de actos asociados a la corrupción.</t>
  </si>
  <si>
    <t>Objetivos específicos</t>
  </si>
  <si>
    <t xml:space="preserve">
•Articular acciones concentradas para la sostenibilidad y el seguimiento de las políticas del Modelo Integrado de Planeación y Gestión.
•Apertura de información sobre contenidos definidos por demanda ciudadana.
• Implementación de acciones de rendición de cuentas permanente y focalizada.
•Implementación de control de riesgos de lavado de activos, financiación del terrorismo
y proliferación de armas.
• Información como habilitador de control social.
• Fortalecer la experiencias de las y los usuarios en materia de trámites.</t>
  </si>
  <si>
    <t>Total de actividades</t>
  </si>
  <si>
    <t>% de avance</t>
  </si>
  <si>
    <t>Ponderación</t>
  </si>
  <si>
    <t xml:space="preserve"> 1. MECANISMOS PARA LA TRANSPARENCIA Y ACCESO A LA INFORMACIÓN</t>
  </si>
  <si>
    <t>2. RENDICIÓN DE CUENTAS</t>
  </si>
  <si>
    <t>3. MECANISMOS PARA MEJORAR LA ATENCIÓN AL CIUDADANO</t>
  </si>
  <si>
    <t>4. RACIONALIZACIÓN DE TRÁMITES</t>
  </si>
  <si>
    <t>5. APERTURA DE INFORMACIÓN Y DATOS ABIERTOS</t>
  </si>
  <si>
    <t>6. PARTICIPACIÓN E INNOVACIÓN EN LA GESTIÓN PÚBLICA</t>
  </si>
  <si>
    <t>7. PROMOCIÓN DE LA INTEGRIDAD Y LA ÉTICA PÚBLICA</t>
  </si>
  <si>
    <t>8. GESTIÓN DE RIESGOS DE CORRUPCIÓN - MAPAS DE RIESGO</t>
  </si>
  <si>
    <t>9. MEDIDAS DE DEBIDA DILIGENCIA Y PREVENCIÓN DE LAVADO DE ACTIVOS</t>
  </si>
  <si>
    <t>CONTROL DE CAMBIOS</t>
  </si>
  <si>
    <t>Número de versión</t>
  </si>
  <si>
    <t xml:space="preserve">Fecha </t>
  </si>
  <si>
    <t>Descripción de cambios</t>
  </si>
  <si>
    <t>El Programa de Transparencia y Ética Pública, se aprueba en Comité Institucional de Gestión y Desempeño el 26 de enero de 2024.</t>
  </si>
  <si>
    <r>
      <rPr>
        <b/>
        <sz val="11"/>
        <color theme="1"/>
        <rFont val="Arial"/>
        <family val="2"/>
      </rPr>
      <t>Componente 1</t>
    </r>
    <r>
      <rPr>
        <sz val="11"/>
        <color theme="1"/>
        <rFont val="Arial"/>
        <family val="2"/>
      </rPr>
      <t xml:space="preserve">:  
Cambio de fecha de programación de las actividades 1.1.1, 1.1.6 y 1.5.1
Modificación descripción actividades 1.1.1 y 1.1.6.
Ajuste de la Meta o producto e indicador actividad 1.1.1,1.5.1
</t>
    </r>
    <r>
      <rPr>
        <b/>
        <sz val="11"/>
        <color theme="1"/>
        <rFont val="Arial"/>
        <family val="2"/>
      </rPr>
      <t>Componente 2</t>
    </r>
    <r>
      <rPr>
        <sz val="11"/>
        <color theme="1"/>
        <rFont val="Arial"/>
        <family val="2"/>
      </rPr>
      <t xml:space="preserve">:  
Cambio de fecha de programación de las actividades 2.1.1, 2.3.1, 2.2.3 (diálogo ciudadano Código de convivencia), 2.3.1, 2.5.2 (diálogo ciudadano Código de convivencia), 2.6.1 y 2.6.2
Modificación descripción actividad 2.1.3.
Modificación meta o producto actividades 2.5.1
Modificación actividad 2.6.3 
</t>
    </r>
    <r>
      <rPr>
        <b/>
        <sz val="11"/>
        <color theme="1"/>
        <rFont val="Arial"/>
        <family val="2"/>
      </rPr>
      <t>Componente 3</t>
    </r>
    <r>
      <rPr>
        <sz val="11"/>
        <color theme="1"/>
        <rFont val="Arial"/>
        <family val="2"/>
      </rPr>
      <t xml:space="preserve">:  
Cambio de fecha de programación de la actividad 3.1.2
</t>
    </r>
    <r>
      <rPr>
        <b/>
        <sz val="11"/>
        <color theme="1"/>
        <rFont val="Arial"/>
        <family val="2"/>
      </rPr>
      <t xml:space="preserve">Componente 8: 
</t>
    </r>
    <r>
      <rPr>
        <sz val="11"/>
        <color theme="1"/>
        <rFont val="Arial"/>
        <family val="2"/>
      </rPr>
      <t xml:space="preserve">Cambio de fecha de programación de la actividades  8.4.1 y 8.4.2
</t>
    </r>
    <r>
      <rPr>
        <b/>
        <sz val="11"/>
        <color theme="1"/>
        <rFont val="Arial"/>
        <family val="2"/>
      </rPr>
      <t>Componente 9</t>
    </r>
    <r>
      <rPr>
        <sz val="11"/>
        <color theme="1"/>
        <rFont val="Arial"/>
        <family val="2"/>
      </rPr>
      <t xml:space="preserve">: 
Cambio de fecha de programación de la actividad 9.3.1
</t>
    </r>
  </si>
  <si>
    <r>
      <rPr>
        <b/>
        <sz val="11"/>
        <color theme="1"/>
        <rFont val="Arial"/>
        <family val="2"/>
      </rPr>
      <t xml:space="preserve">Componente 1:  </t>
    </r>
    <r>
      <rPr>
        <sz val="11"/>
        <color theme="1"/>
        <rFont val="Arial"/>
        <family val="2"/>
      </rPr>
      <t xml:space="preserve">
Eliminación por unificación actividades "Publicar a partir de febrero, en la página web de la SDSCJ los informes mensuales de  PQRSDF (Peticiones, Quejas, Reclamos, Sugerencias, Denuncias y Felicitaciones) y Solicitudes de Acceso a la Información."
Cambio de fecha de programación de las actividades 1.1.4, 1.2.1, 1.2.2 y 1.3.4
Modificación descripción actividades 1.1.4,1.2.1 y 1.2.2
Ajuste en el verbo actividad 1.2.3 y 1.2.5
Modificación meta o producto actividad 1.1.4 y 1.3.4
Ajuste indicador actividad 1.1.4  y 1.2.5
</t>
    </r>
    <r>
      <rPr>
        <b/>
        <sz val="11"/>
        <color theme="1"/>
        <rFont val="Arial"/>
        <family val="2"/>
      </rPr>
      <t>Componente 2:</t>
    </r>
    <r>
      <rPr>
        <sz val="11"/>
        <color theme="1"/>
        <rFont val="Arial"/>
        <family val="2"/>
      </rPr>
      <t xml:space="preserve">  
Modificación descripción actividad 2.2.4
Modificación meta o producto actividad 2.2.4
Cambio de fecha de programación de las actividades 2.2.5, 2.5.4 y 2.6.2
Ajuste del indicador actividad 2.6.3
Inclusión actividad 2.2.6
</t>
    </r>
    <r>
      <rPr>
        <b/>
        <sz val="11"/>
        <color theme="1"/>
        <rFont val="Arial"/>
        <family val="2"/>
      </rPr>
      <t xml:space="preserve">Componente 3:  </t>
    </r>
    <r>
      <rPr>
        <sz val="11"/>
        <color theme="1"/>
        <rFont val="Arial"/>
        <family val="2"/>
      </rPr>
      <t xml:space="preserve">
Modificación descripción actividad 3.6.1
Modificación meta o producto actividad 3.6.1
Cambio de fecha de programación de las actividades 3.1.2 y 3.6.1
</t>
    </r>
    <r>
      <rPr>
        <b/>
        <sz val="11"/>
        <color theme="1"/>
        <rFont val="Arial"/>
        <family val="2"/>
      </rPr>
      <t xml:space="preserve">Componente 4: </t>
    </r>
    <r>
      <rPr>
        <sz val="11"/>
        <color theme="1"/>
        <rFont val="Arial"/>
        <family val="2"/>
      </rPr>
      <t xml:space="preserve"> 
Modificación descripción actividad 4.1.1
Modificación meta o producto actividad 4.1.1
Modificación indicador 4.1.1
</t>
    </r>
    <r>
      <rPr>
        <b/>
        <sz val="11"/>
        <color theme="1"/>
        <rFont val="Arial"/>
        <family val="2"/>
      </rPr>
      <t xml:space="preserve">Componente 5: </t>
    </r>
    <r>
      <rPr>
        <sz val="11"/>
        <color theme="1"/>
        <rFont val="Arial"/>
        <family val="2"/>
      </rPr>
      <t xml:space="preserve"> 
Ajuste fecha de programación en la actividad  5.2.2 de acuerdo con los días calendario del mes
</t>
    </r>
    <r>
      <rPr>
        <b/>
        <sz val="11"/>
        <color theme="1"/>
        <rFont val="Arial"/>
        <family val="2"/>
      </rPr>
      <t>Componente 6:</t>
    </r>
    <r>
      <rPr>
        <sz val="11"/>
        <color theme="1"/>
        <rFont val="Arial"/>
        <family val="2"/>
      </rPr>
      <t xml:space="preserve">
Ajuste vigencia señalada en la actividad 6.1.1
Inclusión actividades 6.1.2, 6.1.3, 6.1.4, 6.1.5 y 6.1.6
</t>
    </r>
    <r>
      <rPr>
        <b/>
        <sz val="11"/>
        <color theme="1"/>
        <rFont val="Arial"/>
        <family val="2"/>
      </rPr>
      <t>Componente 7:</t>
    </r>
    <r>
      <rPr>
        <sz val="11"/>
        <color theme="1"/>
        <rFont val="Arial"/>
        <family val="2"/>
      </rPr>
      <t xml:space="preserve">
Ajuste en el verbo de actividad 7.1.1
Ajuste indicador actividad 7.1.2
Ajuste fecha de programación en la actividad 7.1.2 y 7.2.1
</t>
    </r>
    <r>
      <rPr>
        <b/>
        <sz val="11"/>
        <color theme="1"/>
        <rFont val="Arial"/>
        <family val="2"/>
      </rPr>
      <t xml:space="preserve">Componente 8: </t>
    </r>
    <r>
      <rPr>
        <sz val="11"/>
        <color theme="1"/>
        <rFont val="Arial"/>
        <family val="2"/>
      </rPr>
      <t xml:space="preserve">
Inclusión indicador actividad 8.3.2
Cambio de fecha de programación de las actividades 8.4.3
</t>
    </r>
    <r>
      <rPr>
        <b/>
        <sz val="11"/>
        <color theme="1"/>
        <rFont val="Arial"/>
        <family val="2"/>
      </rPr>
      <t xml:space="preserve">Componente 9: </t>
    </r>
    <r>
      <rPr>
        <sz val="11"/>
        <color theme="1"/>
        <rFont val="Arial"/>
        <family val="2"/>
      </rPr>
      <t xml:space="preserve">
Ajuste en el verbo actividad 9.2.1
</t>
    </r>
  </si>
  <si>
    <t>CONSOLIDADO POR: OFICINA ASESORA DE PLANEACIÓN</t>
  </si>
  <si>
    <t>Enero</t>
  </si>
  <si>
    <t>Febrero</t>
  </si>
  <si>
    <t>Marzo</t>
  </si>
  <si>
    <t>Abril</t>
  </si>
  <si>
    <t>Mayo</t>
  </si>
  <si>
    <t>Junio</t>
  </si>
  <si>
    <t>Julio</t>
  </si>
  <si>
    <t>Agosto</t>
  </si>
  <si>
    <t>Septiembre</t>
  </si>
  <si>
    <t xml:space="preserve">Octubre </t>
  </si>
  <si>
    <t xml:space="preserve">Noviembre </t>
  </si>
  <si>
    <t xml:space="preserve">Diciembre </t>
  </si>
  <si>
    <t>ENERO 2025</t>
  </si>
  <si>
    <t xml:space="preserve">TOTAL </t>
  </si>
  <si>
    <t xml:space="preserve">Avance Anual </t>
  </si>
  <si>
    <t>SEGUIMIENTO REPORTE DE AVANCES BIMESTRALES (DESCRIBA LOS AVANCES GESTIONADOS A LA FECHA Y QUE SE ENCUENTRE SOPORTADA EN EVIDENCIAS)</t>
  </si>
  <si>
    <t>SEGUIMIENTO OFICINA DE CONTROL INTERNO</t>
  </si>
  <si>
    <t>CORTE 29 DE FEBRERO
REPORTE 05 DE MARZO</t>
  </si>
  <si>
    <t>CORTE 30 DE ABRIL
REPORTE 4 DE MAYO</t>
  </si>
  <si>
    <t>CORTE 30 DE  JUNIO
REPORTE 4 DE JULIO</t>
  </si>
  <si>
    <t>CORTE 31 AGOSTO
REPORTE 5 DE SEPTIEMBRE</t>
  </si>
  <si>
    <t>CORTE 31 DE OCTUBRE
REPORTE 4 DE NOVIEMBRE</t>
  </si>
  <si>
    <t>CORTE 31 DE DICIEMBRE
REPORTE 6 DE ENERO DE 2024</t>
  </si>
  <si>
    <t xml:space="preserve">1ER SEGUIMIENTO
OFICINA DE CONTROL INTERNO </t>
  </si>
  <si>
    <t>OPORTUNIDAD EN LA FECHA PROGRAMADA
1ER SEGUIMIENTO</t>
  </si>
  <si>
    <t xml:space="preserve">2 SEGUIMIENTO
OFICINA DE CONTROL INTERNO </t>
  </si>
  <si>
    <t>OPORTUNIDAD EN LA FECHA PROGRAMADA
2DO SEGUIMIENTO</t>
  </si>
  <si>
    <t xml:space="preserve">3 SEGUIMIENTO
OFICINA DE CONTROL INTERNO </t>
  </si>
  <si>
    <t xml:space="preserve">Evaluación OCI </t>
  </si>
  <si>
    <t>Subcomponente</t>
  </si>
  <si>
    <t>No</t>
  </si>
  <si>
    <t xml:space="preserve">Dependencia Responsable </t>
  </si>
  <si>
    <t>Dependencia de Apoyo</t>
  </si>
  <si>
    <t>Prog</t>
  </si>
  <si>
    <t>Eject</t>
  </si>
  <si>
    <t>%Ejec</t>
  </si>
  <si>
    <t>DEPENDENCIA LÍDER</t>
  </si>
  <si>
    <t>OFICINA ASESORA DE PLANEACIÓN - OAP</t>
  </si>
  <si>
    <t xml:space="preserve"> Ejecutado </t>
  </si>
  <si>
    <t xml:space="preserve"> Avance Anual
(ponderación)</t>
  </si>
  <si>
    <t>1. Lineamientos de transparencia activa</t>
  </si>
  <si>
    <t>1.1.1</t>
  </si>
  <si>
    <r>
      <t>Socializaciones del esquema de publicaciones del Botón de Transparencia y Acceso a la Información pública de la Entidad de acuerdo con la Resoluci</t>
    </r>
    <r>
      <rPr>
        <sz val="10"/>
        <rFont val="Arial"/>
        <family val="2"/>
      </rPr>
      <t xml:space="preserve">ón 0066 del 7 de febrero de 2022 y </t>
    </r>
    <r>
      <rPr>
        <sz val="10"/>
        <color theme="1"/>
        <rFont val="Arial"/>
        <family val="2"/>
      </rPr>
      <t>estándares de publicación del Menú participa</t>
    </r>
  </si>
  <si>
    <t>Una (1) socialización del esquema de publicaciones realizada.
Una (1) socialización del Menú Participa</t>
  </si>
  <si>
    <t>Oficina Asesora de Comunicaciones
Oficina Asesora de Planeación</t>
  </si>
  <si>
    <t>Todas las dependencias</t>
  </si>
  <si>
    <t>Recurso Humano
Recurso tecnológico</t>
  </si>
  <si>
    <t>Dos  (2) socializaciones realizadas</t>
  </si>
  <si>
    <t>30/04/2024
30/05/2024</t>
  </si>
  <si>
    <t>No se adjunta soporte, sin embargo, la actividad se encuentra programada para el mes de marzo, por lo que será objeto de seguimiento en el mes de mayo.</t>
  </si>
  <si>
    <t xml:space="preserve">Se socializo el esquema de publicaciones del Botón de Transparencia y Acceso a la Información pública de la Entidad de acuerdo con la Resolución 0066 del 7 de febrero de 2022, en la intranet de la entidad, y por correo masivo. </t>
  </si>
  <si>
    <t>Se evidencio la publicación de la socialización de Esquema de publicaciones del Botón de Transparencia y Acceso a la Información Pública en la página WEB de entidad y correo masivo. Se cargaron los soportes de su realización.</t>
  </si>
  <si>
    <t xml:space="preserve">Se socializaron los lineamientos del menú Participa a través de la intranet de la entidad, instagram, pagina web y correo masivo. </t>
  </si>
  <si>
    <t>Se evidencia cumplimiento de la actividad a través de los soportes cargados, así como de la observación directa en el mes de mayo, que fueron socializados los lineamientos de publicación en el Menú Participa mediante correo masivo, página WEB de la entidad, intranet.</t>
  </si>
  <si>
    <t>La actividad se cumplió al 100%  en el tercer bimestre.</t>
  </si>
  <si>
    <t> </t>
  </si>
  <si>
    <r>
      <rPr>
        <b/>
        <sz val="10"/>
        <rFont val="Arial"/>
        <family val="2"/>
      </rPr>
      <t>Seguimiento OCI 10-05-2024:</t>
    </r>
    <r>
      <rPr>
        <sz val="10"/>
        <rFont val="Arial"/>
        <family val="2"/>
      </rPr>
      <t xml:space="preserve">
A través de los soportes allegados por la segunda línea de defensa, se evidenció que, el 30 de abril de presente, las dependencias responsables dieron cumplimiento a la actividad y meta programada, a través de la socialización del documento </t>
    </r>
    <r>
      <rPr>
        <b/>
        <i/>
        <sz val="10"/>
        <rFont val="Arial"/>
        <family val="2"/>
      </rPr>
      <t>"Esquema de publicación adoptado mediante la resolución 0066 del 7 de febrero de 2022"</t>
    </r>
    <r>
      <rPr>
        <sz val="10"/>
        <rFont val="Arial"/>
        <family val="2"/>
      </rPr>
      <t xml:space="preserve"> en el Botón de Transparencia y Acceso a la Información pública de la Entidad.
</t>
    </r>
    <r>
      <rPr>
        <b/>
        <sz val="10"/>
        <rFont val="Arial"/>
        <family val="2"/>
      </rPr>
      <t xml:space="preserve">Link:
https://scj.gov.co/es/transparencia/instrumentos-gestion-informacion-publica/esquema-publicacion/esquema-publicaci%C3%B3n
</t>
    </r>
    <r>
      <rPr>
        <sz val="10"/>
        <rFont val="Arial"/>
        <family val="2"/>
      </rPr>
      <t xml:space="preserve">
Por lo anterior, esta Oficina evidencia que, para el periodo objeto de seguimiento, la actividad se cumplió frente a la meta y dentro del tiempo establecido; y continua en ejecución.</t>
    </r>
  </si>
  <si>
    <t>Cumple</t>
  </si>
  <si>
    <r>
      <rPr>
        <b/>
        <sz val="10"/>
        <rFont val="Arial"/>
        <family val="2"/>
      </rPr>
      <t>Seguimiento OCI 10-09-2024:</t>
    </r>
    <r>
      <rPr>
        <sz val="10"/>
        <rFont val="Arial"/>
        <family val="2"/>
      </rPr>
      <t xml:space="preserve">
A través de los soportes allegados por la segunda línea de defensa, se evidenció que, el 29 de mayo de 2024, las dependencias responsables dieron cumplimiento a la actividad y meta programada, a través de la socialización del documento </t>
    </r>
    <r>
      <rPr>
        <b/>
        <i/>
        <sz val="10"/>
        <rFont val="Arial"/>
        <family val="2"/>
      </rPr>
      <t>"Lineamientos para publicar la información en el Menú Participa"</t>
    </r>
    <r>
      <rPr>
        <sz val="10"/>
        <rFont val="Arial"/>
        <family val="2"/>
      </rPr>
      <t xml:space="preserve"> en el Botón de Transparencia y Acceso a la Información pública de la Entidad.
</t>
    </r>
    <r>
      <rPr>
        <b/>
        <sz val="10"/>
        <rFont val="Arial"/>
        <family val="2"/>
      </rPr>
      <t xml:space="preserve">Link:
https://scj.gov.co/sites/default/files/20240527%20PDF%20Menu%CC%81%20Participa_2.pdf
</t>
    </r>
    <r>
      <rPr>
        <sz val="10"/>
        <rFont val="Arial"/>
        <family val="2"/>
      </rPr>
      <t xml:space="preserve">
Por lo anterior, esta Oficina evidencia que, para el periodo objeto de seguimiento, la actividad se cumplió al 100% y dentro del tiempo establecido. </t>
    </r>
  </si>
  <si>
    <t>N/A</t>
  </si>
  <si>
    <t>1.1.2</t>
  </si>
  <si>
    <t>Actualizar  información sobre evaluación de desempeño en el botón de Transparencia y acceso a la información pública.</t>
  </si>
  <si>
    <t>Un (1) informe de los resultados de la evaluación del desempeño laboral de la vigencia anterior publicado.</t>
  </si>
  <si>
    <t>Dirección de Gestión Humana</t>
  </si>
  <si>
    <t>Un (1) informes de evaluación publicado</t>
  </si>
  <si>
    <t>Actividades no está programada para el periodo de seguimiento</t>
  </si>
  <si>
    <t>La actividad no está programada para el periodo de seguimiento</t>
  </si>
  <si>
    <t>El dia 06 de julio de  2024 se realizó la respectiva publicación en la página web de la entidad.</t>
  </si>
  <si>
    <t>La OAP evidencia publicación de la presentación de resultados de la Evaluación de desempeño del 1 de febrero de 2023 al 31 de enero de 2024 publicado el 7 de junio de 2024 en el sitio web https://scj.gov.co/sites/default/files/control/Resultados%20de%20desempe%C3%B1o%20y%20de%20gesti%C3%B3n%202023-2024.pdf
En la carpeta de SharePoint se encuentra archivo con enlace de evidencia, el cual remite a los datos de publicación del documento, siendo necesario acceder por el botón de transparencia a la información.
de esta manera se da cumplimiento en un 100% a la actividad.</t>
  </si>
  <si>
    <t>La actividad se cumplió al 100%  en el cuarto bimestre.</t>
  </si>
  <si>
    <r>
      <rPr>
        <b/>
        <sz val="10"/>
        <rFont val="Arial"/>
        <family val="2"/>
      </rPr>
      <t xml:space="preserve">Seguimiento OCI 10-05-2024: </t>
    </r>
    <r>
      <rPr>
        <sz val="10"/>
        <rFont val="Arial"/>
        <family val="2"/>
      </rPr>
      <t xml:space="preserve">
La actividad se programó para el mes de Julio de 2024.</t>
    </r>
  </si>
  <si>
    <r>
      <rPr>
        <b/>
        <sz val="10"/>
        <rFont val="Arial"/>
        <family val="2"/>
      </rPr>
      <t>Seguimiento OCI 10-09-2024:</t>
    </r>
    <r>
      <rPr>
        <sz val="10"/>
        <rFont val="Arial"/>
        <family val="2"/>
      </rPr>
      <t xml:space="preserve">
A través de los soportes allegados por la segunda línea de defensa, se evidenció que, el 07 de junio de 2024 se dio cumplimiento a la actividad y meta definida -pese a que la misma estaba programada para el mes de Julio de 2024- a través de la socialización del documento </t>
    </r>
    <r>
      <rPr>
        <b/>
        <i/>
        <sz val="10"/>
        <rFont val="Arial"/>
        <family val="2"/>
      </rPr>
      <t>"Resultados de Evaluación de Desempeño 01 de febrero de 2023 al 31 de enero de 2024"</t>
    </r>
    <r>
      <rPr>
        <sz val="10"/>
        <rFont val="Arial"/>
        <family val="2"/>
      </rPr>
      <t xml:space="preserve"> en el Botón de Transparencia y Acceso a la Información pública de la Entidad.
</t>
    </r>
    <r>
      <rPr>
        <b/>
        <sz val="10"/>
        <rFont val="Arial"/>
        <family val="2"/>
      </rPr>
      <t xml:space="preserve">Link:
https://scj.gov.co/sites/default/files/control/Resultados%20de%20desempe%C3%B1o%20y%20de%20gesti%C3%B3n%202023-2024.pdf
</t>
    </r>
    <r>
      <rPr>
        <sz val="10"/>
        <rFont val="Arial"/>
        <family val="2"/>
      </rPr>
      <t xml:space="preserve">
Sin embargo, se recomienda revisar la fecha de programaciòn y ejecución asociada en el documento, toda vez que, en la desagregaciòn mensual se registran ambas para el mes de Julio 2024, pero la ejecución de la actividad se lleva a cabo en el mes de Junio de 2024.
Por lo anterior, esta Oficina evidencia que, para el periodo objeto de seguimiento, la actividad se cumplió al 100% y previo a la fecha programada. </t>
    </r>
  </si>
  <si>
    <t>1.1.3</t>
  </si>
  <si>
    <t>Actualizar información sobre acuerdos de gestión de gerentes públicos y/o directivos en el botón de transparencia y acceso a la información pública.</t>
  </si>
  <si>
    <t>Dos (2) publicaciones realizadas sobre acuerdos de gestión de gerentes públicos y/o directivos en el botón de transparencia y acceso a la información pública (Concertación Acuerdos de Gestión directivos y seguimiento)</t>
  </si>
  <si>
    <t>(Número de publicaciones realizadas/Número de publicaciones programadas)*100</t>
  </si>
  <si>
    <t>30/06/2024
31/12/2024</t>
  </si>
  <si>
    <t>El dia 30 de abril de  2024 se realizo la respectiva publicación enla página web de la entidad.</t>
  </si>
  <si>
    <t>La OAP evidencia publicación del Informe de Acuerdos de gestión 2023 el 30 de abril en el sitio web (antes de lo programado) https://scj.gov.co/sites/default/files/control/INFORME%20ACUERDOS%20DE%20GESTI%C3%93N%202023.pdf
En la carpeta de SharePoint se encuentra archivo con enlace de evidencia, el cual remite a los datos de publicación del documento, siendo necesario acceder por el botón de transparencia a la información.
de esta manera se da cumplimiento al 50% de la actividad, quedando pendiente la segunda publicación de acuerdo con la programación para el mes de diciembre.</t>
  </si>
  <si>
    <t>Para este periodo no se tiene programado acciones relacionadas con la ejecución de la actividad.</t>
  </si>
  <si>
    <t xml:space="preserve">El dia 26 de diciembre de 2024 se piblico en la página web de la entidad el Informe de Seguimiento de Acuerdos de Gestión de Gerentes Públicos en el siguiente Link :
https://scj.gov.co/en/transparencia/control/informes-gestion-evaluacion-auditoria </t>
  </si>
  <si>
    <t>La OAP evidencia elaboración publicación del Informe de Acuerdos de gestión 2024 en el sitio web de la entidad:
https://scj.gov.co/en/transparencia/control/informes-gestion-evaluacion-auditoria
chrome-extension://efaidnbmnnnibpcajpcglclefindmkaj/https://scj.gov.co/sites/default/files/control/Informe%20de%20seguimiento%20Acuerdos%20de%20Gesti%C3%B3n%202024.pdf</t>
  </si>
  <si>
    <r>
      <rPr>
        <b/>
        <sz val="10"/>
        <rFont val="Arial"/>
        <family val="2"/>
      </rPr>
      <t xml:space="preserve">Seguimiento OCI 10-05-2024: </t>
    </r>
    <r>
      <rPr>
        <sz val="10"/>
        <rFont val="Arial"/>
        <family val="2"/>
      </rPr>
      <t xml:space="preserve">
La actividad tiene como fechas programadas de las publicaciones, los meses de Junio y Diciembre de 2024.</t>
    </r>
  </si>
  <si>
    <r>
      <rPr>
        <b/>
        <sz val="10"/>
        <rFont val="Arial"/>
        <family val="2"/>
      </rPr>
      <t>Seguimiento OCI 10-09-2024:</t>
    </r>
    <r>
      <rPr>
        <sz val="10"/>
        <rFont val="Arial"/>
        <family val="2"/>
      </rPr>
      <t xml:space="preserve">
A través de los soportes allegados por la segunda línea de defensa, se evidenció que, el 30 de abril de 2024 se dio cumplimiento a la actividad y meta programada, a través de la socialización del documento </t>
    </r>
    <r>
      <rPr>
        <b/>
        <i/>
        <sz val="10"/>
        <rFont val="Arial"/>
        <family val="2"/>
      </rPr>
      <t>"INFORME DE EVALUACIÓN DE ACUERDOS DE GESTIÓN de los Gerentes Públicos de la Secretaría Distrital de Seguridad, Convivencia y Justicia. Vigencia 01 de enero a 31 de diciembre 2023"</t>
    </r>
    <r>
      <rPr>
        <sz val="10"/>
        <rFont val="Arial"/>
        <family val="2"/>
      </rPr>
      <t xml:space="preserve"> en el Botón de Transparencia y Acceso a la Información pública de la Entidad.
Sin embargo, en el seguimiento reportado para el primer cuatrimestre del presente, no se observó el registro de dicha ejecución por parte de la 1LD ni en el monitoreo realizado por la 2LD; por lo que se recomienda ajustar la fecha de realizaciòn de la actividad, ya que aparece como ejecutada en Junio 2024.
</t>
    </r>
    <r>
      <rPr>
        <b/>
        <sz val="10"/>
        <rFont val="Arial"/>
        <family val="2"/>
      </rPr>
      <t xml:space="preserve">Link:
https://scj.gov.co/sites/default/files/control/INFORME%20ACUERDOS%20DE%20GESTI%C3%93N%202023.pdf
</t>
    </r>
    <r>
      <rPr>
        <sz val="10"/>
        <rFont val="Arial"/>
        <family val="2"/>
      </rPr>
      <t xml:space="preserve">
Por lo anterior, esta Oficina evidencia que, para el periodo objeto de seguimiento, la actividad se cumplió frente a la meta y de manera previa a una de las fechas establecidas; y continua en ejecución.</t>
    </r>
  </si>
  <si>
    <t>1.1.4</t>
  </si>
  <si>
    <t>Publicar en la página web de la SDSCJ trimestralmente, los nombramientos efectuados, con el link para ver el acto administrativo de nombramiento correspondiente.</t>
  </si>
  <si>
    <t>Publicación actos administrativos de todos los nombramientos efectuados en la entidad</t>
  </si>
  <si>
    <t>(Número de actos administrativos  publicados /Total actos administrativos emitidos)*100</t>
  </si>
  <si>
    <t>31/03/2024
30/06/2024
30/09/2024
31/12/2024</t>
  </si>
  <si>
    <t>Para este periodo se publicaron en el boton de transparencia los actos administrativos de  nombramientos efectuados.</t>
  </si>
  <si>
    <t xml:space="preserve">La OAP evidencia publicación en el sitio WEB de la entidad https://scj.gov.co/es/transparencia/normativa/normativa-aplicable 
En el mes de marzo se realizaron un total de 16 publicaciones.
En el mes de abril se realizaron un total de 16 publicaciones.
</t>
  </si>
  <si>
    <t>Para este periodo se publcaron en el boton de transparencia los actos administrativos de  nombramientos efectuados.</t>
  </si>
  <si>
    <t xml:space="preserve">La OAP evidencia publicación en el sitio WEB de la entidad https://scj.gov.co/es/transparencia/normativa/normativa-aplicable 
En el mes de junio se realizaron un total de 32 publicaciones.
</t>
  </si>
  <si>
    <t>La OAP evidencia publicación en el sitio WEB de la entidad https://scj.gov.co/es/transparencia/normativa/normativa-aplicable 
En el mes de julio se realizaron un total de 7 publicaciones.
En el mes de agosto se realizaron un total de 47 publicaciones.
La actividad para este corte lleva un 75% de ejecución de acuerdo con lo programado.</t>
  </si>
  <si>
    <t>La OAP evidencia  a través de los soportes suministrados  la publicación en de los actos adminsitrativos de nombramientos en el mes de septiembre:
https://scj.gov.co/es/transparencia/normativa/normativa-aplicable
De esta manera, se evidencia que para el periodo objeto de seguimiento, la actividad se cumplió.</t>
  </si>
  <si>
    <t>Para este periodo se publicaron en el boton de transparencia los actos administrativos de  nombramientos efectuados en el siguiente Link:
https://scj.gov.co/es/transparencia/normativa/normativa-aplicable</t>
  </si>
  <si>
    <t>La OAP evidencia  a través  la publicación en de los actos administrativos de nombramientos en los meses de octubre y noviembre:
https://scj.gov.co/es/transparencia/normativa/normativa-aplicable
De esta manera, se evidencia que la actividad se cumplió.</t>
  </si>
  <si>
    <r>
      <rPr>
        <b/>
        <sz val="10"/>
        <rFont val="Arial"/>
        <family val="2"/>
      </rPr>
      <t xml:space="preserve">Seguimiento OCI 10-05-2024: </t>
    </r>
    <r>
      <rPr>
        <sz val="10"/>
        <rFont val="Arial"/>
        <family val="2"/>
      </rPr>
      <t xml:space="preserve">
La actividad se programó para el mes de Diciembre de 2024. No obstante se sugiere a la primera y segunda línea de defensa revisar la descripción de la actividad, toda vez, que en la misma se define </t>
    </r>
    <r>
      <rPr>
        <b/>
        <i/>
        <sz val="10"/>
        <rFont val="Arial"/>
        <family val="2"/>
      </rPr>
      <t>"</t>
    </r>
    <r>
      <rPr>
        <i/>
        <sz val="10"/>
        <rFont val="Arial"/>
        <family val="2"/>
      </rPr>
      <t xml:space="preserve">Reportar y publicar en la página web de la SDSCJ </t>
    </r>
    <r>
      <rPr>
        <b/>
        <i/>
        <sz val="10"/>
        <rFont val="Arial"/>
        <family val="2"/>
      </rPr>
      <t>mensualmente(...)"</t>
    </r>
  </si>
  <si>
    <r>
      <rPr>
        <b/>
        <sz val="10"/>
        <rFont val="Arial"/>
        <family val="2"/>
      </rPr>
      <t>Seguimiento OCI 10-09-2024:</t>
    </r>
    <r>
      <rPr>
        <sz val="10"/>
        <rFont val="Arial"/>
        <family val="2"/>
      </rPr>
      <t xml:space="preserve">
La Oficina de Control Interno evidenció a través de la página web de la SDSCJ, la publicación de los nombramientos efectuados con el correspondiente acto administrativo, a saber:.
</t>
    </r>
    <r>
      <rPr>
        <b/>
        <sz val="10"/>
        <rFont val="Arial"/>
        <family val="2"/>
      </rPr>
      <t xml:space="preserve">https://scj.gov.co/es/transparencia/normativa/normativa-aplicable
</t>
    </r>
    <r>
      <rPr>
        <sz val="10"/>
        <rFont val="Arial"/>
        <family val="2"/>
      </rPr>
      <t xml:space="preserve">
Asimismo, se observó que, se acogió la recomendación hecha por la 3LD en el seguimiento anterior.
Por lo anterior, esta Oficina evidencia que, para el periodo objeto de seguimiento, la actividad se cumplió frente a la meta y dentro del tiempo establecido; y continua en ejecución.
</t>
    </r>
    <r>
      <rPr>
        <b/>
        <sz val="10"/>
        <rFont val="Arial"/>
        <family val="2"/>
      </rPr>
      <t xml:space="preserve">Nota:
</t>
    </r>
    <r>
      <rPr>
        <sz val="10"/>
        <rFont val="Arial"/>
        <family val="2"/>
      </rPr>
      <t xml:space="preserve">Se observó que, la información registrada en los campos </t>
    </r>
    <r>
      <rPr>
        <b/>
        <i/>
        <sz val="10"/>
        <rFont val="Arial"/>
        <family val="2"/>
      </rPr>
      <t>"Actividad", "Meta o producto", "Indicador" y "Fecha de programación"</t>
    </r>
    <r>
      <rPr>
        <sz val="10"/>
        <rFont val="Arial"/>
        <family val="2"/>
      </rPr>
      <t xml:space="preserve"> fue objeto de actualización.</t>
    </r>
  </si>
  <si>
    <t>1.1.5</t>
  </si>
  <si>
    <t xml:space="preserve">Socializaciones  del menú PARTICIPA y botón  Transparencia y Acceso a la Información pública, dirigida a servidores, colaboradores y ciudadanía.                                                                                                                                                                                                                                                                                                                                                                                     </t>
  </si>
  <si>
    <t xml:space="preserve">Una  (1) socialización Menu Participa
Una (1) socialiación Botón Transparencia </t>
  </si>
  <si>
    <t xml:space="preserve">Oficina Asesora de Planeación
</t>
  </si>
  <si>
    <t xml:space="preserve">Dirección de Tecnología y Acceso a la Información </t>
  </si>
  <si>
    <t>30/05/2024
30/06/2024</t>
  </si>
  <si>
    <t>Se realizaron socializaciones del menú PARTICIPA y botón  Transparencia y Acceso a la Información pública, dirigida a servidores, colaboradores y ciudadanía,  a través de mailing, banner web, banner intranet y redes.</t>
  </si>
  <si>
    <t>Se evidencia cumplimiento de la actividad a través de los soportes cargados de la socialización  realizadas en los meses de mayo  para caso de el menú Participa y en el mes de junio del botón de transparencia a través de Mailyng, banner web, banner intranet y redes. Lo anterior, también fue evidenciado con la observación directa en los medios de publicación indicados. De esta manera la evidencia se cumplió al 100%</t>
  </si>
  <si>
    <r>
      <rPr>
        <b/>
        <sz val="10"/>
        <rFont val="Arial"/>
        <family val="2"/>
      </rPr>
      <t xml:space="preserve">Seguimiento OCI 10-05-2024: </t>
    </r>
    <r>
      <rPr>
        <sz val="10"/>
        <rFont val="Arial"/>
        <family val="2"/>
      </rPr>
      <t xml:space="preserve">
La actividad tiene como fechas programadas de las socializaciones, los meses de Mayo y Junio de 2024.
Validar que la actividad definida para este componente, esté redactada en verbo infinitivo.</t>
    </r>
  </si>
  <si>
    <r>
      <rPr>
        <b/>
        <sz val="10"/>
        <rFont val="Arial"/>
        <family val="2"/>
      </rPr>
      <t>Seguimiento OCI 10-09-2024:</t>
    </r>
    <r>
      <rPr>
        <sz val="10"/>
        <rFont val="Arial"/>
        <family val="2"/>
      </rPr>
      <t xml:space="preserve">
La Oficina de Control Interno evidenció a través de los soportes allegados, la socialización del </t>
    </r>
    <r>
      <rPr>
        <b/>
        <sz val="10"/>
        <rFont val="Arial"/>
        <family val="2"/>
      </rPr>
      <t>menú PARTICIPA y botón Transparencia y Acceso a la Información pública</t>
    </r>
    <r>
      <rPr>
        <sz val="10"/>
        <rFont val="Arial"/>
        <family val="2"/>
      </rPr>
      <t xml:space="preserve"> para los meses de mayo y junio de 2024, la cual se realizó mediante correo electrónico, banner web/ intranet. 
Asimismo, se observó que, no se acogió la recomendación hecha por la 3LD en el seguimiento anterior.
Por lo anterior, esta Oficina evidencia que, para el periodo objeto de seguimiento, la actividad se cumplió al 100% y dentro del tiempo establecido. </t>
    </r>
  </si>
  <si>
    <t>1.1.6</t>
  </si>
  <si>
    <t>Realizar la actualización y simplificación de las preguntas frecuentes de cara al ciudadano, mediante la aplicación de la estrategia de lenguaje claro.</t>
  </si>
  <si>
    <t>Una (1) actualización de preguntas frecuentes realizada</t>
  </si>
  <si>
    <t>Subsecretaría de Gestión Institucional (Atención al Ciudadano)</t>
  </si>
  <si>
    <t>Una (1) actualización realizada</t>
  </si>
  <si>
    <t>Actividades no está programada para el presente periodo de seguimiento</t>
  </si>
  <si>
    <t>Se realizó la actualización y simplificación de las preguntas frecuentes de cara al ciudadano, mediante la aplicación de la estrategia de lenguaje claro. Ello conforme a lo programado. Para verificar lo afirmado seguir el link https://scj.gov.co/es/transparencia/obligacion-reporte-informacion/faqs#faqs-page-1</t>
  </si>
  <si>
    <t xml:space="preserve">La OAP evidencia el cumplimiento de la actividad a través de los siguientes soportes:
- Correos de solicitud de actualización de preguntas frecuentes.
- Archivos por dependencias de las preguntas frecuentes actualizadas.
- Correos de publicación en el sitio web.
</t>
  </si>
  <si>
    <r>
      <rPr>
        <b/>
        <sz val="10"/>
        <rFont val="Arial"/>
        <family val="2"/>
      </rPr>
      <t xml:space="preserve">Seguimiento OCI 10-05-2024: </t>
    </r>
    <r>
      <rPr>
        <sz val="10"/>
        <rFont val="Arial"/>
        <family val="2"/>
      </rPr>
      <t xml:space="preserve">
La actividad se programó para el mes de Diciembre de 2024.</t>
    </r>
  </si>
  <si>
    <r>
      <rPr>
        <b/>
        <sz val="10"/>
        <rFont val="Arial"/>
        <family val="2"/>
      </rPr>
      <t xml:space="preserve">Seguimiento OCI 10-09-2024: </t>
    </r>
    <r>
      <rPr>
        <sz val="10"/>
        <rFont val="Arial"/>
        <family val="2"/>
      </rPr>
      <t xml:space="preserve">
La actividad se encuentra programada para el mes de Diciembre de 2024.</t>
    </r>
  </si>
  <si>
    <t>2.Lineamientos de transparencia pasiva</t>
  </si>
  <si>
    <t>1.2.1</t>
  </si>
  <si>
    <t>Realizar seguimiento mensual a partir del mes de febrero, de la gestión de las solicitudes de Acceso a la información ingresadas a la entidad.</t>
  </si>
  <si>
    <t>Once (11)  informes mensuales elaborados y publicados en la página web</t>
  </si>
  <si>
    <t>(Número de informes publicados /Total informes programados)*100</t>
  </si>
  <si>
    <t>Del
29/02/2024 
al 
31/12/2024</t>
  </si>
  <si>
    <t>Durante el periodo de seguimiento se realizaron los informes de solicitudes de acceso a la información correspondientes a las peticiones de los meses de febrero y marzo de 2024.</t>
  </si>
  <si>
    <t>Se observa evidencia de la realización de los informes de solicitudes de acceso a la información correspondientes a las peticiones de enero, febrero y marzo.</t>
  </si>
  <si>
    <t>Durante el periodo de seguimiento se realizaron los informes de solicitudes de acceso a la información correspondientes a las peticiones de los meses de abril y mayo de 2024. Los  cuales se encuentran publicados en la página web de la entidad: 
https://scj.gov.co/es/transparencia/planeacion-presupuesto-ingresos/informe-pqrs</t>
  </si>
  <si>
    <t>Se evidencia cumplimiento de la actividad mediante realización de los informes de solicitudes de acceso a la información correspondientes a las peticiones de los meses de abril (publicado el 30 de Mayo de 2024) y mayo (publicado el 24 de Junio de 2024), lo anterior teniendo en cuenta que los informes se realizan mes vencido.
https://scj.gov.co/es/transparencia/planeacion-presupuesto-ingresos/informe-pqrs</t>
  </si>
  <si>
    <t>Durante el periodo de seguimiento se realizaron los informes de solicitudes de acceso a la información correspondientes a las peticiones de los meses de junio y Julio de 2024. Los  cuales se encuentran publicados en la página web de la entidad: 
https://scj.gov.co/es/transparencia/planeacion-presupuesto-ingresos/informe-pqrs</t>
  </si>
  <si>
    <t>La OAP evidencia cumplimiento de la actividad mediante la elaboración y publicación https://scj.gov.co/es/transparencia/planeacion-presupuesto-ingresos/informe-pqrs  de:
- Informe mensual de solicitudes de acceso a la información de junio 2024 publicado el 18 de julio de 2024.  https://scj.gov.co/sites/default/files/instrumentos_gestion_informacion/Informe%20acceso%20a%20la%20%20informaci%C3%B3n%20%20junio%202024.pdf
- Informe mensual de solicitudes de acceso a la información de julio 2024 publicado el 22 de agosto. https://scj.gov.co/sites/default/files/instrumentos_gestion_informacion/Informe%20acceso%20a%20la%20%20informaci%C3%B3n%20%20julio%202024.pdf
Adicionalmente, se observa en la carpeta cargada a SharePoint correo de la gestión realizada internamente para la publicación de los informes y PDF con los informes de junio y julio a este último no fue posible acceder al archivo; sin embargo se evidencia realización mediante el publicado.
De esta manera la actividad cuenta con un nivel de cumplimiento del 64%.</t>
  </si>
  <si>
    <t>Durante el periodo de seguimiento se realizaron los informes de solicitudes de acceso a la información correspondientes a las peticiones de los meses de agosto y septiembre de 2024. Los cuales se fueron publicados en su momento en la página web de la entidad:</t>
  </si>
  <si>
    <t>La OAP evidencia cumplimiento de la actividad mediante la elaboración y publicación del informe
https://scj.gov.co/es/transparencia/planeacion-presupuesto-ingresos/informe-pqrs  de:
- Informe mensual de solicitudes de acceso a la información de agosto 2024 publicado el 25 de septiembre de 2024:
https://scj.gov.co/sites/default/files/instrumentos_gestion_informacion/Informe%20acceso%20a%20la%20%20informaci%C3%B3n%20%20agosto%202024.pdf
- Informe mensual de solicitudes de acceso a la información de septiembre 2024 publicado el 28 de octubre. https://scj.gov.co/sites/default/files/instrumentos_gestion_informacion/Informe%20acceso%20a%20la%20%20informaci%C3%B3n%20%20septiembre%202024.pdf
De esta manera la actividad cuenta con un nivel de cumplimiento del 73%.</t>
  </si>
  <si>
    <t>Se realizó seguimiento mensual a partir del mes de febrero, de la gestión de las solicitudes de Acceso a la información ingresadas a la entidad correspondiente al mes de octubre y noviembre. Con el presente reporte se cumple la meta de 11 informes reportados.
Link https://scj.gov.co/es/transparencia/planeacion-presupuesto-ingresos/informe-pqrs</t>
  </si>
  <si>
    <t>La OAP evidencia cumplimiento de la actividad mediante la elaboración y publicación del informe
https://scj.gov.co/es/transparencia/planeacion-presupuesto-ingresos/informe-pqrs  de:
- Informe mensual de solicitudes de acceso a la información de octubre 2024 publicado el 26 de noviembre de 2024:
https://scj.gov.co/sites/default/files/instrumentos_gestion_informacion/Informe%20acceso%20a%20la%20informaci%C3%B3n%20octubre%202024.pdf
- Informe mensual de solicitudes de acceso a la información de noviembre 2024 publicado el 19 de diciembre: https://scj.gov.co/sites/default/files/instrumentos_gestion_informacion/Informe%20acceso%20a%20la%20%20informaci%C3%B3n%20%20noviembre%202024.pdf
Dando cumplimiento a lo programado.</t>
  </si>
  <si>
    <r>
      <rPr>
        <b/>
        <sz val="10"/>
        <rFont val="Arial"/>
        <family val="2"/>
      </rPr>
      <t>Seguimiento OCI 10-05-2024:</t>
    </r>
    <r>
      <rPr>
        <sz val="10"/>
        <rFont val="Arial"/>
        <family val="2"/>
      </rPr>
      <t xml:space="preserve">
La Oficina de Control Interno evidenció a través de la página web de la SDSCJ, la realización y publicación del Informe, a saber:
</t>
    </r>
    <r>
      <rPr>
        <b/>
        <sz val="10"/>
        <rFont val="Arial"/>
        <family val="2"/>
      </rPr>
      <t xml:space="preserve">- Informe mensual de Solicitudes de Acceso a la Información - Enero 2024: </t>
    </r>
    <r>
      <rPr>
        <sz val="10"/>
        <rFont val="Arial"/>
        <family val="2"/>
      </rPr>
      <t xml:space="preserve">Publicado el 27 de febrero de 2024.
</t>
    </r>
    <r>
      <rPr>
        <b/>
        <sz val="10"/>
        <rFont val="Arial"/>
        <family val="2"/>
      </rPr>
      <t>- Informe mensual de Solicitudes de Acceso a la Información - Febrero 2024:</t>
    </r>
    <r>
      <rPr>
        <sz val="10"/>
        <rFont val="Arial"/>
        <family val="2"/>
      </rPr>
      <t xml:space="preserve"> Publicado el 26 de marzo de 2024.
</t>
    </r>
    <r>
      <rPr>
        <b/>
        <sz val="10"/>
        <rFont val="Arial"/>
        <family val="2"/>
      </rPr>
      <t>- Informe mensual de Solicitudes de Acceso a la Información - Marzo 2024:</t>
    </r>
    <r>
      <rPr>
        <sz val="10"/>
        <rFont val="Arial"/>
        <family val="2"/>
      </rPr>
      <t xml:space="preserve"> Publicado el 29 de abril de 2024.
Por lo anterior, esta Oficina evidencia que, para el periodo objeto de seguimiento, la actividad se cumplió frente a la meta y dentro del tiempo establecido; y continua en ejecución. Sin embargo, se recomienda validar la pertinencia de la actividad dado que es igual a la número 1.15  o unificar la acción en una sola actividad.</t>
    </r>
  </si>
  <si>
    <r>
      <rPr>
        <b/>
        <sz val="10"/>
        <rFont val="Arial"/>
        <family val="2"/>
      </rPr>
      <t>Seguimiento OCI 10-09-2024:</t>
    </r>
    <r>
      <rPr>
        <sz val="10"/>
        <rFont val="Arial"/>
        <family val="2"/>
      </rPr>
      <t xml:space="preserve">
La Oficina de Control Interno evidenció a través de la página web de la SDSCJ, la realización y publicación del </t>
    </r>
    <r>
      <rPr>
        <b/>
        <sz val="10"/>
        <rFont val="Arial"/>
        <family val="2"/>
      </rPr>
      <t>Informe mensual de Solicitudes de Acceso a la Información</t>
    </r>
    <r>
      <rPr>
        <sz val="10"/>
        <rFont val="Arial"/>
        <family val="2"/>
      </rPr>
      <t xml:space="preserve">, a saber, para el periodo de evaluación:
</t>
    </r>
    <r>
      <rPr>
        <b/>
        <sz val="10"/>
        <rFont val="Arial"/>
        <family val="2"/>
      </rPr>
      <t>- Mayo 2024:</t>
    </r>
    <r>
      <rPr>
        <sz val="10"/>
        <rFont val="Arial"/>
        <family val="2"/>
      </rPr>
      <t xml:space="preserve"> Publicado el 25 de junio de 2024.
</t>
    </r>
    <r>
      <rPr>
        <b/>
        <sz val="10"/>
        <rFont val="Arial"/>
        <family val="2"/>
      </rPr>
      <t>- Junio 2024:</t>
    </r>
    <r>
      <rPr>
        <sz val="10"/>
        <rFont val="Arial"/>
        <family val="2"/>
      </rPr>
      <t xml:space="preserve"> Publicado el 18 de julio de 2024.
</t>
    </r>
    <r>
      <rPr>
        <b/>
        <sz val="10"/>
        <rFont val="Arial"/>
        <family val="2"/>
      </rPr>
      <t>- Julio 2024:</t>
    </r>
    <r>
      <rPr>
        <sz val="10"/>
        <rFont val="Arial"/>
        <family val="2"/>
      </rPr>
      <t xml:space="preserve"> Publicado el 22 de agosto de 2024.
</t>
    </r>
    <r>
      <rPr>
        <b/>
        <sz val="10"/>
        <rFont val="Arial"/>
        <family val="2"/>
      </rPr>
      <t xml:space="preserve">Link: https://scj.gov.co/es/transparencia/planeacion-presupuesto-ingresos/informe-pqrs
</t>
    </r>
    <r>
      <rPr>
        <sz val="10"/>
        <rFont val="Arial"/>
        <family val="2"/>
      </rPr>
      <t xml:space="preserve">
Asimismo se observó que, se acogió la recomendación hecha por esta Oficina respecto a </t>
    </r>
    <r>
      <rPr>
        <i/>
        <sz val="10"/>
        <rFont val="Arial"/>
        <family val="2"/>
      </rPr>
      <t>"(...) validar la pertinencia de la actividad dado que es igual a la número 1.15  o unificar la acción en una sola actividad".</t>
    </r>
    <r>
      <rPr>
        <sz val="10"/>
        <rFont val="Arial"/>
        <family val="2"/>
      </rPr>
      <t xml:space="preserve">
Por lo anterior, esta Oficina evidencia que, para el periodo objeto de seguimiento, la actividad se cumplió frente a la meta y dentro del tiempo establecido; y continua en ejecución.
</t>
    </r>
    <r>
      <rPr>
        <b/>
        <sz val="10"/>
        <rFont val="Arial"/>
        <family val="2"/>
      </rPr>
      <t xml:space="preserve">Nota:
</t>
    </r>
    <r>
      <rPr>
        <sz val="10"/>
        <rFont val="Arial"/>
        <family val="2"/>
      </rPr>
      <t>Se observó que, la información registrada en los campos</t>
    </r>
    <r>
      <rPr>
        <b/>
        <sz val="10"/>
        <rFont val="Arial"/>
        <family val="2"/>
      </rPr>
      <t xml:space="preserve"> </t>
    </r>
    <r>
      <rPr>
        <b/>
        <i/>
        <sz val="10"/>
        <rFont val="Arial"/>
        <family val="2"/>
      </rPr>
      <t>"Actividad" y "Fecha de programación"</t>
    </r>
    <r>
      <rPr>
        <sz val="10"/>
        <rFont val="Arial"/>
        <family val="2"/>
      </rPr>
      <t xml:space="preserve"> fue objeto de actualización.</t>
    </r>
  </si>
  <si>
    <t>1.2.2</t>
  </si>
  <si>
    <t>Realizar seguimiento mensual a partir del mes de febrero, de la gestión de las PQRSDF (Peticiones, Quejas, Reclamos, Sugerencias, Denuncias y Felicitaciones) ingresadas a la entidad.</t>
  </si>
  <si>
    <t>Durante el periodo de seguimiento se realizaron los informes de PQRSDF, correspondientes a las peticiones de los meses de febrero y marzo de 2024.</t>
  </si>
  <si>
    <t>Se observa evidencia de la realización de los informes de PQRSDF  de enero, febrero y marzo.</t>
  </si>
  <si>
    <t>Durante el periodo de seguimiento se realizaron los informes de PQRSDF, correspondientes a las peticiones de los meses de abril y mayo de 2024. Los  cuales se encuentran publicados en la página web de la entidad: 
https://scj.gov.co/es/transparencia/planeacion-presupuesto-ingresos/informe-pqrs</t>
  </si>
  <si>
    <t xml:space="preserve">Se evidencia cumplimiento de la actividad mediante la realización de los informes de PQRSDF de los meses de abril (publicado el : 31-Mayo-24) y mayo (publicado el 28-Jun-24). Lo anterior teniendo en cuenta que los informes se realizan mes vencido. 
</t>
  </si>
  <si>
    <t>Durante el periodo de seguimiento se realizaron los informes de PQRSDF, correspondientes a las peticiones de los meses de junio y julio de 2024. Los  cuales se encuentran publicados en la página web de la entidad: 
https://scj.gov.co/es/transparencia/planeacion-presupuesto-ingresos/informe-pqrs</t>
  </si>
  <si>
    <t>La OAP evidencia cumplimiento de la actividad mediante la elaboración y publicación https://scj.gov.co/es/transparencia/planeacion-presupuesto-ingresos/informe-pqrs  de:
- Informe mensual de gestión de PQRSDF junio 2024 publicado el 30 de julio de 2024.  https://scj.gov.co/sites/default/files/instrumentos_gestion_informacion/Informe%20gesti%C3%B3n%20de%20%20pqrsdf.pdf
- Informe mensual de gestión de PQRSDF julio 2024 publicado el 29 de agosto. https://scj.gov.co/sites/default/files/instrumentos_gestion_informacion/Informe%20gesti%C3%B3n%20de%20%20pqrsdf%20%20julio%202024.pdf
Adicionalmente, se observa en la carpeta cargada a SharePoint correos de la gestión realizada internamente para la publicación de los informes y PDF con los informes de junio y julio
De esta manera la actividad cuenta con un nivel de cumplimiento del 64%.</t>
  </si>
  <si>
    <t>Durante el periodo de seguimiento se realizaron los informes de PQRSDF, correspondientes a las peticiones de los meses de agosto y septiembre de 2024. Los  cuales fueron publicados en su momento en la página web de la entidad:
https://scj.gov.co/es/transparencia/planeacion-presupuesto-ingresos/informe-pqrs</t>
  </si>
  <si>
    <t>La OAP evidencia cumplimiento de la actividad mediante la elaboración y publicación del informe https://scj.gov.co/es/transparencia/planeacion-presupuesto-ingresos/informe-pqrs  de:
- Informe mensual de gestión de PQRSDF agosto 2024 publicado el 27 septiembre de 2024.  https://scj.gov.co/sites/default/files/instrumentos_gestion_informacion/Informe%20gesti%C3%B3n%20de%20%20pqrsdf.pdf
- Informe mensual de gestión de PQRSDF septiembre 2024 publicado el 29 de octubre. https://scj.gov.co/sites/default/files/instrumentos_gestion_informacion/Informe%20gesti%C3%B3n%20de%20%20pqrsdf%20%20julio%202024.pdf
De esta manera la actividad cuenta con un nivel de cumplimiento del 73%.</t>
  </si>
  <si>
    <t>Se realiza el seguimiento mensual a partir del mes de febrero, de la gestión de las PQRSDF (Peticiones, Quejas, Reclamos, Sugerencias, Denuncias y Felicitaciones) ingresadas a la entidad. Se reportan los informes de Octubre y Noviembre, completando así la meta de 11 informes publicados.
Link https://scj.gov.co/es/transparencia/planeacion-presupuesto-ingresos/informe-pqrs</t>
  </si>
  <si>
    <t>La OAP evidencia cumplimiento de la actividad mediante la elaboración y publicación del informe https://scj.gov.co/es/transparencia/planeacion-presupuesto-ingresos/informe-pqrs:
- Informe mensual de gestión de PQRSDF octubre 2024 publicado el 28 de noviembre de 2024.  https://scj.gov.co/sites/default/files/instrumentos_gestion_informacion/Informe%20gesti%C3%B3n%20de%20%20pqrsdf%20%20octubre%202024.pdf
- Informe mensual de gestión de PQRSDF noviembre 2024 publicado el 26 de diciembre 
https://scj.gov.co/sites/default/files/instrumentos_gestion_informacion/Informe%20gesti%C3%B3n%20de%20%20pqrsdf%20%20noviembre%202024.pdf
Dando cumplimiento a lo programado.</t>
  </si>
  <si>
    <r>
      <rPr>
        <b/>
        <sz val="10"/>
        <rFont val="Arial"/>
        <family val="2"/>
      </rPr>
      <t>Seguimiento OCI 10-05-2024:</t>
    </r>
    <r>
      <rPr>
        <sz val="10"/>
        <rFont val="Arial"/>
        <family val="2"/>
      </rPr>
      <t xml:space="preserve">
La Oficina de Control Interno evidenció a través de la página web de la SDSCJ, la realización y publicación del Informe, a saber:
</t>
    </r>
    <r>
      <rPr>
        <b/>
        <sz val="10"/>
        <rFont val="Arial"/>
        <family val="2"/>
      </rPr>
      <t xml:space="preserve">- Informe mensual de PQRSDF - Enero 2024: </t>
    </r>
    <r>
      <rPr>
        <sz val="10"/>
        <rFont val="Arial"/>
        <family val="2"/>
      </rPr>
      <t>Publicado el 29 de febrero de 2024.</t>
    </r>
    <r>
      <rPr>
        <b/>
        <sz val="10"/>
        <rFont val="Arial"/>
        <family val="2"/>
      </rPr>
      <t xml:space="preserve">
- Informe mensual de PQRSDF - Febrero 2024: </t>
    </r>
    <r>
      <rPr>
        <sz val="10"/>
        <rFont val="Arial"/>
        <family val="2"/>
      </rPr>
      <t>Publicado el 27 de marzo de 2024.</t>
    </r>
    <r>
      <rPr>
        <b/>
        <sz val="10"/>
        <rFont val="Arial"/>
        <family val="2"/>
      </rPr>
      <t xml:space="preserve">
- Informe mensual de PQRSDF - Marzo 2024:</t>
    </r>
    <r>
      <rPr>
        <sz val="10"/>
        <rFont val="Arial"/>
        <family val="2"/>
      </rPr>
      <t xml:space="preserve"> Publicado el 30 de abril de 2024.
Por lo anterior, esta Oficina evidencia que, para el periodo objeto de seguimiento, la actividad se cumplió frente a la meta y dentro del tiempo establecido; y continua en ejecución. Por lo anterior, esta Oficina evidencia que, para el periodo objeto de seguimiento, la actividad se cumplió frente a la meta y dentro del tiempo establecido; y continua en ejecución. Sin embargo, se recomienda validar la pertinencia de la actividad dado que es igual a la número 1.15 o unificar la acción en una sola actividad.</t>
    </r>
  </si>
  <si>
    <r>
      <rPr>
        <b/>
        <sz val="10"/>
        <rFont val="Arial"/>
        <family val="2"/>
      </rPr>
      <t>Seguimiento OCI 10-09-2024:</t>
    </r>
    <r>
      <rPr>
        <sz val="10"/>
        <rFont val="Arial"/>
        <family val="2"/>
      </rPr>
      <t xml:space="preserve">
La Oficina de Control Interno evidenció a través de la página web de la SDSCJ, la realización y publicación del </t>
    </r>
    <r>
      <rPr>
        <b/>
        <sz val="10"/>
        <rFont val="Arial"/>
        <family val="2"/>
      </rPr>
      <t>Informe mensual de PQRSDF</t>
    </r>
    <r>
      <rPr>
        <sz val="10"/>
        <rFont val="Arial"/>
        <family val="2"/>
      </rPr>
      <t xml:space="preserve">, a saber, para el periodo de evaluación:
</t>
    </r>
    <r>
      <rPr>
        <b/>
        <sz val="10"/>
        <rFont val="Arial"/>
        <family val="2"/>
      </rPr>
      <t>- Abril 2024:</t>
    </r>
    <r>
      <rPr>
        <sz val="10"/>
        <rFont val="Arial"/>
        <family val="2"/>
      </rPr>
      <t xml:space="preserve"> Publicado el 31 de mayo de 2024.
</t>
    </r>
    <r>
      <rPr>
        <b/>
        <sz val="10"/>
        <rFont val="Arial"/>
        <family val="2"/>
      </rPr>
      <t>- Mayo 2024:</t>
    </r>
    <r>
      <rPr>
        <sz val="10"/>
        <rFont val="Arial"/>
        <family val="2"/>
      </rPr>
      <t xml:space="preserve"> Publicado el 28 de junio de 2024.
</t>
    </r>
    <r>
      <rPr>
        <b/>
        <sz val="10"/>
        <rFont val="Arial"/>
        <family val="2"/>
      </rPr>
      <t>- Junio 2024:</t>
    </r>
    <r>
      <rPr>
        <sz val="10"/>
        <rFont val="Arial"/>
        <family val="2"/>
      </rPr>
      <t xml:space="preserve"> Publicado el 30 de julio de 2024.
</t>
    </r>
    <r>
      <rPr>
        <b/>
        <sz val="10"/>
        <rFont val="Arial"/>
        <family val="2"/>
      </rPr>
      <t>- Julio 2024:</t>
    </r>
    <r>
      <rPr>
        <sz val="10"/>
        <rFont val="Arial"/>
        <family val="2"/>
      </rPr>
      <t xml:space="preserve"> Publicado el 29 de agosto de 2024.
</t>
    </r>
    <r>
      <rPr>
        <b/>
        <sz val="10"/>
        <rFont val="Arial"/>
        <family val="2"/>
      </rPr>
      <t>Link: https://scj.gov.co/es/transparencia/planeacion-presupuesto-ingresos/informe-pqrs</t>
    </r>
    <r>
      <rPr>
        <sz val="10"/>
        <rFont val="Arial"/>
        <family val="2"/>
      </rPr>
      <t xml:space="preserve">
Asimismo se observó que, se acogió la recomendación hecha por esta Oficina respecto a </t>
    </r>
    <r>
      <rPr>
        <i/>
        <sz val="10"/>
        <rFont val="Arial"/>
        <family val="2"/>
      </rPr>
      <t>"(...) validar la pertinencia de la actividad dado que es igual a la número 1.15  o unificar la acción en una sola actividad".</t>
    </r>
    <r>
      <rPr>
        <sz val="10"/>
        <rFont val="Arial"/>
        <family val="2"/>
      </rPr>
      <t xml:space="preserve">
Por lo anterior, esta Oficina evidencia que, para el periodo objeto de seguimiento, la actividad se cumplió frente a la meta y dentro del tiempo establecido; y continua en ejecución.
</t>
    </r>
    <r>
      <rPr>
        <b/>
        <sz val="10"/>
        <rFont val="Arial"/>
        <family val="2"/>
      </rPr>
      <t xml:space="preserve">Nota:
</t>
    </r>
    <r>
      <rPr>
        <sz val="10"/>
        <rFont val="Arial"/>
        <family val="2"/>
      </rPr>
      <t xml:space="preserve">Se observó que, la información registrada en los campos </t>
    </r>
    <r>
      <rPr>
        <b/>
        <i/>
        <sz val="10"/>
        <rFont val="Arial"/>
        <family val="2"/>
      </rPr>
      <t>"Actividad" y "Fecha de programación"</t>
    </r>
    <r>
      <rPr>
        <sz val="10"/>
        <rFont val="Arial"/>
        <family val="2"/>
      </rPr>
      <t xml:space="preserve"> fue objeto de actualización.</t>
    </r>
  </si>
  <si>
    <t>1.2.3</t>
  </si>
  <si>
    <t>Elaborar informes de la medición a la calidad de las respuestas a las PQRSDF ciudadanas emitidas por la SDSCJ.</t>
  </si>
  <si>
    <t>Tres (3) Informes de la medición a la calidad de las respuestas  a las PQRSDF ciudadanas emitidas por la SDSCJ.</t>
  </si>
  <si>
    <t xml:space="preserve">30/04/2024
31/07/2024
31/10/2024
</t>
  </si>
  <si>
    <t>Durante el periodo de seguimiento se realizó el informe del primer trimestre 2024 de la medición a la calidad de las respuestas  a las PQRSDF ciudadanas emitidas por la SDSCJ.
https://scj.gov.co/sites/default/files/documentos/Informe%20Evaluaci%C3%B3n%20Calidad%20de%20las%20Respuestas%20I%20Trimestre%202024.pdf</t>
  </si>
  <si>
    <t>Se observa evidencia de la realización del informe del primer trimestre 2024 de la medición a la calidad de las respuestas  a las PQRSDF.</t>
  </si>
  <si>
    <t>Durante el periodo de seguimiento se realizó el informe del segundo trimestre 2024 de la medición a la calidad de las respuestas  a las PQRSDF ciudadanas emitidas por la SDSCJ. https://scj.gov.co/es/transparencia/obligacion-reporte-informacion/estudios-investigaciones.</t>
  </si>
  <si>
    <t>La OAP evidencia publicación en el sitio web de la entidad en el  espacio https://scj.gov.co/es/transparencia/obligacion-reporte-informacion/estudios-investigaciones
el documento de Evaluación de las respuestas a PQRSDF segundo Trimestre 2024 fue publicado el 29 de julio y  está disponible en  https://scj.gov.co/sites/default/files/documentos/Informe%20Evaluaci%C3%B3n%20Calidad%20de%20las%20Respuestas%20II%20Trimestre%202024.pdf
Adicionalmente, se observa en la carpeta cargada a SharePoint correos de la gestión realizada internamente para la publicación del  informe y PDF con los informes Calidad de las Respuestas II Trimestre 2024. 
Logrando el 67% de avance en la ejecución de la actividad.</t>
  </si>
  <si>
    <t>Durante el periodo de seguimiento se realizó el informe del tercer trimestre 2024 de la medición a la calidad de las respuestas  a las PQRSDF ciudadanas emitidas por la SDSCJ. Dicho informe se publicó en la página web de la entidad, para acceder ingrése al link https://scj.gov.co/es/transparencia/obligacion-reporte-informacion/estudios-investigaciones.</t>
  </si>
  <si>
    <t>La OAP evidencia elaboración y publicación en el sitio web de la entidad en el  espacio https://scj.gov.co/es/transparencia/obligacion-reporte-informacion/estudios-investigaciones
el documento de Evaluación de las respuestas a PQRSDF tercer Trimestre 2024 fue publicado el 28 de octubre disponible en  https://scj.gov.co/sites/default/files/documentos/Informe%20Evaluaci%C3%B3n%20Calidad%20de%20las%20Respuestas%20III%20Trimestre%202024.pdf
Para el periodo de seguimiento se cumplió la actividad logrando el 100% de ejecución.</t>
  </si>
  <si>
    <t>La actividad se cumplió al 100%  en el quinto bimestre.</t>
  </si>
  <si>
    <r>
      <rPr>
        <b/>
        <sz val="10"/>
        <rFont val="Arial"/>
        <family val="2"/>
      </rPr>
      <t>Seguimiento OCI 10-09-2024:</t>
    </r>
    <r>
      <rPr>
        <sz val="10"/>
        <rFont val="Arial"/>
        <family val="2"/>
      </rPr>
      <t xml:space="preserve">
La Oficina de Control Interno evidenció a través de la página web de la SDSCJ que, se realizó publicación del </t>
    </r>
    <r>
      <rPr>
        <b/>
        <i/>
        <sz val="10"/>
        <rFont val="Arial"/>
        <family val="2"/>
      </rPr>
      <t>Informe Evaluación de las respuestas a PQRSDF</t>
    </r>
    <r>
      <rPr>
        <sz val="10"/>
        <rFont val="Arial"/>
        <family val="2"/>
      </rPr>
      <t xml:space="preserve"> correspondiente  al </t>
    </r>
    <r>
      <rPr>
        <b/>
        <i/>
        <sz val="10"/>
        <rFont val="Arial"/>
        <family val="2"/>
      </rPr>
      <t xml:space="preserve">segundo Trimestre 2024 </t>
    </r>
    <r>
      <rPr>
        <sz val="10"/>
        <rFont val="Arial"/>
        <family val="2"/>
      </rPr>
      <t>(29 de Julio de 2024).
Por lo anterior, esta Oficina evidencia que, para el periodo objeto de seguimiento, la actividad se cumplió frente a la meta y dentro del tiempo establecido; y continua en ejecución.</t>
    </r>
  </si>
  <si>
    <t>1.2.4</t>
  </si>
  <si>
    <t>Socializar cuatrimestralmente el instructivo de supervisión de contratos, resaltando el deber de la publicación de la información contractual en el SECOP II, para dar cumplimiento a la Ley 1712 de 2014.</t>
  </si>
  <si>
    <t>Un (1) memorando cuatrimestral</t>
  </si>
  <si>
    <t>Dirección Jurídica y Contractual</t>
  </si>
  <si>
    <t>(Número de memorandos radicados/Número de memorados programados para radicar)*100</t>
  </si>
  <si>
    <t>30/04/2024
31/07/2024
30/11/2024</t>
  </si>
  <si>
    <t xml:space="preserve">                                                                            </t>
  </si>
  <si>
    <t>Memorando 3-2024-14908 enviado a la supervisión socializando el instructivo de supervisión y manual de contratatos</t>
  </si>
  <si>
    <t>Se evidencia remisión de memorando con asunto "Socialización del Manual de Contratación, Supervisión e Interventoría e Instructivo de Supervisores de Contratos y reiteración de Publicación en la Plataforma SECOP II" se recomienda en el memorando hacer tener en cuenta que la entidad ya hizo transición del PAAC al programa de transparencia y ética pública 2024.</t>
  </si>
  <si>
    <t>En el periodo solicitado de envió el memorando socializando el manual de contratación  y el manual de supervisión , así como el instructivo de supervisión y reiterando la publicación de documentos en el SECOP II</t>
  </si>
  <si>
    <t>Se envió el memorando de socialización del manual de contratos y supervision y del instructivo de cargue de secop</t>
  </si>
  <si>
    <t>La OAP evidencia en la carpeta de SharePoint el memorando con radicado 3-2024-24340 del 30 de julio de 2024 y asunto "SOCIALIZACIÓN DEL MANUAL DE CONTRATACIÓN, SUPERVISIÓN E INTERVENTORÍA E INSTRUCTIVO DE SUPERVISORES DE CONTRATOS Y REITERACIÓN DE  PUBLICACIÓN EN LA PLATAFORMA SECOP II" dando cumplimiento a lo programado en el mes de julio y alcanzando un nivel de ejecución del 67% de la actividad para este cuarto bimestre.
Se reitera la recomendación de tener en cuenta en el memorando que la entidad realizó la transición del PAAC al Programa de Transparencia y Ética Pública .</t>
  </si>
  <si>
    <t xml:space="preserve">Se envió el memorando  3-2024-39501 del 30 noviembre socializando el manual de contratos, el de supervisión e interventoría y la guía de supervisión , dando cumplimiento al 100% de la actividad y se enuncia el Programa de  Transparencia y ética pública </t>
  </si>
  <si>
    <t xml:space="preserve">La OAP evidencia en la carpeta de SharePoint el memorando con radicado 3-2024-39501
del 29/11/2024 y asunto "SOCIALIZACIÓN DEL MANUAL DE CONTRATACIÓN, DE SUPERVISIÓN E 
INTERVENTORÍA Y LA GUIA PARA SUPERVISORES DE CONTRATOS Y 
REITERACIÓN DE PUBLICACIÓN EN LA PLATAFORMA SECOP II"  dando cumplimiento a lo programado en el mes de noviembre.                                                                                                                                                                                                                                                                                                                                                                                                    </t>
  </si>
  <si>
    <r>
      <rPr>
        <b/>
        <sz val="10"/>
        <rFont val="Arial"/>
        <family val="2"/>
      </rPr>
      <t>Seguimiento OCI 10-05-2024:</t>
    </r>
    <r>
      <rPr>
        <sz val="10"/>
        <rFont val="Arial"/>
        <family val="2"/>
      </rPr>
      <t xml:space="preserve">
La Oficina de Control Interno evidenció que, si bien la Dirección Jurídica y Contractual emitió el memorando </t>
    </r>
    <r>
      <rPr>
        <b/>
        <sz val="10"/>
        <rFont val="Arial"/>
        <family val="2"/>
      </rPr>
      <t>3-2024-14908</t>
    </r>
    <r>
      <rPr>
        <sz val="10"/>
        <rFont val="Arial"/>
        <family val="2"/>
      </rPr>
      <t xml:space="preserve">, con asunto </t>
    </r>
    <r>
      <rPr>
        <b/>
        <i/>
        <sz val="10"/>
        <rFont val="Arial"/>
        <family val="2"/>
      </rPr>
      <t>"Socialización del Manual de Contratación, Supervisión e Interventoría e Instructivo de  Supervisores de Contratos y  reiteración de Publicación en la Plataforma SECOP II"</t>
    </r>
    <r>
      <rPr>
        <sz val="10"/>
        <rFont val="Arial"/>
        <family val="2"/>
      </rPr>
      <t>; el mismo fue remitido fuera de los tiempos establecidos, con fecha de remisión 01 de mayo de 2024; pesé a que el mismo no tuvo ninguna actualización para la presente vigencia.
Por lo anterior, esta Oficina concluye que, para el periodo objeto de seguimiento, la actividad se cumplió frente a la meta pero por fuera de los tiempos establecidos; y continua en ejecución.</t>
    </r>
  </si>
  <si>
    <t>No cumple</t>
  </si>
  <si>
    <r>
      <rPr>
        <b/>
        <sz val="10"/>
        <rFont val="Arial"/>
        <family val="2"/>
      </rPr>
      <t>Seguimiento OCI 10-09-2024:</t>
    </r>
    <r>
      <rPr>
        <sz val="10"/>
        <rFont val="Arial"/>
        <family val="2"/>
      </rPr>
      <t xml:space="preserve">
La Oficina de Control Interno evidenció que, la Dirección Jurídica y Contractual emitió el memorando </t>
    </r>
    <r>
      <rPr>
        <b/>
        <sz val="10"/>
        <rFont val="Arial"/>
        <family val="2"/>
      </rPr>
      <t>3-2024-24340</t>
    </r>
    <r>
      <rPr>
        <sz val="10"/>
        <rFont val="Arial"/>
        <family val="2"/>
      </rPr>
      <t xml:space="preserve"> con asunto </t>
    </r>
    <r>
      <rPr>
        <b/>
        <i/>
        <sz val="10"/>
        <rFont val="Arial"/>
        <family val="2"/>
      </rPr>
      <t>"Socialización del Manual de Contratación, Supervisión e Interventoría e Instructivo de  Supervisores de Contratos y  reiteración de Publicación en la Plataforma SECOP II"</t>
    </r>
    <r>
      <rPr>
        <sz val="10"/>
        <rFont val="Arial"/>
        <family val="2"/>
      </rPr>
      <t>, de fecha 30 de julio de 2024. Es de aclarar que, a la fecha del presente seguimiento, el documento no presentó ninguna actualización.
Por lo anterior, esta Oficina concluye que, para el periodo objeto de seguimiento, la actividad se cumplió frente a la meta y dentro de los tiempos establecidos; y continua en ejecución.</t>
    </r>
  </si>
  <si>
    <t>1.2.5</t>
  </si>
  <si>
    <t>Realizar una jornada de capacitación sobre manual de contratación, supervisión e interventoría, dirigidas a supervisores y apoyo a la supervisión.</t>
  </si>
  <si>
    <t>Un (1) jornada desarrollada</t>
  </si>
  <si>
    <t>Una (1) capacitación realizada</t>
  </si>
  <si>
    <t>Se realizó jornada de capacitación contractual el 19 de julio para los contratistas, supervisores y funcionarios sobre la normativa y el manual aplicable</t>
  </si>
  <si>
    <t>Desde la OAP se observa el cargue en la carpeta de SharePoint del PowerPoint de la presentación del 19 de julio de 2024 de supervisión e interventoría y registro de asistencia a la capacitación, dando cumplimiento a la ejecución de la actividad en un 100%</t>
  </si>
  <si>
    <t>La actividad se cumplió al 100% en el cuarto bimestre.</t>
  </si>
  <si>
    <r>
      <rPr>
        <b/>
        <sz val="10"/>
        <rFont val="Arial"/>
        <family val="2"/>
      </rPr>
      <t xml:space="preserve">Seguimiento OCI 10-05-2024: </t>
    </r>
    <r>
      <rPr>
        <sz val="10"/>
        <rFont val="Arial"/>
        <family val="2"/>
      </rPr>
      <t xml:space="preserve">
La actividad se programó para el mes de Julio de 2024.
Se recomienda revisar la redacción de la actividad, ya que no se encuentra descrita en verbo infinitivo.</t>
    </r>
  </si>
  <si>
    <r>
      <rPr>
        <b/>
        <sz val="10"/>
        <rFont val="Arial"/>
        <family val="2"/>
      </rPr>
      <t>Seguimiento OCI 10-09-2024:</t>
    </r>
    <r>
      <rPr>
        <sz val="10"/>
        <rFont val="Arial"/>
        <family val="2"/>
      </rPr>
      <t xml:space="preserve">
A través de los soportes allegados por la segunda línea de defensa, se evidenció que, el 19 de Julio de 2024, se realizó la jornada de capacitación sobre manual de contratación, supervisión e interventoría, donde se abordaron temas relacionados con: </t>
    </r>
    <r>
      <rPr>
        <i/>
        <sz val="10"/>
        <rFont val="Arial"/>
        <family val="2"/>
      </rPr>
      <t xml:space="preserve">“descripción, alcance y concurrencia de funciones, designación de supervisor e interventor, vigilancia administrativa, técnica, financiera y contable, prohibiciones, e Imposición de multas, sanciones y declaratorias de incumplimiento art. 86 Ley 1474 de 2011”; </t>
    </r>
    <r>
      <rPr>
        <sz val="10"/>
        <rFont val="Arial"/>
        <family val="2"/>
      </rPr>
      <t>así como la documentación interna con la que cuenta la Entidad, para el uso y aplicación de los temas mencionados.</t>
    </r>
    <r>
      <rPr>
        <b/>
        <sz val="10"/>
        <rFont val="Arial"/>
        <family val="2"/>
      </rPr>
      <t xml:space="preserve">
</t>
    </r>
    <r>
      <rPr>
        <sz val="10"/>
        <rFont val="Arial"/>
        <family val="2"/>
      </rPr>
      <t xml:space="preserve">
Por lo anterior, esta Oficina evidencia que, para el periodo objeto de seguimiento, la actividad se cumplió al 100% y dentro del tiempo establecido. </t>
    </r>
  </si>
  <si>
    <t>3.Elaboración de instrumentos de gestión de información</t>
  </si>
  <si>
    <t>1.3.1</t>
  </si>
  <si>
    <t>Actualizar y publicar el Índice de Información Clasificada y Reservada.</t>
  </si>
  <si>
    <t>Un (1) Índice de Información Clasificada y Reservada actualizado y publicado</t>
  </si>
  <si>
    <t>Dirección de Recursos Físicos y Gestión Documental</t>
  </si>
  <si>
    <t>Reunión en la cual se identifica la metodología para realizar la actualización del Índice de Información Clasificada y Reservada.</t>
  </si>
  <si>
    <t>La actividad no está programada para el periodo de seguimiento; Sin embargo, aportaron acta de reunión como evidencia de mesas de trabajo para la entrega de formatos validos establecidos para el levantamiento de activos Formato F-GD-1081 Registro De Activos De Información E Índice De Información Clasificada y Reservada, así como  Guía De Gestión De Activos De Información E Índice De Información Clasificada y Reservada._x000D_</t>
  </si>
  <si>
    <t xml:space="preserve">Se estableció plan de trabajo, con el fin de realizar mesas de trabajo con las dependencias productoras con el fin de brindar contexto frente al diligenciamiento del formato F-GD-1081 </t>
  </si>
  <si>
    <t>La actividad no está programada para el periodo de seguimiento; sin embargo, aportaron plan de trabajo de activos de información y matriz de seguimiento de activos de información</t>
  </si>
  <si>
    <t>La Dirección de Recursos Físicos y Gestión Documental actualizó y publicó el  Índice de Información Clasificada y Reservada y registro o inventario de activos de información; los cuales ahora se administran en una sola matriz la cual se adjunta como evidencia de cumplimiento.</t>
  </si>
  <si>
    <t>Se evidencia documento de actualización del  Índice de Información Clasificada y Reservada y registro o inventario de activos de información en un solo archivo, se recomienda publicarlo en el espacio correspondiente https://scj.gov.co/es/transparencia/datos-abiertos/indice-informacion-clasificada</t>
  </si>
  <si>
    <r>
      <rPr>
        <b/>
        <sz val="10"/>
        <rFont val="Arial"/>
        <family val="2"/>
      </rPr>
      <t xml:space="preserve">Seguimiento OCI 10-09-2024: </t>
    </r>
    <r>
      <rPr>
        <sz val="10"/>
        <rFont val="Arial"/>
        <family val="2"/>
      </rPr>
      <t xml:space="preserve">
La actividad se programó para el mes de Diciembre de 2024.</t>
    </r>
  </si>
  <si>
    <t>1.3.2</t>
  </si>
  <si>
    <t>Actualizar y publicar el registro o inventario de activos de información.</t>
  </si>
  <si>
    <t>Un (1) registro o inventario de activos de información actualizado y publicado</t>
  </si>
  <si>
    <t>Reunión en la cual se identifica la metodologia para realizar la actualización del Registro de Activos de Información.</t>
  </si>
  <si>
    <t>La actividad no está programada para el periodo de seguimiento; Sin embargo, aportaron acta de reunión con el cronograma de activos de información.</t>
  </si>
  <si>
    <t xml:space="preserve">Se establecio plan de trabajo, con el fin de realizar mesas de trabajo con las dependencias productoras con el fin de brindar contexto frente al diligenciamiento del formato F-GD-1081 </t>
  </si>
  <si>
    <t>Se evidencia documento de actualización del  Índice de Información Clasificada y Reservada y registro o inventario de activos de información en un solo archivo, el cual se encuentra publicado desde el 29 de noviembre en el sitio web de la entidad: 
https://scj.gov.co/es/transparencia/datos-abiertos/registros-activos-informacion
Dando cumplimiento a lo programado.</t>
  </si>
  <si>
    <t>1.3.3</t>
  </si>
  <si>
    <t>Realizar campañas internas para promover Ia actualización de los instrumentos archivísticos: Tablas de retención documental (registro de activos, índice de información clasificada y reservada y esquema de publicación).</t>
  </si>
  <si>
    <t>Dos (2) campañas sobre tablas de retención documental realizadas</t>
  </si>
  <si>
    <t>(Número de campañas realizadas/Número de campañas programadas)*100</t>
  </si>
  <si>
    <t>Se realizaran en el segundo semestre del 2024</t>
  </si>
  <si>
    <t xml:space="preserve">Se han realizado campañas relacionadas con la estrategia conservando ando, esto con el fin de orientas a los funcionarios y contratistas frente a la correcta aplicación del instrumento archivístico TRD,  así mismo se generó campaña relacionada con la actualización de los activos de información. </t>
  </si>
  <si>
    <t>Se evidencia cumplimiento de la actividad a través de los soportes cargados de las campañas  realizadas. Lo anterior, también fue evidenciado con la observación directa en los canales de la entidad publicados.</t>
  </si>
  <si>
    <t>La actividad no está programada para el periodo de seguimiento; en la carpeta de SharePoint se evidencia cargue de banners de publicaciones las cuales corresponden a avances en las campañas relacionadas con el Módulo de gestión de expediente, "consume menos papel", actualización de activos de información de las cuales no se identifica fecha de publicación y un banner de Implementación del Sistema Integrado de conservación para una jornada el 25 de junio,  la cual no aplicaría para el periodo reportado.  Verificando con la dependencias continúan con las campañas en lo que resta de la vigencia para dar cumplimiento en el mes de diciembre de acuerdo con lo programado y lo cargado no se toma como avance de la actividad.</t>
  </si>
  <si>
    <t xml:space="preserve">Se adjunta evidencia de las campañas realizadas de las diferentes estrategias orientadas a la correcta aplicación del instrumento archivístico TRD. </t>
  </si>
  <si>
    <t>La OAP encuentra entre las soportes cargados banner de actualización de activos de información y correo electrónico remitido a la Oficina de Comunicaciones en el mes de octubre; sin embargo, no se pude determinar la fecha de la realización de la campaña con las evidencias aportadas.</t>
  </si>
  <si>
    <r>
      <rPr>
        <b/>
        <sz val="10"/>
        <rFont val="Arial"/>
        <family val="2"/>
      </rPr>
      <t xml:space="preserve">Seguimiento OCI 10-05-2024: </t>
    </r>
    <r>
      <rPr>
        <sz val="10"/>
        <rFont val="Arial"/>
        <family val="2"/>
      </rPr>
      <t xml:space="preserve">
La actividad tiene como fechas programadas para realizar las campañas internas, los meses de Junio y Diciembre de 2024.</t>
    </r>
  </si>
  <si>
    <t>1.3.4</t>
  </si>
  <si>
    <t>Realizar capacitaciones internas sobre los instrumentos archivísticos: tablas de retención documental, registro de activos, índice de información clasificada y reservada y esquema de publicación.</t>
  </si>
  <si>
    <t>Realizar (10) capacitaciones en la vigencia</t>
  </si>
  <si>
    <t>(Número de capacitaciones realizadas/Número de capacitaciones programadas)*100</t>
  </si>
  <si>
    <t>Se realizó una capacitación al equipo de atención al ciudadano</t>
  </si>
  <si>
    <t>Se observa soporte de la realización de capacitación al equipo de atención al ciudadano, se recomienda especificar el tema de la reunión para identificar los temas archivísticos tratados, así como revisar la programación de las capacitaciones restantes para asegurar el cumplimiento de lo definido. Verificando con la dependencia se identifica que las 10 capacitaciones programadas son para la vigencia, no para cada periodo programado como se estableció en la meta o producto. Se recomienda revisar y de ser necesario solicitar ajuste con la correspondiente justificación.</t>
  </si>
  <si>
    <t xml:space="preserve">Se realizaron tres (3) capacitaciones asociadas a componentes de las Tablas de Retención Documental -TRD-, tales como el Sistema Integrado de Conservación,  actualizacion de los instrumentos de gestión pública entre los que se encuentran los activos de Información y el Indice de Información Clasificada y Reservada; así mismo se capácito en transferencias documentales como base de las TRD.  </t>
  </si>
  <si>
    <t>Se evidencia listado de asistencia de la capacitación en el Sistema integrado de conservación - Gestión documental realizada el 25 de junio de 2024.
Una segunda capacitación en el sistema Integrado de Conservación SIC realizada el 27 de junio de 2023
y como tercera capacitación se evidencian actas de visita y acompañamiento a las dependencias en la transferencia documental.</t>
  </si>
  <si>
    <t>Se realizaron tres (3) capacitaciones asociadas a componentes de las Tablas de Retención Documental -TRD-,administración de archivos fisicos y electronicos, Módulo de expedientes Electronicos SIGA, y  Buenas Practicas Conservación Documental</t>
  </si>
  <si>
    <t>La actividad no está programada para el periodo de seguimiento; en la carpeta de SharePoint se evidencia cargue de presentación de  Administración de archivos físicos y electrónicos del 9 de julio de 2024, así como registro de generado por teams de 125 asistentes; presentación de buenas practicas en la conservación documental y lista de asistencia generada por teams de 50 asistentes a la jornada del 27 de agosto. Lista de asistentes generada por teams de 31 de julio con 96 asistentes a la jornada de capacitación de SIGA-Modulo de expedientes para un total de 3 jornadas de capacitación para un total de 3 capacitaciones, las cuales inicialmente estaban programadas para ser ejecutadas en el mes de septiembre, logrando un 70% de ejecución e la actividad para el periodo reportado.</t>
  </si>
  <si>
    <t>La actividad programada para el mes de septiembre fue ejecutada y reportada en bimestre pasado, alcanzando un nivel de ejecución del 70%, el 30% restante debe ser cumplido y reportado en el diciembre.</t>
  </si>
  <si>
    <t>Se realizaron tres (3) capacitaciones asociadas a componentes de las Tablas de Retención Documental -TRD-, tales como el Rescate documental, capacitación de inducción y socilización procedimientos</t>
  </si>
  <si>
    <t xml:space="preserve">Se observan los siguientes soportes de la capacitaciones internas realizadas:
1. Induccción gestión documental allegan presentación y listado de asistencia del 9 de diciembre de 2024
2. Rescate documental  allegan presentación y listado de asistencia del 22 de octubre de 204.
3. Procedimientos internos donde suministran invitación a capacitación, presentación en el punto 3 se evidencia temática de gestión documental tratada y listado de asistencias del 12 de diciembre de 2024,
</t>
  </si>
  <si>
    <r>
      <rPr>
        <b/>
        <sz val="10"/>
        <rFont val="Arial"/>
        <family val="2"/>
      </rPr>
      <t>Seguimiento OCI 10-05-2024:</t>
    </r>
    <r>
      <rPr>
        <sz val="10"/>
        <rFont val="Arial"/>
        <family val="2"/>
      </rPr>
      <t xml:space="preserve">
Dentro de los soportes allegados, y teniendo en cuenta la meta establecida </t>
    </r>
    <r>
      <rPr>
        <b/>
        <i/>
        <sz val="10"/>
        <rFont val="Arial"/>
        <family val="2"/>
      </rPr>
      <t>"Realizar (10) capacitaciones en cada periodo programado"</t>
    </r>
    <r>
      <rPr>
        <sz val="10"/>
        <rFont val="Arial"/>
        <family val="2"/>
      </rPr>
      <t>, la OCI evidenció que no hubo avance ni cumplimiento de la actividad para el primer periodo programado (30-04-2024), toda vez que, la evidencia/listado de asistencia relacionado no específica que la misma estuviera  dirigida a capacitaciones internas sobre los instrumentos archivísticos.
Asimismo, se evidenció diferencias entre la meta formulada y la programación, toda vez que, al establecerse diez (10) capacitaciones en cada periodo, la sumatoria para la vigencia debería ser 30.
Por lo anterior, esta Oficina evidencia que, para el periodo objeto de seguimiento, la actividad no se cumplió frente a lo establecido en la meta o producto.</t>
    </r>
  </si>
  <si>
    <r>
      <rPr>
        <b/>
        <sz val="10"/>
        <rFont val="Arial"/>
        <family val="2"/>
      </rPr>
      <t>Seguimiento OCI 10-09-2024:</t>
    </r>
    <r>
      <rPr>
        <sz val="10"/>
        <rFont val="Arial"/>
        <family val="2"/>
      </rPr>
      <t xml:space="preserve">
A través de los soportes allegados por la segunda línea de defensa, se evidenciaron los listados de asistencia de la capacitaciones realizadas el 25 y 27 de junio de 2024, respecto al Sistema integrado de conservación - Gestión documental y al Sistema Integrado de Conservación SIC. Asimismo se evidencian actas de visita y acompañamiento a las dependencias en la transferencia documental.
Por lo anterior, esta Oficina concluye que, para el periodo objeto de seguimiento, la actividad se cumplió frente a la meta y dentro de los tiempos establecidos; y continua en ejecución.
</t>
    </r>
    <r>
      <rPr>
        <b/>
        <sz val="10"/>
        <rFont val="Arial"/>
        <family val="2"/>
      </rPr>
      <t xml:space="preserve">Nota:
</t>
    </r>
    <r>
      <rPr>
        <sz val="10"/>
        <rFont val="Arial"/>
        <family val="2"/>
      </rPr>
      <t xml:space="preserve">Se observó que, la información registrada en el campo </t>
    </r>
    <r>
      <rPr>
        <b/>
        <i/>
        <sz val="10"/>
        <rFont val="Arial"/>
        <family val="2"/>
      </rPr>
      <t>"Fecha de programación"</t>
    </r>
    <r>
      <rPr>
        <sz val="10"/>
        <rFont val="Arial"/>
        <family val="2"/>
      </rPr>
      <t xml:space="preserve"> fue objeto de actualización.</t>
    </r>
  </si>
  <si>
    <t>4.Críterio diferencial de accesibilidad</t>
  </si>
  <si>
    <t>1.4.1</t>
  </si>
  <si>
    <t>Realizar y enviar Mockups para el rediseño y migración del sitio web de la Entidad, en aras de que cumpla  con los requerimientos de accesibilidad y presentación de la información.</t>
  </si>
  <si>
    <t>Dos (2) mockups de diseño trimestralmente enviados a TIC</t>
  </si>
  <si>
    <t>Oficina Asesora de Comunicaciones</t>
  </si>
  <si>
    <t>(Número de mockups enviados/Número de mockups programados para enviar)*100</t>
  </si>
  <si>
    <t xml:space="preserve">31/03/2024
30/06/2024
30/09/2024
31/12/2024
</t>
  </si>
  <si>
    <t>En el mes de marzo la Oficina Asesora de Comunicaciones realizo 2 mock ups para el rediseño y migración del sitio web de la Entidad, en aras de que cumpla con los requerimientos de accesibilidad y presentación de la información que fueron enviados a la oficina TIC</t>
  </si>
  <si>
    <t>Se observa evidencia de la realización de 2 mock ups para el rediseño de la página WEB de la entidad.</t>
  </si>
  <si>
    <t>En el mes de junio la Oficina Asesora de Comunicaciones realizo 2 mock ups para el rediseño y migración del sitio web de la Entidad, en aras de que cumpla con los requerimientos de accesibilidad y presentación de la información que fueron enviados a la oficina TIC</t>
  </si>
  <si>
    <t>Se observa cumplimiento de lo programado a través de la evidencia de la realización de 2 mock ups para el rediseño web en el módulo de noticias - prensa</t>
  </si>
  <si>
    <t>La actividad no tenia acciones programadas para este periodo.</t>
  </si>
  <si>
    <t xml:space="preserve">La OAC realizó mockups de acuerdo a lo requerido, no obstante, en el ejercicio de implementación, se determinó que no era  necesaria la elaboración de más mockups, durante el año, teniendo en cuenta que la Dirección de Tecnologías y Sistemas de la Información ya culminó la etapa de rediseño y por ende el sitio web se encuentra habilitado para la migración de la información.
A cambio se entregan imágenes para la migración sistematizada, gifs con lengua de señas para los ítems del sitio e iconos para las secciones de servicios y transparencia.  </t>
  </si>
  <si>
    <t>La OAP evidencia en el acta de reunión que de acuerdo con la fase actual de rediseño y migración del sitio web de la entidad no es necesaria la realización de los mockup como estaba programado; sin embargo, comunicaciones realizará otro tipo de entrega de imágenes para asegurar el cumplimiento de accesibilidad y presentación de la información.
Se observa cargue de mockup e imagen enviados a TIC en respuesta a su solicitud.</t>
  </si>
  <si>
    <t>Se realiza el envío de los productos pactados por acta del 31 de octubre de 2024, los cuales se ajustaron a las necesidades reales del proceso de actualizacion del sitio web de la entidad, conforme a las necesidades de accesibilidad y presentacion de la información. Como evidencia se cargan los correos enviados con dichos productos, carpetas de los productos  y el acta mencionada en la carpeta denominada "COMPONENTE 1 TRANPARENCIA. Actividad 1.4.1. VI Bimestre</t>
  </si>
  <si>
    <t>La OAP evidencia que de acuerdo con lo establecido en el acta de reunión frente al ajuste en la entrega de productos para asegurar el cumplimiento de accesibilidad y presentación de la información se enviaron gif e iconos.</t>
  </si>
  <si>
    <r>
      <rPr>
        <b/>
        <sz val="10"/>
        <rFont val="Arial"/>
        <family val="2"/>
      </rPr>
      <t>Seguimiento OCI 10-05-2024:</t>
    </r>
    <r>
      <rPr>
        <sz val="10"/>
        <rFont val="Arial"/>
        <family val="2"/>
      </rPr>
      <t xml:space="preserve">
Para el primer trimestre de 2024, la OCI a través de las evidencias reportadas identificó que, desde la Oficina Asesora de Comunicaciones se realizó el envío a TICS vía correo electrónico de los dos (2) mockups para el rediseño y migración del sitio web de la Entidad.
Por lo anterior, esta Oficina evidencia que, para el periodo objeto de seguimiento, la actividad se cumplió frente a la meta y dentro del tiempo establecido; y continua en ejecución.</t>
    </r>
  </si>
  <si>
    <r>
      <rPr>
        <b/>
        <sz val="10"/>
        <rFont val="Arial"/>
        <family val="2"/>
      </rPr>
      <t>Seguimiento OCI 10-09-2024:</t>
    </r>
    <r>
      <rPr>
        <sz val="10"/>
        <rFont val="Arial"/>
        <family val="2"/>
      </rPr>
      <t xml:space="preserve">
Para el primer y segundo trimestre de 2024, la OCI a través de las evidencias reportadas identificó que, desde la Oficina Asesora de Comunicaciones se realizó el envío a TICS vía correo electrónico de los dos (2) mockups para el rediseño y migración del sitio web de la Entidad; respectivamente.
Sin embargo, esta Oficina recomienda revisar la </t>
    </r>
    <r>
      <rPr>
        <b/>
        <i/>
        <sz val="10"/>
        <rFont val="Arial"/>
        <family val="2"/>
      </rPr>
      <t>Meta o producto</t>
    </r>
    <r>
      <rPr>
        <sz val="10"/>
        <rFont val="Arial"/>
        <family val="2"/>
      </rPr>
      <t xml:space="preserve"> </t>
    </r>
    <r>
      <rPr>
        <i/>
        <sz val="10"/>
        <rFont val="Arial"/>
        <family val="2"/>
      </rPr>
      <t>"Dos (2) mockups de diseño trimestralmente enviados a TIC"</t>
    </r>
    <r>
      <rPr>
        <sz val="10"/>
        <rFont val="Arial"/>
        <family val="2"/>
      </rPr>
      <t>, contra la programación realizada trimestralmente, toda vez que, la misma establece solo un (1) mockup por trimestre.
Por lo anterior, esta Oficina concluye que, para el periodo objeto de seguimiento, la actividad se cumplió frente a la meta y dentro de los tiempos establecidos; y continua en ejecución.</t>
    </r>
  </si>
  <si>
    <t>1.4.2</t>
  </si>
  <si>
    <t xml:space="preserve">Actualizar el versionamiento del sitio web de la Entidad  de drupal 7 a 9 de acuerdo al rediseño del mismo. </t>
  </si>
  <si>
    <t>Requerimientos implementados en el sitio web de manera bimestral</t>
  </si>
  <si>
    <t>Dirección de Tecnologías y Sistemas de Información</t>
  </si>
  <si>
    <t>( Número de Requerimientos atendidos/ Número de Requerimientos allegados
Cumplir con los requerimientos de la Oficina Asesora de Comunicaciones  relacionados con el sitio web)*100</t>
  </si>
  <si>
    <t>31/03/2024
30/05/2024
31/07/2024
30/09/2024
30/11/2024</t>
  </si>
  <si>
    <t xml:space="preserve">Durante el periodo comprendido de enero a marzo del 2024 se implementaron las siguientes acciones:
Actualización de los siguientes módulos: calendar view, ckeditor accordion, structure sync, imce, editor file upload, easy breadcrumb, Boostrap grid, 
Se implementaron las siguientes secciones:  programas de gestión documental, Tablas de retención documental, actos administrativos, Registro de publicaciones, datos abiertos, información para niños, niñas y adolescentes, información para mujeres, información para población vulnerable, instancias de coordinación, política de seguridad de la información, Estudios, investigaciones y otras publicaciones, convocatorias, preguntas frecuentes, glosario, ofertas de empleo, metas, objetivos e indicadores, Información adicional, otros informes, Procesos de recaudo de rentas locales, tarifas de liquidación del Impuesto de Industria y Comercio (ICA), participa home, Participación para el diagnóstico de necesidades e identificación de problemas. </t>
  </si>
  <si>
    <t>Se observa evidencia de la gestión realizada desde la Dirección de Tecnologías y Sistemas de Información para dar cumplimiento a lo programado.</t>
  </si>
  <si>
    <t>Durante el periodo comprendido de abril a junio del 2024 se implementaron las siguientes acciones:
Actualización de los siguientes modulos: URL embed, Upgrade status, Twig, Structure sync, Quick node, Menu block, IMCE, Fullcalendar view, Entity embed, Diff, CKeditor bootstrap tabs, Better exposed filters, add content by bundle views area plugin, views year filter, JQuery UI TouchPunch.
Se implementaron las siguientes secciones: Consulta ciudadana, Colaboración e innovación abierta, Rendición de cuentas, Información de gestión, Realiza tus aportes, Informes y evaluaciones, Convocatorias,  Más información, Control social, Canales de atención, Notificación por aviso de actos de corrupción, notificación de correspondencia, Enlaces de Seguridad, Peticiones,Quejas,Reclamos y Sugerencias- PQRS, Defensor al ciudadano, Trámites y servicios, Boletines, Documentos de politica, estadísticas y mapas</t>
  </si>
  <si>
    <t>Se evidenció a través de los soportes presentados los avances en la actualización del versionamiento del sitio web de la entidad de drupal  de versionamiento 7 a 9 en secciones como Planeación, Menú Participa, Canales de atención; notificación de avisos de actos administrativos, aviso de notificación de correspondencia, enlaces de seguridad, entre otros.</t>
  </si>
  <si>
    <t>Durante el periodo comprendido de julio a agosto del 2024 se implementaron las siguientes acciones:
Actualización de los siguientes modulos: views slideshow, views accordion, Structure Sync, Year only, views bootstrap, Upgrade status, Token, Pathauto, Jquery UI Slider,
jQuery UI Datepicker, jQuery UI Accordion, IMCE, gutenberg, fullcalendar view, field group.
Se implementaron las siguientes secciones: Galería de videos, Notificaciones disciplinarias, procesos de encargo, sección PISCCJ (Plan Integral de Seguridad Ciudadana, Convivencia y Justicia),
sección PISCCJ - Formulación, sección PISCCJ - Implementación, PISCCJ – Seguimiento y evaluación, PISCCJ – Más información,
Oficina OAIEE - BI, Oficina OAIEE - BI &gt; seguridad, Oficina OAIEE - BI &gt; convivencia, Oficina OAIE &gt;&gt; BI &gt; Emergencia, mapas y cifras,</t>
  </si>
  <si>
    <t>La OAP evidencia ejecución e la actividad a través de los soportes presentados de la actualización del versionamiento del sitio web de la entidad de drupal  de versionamiento 7 a 9 en los meses de julio (archivo7. commits_2024_sitio_web_01_07_2024_al_31_07_2024-2) y agosto (archivo 8. commits_2024_sitio_web_01_08_2024_al_31_08_2024-1) las secciones de galería de videos, notificaciones disciplinarias, procesos de encargo, sección Plan Integral de Seguridad Ciudadana, Convivencia y Justicia y subsecciones, Oficina de Análisis de Información y Estudios Estratégicos logrando de esta manera un porcentaje de ejecución de 60% para este periodo.</t>
  </si>
  <si>
    <t>Durante el periodo comprendido de septiembre a octubre del 2024 se implementaron las siguientes acciones:
Actualización de los siguientes modulos: block class, calendar, calendar view, ckeditor accordion, anchor link, bootstrap grid, easy breadcrumb, Embed, entity reference revisions, Entityqueue, Full calendar view, Gutenberg, Menu Link attributes, Gtranslate, Twig field value, Views slideshow, Structure sync.
Se implementaron las siguientes secciones: sección Lengua de señas, Implementación Lengua de señas – Trámites, Servicios, Objetivos Estratégicos, Nuestra Entidad, Visión, Misión, Redes de cuidado, sección Chat casas de justicia, Menú lengua de señas.
Migración de la isiguiente información: Noticias 2019, Migración Normativa resoluciones, acuerdos distritales, circulares, Migración normativa Actas, resolución de enajenación, decretos no compilados.</t>
  </si>
  <si>
    <t>La OAP evidencia La OAP evidencia ejecución de la actividad a través de los soportes presentados de la actualización del versionamiento del sitio web de la entidad de drupal  de versionamiento 7 a 9 en los meses de septiembre (archivo 9. commits_2024_sitio_web_01_09_2024_al_30_09_2024) y octubre (archivo 10. commits_2024_sitio_web_01_10_2024_al_31_10_2024-1) mediante la Implementación sección Lengua de señas, Implementación Lengua de señas – Trámites, Servicios, Objetivos Estratégicos,
Nuestra Entidad, Visión, Misión, Implementación Redes de cuidado, Implementación sección Chat casas de justicia, Implementación Menú lengua de señas, Corrección búsqueda sección normatividad aplicable, Migración de información Noticias 2019, Migración  Normativa resoluciones, acuerdos distritales, circulares, Migración  normativa Actas, resolución de enajenación, decretos no
compilados.
De esta manera se alcanza un cumplimiento para este periodo del 80%
.</t>
  </si>
  <si>
    <t>Durante el periodo comprendido de noviembre a diciembre del 2024 se implementaron las siguientes acciones:
Actualización de los siguientes modulos: structure sync, gtranslate, twig_field_value, twig_vardumper, upgrade_status, views years filter, context,  field vaidation.
Migración de la siguiente información:
Corrección Se añade taxonomía de clasificación para informes de la oficina de control, Migración normativa Leyes, Directivas, tratados internacionales, Migración Acuerdos, Diario o gaceta oficial, políticas manuales, Migración Acuerdos, Diario o gaceta oficial, políticas manuales, Migración Agenda Regulatoria, Sistema Único de Información Normativa – SUIN, Sistema de búsquedas de normas, propio de la entidad.
Proyectos normativos, Comentarios y documento de respuesta a comentarios, Participación ciudadana en la expedición de normas a través el SUCOP, Migración Plan anual de adquisiciones, Publicación de la información contractual, Publicación de la ejecución de los contratos, Migración Ejecución presupuestal, Informes de estados financieros, Plan de acción, proyectos de inversión.</t>
  </si>
  <si>
    <t>La OAP evidencia La OAP evidencia ejecución de la actividad a través de los soportes presentados de la actualización del versionamiento del sitio web de la entidad de drupal  de versionamiento 7 a 9 en los meses de noviembre y diciembre (archivo 11. commits_2024_sitio_web_01_11_2024_al_30_11_2024 y 12. commits_2024_sitio_web_01_12_2024_al_31_12_2024) mediante implementación de los módulos de Informes oficina de control interno,normativa Leyes, Directivas, tratados internacionales,  Acuerdos, Diario o gaceta oficial, políticas manuales, Agenda Regulatoria, Sistema Único de Información Normativa – SUIN, 
Sistema de búsquedas de normas, propio de la entidad.
Proyectos normativos, Comentarios y documento de respuesta a comentarios, 
Participación ciudadana en la expedición de normas a través el SUCOP, Plan anual de adquisiciones, Publicación de la información contractual, 
Publicación de la ejecución de los contratos, menú principal lenguaje de señas,  Ejecución presupuestal, Informes de estados financieros, Plan de acción, Proyectos de inversión.</t>
  </si>
  <si>
    <r>
      <rPr>
        <b/>
        <sz val="10"/>
        <rFont val="Arial"/>
        <family val="2"/>
      </rPr>
      <t>Seguimiento OCI 10-05-2024:</t>
    </r>
    <r>
      <rPr>
        <sz val="10"/>
        <rFont val="Arial"/>
        <family val="2"/>
      </rPr>
      <t xml:space="preserve">
Para el primer y segundo bimestre de 2024, la OCI evidenció a través de los soportes allegados por la primera línea de defensa, donde se realizan y adecuan pruebas de cargue de contenido y de visualización en pantalla para la versión de drupal 9, del sitio web de la entidad.
Por lo anterior, esta Oficina evidencia que, para el periodo objeto de seguimiento, la actividad se cumplió frente a la meta y dentro del tiempo establecido; y continua en ejecución.</t>
    </r>
  </si>
  <si>
    <r>
      <rPr>
        <b/>
        <sz val="10"/>
        <rFont val="Arial"/>
        <family val="2"/>
      </rPr>
      <t>Seguimiento OCI 10-09-2024:</t>
    </r>
    <r>
      <rPr>
        <sz val="10"/>
        <rFont val="Arial"/>
        <family val="2"/>
      </rPr>
      <t xml:space="preserve">
Para el tercer y cuarto bimestre de 2024, la OCI evidenció a través de los soportes allegados por la primera línea de defensa, la realización y adecuación de pruebas de cargue de contenido y de visualización en pantalla para la versión de drupal 9, del sitio web de la entidad.
Por lo anterior, esta Oficina evidencia que, para el periodo objeto de seguimiento, la actividad se cumplió frente a la meta y dentro del tiempo establecido; y continua en ejecución.</t>
    </r>
  </si>
  <si>
    <t>1.4.3</t>
  </si>
  <si>
    <t>Realizar mesas de trabajo para el seguimiento de mejoras en los criterios diferenciables de accesibilidad en la página web de la entidad.</t>
  </si>
  <si>
    <t>Dos (2) actas de reunión desarrolladas</t>
  </si>
  <si>
    <t>Dirección de Tecnologías y Sistemas de Información
Oficina Asesora de Planeación</t>
  </si>
  <si>
    <t>(Número de reuniones realizadas/Número de reuniones programadas)*100</t>
  </si>
  <si>
    <t>31/03/2024
31/07/2024</t>
  </si>
  <si>
    <t>Desde la Oficina Asesora de Comunicaciones se realizaron dos reuniones en el trimestre  para el seguimiento de mejoras en los criterios diferenciables de accesibilidad en la página web de la entidad.</t>
  </si>
  <si>
    <t>Se observa como evidencias actas de reunión de las mesas de trabajo realizas.</t>
  </si>
  <si>
    <t>la OAP evidencia soportes de la realización de dos mesas de trabajo los días 20 y 27 de junio las cuales inicialmente se tenían programadas para el mes de julio, de esta manera se dan cumplimiento en un 100% .</t>
  </si>
  <si>
    <t>Esta actividad se cumplio se ejecuto al 100% en el reporte del tercer bimestre.</t>
  </si>
  <si>
    <t>Esta actividad se cumplió se ejecuto al 100% en el reporte del tercer bimestre.</t>
  </si>
  <si>
    <t>Esta actividad se cumplió se ejecutó al 100% en el reporte del tercer bimestre.</t>
  </si>
  <si>
    <r>
      <rPr>
        <b/>
        <sz val="10"/>
        <rFont val="Arial"/>
        <family val="2"/>
      </rPr>
      <t>Seguimiento OCI 10-05-2024:</t>
    </r>
    <r>
      <rPr>
        <sz val="10"/>
        <rFont val="Arial"/>
        <family val="2"/>
      </rPr>
      <t xml:space="preserve">
Si bien la Oficina Asesora de Comunicaciones allega como soportes dos (2) actas de reuniones celebradas con la DTSI el 20 y 27 de marzo de 2024, sobre las mismas no se identifica con claridad que se aborde el seguimiento de mejoras en los criterios diferenciables de accesibilidad en la página web de la entidad, por lo que se recomienda, que en las actas de reuniones sostenidas se especifique con más detalle, el tema y los contenidos celebrados en la sesión.
Por lo anterior, esta Oficina evidencia que, para el periodo objeto de seguimiento, la actividad se cumplió frente a la meta y dentro del tiempo establecido; y continua en ejecución.</t>
    </r>
  </si>
  <si>
    <r>
      <rPr>
        <b/>
        <sz val="10"/>
        <rFont val="Arial"/>
        <family val="2"/>
      </rPr>
      <t>Seguimiento OCI 10-09-2024:</t>
    </r>
    <r>
      <rPr>
        <sz val="10"/>
        <rFont val="Arial"/>
        <family val="2"/>
      </rPr>
      <t xml:space="preserve">
A través de los soportes cargados por la Oficina Asesora de Comunicaciones, se evidenció que, el 20 y 27 de junio de 2024 se celebraron mesas de trabajo con el objetivo de </t>
    </r>
    <r>
      <rPr>
        <i/>
        <sz val="10"/>
        <rFont val="Arial"/>
        <family val="2"/>
      </rPr>
      <t>"Instalar las mesas técnicas para el seguimiento al rediseño de la página web de la Secretaría Distrital de Seguridad, Convivencia y Justicia"</t>
    </r>
    <r>
      <rPr>
        <sz val="10"/>
        <rFont val="Arial"/>
        <family val="2"/>
      </rPr>
      <t xml:space="preserve">, sesiones en las cuales se informó el estado del sitio actual en donde aproximadamente hay un 60 % de los módulos del sitio desarrollados. 
De igual forma la OAC manifiesta que </t>
    </r>
    <r>
      <rPr>
        <i/>
        <sz val="10"/>
        <rFont val="Arial"/>
        <family val="2"/>
      </rPr>
      <t xml:space="preserve">"Se desarrollarán trimestralmente dos mesas técnicas y, por parte de comunicaciones, se entregarán dos maquetas para diseñar. No obstante, se aclaró que esto no será un limitante, en tanto si algún participante de las mesas desea generar una reunión o si se necesitan diseñar más maquetas, se podrá hacer".
</t>
    </r>
    <r>
      <rPr>
        <sz val="10"/>
        <rFont val="Arial"/>
        <family val="2"/>
      </rPr>
      <t xml:space="preserve">Sin embargo, se recomienda revisar la fecha de programaciòn y ejecución asociada en el documento, toda vez que, en la desagregaciòn mensual se registran ambas para el mes de Julio 2024, pero la ejecución de la actividad se lleva a cabo en el mes de Junio de 2024.
Por lo anterior, esta Oficina evidencia que, para el periodo objeto de seguimiento, la actividad se cumplió al 100% y dentro del tiempo establecido. </t>
    </r>
  </si>
  <si>
    <t>5.Monitoreo de acceso a la información</t>
  </si>
  <si>
    <t>1.5.1</t>
  </si>
  <si>
    <t>Realizar el monitoreo periódico a la actualización de la información contenida en el botón de transparencia y  acceso a la información pública, de acuerdo a la Guía Matriz de cumplimiento de la Ley 1712/2014.</t>
  </si>
  <si>
    <t xml:space="preserve">
Cinco (5) monitoreos  realizados a través de la matriz de cumplimiento de la Ley 1712/2014.</t>
  </si>
  <si>
    <t>Oficina Asesora de Planeación</t>
  </si>
  <si>
    <t>(Número de monitoreos publicados/Total monitoreos programados)*100</t>
  </si>
  <si>
    <t>05/04/2024
05/06/2024
05/08/2024
05/10/2024
05/12/2024</t>
  </si>
  <si>
    <t>Desde la Oficina Asesora de Planeación se realizó monitoreo al Bootón de transparencia y se remitieron de acuerdo con la Guía de Matriz de cumplimiento de la ley 1712 de 2014 y Anexo 2 Resolución 1519 de 2020. A partir de lo identificado se remitieron correos electrónicos de alertamiento.
Disponible: https://scj.gov.co/es/transparencia/datos-abiertos/registro-publicaciones</t>
  </si>
  <si>
    <t>Se observa Matriz de cumplimiento publicada en la página WEB, así como soporte de correos enviados.</t>
  </si>
  <si>
    <t>Desde la Oficina Asesora de Planeación se realizó el segundo monitoreo al Botón de transparencia de acuerdo con la Guía de Matriz de cumplimiento de la ley 1712 de 2014 y Anexo 2 Resolución 1519 de 2020. A partir de lo identificado se remitieron correos electrónicos de alertamiento.
Disponible: https://scj.gov.co/es/transparencia/datos-abiertos/registro-publicaciones</t>
  </si>
  <si>
    <t>Se observa Matriz de cumplimiento publicada en  el sitio web de la entidad el 5 de junio de 2024  en el enlace https://scj.gov.co/es/transparencia/datos-abiertos/registro-publicaciones
Así mismo, se evidencian los correos electrónicos enviados como soporte de los alertamientos identificados.</t>
  </si>
  <si>
    <t>Desde la Oficina Asesora de Planeación se realizó el tercer monitoreo al Botón de transparencia de acuerdo con la Guía de Matriz de cumplimiento de la ley 1712 de 2014 y Anexo 2 Resolución 1519 de 2020.  A partir de lo identificado, así como de los resultados del informe de seguimiento realziado por la Ofician de Control Interno se remitieron correos electrónicos de alertamiento. 
Disponible: https://scj.gov.co/es/transparencia/datos-abiertos/registro-publicaciones</t>
  </si>
  <si>
    <t>Se observa Matriz de cumplimiento publicada en  el sitio web de la entidad el 5 de agosto de 2024  en el enlace https://scj.gov.co/es/transparencia/datos-abiertos/registro-publicaciones
Así mismo, se evidencian los 8 (ocho) correos electrónicos alertamientos enviados teniendo en cuenta lo identificado producto del monitoreo e informe OCI.</t>
  </si>
  <si>
    <t>Desde la Oficina Asesora de Planeación se realizó el cuarto monitoreo al Botón de transparencia de acuerdo con la Guía de Matriz de cumplimiento de la ley 1712 de 2014 y Anexo 2 Resolución 1519 de 2020.  A partir de lo identificado, se remitieron correos electrónicos de alertamiento.
Disponible: https://scj.gov.co/es/transparencia/datos-abiertos/registro-publicaciones</t>
  </si>
  <si>
    <t>Se observa Matriz de cumplimiento publicada en  el sitio web de la entidad el 5 de agosto de 2024  en el enlace https://scj.gov.co/es/transparencia/datos-abiertos/registro-publicaciones
Así mismo, se evidencian los 5 (cinco) correos electrónicos alertamientos enviados, logrando un cumplimento para este periodo del 80%</t>
  </si>
  <si>
    <t>Desde la Oficina Asesora de Planeación se realizó el quinto monitoreo al Botón de transparencia de acuerdo con la Guía de Matriz de cumplimiento de la ley 1712 de 2014 y Anexo 2 Resolución 1519 de 2020.  A partir de lo identificado, se remitieron correos electrónicos de alertamiento.
Disponible: https://scj.gov.co/es/transparencia/datos-abiertos/registro-publicaciones</t>
  </si>
  <si>
    <t>Se observa Matriz de cumplimiento publicada en  el sitio web de la entidad el 5 de agosto de 2024  en el enlace https://scj.gov.co/es/transparencia/datos-abiertos/registro-publicaciones
Así mismo, se evidencian los 5 (cinco) correos electrónicos alertamientos enviados, logrando el cumplimiento de lo programdo.</t>
  </si>
  <si>
    <r>
      <rPr>
        <b/>
        <sz val="10"/>
        <rFont val="Arial"/>
        <family val="2"/>
      </rPr>
      <t>Seguimiento OCI 10-05-2024:</t>
    </r>
    <r>
      <rPr>
        <sz val="10"/>
        <rFont val="Arial"/>
        <family val="2"/>
      </rPr>
      <t xml:space="preserve">
La OCI evidenció a través de los diferentes correos emitidos por la OAP el 03 de abril de 2024, que la dependencia realizó el monitoreo a la actualización de la información contenida en el botón de transparencia y acceso a la información pública, de acuerdo a la </t>
    </r>
    <r>
      <rPr>
        <b/>
        <i/>
        <sz val="10"/>
        <rFont val="Arial"/>
        <family val="2"/>
      </rPr>
      <t>Guía Matriz de cumplimiento de la Ley 1712/2014.</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</si>
  <si>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Seguimiento OCI 10-09-2024:</t>
    </r>
    <r>
      <rPr>
        <sz val="10"/>
        <rFont val="Arial"/>
        <family val="2"/>
      </rPr>
      <t xml:space="preserve">
La OCI evidenció a través de los diferentes correos emitidos por la OAP durante los meses de Junio y Agosto de 2024, que la dependencia realizó el monitoreo a la actualización de la información contenida en el botón de transparencia y acceso a la información pública, de acuerdo a la </t>
    </r>
    <r>
      <rPr>
        <b/>
        <i/>
        <sz val="10"/>
        <rFont val="Arial"/>
        <family val="2"/>
      </rPr>
      <t>Guía Matriz de cumplimiento de la Ley 1712/2014.</t>
    </r>
    <r>
      <rPr>
        <sz val="10"/>
        <rFont val="Arial"/>
        <family val="2"/>
      </rPr>
      <t xml:space="preserve">
Por lo anterior, esta Oficina evidencia que, para el periodo objeto de seguimiento, la actividad se cumplió frente a la meta y dentro del tiempo establecido; y continua en ejecución.</t>
    </r>
  </si>
  <si>
    <t>1.5.2</t>
  </si>
  <si>
    <t>Evaluar el grado de cumplimiento de la Ley 1712 de 2014 "Transparencia y Acceso a la Información Pública", incluyendo la resolución 1519 de 2020 anexo 2.</t>
  </si>
  <si>
    <t>Un (1) seguimiento al cumplimiento de la Ley 1712 de 2014</t>
  </si>
  <si>
    <t>Oficina de Control Interno</t>
  </si>
  <si>
    <t>Un (1) seguimiento realizado y publicado</t>
  </si>
  <si>
    <t>Actividad no está programada para el periodo de seguimiento</t>
  </si>
  <si>
    <t>Se realizó seguimiento al cumplimiento de la Ley 1712 de 2014, el resultado se comunico por medio del memorando 3-2024-20885 de asunto INFORME DE SEGUIMIENTO AL CUMPLIMIENTO DE LA LEY 1712 DE 2014 Y 
RESOLUCIÓN 1519 DE 2020 ANEXO 1 Y 2, el 27 de junio de 2024. El informe de seguimiento fue publicado en el enlace de transparencia de la entidad en la ruta: Transparencia y Acceso a la Información Pública --&gt; planeacion, presupuesto e ingresos--&gt;informes de la oficina de control interno--&gt; Informes de Ley y/o Seguimiento--&gt;Seguimiento Ley 1712 de 2014--&gt;2024
Enlace del informe y de la matriz
https://scj.gov.co/sites/default/files/control/Informe_Seg_Ley1712_2014.pdf</t>
  </si>
  <si>
    <t>Se observa cumplimiento de la actividad de acuerdo con lo programo a través del Informe de seguimiento al cumplimiento de la ley 1712 de 2014 y Resolución 1519 de 2020 anexo 1 y 2 y memorando de remisión : 3-2024-20885.  Así mismo, se evidencia publicación en el enlace:
https://scj.gov.co/es/transparencia/planeacion-presupuesto-ingresos/informes-control-interno</t>
  </si>
  <si>
    <t>la actividad se cumplió al 100%  en el tercer bimestre.</t>
  </si>
  <si>
    <r>
      <rPr>
        <b/>
        <sz val="10"/>
        <rFont val="Arial"/>
        <family val="2"/>
      </rPr>
      <t xml:space="preserve">Seguimiento OCI 10-05-2024: </t>
    </r>
    <r>
      <rPr>
        <sz val="10"/>
        <rFont val="Arial"/>
        <family val="2"/>
      </rPr>
      <t xml:space="preserve">
La actividad se programó para el mes de Junio de 2024.</t>
    </r>
  </si>
  <si>
    <r>
      <rPr>
        <b/>
        <sz val="10"/>
        <rFont val="Arial"/>
        <family val="2"/>
      </rPr>
      <t>Seguimiento OCI 10-09-2024:</t>
    </r>
    <r>
      <rPr>
        <sz val="10"/>
        <rFont val="Arial"/>
        <family val="2"/>
      </rPr>
      <t xml:space="preserve">
El 27 de junio de 2024, la Oficina de Control Interno remitió a la Alta Dirección con copia a la Oficina Asesora de Planeación, memorando </t>
    </r>
    <r>
      <rPr>
        <b/>
        <sz val="10"/>
        <rFont val="Arial"/>
        <family val="2"/>
      </rPr>
      <t>3-2024-20885</t>
    </r>
    <r>
      <rPr>
        <sz val="10"/>
        <rFont val="Arial"/>
        <family val="2"/>
      </rPr>
      <t xml:space="preserve"> con asunto </t>
    </r>
    <r>
      <rPr>
        <b/>
        <i/>
        <sz val="10"/>
        <rFont val="Arial"/>
        <family val="2"/>
      </rPr>
      <t>"INFORME DE SEGUIMIENTO AL CUMPLIMIENTO DE LA LEY 1712 DE 2014 Y RESOLUCIÓN 1519 DE 2020 ANEXO 1 Y 2."</t>
    </r>
    <r>
      <rPr>
        <sz val="10"/>
        <rFont val="Arial"/>
        <family val="2"/>
      </rPr>
      <t xml:space="preserve">, documento que tiene como objetivo </t>
    </r>
    <r>
      <rPr>
        <i/>
        <sz val="10"/>
        <rFont val="Arial"/>
        <family val="2"/>
      </rPr>
      <t>"Validar el cumplimiento a la implementación de la Resolución 1519 de 2020 para los anexos 1 y 2, en lo referente al derecho de acceso a la información pública con corte a 31 de mayo de 2024".</t>
    </r>
    <r>
      <rPr>
        <sz val="10"/>
        <rFont val="Arial"/>
        <family val="2"/>
      </rPr>
      <t xml:space="preserve">
Por lo anterior, esta Oficina evidencia que, para el periodo objeto de seguimiento, la actividad se cumplió al 100% y dentro del tiempo establecido. </t>
    </r>
  </si>
  <si>
    <t>CORTE 30 DE  JUNIO
REPORTE 8 DE JULIO</t>
  </si>
  <si>
    <t xml:space="preserve">1 SEGUIMIENTO
OFICINA DE CONTROL INTERNO </t>
  </si>
  <si>
    <t>2.1. Información de calidad y en lenguaje comprensible</t>
  </si>
  <si>
    <t>2.1.1</t>
  </si>
  <si>
    <t>Formular y publicar la estrategia de rendición de cuentas con enfoque de género para la vigencia 2024</t>
  </si>
  <si>
    <t>Una (1) estrategia  publicada en la página web</t>
  </si>
  <si>
    <t>Todas las dependencias en especial áreas misionales (Subsecretaría de Seguridad y Convivencia
Subsecretaría de Acceso a la Justicia)</t>
  </si>
  <si>
    <t xml:space="preserve">Recurso Humano 
Recurso tecnológico
</t>
  </si>
  <si>
    <t>Una (1) estrategia  publicada</t>
  </si>
  <si>
    <t>Se formuló y publicó en la Página WEB la Estrategia de Rendición de cuentas 2024.
https://scj.gov.co/es/transparencia/rendicion-de-cuentas/mas-informacion</t>
  </si>
  <si>
    <t>Se observó  evidencia de la formulación y publicación en la página WEB.</t>
  </si>
  <si>
    <t>Ya se dio cumplimiento a la actividad de cuerdo con lo programado.</t>
  </si>
  <si>
    <r>
      <t>Seguimiento OCI 10-05-2024:</t>
    </r>
    <r>
      <rPr>
        <sz val="10"/>
        <rFont val="Arial"/>
        <family val="2"/>
      </rPr>
      <t xml:space="preserve">
A través de los soportes allegados por la segunda línea de defensa, se evidenció que, el 30 de abril de presente, se realizó la publicación en la pagina web de la entidad del documento </t>
    </r>
    <r>
      <rPr>
        <b/>
        <i/>
        <sz val="10"/>
        <rFont val="Arial"/>
        <family val="2"/>
      </rPr>
      <t>"Estrategia de Rendición de Cuentas - 2024"</t>
    </r>
    <r>
      <rPr>
        <sz val="10"/>
        <rFont val="Arial"/>
        <family val="2"/>
      </rPr>
      <t>.</t>
    </r>
    <r>
      <rPr>
        <b/>
        <sz val="10"/>
        <rFont val="Arial"/>
        <family val="2"/>
      </rPr>
      <t xml:space="preserve">
Link:
https://scj.gov.co/es/transparencia/planeacion/pol%C3%ADticas-lineamientos-y-manuales/estrategia-rendici%C3%B3n-cuentas-2024</t>
    </r>
    <r>
      <rPr>
        <sz val="10"/>
        <rFont val="Arial"/>
        <family val="2"/>
      </rPr>
      <t xml:space="preserve">
Asimismo, se observó la socialización del documento con las dependencias a través del memorando  </t>
    </r>
    <r>
      <rPr>
        <b/>
        <sz val="10"/>
        <rFont val="Arial"/>
        <family val="2"/>
      </rPr>
      <t>3-2024-14888</t>
    </r>
    <r>
      <rPr>
        <sz val="10"/>
        <rFont val="Arial"/>
        <family val="2"/>
      </rPr>
      <t xml:space="preserve"> con asunto </t>
    </r>
    <r>
      <rPr>
        <b/>
        <i/>
        <sz val="10"/>
        <rFont val="Arial"/>
        <family val="2"/>
      </rPr>
      <t>"SOCIALIZACIÓN ESTRATEGIA RENDICIÓN DE CUENTAS 2024"</t>
    </r>
    <r>
      <rPr>
        <b/>
        <sz val="10"/>
        <rFont val="Arial"/>
        <family val="2"/>
      </rPr>
      <t xml:space="preserve">, </t>
    </r>
    <r>
      <rPr>
        <sz val="10"/>
        <rFont val="Arial"/>
        <family val="2"/>
      </rPr>
      <t xml:space="preserve">de fecha 30 de abril; y mediante los banners Web en la pagina de la SDSC.
Por lo anterior, esta Oficina evidencia que, para el periodo objeto de seguimiento, la actividad se cumplió al 100% y dentro del tiempo establecido. </t>
    </r>
  </si>
  <si>
    <r>
      <rPr>
        <b/>
        <sz val="10"/>
        <rFont val="Arial"/>
        <family val="2"/>
      </rPr>
      <t>Seguimiento OCI 10-09-2024:</t>
    </r>
    <r>
      <rPr>
        <sz val="10"/>
        <rFont val="Arial"/>
        <family val="2"/>
      </rPr>
      <t xml:space="preserve">
De conformidad con lo comunicado en el </t>
    </r>
    <r>
      <rPr>
        <b/>
        <i/>
        <sz val="10"/>
        <rFont val="Arial"/>
        <family val="2"/>
      </rPr>
      <t>"Informe de seguimiento al Programa de Transparencia y Ética Pública, y la Mapa de Riesgos de Corrupción de la Secretaría Distrital de Seguridad, Convivencia y Justicia , correspondiente al primer cuatrimestre de 2024"</t>
    </r>
    <r>
      <rPr>
        <sz val="10"/>
        <rFont val="Arial"/>
        <family val="2"/>
      </rPr>
      <t xml:space="preserve">; la actividad se cumplió al 100% y dentro del tiempo establecido. </t>
    </r>
  </si>
  <si>
    <t>2.1.2</t>
  </si>
  <si>
    <t>Realizar actualización en el botón participa de la entidad</t>
  </si>
  <si>
    <t>Cuatro (4) actualizaciones del botón de participa</t>
  </si>
  <si>
    <t>(Número de actualizaciones realizadas/Número de actualizaciones programadas)*100</t>
  </si>
  <si>
    <t>29/02/2024
31/05/2024
30/08/2024
30/11/2024</t>
  </si>
  <si>
    <t>En el mes de enero se actualizó en el botón participa en la sección de  "participación para el diágnostico e identificación de problema: Aportes para la construcción del Programa de Transparencia y Ética Pública de la Vigencias 2024 y Plan de acción de la SDSCJ para la vigencia 2024. En la Sección de " Planeación y Presupuesto Participativo" se invitó a consultar el Plan de Acción para la vigencia 2024 de la Secretaría Distrital de Seguridad, Convivencia y Justicia. y en la sección de "consulta ciudadana" se invitó a participar en la Construcción de nuestros Planes para el 2024.</t>
  </si>
  <si>
    <t xml:space="preserve">Se observó que en la página web que se realizó cargue de información en el menú participa, como parte de la actualización de este espacio. </t>
  </si>
  <si>
    <t>En el mes de mayo y junio se actualizó en el botón participa en la sección de "Rendición de Cuentas - Información de Gestión" se público el informe de Gestión de la SDSCJ correspondiente al periodo de enero a marzo de 2024, en la sección de  "Rendición de Cuentas - informes y evaluaciones" se público la sistematización del Diálogo Ciudadano: Plan Estratégico de Seguridad "Bogotá Camina Segura" y la  sistematización diálogo ciudadano "Convivencia para la Vida", en la sección de "Participación para el diagnóstico de necesidades e identificación de problemas" se invito a conocer las propuestas de Proyectos de inversión, en la sección de "Planeación y Presupuesto Participativo" se público la actualización del Programa de Transparencia y Ética Pública 2024 V3 y en la sección "Consulta Ciudadana" se convocó a participa de nuestra segunda Consulta Ciudadana para conocer tus interés y necesidades.Dichas evidencias se encuentran en el siguiente link: https://scj.gov.co/es/participa/</t>
  </si>
  <si>
    <t xml:space="preserve">En el menú Participa se evidencian las actualizaciones realizadas en los meses de mayo y junio relacionadas por la OAP en las siguientes secciones:
 1. Participación para el diagnóstico de necesidades e identificación de problemas donde el 25 de junio se invito a conocer las propuestas de Proyectos de inversión que adelantaremos con Entidad en el marco del Plan de Desarrollo "Bogotá Camina Segura" 2024-2027. y dejar opciones.
El 28 de junio en el ítem de caja de herramientas se compartió el documento de Caracterización de Ciudadanos, Usuarios y Grupos de Interés de la Secretaría Distrital de Seguridad, Convivencia y Justicia 2024.
2.  Planeación y Presupuesto Participativo el 28 de junio se público la actualización del Programa de Transparencia y Ética Pública 2024 V3.
3. Consulta Ciudadano el 29 de mayo se publico consulta ciudadana  invitando a participar en la Segunda Consulta Ciudadana de 2024 para conocer los interese y necesidades de nuestros ciudadanos, ciudadanas y grupos de interés, los cuales serán tenidos en cuenta en la planeación de los diálogos ciudadanos en el 2024.
4. Rendición de Cuentas en  Información de Gestión el 29 de mayo se público el informe de Gestión de la SDSCJ correspondiente al periodo de enero a marzo de 2024.
En la sección informes y evaluaciones se publicaron  la sistematización del Diálogo Ciudadano: Plan Estratégico de Seguridad "Bogotá Camina Segura" el 22 de mayo y la  sistematización diálogo ciudadano "Convivencia para la Vida" el 19 de junio. 
</t>
  </si>
  <si>
    <t>Durante el mes de julio y agosto se realizan las siguientes actualizaciones en el menú participa:
• En la sección "Participación para el diagnóstico de necesidades e identificación de problemas" el 31 de julio se invita a conocer el plan y estrategia de Participación Ciudadana 2024.
• En la sección "Rendición de cuentas" en "Información de Gestión" el 31 de julio se da a conocer el informe de gestión de la SDSCJ - primer semestre 2024.
• En la sección "Rendición de cuentas" en "Convocatorias" el 02 de agosto se invita a participar en el diálogo ciudadano evento que se llevó a cabo el día 09 de agosto.
• En la sección "Rendición de cuentas" en "informes y evaluaciones" el 13 de agosto se da a conocer la sistematización del ejercicio de rendición de cuentas de la Cárcel Distrital de Varones y Anexo de Mujeres el cual se llevó a cabo el día 24 de julio.
• En la sección "Rendición de cuentas" en "informes y evaluaciones" el 21 de agosto se da a conocer la sistematización del Diálogo Ciudadano "Acciones contra la trata de personas" el cual se llevó a cabo el día 25 de julio.</t>
  </si>
  <si>
    <t>Verificando la información publicada en el menú participa https://scj.gov.co/es/participa/ se observa lo siguiente:
1.	En la sección de Participación para el diagnóstico de necesidades e identificación de problemas 
-	Publicación el 31 de julio del Plan de Participación Ciudadana 2024  
-	Publicación el 31 de julio de la estrategia de Participación Ciudadana 2024.
2.	 En la sección Rendición de cuentas:
-	Información de Gestión, publicación el 31 de julio en el espacio del informe de gestión de la SDSCJ - primer semestre 2024.
-	Convocatorias, publicación el 02 de agosto de la invitación al diálogo ciudadano del 09 de agosto.
-	Informes y evaluaciones, publicación el 13 de agosto de la sistematización del ejercicio de rendición de cuentas de la Cárcel Distrital de Varones y Anexo de Mujeres.
Publicación el 21 de agosto de la sistematización del Diálogo Ciudadano “Acciones contra la trata de personas".
De esta manera se identifica el cumplimiento de la actividad al 75%, quedando el 25% restante de acuerdo con la programación para ser desarrollado en los meses de septiembre a noviembre.</t>
  </si>
  <si>
    <t>De acuerdo con la programación de la actividad en la sección de Colaboración e Innovación Abierta, se cargaron las actas de reunión del Comité Institucional de Gestión 2024 y desempeño en el mes de noviembre.
En la sección de rendición de cuentas se realizaron las siguientes publicaciones:
-	Informe de Gestión de la SDSCJ- enero a septiembre 2024, el 30 de octubre de 2024
-	Convocatorias a los diálogos ciudadanos: ¿Cómo funciona la justicia restaurativa en Bogotá? Te invitamos a participar en nuestro diálogo ciudadano "Jóvenes, delitos y futuros" el 22 de octubre, ¿Conoce las casas de justicia de Bogotá? El 15 de noviembre, diálogo Social 2024, el 27 de noviembre.
En la sección de rendición de cuentas de informes y evaluaciones, se publicó la sistematización de los diálogos ciudadano Jóvenes, delitos y futuros, el 15 de noviembre de 2024. Así como, el Informe de Rendición de Cuentas 2024 de la Secretaría Distrital de Seguridad, Convivencia y Justicia, el 19 de noviembre de 2024.
Adicionalmente, se realizaron las siguientes publicaciones en el período a reportar:
En la sección "Participación para el diagnóstico de necesidades e identificación de problemas" el 27 de diciembre se publicaron las Preguntas de la Audiencia Pública realizada el día 12 de diciembre de 2024. El 31 de diciembre se publicó un formulario para la formulación del plan y programa de 2025.
En la sección de consulta ciudadana se publicaron las siguientes consultas:
-	Identificación trámites y servicios el 16 de diciembre de 2024
-	Invitación a participar en la consulta ciudadana de 2024 para conocer las necesidades e iniciativas de nuestros ciudadanos, ciudadanas y grupos de interés, los cuales serán tenidos en cuenta en la actualización del Plan Estratégico de Tecnologías de la Información PETI publicada el 26 de diciembre
En la sección de rendición de cuentas de informes y evaluaciones, se publicó el Sistematización diálogo ciudadano ¿Conoce las casas de justicia de Bogotá? el 10 de diciembre, la Sistematización diálogo social Dirección de Gestión Humana el 2 y la Sistematización Audiencia de Rendición de Cuentas 2024 el 24 de diciembre.
Lo anterior se puede evidenciar en el sitio web de la entidad: https://scj.gov.co/es/participa/</t>
  </si>
  <si>
    <t xml:space="preserve">Se valida el cumplimiento de la actividad, con la revisión de la información publicada en menú participa  https://scj.gov.co/es/participa/, como se detalla:
*En la sección de Colaboración e Innovación Abierta, se cargaron las actas de reunión del Comité Institucional de Gestión 2024 y desempeño en el mes de noviembre.
*En la sección de rendición de cuentas se realizaron las siguientes publicaciones:
-	Informe de Gestión de la SDSCJ- enero a septiembre 2024.
-	Convocatorias a los diálogos ciudadanos:   
        ¿Cónoce los programas que implementamos en favor del bienestar...27 de noviembre
        ¿Conoce las casas de justicia de Bogotá? El 15 de noviembre
- , diálogo Social 2024, el 27 de noviembre.
*En la sección de rendición de cuentas de informes y evaluaciones, se publicó
- la sistematización de los diálogos ciudadano Jóvenes, delitos y futuros, el 15 de noviembre de 2024.
- el Informe de Rendición de Cuentas 2024 de la Secretaría Distrital de Seguridad, Convivencia y Justicia, el 19 de noviembre de 2024.
*En la sección "Participación para el diagnóstico de necesidades e identificación de problemas" 
_- se publicaron  las preguntas de la Audiencia Pública realizada el 27 de diciembre.
- se publicó un formulario para la formulación del plan y programa PTEP de 2025 El 31 de diciembre 
*En la sección de consulta ciudadana se publicaron las siguientes consultas:
-	Identificación trámites y servicios el 16 de diciembre de 2024
-	Invitación a participar en la consulta ciudadana de 2024 para conocer las necesidades e iniciativas de nuestros ciudadanos, ciudadanas y grupos de interés, los cuales serán tenidos en cuenta en la actualización del Plan Estratégico de Tecnologías de la Información PETI publicada el 26 de diciembre.
*En la sección de rendición de cuentas de informes y evaluaciones, se publicó:
- Sistematización diálogo ciudadano ¿Conoce las casas de justicia de Bogotá?  el 10 de diciembre
-La Sistematización diálogo social Dirección de Gestión Humana, 23 de diciembre
- la Sistematización Audiencia de Rendición de Cuentas 2024 el 24 de diciembre.
</t>
  </si>
  <si>
    <r>
      <t>Seguimiento OCI 10-05-2024:</t>
    </r>
    <r>
      <rPr>
        <sz val="10"/>
        <rFont val="Arial"/>
        <family val="2"/>
      </rPr>
      <t xml:space="preserve">
La OCI evidenció que, en el mes de enero del presente, la OAP realizó la actualización en la página web del botón participa en la sección de  </t>
    </r>
    <r>
      <rPr>
        <b/>
        <i/>
        <sz val="10"/>
        <rFont val="Arial"/>
        <family val="2"/>
      </rPr>
      <t>"Participación para el diagnóstico de necesidades e identificación de problemas"</t>
    </r>
    <r>
      <rPr>
        <sz val="10"/>
        <rFont val="Arial"/>
        <family val="2"/>
      </rPr>
      <t xml:space="preserve">, bajo los documentos </t>
    </r>
    <r>
      <rPr>
        <b/>
        <i/>
        <sz val="10"/>
        <rFont val="Arial"/>
        <family val="2"/>
      </rPr>
      <t xml:space="preserve">"Aportes para la construcción del Programa de Transparencia y Ética Pública de la Vigencias 2024" </t>
    </r>
    <r>
      <rPr>
        <sz val="10"/>
        <rFont val="Arial"/>
        <family val="2"/>
      </rPr>
      <t>y</t>
    </r>
    <r>
      <rPr>
        <b/>
        <i/>
        <sz val="10"/>
        <rFont val="Arial"/>
        <family val="2"/>
      </rPr>
      <t xml:space="preserve"> "Plan de acción de la SDSCJ para la vigencia 2024".</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</si>
  <si>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Seguimiento OCI 10-09-2024:</t>
    </r>
    <r>
      <rPr>
        <sz val="10"/>
        <rFont val="Arial"/>
        <family val="2"/>
      </rPr>
      <t xml:space="preserve">
Mediante los soportes allegados esta Oficina evidenció que, durante el III y IV bimestre de la presente vigencia, la OAP realizó la actualización en la página web del botón participa en las secciones de: </t>
    </r>
    <r>
      <rPr>
        <b/>
        <i/>
        <sz val="10"/>
        <rFont val="Arial"/>
        <family val="2"/>
      </rPr>
      <t xml:space="preserve">"Participación para el diagnóstico de necesidades e identificación de problemas", "Planeación y Presupuesto Participativo", "Consulta Ciudadana" y "Rendición de cuentas" .
</t>
    </r>
    <r>
      <rPr>
        <sz val="10"/>
        <rFont val="Arial"/>
        <family val="2"/>
      </rPr>
      <t xml:space="preserve">
</t>
    </r>
    <r>
      <rPr>
        <b/>
        <sz val="10"/>
        <rFont val="Arial"/>
        <family val="2"/>
      </rPr>
      <t>Link: https://scj.gov.co/es/participa/</t>
    </r>
    <r>
      <rPr>
        <sz val="10"/>
        <rFont val="Arial"/>
        <family val="2"/>
      </rPr>
      <t xml:space="preserve">
Por lo anterior, esta Oficina evidencia que, para el periodo objeto de seguimiento, la actividad se cumplió frente a la meta y dentro del tiempo establecido; y continua en ejecución.</t>
    </r>
  </si>
  <si>
    <t>2.1.3</t>
  </si>
  <si>
    <t xml:space="preserve">Publicar piezas con información sobre servicios de la entidad con enfoque de género, incluyente y no sexista. </t>
  </si>
  <si>
    <t>Tres (3) piezas comunicacionales  trimestrales sobre la gestión de la entidad, en lenguaje comprensible</t>
  </si>
  <si>
    <t>31/03/2024
31/06/2024
30/09/2024</t>
  </si>
  <si>
    <t>La actividad se encuentra programada para el mes de marzo, por lo que será objeto de seguimiento en el mes de mayo.</t>
  </si>
  <si>
    <t>Se realizan las piezas de comunicacion sobre la gestion de la entidad en lenguaje comprensible correspondiente al primer trimestre de 2024</t>
  </si>
  <si>
    <t>Se observó  evidencia de las publicación de las piezas de comunicación.</t>
  </si>
  <si>
    <t>Se realizan las piezas de comunicacion sobre la gestion de la entidad en lenguaje comprensible correspondiente al segundo trimestre de 2024</t>
  </si>
  <si>
    <t>De acuerdo con los soportes entregados por la Oficina Asesora de Comunicaciones se evidencian las siguientes piezas publicadas con información sobre servicios de la entidad
1. “Maltrato animal”  donde se dio a conocer las diferentes líneas y servicios de atención al maltrato animal en el mes de abril.
2.  “Diálogos ciudadanos” en el mes de mayo cuyo objetivo era invitara los usuarios, ciudadano y grupos de interés a compartir sus necesidades y temas de interesa priorizar en los diálogos ciudadanos.
3.  "Botón de transparencia y acceso a la información pública en la página web de la entidad." publicada en el mes de junio con el objetivo de dar a conocer al a ciudadanía la información que la entidad tiene disponible en el botón de transparencia.</t>
  </si>
  <si>
    <t>la actividad  no tiene acciones programadas para este periodo. Cuenta con un porcentaje de ejecución del 67%.</t>
  </si>
  <si>
    <t>Se elaboraron y se difundieron las piezas de comunicacion sobre la gestión y servIcios de la entidad con enfoque de género, incluyente y no sexista, correspondiente al tercer trimestre de 2024</t>
  </si>
  <si>
    <t xml:space="preserve">De acuerdo con los soportes entregados por la Oficina Asesora de Comunicaciones se evidencian las siguientes piezas publicadas con información sobre servicios de la entidad
1.   En el mes de julio la pieza “NO ESTAS SOLA" donde se dio a conocer la ruta de protección y apoyo integral a la mujer.
2.  En el mes de agosto la pieza de protección animal, donde se muestra un servicio incluyente de la entidad que se presta desde la Línea 123.
3.  En el mes de septiembre  la pieza de “Conciliaron” mencionando la estrategia de Facilitadores de Acceso a la Justicia.
Teniendo en cuenta que el reporte se realiza de manera bimensual, las piezas de los meses de julio y agosto debieron ser reportadas en el seguimiento del 4 bimestre, si bien es cierto,  se programo la actividad bimestral, la ejecución de la actividad se realizó de manera mensual.
Se evidencia cumplimiento en el 100% de la actividad. </t>
  </si>
  <si>
    <t>La actividad no tiene acciones programadas para este periodo, cuenta con un porcentaje de ejecucion del 100% sin embargo, por la misionalidad de la OAC, se efectua tambien para este periodo. La evidencia se encuentra cargada en la carpeta del componente 2 "RENDICION DE CUENTAS" Actividad 2.1.3, Bimestre VI</t>
  </si>
  <si>
    <r>
      <t>Seguimiento OCI 10-05-2024:</t>
    </r>
    <r>
      <rPr>
        <sz val="10"/>
        <rFont val="Arial"/>
        <family val="2"/>
      </rPr>
      <t xml:space="preserve">
La OCI evidenció que, la Oficina Asesora de Comunicaciones realizó la publicación de las tres (3) piezas con información sobre servicios de la entidad con enfoque de género, a saber:
- </t>
    </r>
    <r>
      <rPr>
        <b/>
        <sz val="10"/>
        <rFont val="Arial"/>
        <family val="2"/>
      </rPr>
      <t xml:space="preserve">Enero de 2024: </t>
    </r>
    <r>
      <rPr>
        <sz val="10"/>
        <rFont val="Arial"/>
        <family val="2"/>
      </rPr>
      <t xml:space="preserve">Pieza de comunicación </t>
    </r>
    <r>
      <rPr>
        <b/>
        <i/>
        <sz val="10"/>
        <rFont val="Arial"/>
        <family val="2"/>
      </rPr>
      <t xml:space="preserve">“FACILITAMOS SU DENUNCIA” </t>
    </r>
    <r>
      <rPr>
        <sz val="10"/>
        <rFont val="Arial"/>
        <family val="2"/>
      </rPr>
      <t>con el fin de dar a conocer las diferentes líneas y servicios de atención a la mujer.</t>
    </r>
    <r>
      <rPr>
        <b/>
        <sz val="10"/>
        <rFont val="Arial"/>
        <family val="2"/>
      </rPr>
      <t xml:space="preserve">
- Febrero de 2024: </t>
    </r>
    <r>
      <rPr>
        <sz val="10"/>
        <rFont val="Arial"/>
        <family val="2"/>
      </rPr>
      <t xml:space="preserve">Pieza de comunicación </t>
    </r>
    <r>
      <rPr>
        <b/>
        <i/>
        <sz val="10"/>
        <rFont val="Arial"/>
        <family val="2"/>
      </rPr>
      <t>“¿Conoces algún caso o has sido víctima de violencia de genero?”</t>
    </r>
    <r>
      <rPr>
        <sz val="10"/>
        <rFont val="Arial"/>
        <family val="2"/>
      </rPr>
      <t xml:space="preserve"> con el fin de dar a conocer los diferentes puntos y líneas de atención a la mujer.</t>
    </r>
    <r>
      <rPr>
        <b/>
        <sz val="10"/>
        <rFont val="Arial"/>
        <family val="2"/>
      </rPr>
      <t xml:space="preserve">
- Marzo de 2024: </t>
    </r>
    <r>
      <rPr>
        <sz val="10"/>
        <rFont val="Arial"/>
        <family val="2"/>
      </rPr>
      <t xml:space="preserve">Pieza de comunicación </t>
    </r>
    <r>
      <rPr>
        <b/>
        <i/>
        <sz val="10"/>
        <rFont val="Arial"/>
        <family val="2"/>
      </rPr>
      <t>“BOGOTA 24 HORAS”</t>
    </r>
    <r>
      <rPr>
        <sz val="10"/>
        <rFont val="Arial"/>
        <family val="2"/>
      </rPr>
      <t xml:space="preserve"> con el fin de dar a conocer las diferentes líneas de emergencia y denuncia.
Por lo anterior, esta Oficina evidencia que, para el periodo objeto de seguimiento, la actividad se cumplió frente a la meta y dentro del tiempo establecido; y continua en ejecución. Sin embargo, se recomienda ajustar la fecha del mes de junio.</t>
    </r>
  </si>
  <si>
    <r>
      <rPr>
        <b/>
        <sz val="10"/>
        <rFont val="Arial"/>
        <family val="2"/>
      </rPr>
      <t>Seguimiento OCI 10-09-2024:</t>
    </r>
    <r>
      <rPr>
        <sz val="10"/>
        <rFont val="Arial"/>
        <family val="2"/>
      </rPr>
      <t xml:space="preserve">
La OCI evidenció que, la Oficina Asesora de Comunicaciones realizó la publicación de las tres (3) piezas con información sobre servicios de la entidad con enfoque de género, a saber:
- </t>
    </r>
    <r>
      <rPr>
        <b/>
        <sz val="10"/>
        <rFont val="Arial"/>
        <family val="2"/>
      </rPr>
      <t xml:space="preserve">Abril de 2024: </t>
    </r>
    <r>
      <rPr>
        <sz val="10"/>
        <rFont val="Arial"/>
        <family val="2"/>
      </rPr>
      <t xml:space="preserve">Pieza de comunicación </t>
    </r>
    <r>
      <rPr>
        <b/>
        <i/>
        <sz val="10"/>
        <rFont val="Arial"/>
        <family val="2"/>
      </rPr>
      <t xml:space="preserve">“Maltrato animal” </t>
    </r>
    <r>
      <rPr>
        <sz val="10"/>
        <rFont val="Arial"/>
        <family val="2"/>
      </rPr>
      <t xml:space="preserve">con el fin de dar a conocer las diferentes líneas y servicios de atención al maltrato animal. 
</t>
    </r>
    <r>
      <rPr>
        <b/>
        <sz val="10"/>
        <rFont val="Arial"/>
        <family val="2"/>
      </rPr>
      <t xml:space="preserve">- Mayo de 2024: </t>
    </r>
    <r>
      <rPr>
        <sz val="10"/>
        <rFont val="Arial"/>
        <family val="2"/>
      </rPr>
      <t xml:space="preserve">Pieza de comunicación </t>
    </r>
    <r>
      <rPr>
        <b/>
        <i/>
        <sz val="10"/>
        <rFont val="Arial"/>
        <family val="2"/>
      </rPr>
      <t>“Diálogos ciudadanos”</t>
    </r>
    <r>
      <rPr>
        <sz val="10"/>
        <rFont val="Arial"/>
        <family val="2"/>
      </rPr>
      <t xml:space="preserve"> con el fin de conocer las diferentes necesidades e intereses de la ciudadanía. 
</t>
    </r>
    <r>
      <rPr>
        <b/>
        <sz val="10"/>
        <rFont val="Arial"/>
        <family val="2"/>
      </rPr>
      <t xml:space="preserve">- Junio de 2024: </t>
    </r>
    <r>
      <rPr>
        <sz val="10"/>
        <rFont val="Arial"/>
        <family val="2"/>
      </rPr>
      <t>Pieza de comunicación con la divulgación del Botón de transparencia y acceso a la información pública en la página web de la entidad. 
Por lo anterior, esta Oficina evidencia que, para el periodo objeto de seguimiento, la actividad se cumplió frente a la meta y dentro del tiempo establecido; y continua en ejecución.  No obstante, se sugiere, revisar la pertinencia de la programación establecida, debido a que en este cuatrimestre se reporto una pieza de comunicación del mes de abril, la cual debio reportarse en el anterior cuatrimestre.
Asimismo, se reitera la recomendación hecha en el seguimiento anterior, respecto al ajuste de la fecha del mes de junio.</t>
    </r>
  </si>
  <si>
    <t>2.2 Diálogo de doble vía con la ciudadanía y sus organizaciones</t>
  </si>
  <si>
    <t>2.2.1</t>
  </si>
  <si>
    <t xml:space="preserve">Realizar audiencia pública de rendición de cuentas con enfoque de género para el sector de Seguridad, Convivencia y Justicia donde se den a conocer los logros y avances de la gestión de la entidad. </t>
  </si>
  <si>
    <t xml:space="preserve">Una (1) audiencia pública de rendición de cuentas Sector Seguridad, Convivencia y Justicia realizada	</t>
  </si>
  <si>
    <t>Una (1) audiencia realizada</t>
  </si>
  <si>
    <t>La realización del la audiencia de rendición e cuentas no  está programada para este periodo.</t>
  </si>
  <si>
    <t>El 12 de diciembre de 2024 se realizó la audiencia de rendición de cuentas de manera presencial en el auditorio de compensar de la calle 94, la cual fue transmitida por los conaels oficiales de YouTube https://www.youtube.com/watch?v=kmwMjZaEZj8 
y Facebook 
https://www.facebook.com/events/529877080207974/ 
como evidencia se aporta documento de sistematización de la audiencia de rendición de cuentas, registro fotografico, archivos de listado de asistencia y regsitro de ingreso.</t>
  </si>
  <si>
    <t xml:space="preserve">Se valida el cumplimiento de la actividad "Audiencia pública de rendición de cuentas Sector Seguridad, Convivencia y Justicia", con los soportes documentales (sistematización de la audiencia de rendición de cuentas, registro fotográfico, archivos de listado de asistencia y registro de ingreso) la cual fue celebrada el día 12 de diciembre de 2024 y transmitida  por los canales oficiales de YouTube https://www.youtube.com/watch?v=kmwMjZaEZj8 y Facebook, https://www.facebook.com/events/529877080207974/
</t>
  </si>
  <si>
    <t>2.2.2</t>
  </si>
  <si>
    <t>Desarrollar espacios de diálogo ciudadano con enfoque de género de forma presencial o no presencial en donde se den a conocer avances y logros del proceso Acceso y Fortalecimiento a la Justicia, con los grupos de interés y/o de valor,  en los cuales se  registren los compromisos cuando aplique</t>
  </si>
  <si>
    <t xml:space="preserve">Tres (3) diálogos ciudadanos de forma presencial o no presencial desarrollados	</t>
  </si>
  <si>
    <t xml:space="preserve">Subsecretaría de Seguridad y Convivencia 
</t>
  </si>
  <si>
    <t>(Número de diálogos ciudadanos desarrollados / Número de diálogos ciudadanos programados)*100</t>
  </si>
  <si>
    <t>30/04/2024
30/07/2024
30/09/2024</t>
  </si>
  <si>
    <t>El 18 de abril se realizó el dialogo ciudadano a cargo de la Subsecretría de Seguridad y Convivencia. Tema: Plan estratégico de Seguridad "Bogotá Camina Segura"</t>
  </si>
  <si>
    <t>Se observa soporte de la realización del Diálogo ciudadano “Plan estratégico Bogotá camina segura” de la subsecretaría de seguridad y convivencia</t>
  </si>
  <si>
    <t>No estaban programados diálogos ciudadanos para en periodo de seguimiento.</t>
  </si>
  <si>
    <t>* El 25 de julio se llevó a cabo el diálogo ciudadano a cargo de la Dirección de Seguridad, cuyo tema fue: Acciones contra la trata de personas".
* El 9 de agosto se llevó a cabo el diálogo ciudadano a cargo de la Dirección de Prevención y Cultura Ciudadana, cuyo tema fue: Todos somos protagonistas para que Bogotá camine segura.</t>
  </si>
  <si>
    <t>La OAP evidencia a través del archivo de sistematización y anexo de diálogo ciudadano "Acciones contra la trata de personas". Realizado el 25 de julio por parte de la Dirección de Seguridad. Así mismo soportes de sistematización, anexo y presentación del diálogo ciudadano 
"Todos somos protagonistas para que Bogotá camine segura" * realizado el 9 de agosto por parte o de la Dirección de Prevención y Cultura Ciudadana, este último inicialmente estaba programado para el mes de septiembre, al adelantar el espacio la ejecución de la actividad se cumple al 100%</t>
  </si>
  <si>
    <t>El diálogo ciudadano inicialmente programado para el mes de septiembre fue desarrollado en el mes de agosto, realizando de esta manera con los 3 diálogos ciudadanos y cumpliendo al 100%  la actividad.</t>
  </si>
  <si>
    <r>
      <rPr>
        <b/>
        <sz val="10"/>
        <rFont val="Arial"/>
        <family val="2"/>
      </rPr>
      <t>Seguimiento OCI 10-05-2024:</t>
    </r>
    <r>
      <rPr>
        <sz val="10"/>
        <rFont val="Arial"/>
        <family val="2"/>
      </rPr>
      <t xml:space="preserve">
La OCI evidenció que, el 18 de abril de 2024 desde la Subsecretaría de Seguridad y Convivencia se llevó a cabo el espacio de </t>
    </r>
    <r>
      <rPr>
        <b/>
        <i/>
        <sz val="10"/>
        <rFont val="Arial"/>
        <family val="2"/>
      </rPr>
      <t>Dialogo Ciudadano "Plan estratégico Bogotá camina segura"</t>
    </r>
    <r>
      <rPr>
        <sz val="10"/>
        <rFont val="Arial"/>
        <family val="2"/>
      </rPr>
      <t>, la cual fue dirigida por el Subsecretario de Seguridad y Convivencia, y contó con la participación de 49 ciudadanos y 7 funcionarios de la SDSCJ.
Por lo anterior, esta Oficina evidencia que, para el periodo objeto de seguimiento, la actividad se cumplió frente a la meta y dentro del tiempo establecido; y continua en ejecución.</t>
    </r>
  </si>
  <si>
    <t>2.2.3</t>
  </si>
  <si>
    <t>Desarrollar espacios de diálogo ciudadano con enfoque de género de forma presencial o no presencial en donde se den a conocer avances y logros del proceso Gestión de Seguridad y Convivencia, con los grupos de interés y/o de valor, en los cuales se  registren los compromisos cuando aplique</t>
  </si>
  <si>
    <t>Tres (3) diálogos ciudadanos de forma presencial o no presencial desarrollado en la vigencia. Uno por cada dirección.</t>
  </si>
  <si>
    <t>Subsecretaría de Acceso a la Justicia</t>
  </si>
  <si>
    <t>30/04/2024 
(Código de Convivencia)
31/10/2024
 (Dirección de Responsabilidad Penal Adolescente)
30/11/2024 
(Dirección de Acceso a la Justicia)</t>
  </si>
  <si>
    <t xml:space="preserve">El 22 de abril se realizó el dialogo Ciudadano "Convivencia para la vida", a cargo de el equipo de Código de Convivencia. </t>
  </si>
  <si>
    <t xml:space="preserve">Se observa soporte de la realización del Diálogo ciudadano "Convivencia para la vida" por parte del equipo de Código de Convivencia. </t>
  </si>
  <si>
    <t>Para este periodo no tenían programas diálogos ciudadanos.</t>
  </si>
  <si>
    <t>El dia  24 de octubre de 2024 se llevó a cabo el dialogo ciudadano: "Jovenes, delitos y futuros a cargo d ela Direccion de Responsabilidad Penal Adolescente de forma virtual a traves de la plataforma Facebook live de 5:00 a 6:00 pm.</t>
  </si>
  <si>
    <t>La OAP evidencia en los archivos de sistematización del evento la realización del diálogo ciudadano "jóvenes, delitos y futuros" el 24 de octubre de 2024, dando cumplimiento a la ejecución de la actividad de acuerdo con los programado y logrando un avance del 67%.</t>
  </si>
  <si>
    <t xml:space="preserve">El 18 de noviembre se realizó el  "Diálogo Ciudadano sobre Ruta Mujer y Servicios de Casa de Justicia ", de forma presencial en la  Casa de Justicia Ciudad Bolívar, el cual tuvo una duración total de 120 minutos. Se aporta Sistematización del dialogo ciudadano. </t>
  </si>
  <si>
    <t xml:space="preserve">Se valida el cumplimiento de la actividad con el soporte documental de la sistematización del dialogo, que da cuenta de la realización del Diálogo Ciudadano sobre Ruta Mujer y Servicios de Casa de Justicia, llevado a cabo el 18 de noviembre </t>
  </si>
  <si>
    <r>
      <rPr>
        <b/>
        <sz val="10"/>
        <rFont val="Arial"/>
        <family val="2"/>
      </rPr>
      <t>Seguimiento OCI 10-05-2024:</t>
    </r>
    <r>
      <rPr>
        <sz val="10"/>
        <rFont val="Arial"/>
        <family val="2"/>
      </rPr>
      <t xml:space="preserve">
Esta oficina evidenció que el 22 de abril de 2024 desde la SDSCJ  se llevó a cabo el Facebook Live de </t>
    </r>
    <r>
      <rPr>
        <b/>
        <i/>
        <sz val="10"/>
        <rFont val="Arial"/>
        <family val="2"/>
      </rPr>
      <t>Dialogo Ciudadano "Convivencia para la vida"</t>
    </r>
    <r>
      <rPr>
        <sz val="10"/>
        <rFont val="Arial"/>
        <family val="2"/>
      </rPr>
      <t>.
Por lo anterior, esta Oficina evidencia que, para el periodo objeto de seguimiento, la actividad se cumplió frente a la meta y dentro del tiempo establecido; y continua en ejecución.</t>
    </r>
  </si>
  <si>
    <r>
      <rPr>
        <b/>
        <sz val="10"/>
        <rFont val="Arial"/>
        <family val="2"/>
      </rPr>
      <t xml:space="preserve">Seguimiento OCI 10-09-2024: </t>
    </r>
    <r>
      <rPr>
        <sz val="10"/>
        <rFont val="Arial"/>
        <family val="2"/>
      </rPr>
      <t xml:space="preserve">
La actividad se programó para los meses de Octubre y Noviembre de 2024.</t>
    </r>
  </si>
  <si>
    <t>2.2.4</t>
  </si>
  <si>
    <t>Desarrollar un espacio de socialización con la ciudadanía (específicamente con las personas privadas de la libertad de la Cárcel Distrital) en donde se den a conocer los servicios, la gestión, avances y logros de la Dirección de la Cárcel Distrital</t>
  </si>
  <si>
    <t>Una (1) rendición de cuentas dirigida a las Personas Privadas de la Libertad - PPL de forma presencial.</t>
  </si>
  <si>
    <t>Cárcel Distrital</t>
  </si>
  <si>
    <t>Una (1) socialización realizada dentro del establecimiento Carcelario con asistencia y participación de las Personas Privadas de la Libertad</t>
  </si>
  <si>
    <t>Se adelanta la presentación con los contenidos que tendría la presentación a realizar frente a las Personas privadas de la libertad de la Cárcel Distrital</t>
  </si>
  <si>
    <t>No se presentan avances de esta actividad en el 2do bimestre</t>
  </si>
  <si>
    <t>Se realiza la divulgación del Programa de Transparencia y las actividades a cargo de la Cárcel Distrital por parte de la Directora Adriana Patrícia Martínez, a todo el personal por medio de correo electrónico remitido el 19 de junio
Se solicita por parte de la Directora de la Cárcel Distrital a la OAP la asignación de los colaboradores para la revisión de la presentación que se utilizará en la rendición de cuentas, el correo fue enviado el dia 24 de junio, en este se informa la mesa de trabajo será el 2 de julio
Se remite por parte de la profesional Carolina Cifuentes Diaz, la presentación preliminar que se tiene como base para ejecutar laactividad, se remite a las dos profesionales asignadas de la OAP Jelly Cubillos y Claudia Andrea Reyes</t>
  </si>
  <si>
    <t>La actividad no está programada para el periodo de seguimiento. Sin embargo, con el fin de adelantar la etapa de preparación del espacio desde la Dirección de la Cárcel Distrital se socializo al interior actividad programa y se solicito acompañamiento a la OAP como se evidencia en los soportes suministrados.</t>
  </si>
  <si>
    <t xml:space="preserve">Se desarrolló la actividad en el marco de Programa de Transparencia a cargo de la Dirección de la Cárcel Distrital, definida como: "Desarrollar un espacio de socialización con la ciudadanía “Rendición de Cuentas” específicamente con las personas privadas de la libertad de la Cárcel Distrital, en este espacio se dieron a conocer por parte de los líderes de cada área que integran el proceso “Gestión Integral a las Personas Privadas de la Libertad", los servicios, la gestión, avances y logros del establecimiento. Se realizó el reporte con formatos, evidencias y fotografías de las gestiones adelantadas. </t>
  </si>
  <si>
    <t>Desde la OAP se evidencia mediante el reporte de evidencias la ejecución del ejercicio de rendición de cuentas realizada el 24 de  julio por la Dirección de la Cárcel Distrital a los PPL,   la cual tenía una fecha de ejecución máxima de realización en el mes de noviembre,  encontrando evidencia fotográfica, formato de sistematización, documento anexo a la sistematización, presentación y listado de asistencia. De esta manera la actividad cuenta con un cumplimiento del 100% para este periodo.</t>
  </si>
  <si>
    <t>Esta actividad se ejecutó en el anterior bimestre por lo que se da por culminada</t>
  </si>
  <si>
    <t>La actividad se  cumplió al 100% en el 4 bimestre.</t>
  </si>
  <si>
    <t>Actividad cullimada</t>
  </si>
  <si>
    <r>
      <rPr>
        <b/>
        <sz val="10"/>
        <rFont val="Arial"/>
        <family val="2"/>
      </rPr>
      <t xml:space="preserve">Seguimiento OCI 10-05-2024: </t>
    </r>
    <r>
      <rPr>
        <sz val="10"/>
        <rFont val="Arial"/>
        <family val="2"/>
      </rPr>
      <t xml:space="preserve">
La actividad se programó para el mes de Noviembre de 2024.
Esta Oficina recomienda revisar la meta establecida para la actividad, con el fin que se formule igual que las demás actividades de espacios de dialogo.</t>
    </r>
  </si>
  <si>
    <r>
      <rPr>
        <b/>
        <sz val="10"/>
        <rFont val="Arial"/>
        <family val="2"/>
      </rPr>
      <t>Seguimiento OCI 10-09-2024:</t>
    </r>
    <r>
      <rPr>
        <sz val="10"/>
        <rFont val="Arial"/>
        <family val="2"/>
      </rPr>
      <t xml:space="preserve">
La OCI evidenció a través del </t>
    </r>
    <r>
      <rPr>
        <b/>
        <i/>
        <sz val="10"/>
        <rFont val="Arial"/>
        <family val="2"/>
      </rPr>
      <t xml:space="preserve">Formato para la sistematización de los Diálogos Ciudadanos y Audiencia Públicas de Rendición de cuentas </t>
    </r>
    <r>
      <rPr>
        <sz val="10"/>
        <rFont val="Arial"/>
        <family val="2"/>
      </rPr>
      <t xml:space="preserve">que, el 24 de Julio de 2024 se llevó a cabo el diálogo ciudadano a cargo de la Cárcel Distrital, orientado a la Presentación del Informe Rendición de Cuentas a cargo de cada líder de proceso de la Cárcel Distrital, así como la Socialización del Plan de Desarrollo Distrital a cargo de la oficina asesora de planeación; espacio del cual participaron 58 PPL.
Sin embargo, se recomienda revisar la fecha de programaciòn y ejecución asociada en el documento, toda vez que, en la desagregaciòn mensual se registran ambas para el mes de Noviembre 2024, pero la ejecución de la actividad se lleva a cabo en el mes de Julio de 2024.
Por lo anterior, esta Oficina evidencia que, para el periodo objeto de seguimiento, la actividad se cumplió al 100% y dentro del tiempo establecido. 
</t>
    </r>
    <r>
      <rPr>
        <b/>
        <sz val="10"/>
        <rFont val="Arial"/>
        <family val="2"/>
      </rPr>
      <t xml:space="preserve">Nota:
</t>
    </r>
    <r>
      <rPr>
        <sz val="10"/>
        <rFont val="Arial"/>
        <family val="2"/>
      </rPr>
      <t>Se observó que, la información registrada en los campos</t>
    </r>
    <r>
      <rPr>
        <b/>
        <sz val="10"/>
        <rFont val="Arial"/>
        <family val="2"/>
      </rPr>
      <t xml:space="preserve"> </t>
    </r>
    <r>
      <rPr>
        <b/>
        <i/>
        <sz val="10"/>
        <rFont val="Arial"/>
        <family val="2"/>
      </rPr>
      <t>"Actividad" y "Meta o producto"</t>
    </r>
    <r>
      <rPr>
        <sz val="10"/>
        <rFont val="Arial"/>
        <family val="2"/>
      </rPr>
      <t xml:space="preserve"> fue objeto de actualización.</t>
    </r>
  </si>
  <si>
    <t>2.2.5</t>
  </si>
  <si>
    <t>Documentar el Plan de Participación Ciudadana de la SDCJ</t>
  </si>
  <si>
    <t>Un (1) Plan de Participación Ciudadana de la SDSCJ publicado en la página web</t>
  </si>
  <si>
    <t>Subsecretaría de Gestión Institucional (Atención y Relacionamiento con el Ciudadano)</t>
  </si>
  <si>
    <t>Un (1) Plan de participación Ciudadana</t>
  </si>
  <si>
    <t>Se realiza el plan y estrategia de Participación Ciudadana 2024, los cuales se encuentran publicados desde el 31 de julio en la página web de la entidad en la sección "Participación para el diagnóstico de necesidades e identificación de problemas".</t>
  </si>
  <si>
    <t>La OAP identifica la realización del Plan y Estrategia de Participación Ciudadana mediante el cargue de archivo de PL-AR-01 V2 PLAN DE PARTICIPACIÓN CIUDADANA 2024, Excel Estrategia de Participación Ciudadana y archivo con pantallazo publicación menú Participa. Así mismo, se  así observa publicación en el menú participa el 31 de julio https://scj.gov.co/es/participa/participacion-diagnostico
 dando cumplimiento de esta manera a la actividad programada en un 100%.</t>
  </si>
  <si>
    <r>
      <rPr>
        <b/>
        <sz val="10"/>
        <rFont val="Arial"/>
        <family val="2"/>
      </rPr>
      <t xml:space="preserve">Seguimiento OCI 10-05-2024: </t>
    </r>
    <r>
      <rPr>
        <sz val="10"/>
        <rFont val="Arial"/>
        <family val="2"/>
      </rPr>
      <t xml:space="preserve">
La actividad se programó para el mes de Mayo de 2024.</t>
    </r>
  </si>
  <si>
    <r>
      <rPr>
        <b/>
        <sz val="10"/>
        <rFont val="Arial"/>
        <family val="2"/>
      </rPr>
      <t>Seguimiento OCI 10-09-2024:</t>
    </r>
    <r>
      <rPr>
        <sz val="10"/>
        <rFont val="Arial"/>
        <family val="2"/>
      </rPr>
      <t xml:space="preserve">
A través de los soportes allegados se evidenció que, el 31 de julio de 2024, la dependencia responsable dio cumplimiento a la actividad y meta programada, a través de la socialización del documento </t>
    </r>
    <r>
      <rPr>
        <b/>
        <i/>
        <sz val="10"/>
        <rFont val="Arial"/>
        <family val="2"/>
      </rPr>
      <t>"PLAN DE PARTICIPACIÓN CIUDADANA PL-AR-01 V.2"</t>
    </r>
    <r>
      <rPr>
        <sz val="10"/>
        <rFont val="Arial"/>
        <family val="2"/>
      </rPr>
      <t xml:space="preserve"> en el Botón de </t>
    </r>
    <r>
      <rPr>
        <b/>
        <sz val="10"/>
        <rFont val="Arial"/>
        <family val="2"/>
      </rPr>
      <t>Participa</t>
    </r>
    <r>
      <rPr>
        <sz val="10"/>
        <rFont val="Arial"/>
        <family val="2"/>
      </rPr>
      <t xml:space="preserve"> de la pagina web de la Entidad.
</t>
    </r>
    <r>
      <rPr>
        <b/>
        <sz val="10"/>
        <rFont val="Arial"/>
        <family val="2"/>
      </rPr>
      <t xml:space="preserve">Link:
https://scj.gov.co/es/participa/participacion-diagnostico
</t>
    </r>
    <r>
      <rPr>
        <sz val="10"/>
        <rFont val="Arial"/>
        <family val="2"/>
      </rPr>
      <t xml:space="preserve">
Por lo anterior, esta Oficina evidencia que, para el periodo objeto de seguimiento, la actividad se cumplió al 100% y dentro del tiempo establecido. 
Sin embargo, se recomienda a la OAP revisar la fecha de programaciòn registrada en el documento -Julio 2024-, toda vez que, se registra la programación y su cumplimiento para el mes de Mayo de 2024.</t>
    </r>
  </si>
  <si>
    <t>2.2.6</t>
  </si>
  <si>
    <t>Desarrollar un espacio de diálogo social  en donde se dé a conocer  el Programa de Talento Humano dirigido a Servidores y Contratistas.</t>
  </si>
  <si>
    <t>Un (1) diálogo social desarrollado</t>
  </si>
  <si>
    <t>Oficina Asesora de Comunicaciones
Dirección de Tecnología
Oficina Asesora de Planeación</t>
  </si>
  <si>
    <t>1 (un) diálogo social realizado</t>
  </si>
  <si>
    <t xml:space="preserve">El dia 29 de noviembre se realizo esta actividad ditigida a la ciudadania y con acompañamiento de la Veeduría Distrital </t>
  </si>
  <si>
    <t xml:space="preserve">Se valida el cumplimiento de la actividad con el soporte documental de la Presentación 							
y el Informe Sistematización Diálogo Social 2024						</t>
  </si>
  <si>
    <r>
      <rPr>
        <b/>
        <sz val="10"/>
        <rFont val="Arial"/>
        <family val="2"/>
      </rPr>
      <t xml:space="preserve">Seguimiento OCI 10-09-2024: </t>
    </r>
    <r>
      <rPr>
        <sz val="10"/>
        <rFont val="Arial"/>
        <family val="2"/>
      </rPr>
      <t xml:space="preserve">
La actividad no se encontraba formulada en el seguimiento anterior. En la versión 3 del PTEP se programó para el mes de Noviembre de 2024.</t>
    </r>
  </si>
  <si>
    <t>2.3. Responsabilidad en la cultura de la rendición y petición de cuentas</t>
  </si>
  <si>
    <t>2.3.1</t>
  </si>
  <si>
    <t>Realizar seguimiento a los compromisos pactados con la ciudadana en espacios de participación ciudadana, en la plataforma COLIBRÍ.</t>
  </si>
  <si>
    <t>Realizar tres  (3) seguimientos a los compromisos ciudadanos consignados en la plataforma colibrí para la vigencia</t>
  </si>
  <si>
    <t>(Número de seguimientos realizados /Número seguimientos programados)*100</t>
  </si>
  <si>
    <t>30/05/2024
30/08/2024
30/12/2024</t>
  </si>
  <si>
    <t>Se realiza seguimiento a los compromisos pactados con la ciudadana, en la plataforma COLIBRÍ.</t>
  </si>
  <si>
    <t>Se evidencia seguimiento a los 3 compromisos pactados con la ciudadanía en el diálogo ciudadano a través de los soportes de su ejecución, matriz de seguimeinto y verificción en la plataforma Colibrí: https://colibri.veeduriadistrital.gov.co/compromisos?sector=57&amp;entidad=83&amp;localidad=All&amp;instancia=All&amp;field_nombre_instancia_no_reglam_value=All</t>
  </si>
  <si>
    <t>No se realiza seguimiento a los compromisos pactados con la ciudadana, en la plataforma COLIBRÍ, ya que no se generaron dentro de los espacios de diálogo realizados.</t>
  </si>
  <si>
    <t>La OAP evidencia en los archivos de sistematización que no se generaron compromisos en los espacios de  diálogos con la ciudadanía. Por otra parte, los compromisos suscritos en los anteriores espacios de diálogos se encuentran al 100% como se evidencia en la plataforma Colibrí https://colibri.veeduriadistrital.gov.co/compromisos?sector=57&amp;entidad=83&amp;localidad=All&amp;instancia=All&amp;field_nombre_instancia_no_reglam_value=All</t>
  </si>
  <si>
    <t>En los demás diálogos ciudadanos y audiencia de rendición de cuentas realizados no se generaron compromisos con la ciudadanía. Adicionalmente, los compromisos generados para la vigencia se cumplieron en el primer semestre de la vigencia, como se evidencia en la plataforma Colibrí y seguimiento realizado por la OAP.
https://colibri.veeduriadistrital.gov.co/compromisos?sector=57&amp;entidad=83&amp;localidad=All&amp;instancia=All&amp;field_nombre_instancia_no_reglam_value=All</t>
  </si>
  <si>
    <t>Se valida el cumplimiento de la actividad con la matriz de seguimiento a los compromisos generados con la ciudadanía, los cuales se cumplieron durante el primer trimestre, como también se puede observar en la plataforma colibrí, por otra parte, durante el segundo semestre en los diálogos y audiencia de rendición de cuentas no se generaron compromisos con la ciudadanía, por tanto, no se requirió efectuar seguimiento.</t>
  </si>
  <si>
    <r>
      <rPr>
        <b/>
        <sz val="10"/>
        <rFont val="Arial"/>
        <family val="2"/>
      </rPr>
      <t xml:space="preserve">Seguimiento OCI 10-05-2024: </t>
    </r>
    <r>
      <rPr>
        <sz val="10"/>
        <rFont val="Arial"/>
        <family val="2"/>
      </rPr>
      <t xml:space="preserve">
La actividad se programó para los meses de Mayo, Agosto y Diciembre de 2024.</t>
    </r>
  </si>
  <si>
    <r>
      <rPr>
        <b/>
        <sz val="10"/>
        <rFont val="Arial"/>
        <family val="2"/>
      </rPr>
      <t>Seguimiento OCI 10-09-2024:</t>
    </r>
    <r>
      <rPr>
        <sz val="10"/>
        <rFont val="Arial"/>
        <family val="2"/>
      </rPr>
      <t xml:space="preserve">
A través de los soportes allegados y de la verificación realizada en la plataforma COLIBRÍ, se observó que, la dependencia responsable realizó seguimiento a través de la misma a los compromisos pactados con la ciudadana, cuyo estado a la fecha son </t>
    </r>
    <r>
      <rPr>
        <b/>
        <i/>
        <sz val="10"/>
        <rFont val="Arial"/>
        <family val="2"/>
      </rPr>
      <t>Cumplidos.</t>
    </r>
    <r>
      <rPr>
        <sz val="10"/>
        <rFont val="Arial"/>
        <family val="2"/>
      </rPr>
      <t xml:space="preserve">
</t>
    </r>
    <r>
      <rPr>
        <b/>
        <sz val="10"/>
        <rFont val="Arial"/>
        <family val="2"/>
      </rPr>
      <t xml:space="preserve">Link:
https://colibri.veeduriadistrital.gov.co/compromisos?sector=57&amp;entidad=83&amp;localidad=All&amp;instancia=All&amp;field_nombre_instancia_no_reglam_value=All
</t>
    </r>
    <r>
      <rPr>
        <sz val="10"/>
        <rFont val="Arial"/>
        <family val="2"/>
      </rPr>
      <t xml:space="preserve">
Por lo anterior, esta Oficina evidencia que, para el periodo objeto de seguimiento, la actividad se cumplió frente a la meta y dentro del tiempo establecido; y continua en ejecución.</t>
    </r>
  </si>
  <si>
    <t>2.3.2</t>
  </si>
  <si>
    <t>Publicar peticiones resultado de la audiencia pública de rendición de cuentas 2024</t>
  </si>
  <si>
    <t>Una (1) publicación de peticiones ciudadanas resultado de la Audiencia Pública de Rendición de Cuentas.</t>
  </si>
  <si>
    <t>Una (1) publicación de peticiones realizada</t>
  </si>
  <si>
    <t xml:space="preserve">En el Menú participa sección "Participación para el diagnóstico de necesidades e identificación de problemas" el 27 de diciembre se publicaron las peticiones resultado de la  Audiencia Pública </t>
  </si>
  <si>
    <t xml:space="preserve">Se valida el cumplimiento de la actividad con el soporte documental de la publicación de  las peticiones resultado de la  Audiencia Pública realizada el día 12 de diciembre de 2024. https://scj.gov.co/es/participa/participacion-diagnostico </t>
  </si>
  <si>
    <t>2.3.3</t>
  </si>
  <si>
    <t>Establecer un documento para estandarizar sistematización de los espacios de diálogo de la entidad en el marco del proceso de Atención y Relacionamiento con el Ciudadano, de acuerdo con los lineamientos de la Veeduría Distrital</t>
  </si>
  <si>
    <t>Un (1) documento formalizado en el portal MIPG</t>
  </si>
  <si>
    <t>Un (1) documento formalizado</t>
  </si>
  <si>
    <t>De acuerdo con lo establecido por la Veeduria Distrital se incorporó en los documentos del Proceso  Atención y Relación con el Ciudadabo DE-AR-01 FORMATO PARA LA SISTEMATIZACIÓN DE LOS DIÁLOGOS CIUDADANOS Y AUDIENCIA PÚBLICAS DE RENDICIÓN DE CUENTAS.
Adicionalmente, se establecio documento estándar para los anexos que harán parte del formato.</t>
  </si>
  <si>
    <t>Se observa evidencia de publicación en el portal de MIPG de formato para sistematización establecido por la Veeduría.</t>
  </si>
  <si>
    <t>La actividad se cumplió al 100%  en el segundo bimestre.</t>
  </si>
  <si>
    <t>La actividad se cumplió al 100%  en el segundo bimestre de acuerdo con lo programado.</t>
  </si>
  <si>
    <r>
      <rPr>
        <b/>
        <sz val="10"/>
        <rFont val="Arial"/>
        <family val="2"/>
      </rPr>
      <t>Seguimiento OCI 10-05-2024:</t>
    </r>
    <r>
      <rPr>
        <sz val="10"/>
        <rFont val="Arial"/>
        <family val="2"/>
      </rPr>
      <t xml:space="preserve">
La OCI evidenció que, el 02 de abril de 2024 la Veeduría Distrital allegó a la OAP el </t>
    </r>
    <r>
      <rPr>
        <b/>
        <i/>
        <sz val="10"/>
        <rFont val="Arial"/>
        <family val="2"/>
      </rPr>
      <t>Formato para la sistematización de los diálogos ciudadanos y audiencia publica de rendición de cuentas</t>
    </r>
    <r>
      <rPr>
        <sz val="10"/>
        <rFont val="Arial"/>
        <family val="2"/>
      </rPr>
      <t xml:space="preserve">, el cual fue adoptado por la entidad y publicado en el Portal MIPG con fecha 26 de abril de 2024.
Por lo anterior, esta Oficina evidencia que, para el periodo objeto de seguimiento, la actividad se cumplió al 100% y dentro del tiempo establecido. </t>
    </r>
  </si>
  <si>
    <t>2.4. Evaluación y retroalimentación de la gestión institucional</t>
  </si>
  <si>
    <t>2.4.1</t>
  </si>
  <si>
    <t>Realizar autoevaluación de los ejercicios de rendición de cuentas, de la vigencia anterior (2023)</t>
  </si>
  <si>
    <t>Un (1) documento con resultados de autoevaluación</t>
  </si>
  <si>
    <t>Un (1) documento de resultados</t>
  </si>
  <si>
    <t>Se elaboró documento con análisis y autoevaluación del ejercicio de rendición de cuentas de la vigencia 2023</t>
  </si>
  <si>
    <t>Se evidenció que se realizó el proceso de autoevaluación del ejercicio de rendición de cuentas, de la vigencia 2023</t>
  </si>
  <si>
    <t>La actividad la fue ejecutada en el periodo establecido.</t>
  </si>
  <si>
    <t>La actividad se cumplió al 100%  en el primer bimestre.</t>
  </si>
  <si>
    <t>La actividad se cumplió al 100%  en el primer bimestre de acuerdo con lo programado.</t>
  </si>
  <si>
    <r>
      <rPr>
        <b/>
        <sz val="10"/>
        <rFont val="Arial"/>
        <family val="2"/>
      </rPr>
      <t>Seguimiento OCI 10-05-2024:</t>
    </r>
    <r>
      <rPr>
        <sz val="10"/>
        <rFont val="Arial"/>
        <family val="2"/>
      </rPr>
      <t xml:space="preserve">
La OCI evidenció que, desde la OAP se llevó a cabo la </t>
    </r>
    <r>
      <rPr>
        <b/>
        <i/>
        <sz val="10"/>
        <rFont val="Arial"/>
        <family val="2"/>
      </rPr>
      <t>Autoevaluación Rendición de cuentas 2023 Secretaría Distrital de Seguridad, Convivencia y Justicia</t>
    </r>
    <r>
      <rPr>
        <sz val="10"/>
        <rFont val="Arial"/>
        <family val="2"/>
      </rPr>
      <t xml:space="preserve"> a través de un formulario en línea.
La misma fue publicada como Anexo 1. del Informe </t>
    </r>
    <r>
      <rPr>
        <b/>
        <i/>
        <sz val="10"/>
        <rFont val="Arial"/>
        <family val="2"/>
      </rPr>
      <t>Estrategias de Rendición de Cuentas 2024,</t>
    </r>
    <r>
      <rPr>
        <sz val="10"/>
        <rFont val="Arial"/>
        <family val="2"/>
      </rPr>
      <t xml:space="preserve"> publicado en la página web de la entidad el 30 de abril del presente año. 
</t>
    </r>
    <r>
      <rPr>
        <b/>
        <sz val="10"/>
        <rFont val="Arial"/>
        <family val="2"/>
      </rPr>
      <t>Link:
https://scj.gov.co/es/transparencia/planeacion/pol%C3%ADticas-lineamientos-y-manuales/estrategia-rendici%C3%B3n-cuentas-2024</t>
    </r>
    <r>
      <rPr>
        <sz val="10"/>
        <rFont val="Arial"/>
        <family val="2"/>
      </rPr>
      <t xml:space="preserve">
Por lo anterior, esta Oficina evidencia que, para el periodo objeto de seguimiento, la actividad se cumplió al 100% y dentro del tiempo establecido. </t>
    </r>
  </si>
  <si>
    <t>2.4.2</t>
  </si>
  <si>
    <t>Evaluar y verificar, por parte de la Oficina de Control Interno, el cumplimiento del Plan de Participación Ciudadana.</t>
  </si>
  <si>
    <t>Una (1) evaluación al cumplimiento del Plan de Participación Ciudadana</t>
  </si>
  <si>
    <t>Una (1) evaluación realizada</t>
  </si>
  <si>
    <t xml:space="preserve">
Se valida el cumplimiento de la actividad con los soportes documentales de elaboración y publicación del “INFORME DE SEGUIMIENTO AL PLAN DE PARTICIPACIÓN CIUDADANA 2024- DECRETO 371 DE 2010, del 31 de diciembre de 2024 a través de memorando 3-2024-44311.
</t>
  </si>
  <si>
    <t>2.4.3</t>
  </si>
  <si>
    <t>Evaluar por parte de la Oficina de Control Interno la estrategia de Rendición de cuentas de la entidad, en el marco de la normatividad vigente</t>
  </si>
  <si>
    <t xml:space="preserve">Una (1) evaluación de la estrategia de rendición de cuentas	</t>
  </si>
  <si>
    <r>
      <t xml:space="preserve">En el marco de las actividades que se contemplan en el Programa de Transparencia y Ética Pública PTEP 2024, en el componente 2, actividad 2.4.3, correspondiente al tercer cuatrimestre de 2024, se dio cumplimiento a la actividad propuesta; el resultado del seguimiento se comunicó al Despacho, por medio del memorando 3-2024-44025 de 27 de diciembre de 2024, asunto: </t>
    </r>
    <r>
      <rPr>
        <i/>
        <sz val="10"/>
        <color rgb="FF000000"/>
        <rFont val="Arial"/>
        <family val="2"/>
      </rPr>
      <t>“SEGUIMIENTO A LA ESTRATEGIA DE RENDICIÓN DE CUENTAS 2024”</t>
    </r>
    <r>
      <rPr>
        <sz val="10"/>
        <color rgb="FF000000"/>
        <rFont val="Arial"/>
        <family val="2"/>
      </rPr>
      <t>, con copia a la OAP; así mismo, el informe fue publicado en la ruta: Transparencia y Acceso a la Información Pública --&gt; planeación, presupuesto e informes--&gt;informes de la oficina de control interno--&gt; Informes de Ley y/o Seguimiento--&gt; Evaluación de Rendición de Cuentas ---&gt;2024                                    
Enlace Informe:
https://scj.gov.co/sites/default/files/control/3-2024-44025-Informe-RdC-2024.pdf</t>
    </r>
  </si>
  <si>
    <t xml:space="preserve">Se valida el cumplimiento de la actividad con los soportes documentales de la elaboración y publicación del INFORME EVALUACIÓN ESTRATEGIA DE RENDICIÓN DE CUENTAS comunicado con memorando 3-2024-44025 el cual fue publicado el 27 de diciembre de 2024.
</t>
  </si>
  <si>
    <t>2.5. Rendición de cuentas focalizada</t>
  </si>
  <si>
    <t>2.5.1</t>
  </si>
  <si>
    <t>Conformar el equipo líder de rendición de cuentas de la SDSCJ para la vigencia 2024</t>
  </si>
  <si>
    <r>
      <t xml:space="preserve">Un (1) memorando </t>
    </r>
    <r>
      <rPr>
        <sz val="10"/>
        <rFont val="Arial"/>
        <family val="2"/>
      </rPr>
      <t xml:space="preserve">conformando  </t>
    </r>
    <r>
      <rPr>
        <sz val="10"/>
        <color theme="1"/>
        <rFont val="Arial"/>
        <family val="2"/>
      </rPr>
      <t>equipo</t>
    </r>
  </si>
  <si>
    <t>Un (1) memorando radicado</t>
  </si>
  <si>
    <t>Se envio memorando con radicado 3-2024-3643 el 29 de enero de 2024</t>
  </si>
  <si>
    <t>Mediante memorando  3-2024-3643 el 29 de enero de 2024 se solicito información para conformar el  equipo  rendición de cuentas</t>
  </si>
  <si>
    <t>La actividad se cumplió al 100%  en el primer bimestre de acuerdo con la programado.</t>
  </si>
  <si>
    <r>
      <rPr>
        <b/>
        <sz val="10"/>
        <rFont val="Arial"/>
        <family val="2"/>
      </rPr>
      <t>Seguimiento OCI 10-05-2024:</t>
    </r>
    <r>
      <rPr>
        <sz val="10"/>
        <rFont val="Arial"/>
        <family val="2"/>
      </rPr>
      <t xml:space="preserve">
La OCI evidenció que, el 29 de enero de 2024 la OAP emitió memorando </t>
    </r>
    <r>
      <rPr>
        <b/>
        <sz val="10"/>
        <rFont val="Arial"/>
        <family val="2"/>
      </rPr>
      <t>3-2024-3643</t>
    </r>
    <r>
      <rPr>
        <sz val="10"/>
        <rFont val="Arial"/>
        <family val="2"/>
      </rPr>
      <t xml:space="preserve"> con asunto </t>
    </r>
    <r>
      <rPr>
        <b/>
        <i/>
        <sz val="10"/>
        <rFont val="Arial"/>
        <family val="2"/>
      </rPr>
      <t>"CONFORMACIÓN DEL EQUIPO PARA RENDICIÓN DE CUENTAS 2024"</t>
    </r>
    <r>
      <rPr>
        <sz val="10"/>
        <rFont val="Arial"/>
        <family val="2"/>
      </rPr>
      <t xml:space="preserve"> solicitando a las dependencias allí relacionadas, delegar al menos una persona para la conformación del equipo.
Asimismo, se evidencia que en el documento Excel relacionado en el memorando, las dependencias realizaron el registro del delegado, quedando pendiente únicamente por registrar el delegado por parte del Despacho.
Por lo anterior, esta Oficina evidencia que, para el periodo objeto de seguimiento, la actividad se cumplió al 100% y dentro del tiempo establecido. </t>
    </r>
  </si>
  <si>
    <t>2.5.2</t>
  </si>
  <si>
    <t>Convocar a la ciudadanía  y grupos de interés  para la participación en los espacios de diálogo ciudadano, en el marco de la rendición de cuentas.</t>
  </si>
  <si>
    <t>Siete (7) convocatorias a espacios de diálogos realizadas</t>
  </si>
  <si>
    <t>Oficina Asesora de Planeación
Todas las dependencias en especial áreas misionales (Subsecretaría de Seguridad y Convivencia
Subsecretaría de Acceso a la Justicia)</t>
  </si>
  <si>
    <t>(Número de convocatorias realizadas/Número de convocatorias programadas)*100</t>
  </si>
  <si>
    <t xml:space="preserve">
30/04/2024
 (Código de Convivencia)
31/10/2024
 (Dirección de Responsabilidad Penal Adolescente)
30/11/2024 
(Dirección de Acceso a la Justicia)
30/04/2024
30/07/2024
30/09/2024
 (Subsecretaría de Seguridad y convivencia)
15/12/2024
 (Audiencia pública de Rendición de Cuentas)</t>
  </si>
  <si>
    <t xml:space="preserve">En ábril se realizó la convocatoria a través de la página de la entidad, para el dialogo ciudadano a cargo de la Subsecretría de Seguridad y Convivencia. Tema: Plan estratégico de Seguridad "Bogotá Camina Segura". 
Igualmente, se realizó la convocatoria para el dialogo "Convivencia para la vida",  a través de las redes sociales de la Entidad. </t>
  </si>
  <si>
    <t>Se observan soportes de las convocatorias realizadas para a través de la página WEB de la entidad de los diálogos ciudadanos programados para el mes de abril.</t>
  </si>
  <si>
    <t>"
Se realizó convocatoria para el diálogo ciudadano a cargo de la Dirección de Seguridad. Tema: Acciones contra la trata de personas"" del 25 de julio.
Se realizó la convocatoria a través de la página de la entidad, para el diálogo ciudadano a cargo de la Dirección de Prevención y Cultura Ciudadana. Tema: “Todos somos protagonistas para que Bogotá camine segura” del 9 de agosto. En la sección ""Rendición de cuentas"" en ""Convocatorias"" se encuentra la invitación realizada el 02 de agosto dirigida a la ciudadanía y grupos de interés .</t>
  </si>
  <si>
    <t>La OAP evidencia cumplimiento de la actividad a través de los banners de Convocatoria Diálogo Ciudadano “Acciones contra la trata de personas” Julio 25 de 2024
Convocatoria Diálogo Ciudadano “Todos somos protagonistas para que Bogotá camine segura” Agosto 9 de 2024.
Adicionalmente,  en la sección "Rendición de cuentas" en "Convocatorias" el 02 de agosto se invitó a la ciudadanía y grupos de interés a participar en el diálogo ciudadano evento que se llevó a cabo el día 09 de agosto.</t>
  </si>
  <si>
    <t xml:space="preserve">Se realizó la convocatoria, para el diálogo ciudadano a cargo de la Dirección de responsabilidad Penal Adolescente. Tema: “Jovenes, Delitos y Futuros, se publicó en el espacio de rendición de cuentas/ convocatorias el banner de diálogo ciudadano:
https://scj.gov.co/es/transparencia/rendicion-de-cuentas/convocatorias
 </t>
  </si>
  <si>
    <t>La OAP evidencia publicación del banner en el menú participa, sección convocatoria: https://scj.gov.co/sites/default/files/documentos_rendicion_cuentas/20241021%20Jo%CC%81venes%2C%20delitos%20y%20futuros-2.jpg</t>
  </si>
  <si>
    <t xml:space="preserve">De acuerdo con los espacios programados se realizaron las siguientes actividades:
- La convocatoria para participar en el diálogo ciudadano "¿Conoce las casas de justicia de Bogotá?" se realizó a través de diversos canales de comunicación (redes sociales, correo
electrónico y carteles informativos en puntos clave de la comunidad), con el objetivo
de alcanzar a personas interesadas en compartir sus experiencias y sugerencias
sobre las Casas de Justicia. se aporta Banner y enlace publicación menú participa https://scj.gov.co/sites/default/files/documentos_rendicion_cuentas/Banner%20convocatoria%20181124.jpg.
- La convocatoria para la Audiencia de rendición de cuentas contó con el apoyo de la Oficina Asesora de Comunicaciones, previo al evento se contó con una campaña de expectativa y días previos con una difusión a través de los medios de comunicación oficiales, en el documento de sistematización que se aporta en el numeral 3.2 se describe y se muestran las piezas de comunicación del proceso de convocatoria realizado. Adicionalmente, se remitieron invitaciones especiales a Alcaldías locales, Secretarías Distritales, Concejales, Entes de Control, Organismos no gubernamentales y otros grupos de valor, se aporta carpeta con las invitaciones enviadas.
</t>
  </si>
  <si>
    <t xml:space="preserve">Se valida el cumplimiento de la actividad con el soporte documental de las convocatorias a la ciudadanía en la participación de los siguientes espacios de dialogo:
1. Convocatoria dialogo sobre las casas de justicia, llevado a cabo el 18 de noviembre de 2024, (banner de publicación)
2. Convocatoria Audiencia Pública Rendición de Cuentas 2024, realizado el 12 de diciembre (Invitaciones y Sistematización RDC 2024)
</t>
  </si>
  <si>
    <r>
      <rPr>
        <b/>
        <sz val="10"/>
        <rFont val="Arial"/>
        <family val="2"/>
      </rPr>
      <t>Seguimiento OCI 10-05-2024:</t>
    </r>
    <r>
      <rPr>
        <sz val="10"/>
        <rFont val="Arial"/>
        <family val="2"/>
      </rPr>
      <t xml:space="preserve">
La OCI evidenció que, en el marco de lo ya observado en las actividades 2.2.2. y 2.2.3., se generaron los espacios con la ciudadanía y grupos de interés para la participación en los espacios de diálogo ciudadano. </t>
    </r>
    <r>
      <rPr>
        <sz val="10"/>
        <color rgb="FFFF0000"/>
        <rFont val="Arial"/>
        <family val="2"/>
      </rPr>
      <t xml:space="preserve">
</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</si>
  <si>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Seguimiento OCI 10-09-2024:</t>
    </r>
    <r>
      <rPr>
        <sz val="10"/>
        <rFont val="Arial"/>
        <family val="2"/>
      </rPr>
      <t xml:space="preserve">
La OCI evidenció que, en el marco de lo ya observado en las actividades 2.2.2., 2.2.3. y 2.2.4, se generaron los espacios con la ciudadanía y grupos de interés para la participación en los espacios de diálogo ciudadano. 
De igual forma se evidenció que, el 25 de Julio y el 09 de agosto de 2024, la Entidad realizò convocatoria a la ciudadanía y grupos de interés  para la participación en los espacios de diálogo ciudadano.</t>
    </r>
    <r>
      <rPr>
        <sz val="10"/>
        <color rgb="FFFF0000"/>
        <rFont val="Arial"/>
        <family val="2"/>
      </rPr>
      <t xml:space="preserve">
</t>
    </r>
    <r>
      <rPr>
        <sz val="10"/>
        <rFont val="Arial"/>
        <family val="2"/>
      </rPr>
      <t xml:space="preserve">
Por lo anterior, esta Oficina evidencia que, para el periodo objeto de seguimiento, la actividad se cumplió frente a la meta y dentro del tiempo establecido; y continua en ejecución.</t>
    </r>
  </si>
  <si>
    <t>2.5.3</t>
  </si>
  <si>
    <t>Realizar consulta ciudadana de manera trimestral con enfoque de género para conocer las necesidades e intereses de la comunidad, actores y grupo de interés.</t>
  </si>
  <si>
    <t>Cuatro (4) encuestas de consulta ciudadana aplicada a través de medios digitales (redes sociales, correo electrónico,  chats)</t>
  </si>
  <si>
    <t>(Número de consultas realizadas/Número de consultas programadas)*100</t>
  </si>
  <si>
    <t>29/02/2024
31/05/2024
30/09/2024
15/12/2024</t>
  </si>
  <si>
    <t>En el mes de enero a través del botónparticiá se realizó la "consulta ciudadana" donde se invitó a participar en la Construcción de nuestros Planes para el 2024.</t>
  </si>
  <si>
    <t>Se observó en la página web de la Entidad que se realizó un ejercició de consulta ciudadana para realizar aportes a la contrucción del Plan de Acción - POA y el Programá de transparencia y Ética Pública</t>
  </si>
  <si>
    <t>Igualmente, se realizó la convocatoria para el dialogo "Convivencia para la vida", a través de las redes sociales de la Entidad.</t>
  </si>
  <si>
    <t>Para el periodo de seguimiento no  está programado acciones relacionadas con la actividad.</t>
  </si>
  <si>
    <t>El 29 de mayo se publicó en el Menú Participa Invitamos a participar en la Segunda Consulta Ciudadana de 2024 para conocer los interese y necesidades de nuestros ciudadanos, ciudadanas y grupos de interés, los cuales serán tenidos en cuenta en la planeación de los diálogos ciudadanos en el 2024.</t>
  </si>
  <si>
    <t>Se evidencia consulta publicación del 29 de mayo de la segunda consulta  ciudadana para conocer los intereses y necesidades de los ciudadanos, ciudadanas y grupos de interés https://forms.office.com/r/ipP7PwE96K  disponible en el enlace https://scj.gov.co/es/participa/consulta-ciudadana</t>
  </si>
  <si>
    <t>La actividad  no estaba programada para este periodo.</t>
  </si>
  <si>
    <r>
      <rPr>
        <sz val="10"/>
        <color rgb="FF000000"/>
        <rFont val="Arial"/>
        <family val="2"/>
      </rPr>
      <t>El 30 de septiembre se publicó en el Menú Participa la invitación a participar en la tercera consulta ciudadanano "</t>
    </r>
    <r>
      <rPr>
        <i/>
        <sz val="10"/>
        <color rgb="FF000000"/>
        <rFont val="Arial"/>
        <family val="2"/>
      </rPr>
      <t xml:space="preserve">Se acerca nuestra audiencia de rendición de cuentas! Te invitamos a participar en la priorización de los temas". </t>
    </r>
    <r>
      <rPr>
        <sz val="10"/>
        <color rgb="FF000000"/>
        <rFont val="Arial"/>
        <family val="2"/>
      </rPr>
      <t xml:space="preserve">Disponible en la sección de consulta ciudadana:
https://scj.gov.co/es/participa/consulta-ciudadana </t>
    </r>
  </si>
  <si>
    <t>LA OAP evidencia la publicación  en el Menú Participa  sección consulta ciudadana de la tercera consulta  invitando a participar en la priorización de los temas de la audiencia de rendición de cuentas. 
https://scj.gov.co/es/participa/consulta-ciudadana, cumpliendo con lo programado y alcanzando una ejecución del 75% de la actividad.</t>
  </si>
  <si>
    <t xml:space="preserve">En el mes de diciembre se publicaron dos consultas ciudadanas a través de menú participa:
-	Identificación trámites y servicios el 16 de diciembre de 2024, con el mesaje "Queremos que a partir de su experiencia y relacionamiento con la entidad, nos ayude a identificar los trámites y servicios actuales, así como los canales usados para su solicitud."
-	Invitación a participar en la consulta ciudadana de 2024 para conocer las necesidades e iniciativas de nuestros ciudadanos, ciudadanas y grupos de interés, los cuales serán tenidos en cuenta en la actualización del Plan Estratégico de Tecnologías de la Información PETI publicada el 26 de diciembre.
Estas se encuentran disponibles en https://scj.gov.co/es/participa/consulta-ciudadana
</t>
  </si>
  <si>
    <t>Se valida el cumplimiento de la actividad con el soporte documental de las consultas ciudadanas publicadas en https://scj.gov.co/es/participa/consulta-ciudadana</t>
  </si>
  <si>
    <r>
      <rPr>
        <b/>
        <sz val="10"/>
        <rFont val="Arial"/>
        <family val="2"/>
      </rPr>
      <t>Seguimiento OCI 10-05-2024:</t>
    </r>
    <r>
      <rPr>
        <sz val="10"/>
        <rFont val="Arial"/>
        <family val="2"/>
      </rPr>
      <t xml:space="preserve">
La OCI evidenció que, en el mes de enero de 2024, a través de la sección </t>
    </r>
    <r>
      <rPr>
        <b/>
        <i/>
        <sz val="10"/>
        <rFont val="Arial"/>
        <family val="2"/>
      </rPr>
      <t xml:space="preserve">Rendición de cuentas -&gt; Consultas ciudadanas </t>
    </r>
    <r>
      <rPr>
        <sz val="10"/>
        <rFont val="Arial"/>
        <family val="2"/>
      </rPr>
      <t xml:space="preserve">de la página web de la entidad, se publicó el enlace </t>
    </r>
    <r>
      <rPr>
        <b/>
        <i/>
        <sz val="10"/>
        <rFont val="Arial"/>
        <family val="2"/>
      </rPr>
      <t>"Participa en la Construcción de nuestros Planes para el 2024"</t>
    </r>
    <r>
      <rPr>
        <sz val="10"/>
        <rFont val="Arial"/>
        <family val="2"/>
      </rPr>
      <t xml:space="preserve">
</t>
    </r>
    <r>
      <rPr>
        <b/>
        <sz val="10"/>
        <rFont val="Arial"/>
        <family val="2"/>
      </rPr>
      <t xml:space="preserve">
Link:</t>
    </r>
    <r>
      <rPr>
        <sz val="10"/>
        <rFont val="Arial"/>
        <family val="2"/>
      </rPr>
      <t xml:space="preserve">
</t>
    </r>
    <r>
      <rPr>
        <b/>
        <sz val="10"/>
        <rFont val="Arial"/>
        <family val="2"/>
      </rPr>
      <t>https://scj.gov.co/es/participa/consulta-ciudadana</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</si>
  <si>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Seguimiento OCI 10-09-2024:</t>
    </r>
    <r>
      <rPr>
        <sz val="10"/>
        <rFont val="Arial"/>
        <family val="2"/>
      </rPr>
      <t xml:space="preserve">
La OCI evidenció que, el 29 de Mayo de 2024, a través de la sección </t>
    </r>
    <r>
      <rPr>
        <b/>
        <i/>
        <sz val="10"/>
        <rFont val="Arial"/>
        <family val="2"/>
      </rPr>
      <t xml:space="preserve">Participa -&gt; Consultas ciudadanas </t>
    </r>
    <r>
      <rPr>
        <sz val="10"/>
        <rFont val="Arial"/>
        <family val="2"/>
      </rPr>
      <t xml:space="preserve">de la página web de la entidad, se publicó el enlace </t>
    </r>
    <r>
      <rPr>
        <b/>
        <i/>
        <sz val="10"/>
        <rFont val="Arial"/>
        <family val="2"/>
      </rPr>
      <t>"Participa de nuestra segunda Consulta Ciudadana para conocer tus interés y necesidades"</t>
    </r>
    <r>
      <rPr>
        <sz val="10"/>
        <rFont val="Arial"/>
        <family val="2"/>
      </rPr>
      <t xml:space="preserve">, el cual tuvo como  objetivo conocer los intereses y necesidades de los ciudadanos, ciudadanas y grupos de interés, los cuales serán tenidos en cuenta en la planeación de los diálogos ciudadanos en el 2024.
</t>
    </r>
    <r>
      <rPr>
        <b/>
        <sz val="10"/>
        <rFont val="Arial"/>
        <family val="2"/>
      </rPr>
      <t xml:space="preserve">
Link:</t>
    </r>
    <r>
      <rPr>
        <sz val="10"/>
        <rFont val="Arial"/>
        <family val="2"/>
      </rPr>
      <t xml:space="preserve">
</t>
    </r>
    <r>
      <rPr>
        <b/>
        <sz val="10"/>
        <rFont val="Arial"/>
        <family val="2"/>
      </rPr>
      <t>https://scj.gov.co/es/participa/consulta-ciudadana</t>
    </r>
    <r>
      <rPr>
        <sz val="10"/>
        <rFont val="Arial"/>
        <family val="2"/>
      </rPr>
      <t xml:space="preserve">
Por lo anterior, esta Oficina evidencia que, para el periodo objeto de seguimiento, la actividad se cumplió frente a la meta y dentro del tiempo establecido; y continua en ejecución.</t>
    </r>
  </si>
  <si>
    <t>2.5.4</t>
  </si>
  <si>
    <t>Actualizar la caracterización de ciudadanos, usuarios y grupos de interés de conformidad con los lineamientos de la Función Pública</t>
  </si>
  <si>
    <t>Un (1) documento de caracterización publicado</t>
  </si>
  <si>
    <t>Subsecretaria de Gestión Institucional (Atención y Relacionamiento con el Ciudadano)</t>
  </si>
  <si>
    <t>Se realiza actualización al documento caracterización de ciudadanos, usuarios y grupos de interés de conformidad con los lineamientos de la Función Pública.</t>
  </si>
  <si>
    <t>Se evidencia documento  caracterización de ciudadanos, usuarios y grupos de interés  con corte al 30 de mayohttps://scj.gov.co/sites/default/files/participa/Caracterizaci%C3%B3n%20ciudadanos%2C%20usuarios%20y%20grupos%20de%20inter%C3%A9s%202024.pdf 
El cual fue publicado en la web el 28 de junio en Menú participa https://scj.gov.co/es/participa/participacion-diagnostico</t>
  </si>
  <si>
    <t>La actividad se cumplió al 100%  en el tercer bimestre de acuerdo con lo programado.</t>
  </si>
  <si>
    <t>La actividad se cumplió al 100%  en el tercer bimestre</t>
  </si>
  <si>
    <r>
      <rPr>
        <b/>
        <sz val="10"/>
        <rFont val="Arial"/>
        <family val="2"/>
      </rPr>
      <t xml:space="preserve">Seguimiento OCI 10-09-2024:
</t>
    </r>
    <r>
      <rPr>
        <sz val="10"/>
        <rFont val="Arial"/>
        <family val="2"/>
      </rPr>
      <t xml:space="preserve">
A través de los soportes allegados se evidenció que, el 28 de junio de 2024, la dependencia responsable dio cumplimiento a la actividad y meta programada, a través de la socialización del documento </t>
    </r>
    <r>
      <rPr>
        <b/>
        <i/>
        <sz val="10"/>
        <rFont val="Arial"/>
        <family val="2"/>
      </rPr>
      <t>"CARACTERIZACIÓN DE CIUDADANOS, USUARIOS Y GRUPOS DE INTERÉS DE LA  SECRETARÍA DISTRITAL DE SEGURIDAD, CONVIVENCIA Y JUSTICIA"</t>
    </r>
    <r>
      <rPr>
        <sz val="10"/>
        <rFont val="Arial"/>
        <family val="2"/>
      </rPr>
      <t xml:space="preserve"> en el Botón de </t>
    </r>
    <r>
      <rPr>
        <b/>
        <sz val="10"/>
        <rFont val="Arial"/>
        <family val="2"/>
      </rPr>
      <t xml:space="preserve">Transparencia y Acceso a la información publica </t>
    </r>
    <r>
      <rPr>
        <sz val="10"/>
        <rFont val="Arial"/>
        <family val="2"/>
      </rPr>
      <t xml:space="preserve">de la página web de la Entidad.
</t>
    </r>
    <r>
      <rPr>
        <b/>
        <sz val="10"/>
        <rFont val="Arial"/>
        <family val="2"/>
      </rPr>
      <t xml:space="preserve">Link:
https://scj.gov.co/es/transparencia/obligacion-reporte-informacion/estudios-investigaciones
</t>
    </r>
    <r>
      <rPr>
        <sz val="10"/>
        <rFont val="Arial"/>
        <family val="2"/>
      </rPr>
      <t xml:space="preserve">
Por lo anterior, esta Oficina evidencia que, para el periodo objeto de seguimiento, la actividad se cumplió al 100% y dentro del tiempo establecido. 
</t>
    </r>
    <r>
      <rPr>
        <b/>
        <sz val="10"/>
        <rFont val="Arial"/>
        <family val="2"/>
      </rPr>
      <t>Nota:</t>
    </r>
    <r>
      <rPr>
        <sz val="10"/>
        <rFont val="Arial"/>
        <family val="2"/>
      </rPr>
      <t xml:space="preserve">
Se observó que, la información registrada en el campo </t>
    </r>
    <r>
      <rPr>
        <b/>
        <i/>
        <sz val="10"/>
        <rFont val="Arial"/>
        <family val="2"/>
      </rPr>
      <t>"Fecha de programación"</t>
    </r>
    <r>
      <rPr>
        <sz val="10"/>
        <rFont val="Arial"/>
        <family val="2"/>
      </rPr>
      <t xml:space="preserve"> fue objeto de actualización en la versión 3 del PTEP.</t>
    </r>
  </si>
  <si>
    <t>2.6. Articulación institucional a los nodos de rendición de cuentas</t>
  </si>
  <si>
    <t>2.6.1</t>
  </si>
  <si>
    <t>Socializar al equipo líder de rendición de cuentas, los lineamientos distritales (protocolo, rendición de cuentas y MURC) para el adecuado desarrollo de los espacios de diálogo ciudadano.</t>
  </si>
  <si>
    <t xml:space="preserve">Dos (2) socializaciones realizadas al equipo líder de rendición de cuentas 	</t>
  </si>
  <si>
    <t>(Número de socializaciones realizadas/Número de socializaciones programadas)*100</t>
  </si>
  <si>
    <t>12/04/2024
15/05/2024</t>
  </si>
  <si>
    <t>Se realizó socialización al equipo lider de rendición de cuentas el 9 de abril con el acompañamiento de la Secretaría General.
Teniendo en cuenta la programación de los diálogos ciudadanos, así como las inquietudes por parte de los lideres operativos de las Subsecretarías se adelanto la segunda solcialización, las cual se realizó el 29 de abril.</t>
  </si>
  <si>
    <t>Se observan soportes de las socializaciones realizadas en el mes de abril al equipo líder de rendición de cuentas, desarrollando las dos socializaciones programadas, incluida la del mes de mayo.</t>
  </si>
  <si>
    <t>Para el periodo de seguimiento ya se encontraban ejecutadas las dos socializaciones programadas</t>
  </si>
  <si>
    <t>La actividad se cumplió al 100%  en el segundo bimestre</t>
  </si>
  <si>
    <r>
      <rPr>
        <b/>
        <sz val="10"/>
        <rFont val="Arial"/>
        <family val="2"/>
      </rPr>
      <t>Seguimiento OCI 10-05-2024:</t>
    </r>
    <r>
      <rPr>
        <sz val="10"/>
        <rFont val="Arial"/>
        <family val="2"/>
      </rPr>
      <t xml:space="preserve">
La OCI evidenció que, los días 09 y 29 de abril de 2024, la Oficina Asesora de Planeación realizó la </t>
    </r>
    <r>
      <rPr>
        <b/>
        <i/>
        <sz val="10"/>
        <rFont val="Arial"/>
        <family val="2"/>
      </rPr>
      <t>"Socialización Rendición de Cuentas 2024"</t>
    </r>
    <r>
      <rPr>
        <sz val="10"/>
        <rFont val="Arial"/>
        <family val="2"/>
      </rPr>
      <t xml:space="preserve"> y la </t>
    </r>
    <r>
      <rPr>
        <b/>
        <i/>
        <sz val="10"/>
        <rFont val="Arial"/>
        <family val="2"/>
      </rPr>
      <t>"Socialización de los lineamientos para el adecuado desarrollo de los espacios de diálogo ciudadano,</t>
    </r>
    <r>
      <rPr>
        <sz val="10"/>
        <rFont val="Arial"/>
        <family val="2"/>
      </rPr>
      <t xml:space="preserve"> respectivamente.
Por lo anterior, esta Oficina evidencia que, para el periodo objeto de seguimiento, la actividad se cumplió al 100% y dentro del tiempo establecido. </t>
    </r>
  </si>
  <si>
    <t>2.6.2</t>
  </si>
  <si>
    <t>Capacitación a grupos de valor en temas relacionados con la estrategia de rendición de cuentas, para fortalecer el conocimiento frente a el objetivo de estos espacios.</t>
  </si>
  <si>
    <t>Una (1) capacitación a grupos de valores</t>
  </si>
  <si>
    <t>Todas las dependencias en especial áreas misionales (Subsecretaría de Seguridad y Convivencia
Subsecretaría de Acceso a la Justicia, Subsecretaría de Inversiones y Fortalecimiento)</t>
  </si>
  <si>
    <t>Número de capacitaciones realizadas</t>
  </si>
  <si>
    <t xml:space="preserve">
30/08/2024</t>
  </si>
  <si>
    <t>Se gestiona capacitación a grupos de valor en temas relacionados con la estrategia de rendición de cuentas, para fortalecer el conocimiento frente a el objetivo de estos espacios, se contó con el acompañamiento de la Veeduría Distrital.</t>
  </si>
  <si>
    <t>La OAP evidencia cargue de los siguientes soportes de la realización de la jornada realizada el 22 de agosto:
1. invitaciones (cinco) a participar en la Sesión virtual para fortalecer conocimientos sobre participación ciudadana - Jueves 22 de
agosto, 7:30 a. m. con el acompañamiento de la Veeduría Distrital.
2. Presentación de Rendición e Cuentas Veeduría Distrital.
3. Grabación de la jornada.
4. Lista de asistencia</t>
  </si>
  <si>
    <t>La actividad se cumplio al 100% en el cuarto bimestre de acuerdo con lo programado.</t>
  </si>
  <si>
    <t>La actividad se cumplió al 100% en el cuarto bimestre</t>
  </si>
  <si>
    <r>
      <rPr>
        <b/>
        <sz val="10"/>
        <rFont val="Arial"/>
        <family val="2"/>
      </rPr>
      <t>Seguimiento OCI 10-09-2024:</t>
    </r>
    <r>
      <rPr>
        <sz val="10"/>
        <rFont val="Arial"/>
        <family val="2"/>
      </rPr>
      <t xml:space="preserve">
A través de los soportes allegados por la segunda línea de defensa, se evidenció que, el 22 de Agosto de 2024, se realizó la jornada de capacitación sobre </t>
    </r>
    <r>
      <rPr>
        <b/>
        <i/>
        <sz val="10"/>
        <rFont val="Arial"/>
        <family val="2"/>
      </rPr>
      <t>"Fortalecimiento de capacidades sobre el proceso de Rendición de Cuentas"</t>
    </r>
    <r>
      <rPr>
        <sz val="10"/>
        <rFont val="Arial"/>
        <family val="2"/>
      </rPr>
      <t xml:space="preserve"> en la cual contaron con el acompañamiento de la Veeduría Distrital.
Por lo anterior, esta Oficina evidencia que, para el periodo objeto de seguimiento, la actividad se cumplió al 100% y dentro del tiempo establecido. 
</t>
    </r>
    <r>
      <rPr>
        <b/>
        <sz val="10"/>
        <rFont val="Arial"/>
        <family val="2"/>
      </rPr>
      <t>Nota:</t>
    </r>
    <r>
      <rPr>
        <sz val="10"/>
        <rFont val="Arial"/>
        <family val="2"/>
      </rPr>
      <t xml:space="preserve">
Se observó que, la información registrada en el campo </t>
    </r>
    <r>
      <rPr>
        <b/>
        <i/>
        <sz val="10"/>
        <rFont val="Arial"/>
        <family val="2"/>
      </rPr>
      <t>"Fecha de programación"</t>
    </r>
    <r>
      <rPr>
        <sz val="10"/>
        <rFont val="Arial"/>
        <family val="2"/>
      </rPr>
      <t xml:space="preserve"> fue objeto de actualización.</t>
    </r>
  </si>
  <si>
    <t>2.6.3</t>
  </si>
  <si>
    <t xml:space="preserve">Identificar posibles entidades con las que la SDSCJ puede trabajar manera articulada en el ejercicio de espacios de rendición de cuentas.
</t>
  </si>
  <si>
    <t>Una (1) Matriz de entidades</t>
  </si>
  <si>
    <r>
      <rPr>
        <sz val="10"/>
        <rFont val="Arial"/>
        <family val="2"/>
      </rPr>
      <t>Una (1) matriz con la identificación de entidades.</t>
    </r>
    <r>
      <rPr>
        <strike/>
        <sz val="10"/>
        <rFont val="Arial"/>
        <family val="2"/>
      </rPr>
      <t xml:space="preserve">
</t>
    </r>
  </si>
  <si>
    <t>Desde la OAP se elaboró una matriz de las posibles entidades con las que la Secretaría de Seguridad, Convivencia y Justicia podría  trabajar manera articulada en el ejercicio de espacios de rendición de cuentas, en la matriz se especifica la temática relacionada.</t>
  </si>
  <si>
    <t>Se evidencia la realización de una matriz con la identificación de posibles entidades con las que la SSCJ podria trabajar en espacios de rendiciones de cuentas, cumpliendo con lo programado y alcanzando uan ejecución del 100%.</t>
  </si>
  <si>
    <t>La actividad se cumplió al 100% en el quinto bimestre</t>
  </si>
  <si>
    <r>
      <rPr>
        <b/>
        <sz val="10"/>
        <rFont val="Arial"/>
        <family val="2"/>
      </rPr>
      <t xml:space="preserve">Seguimiento OCI 10-05-2024: </t>
    </r>
    <r>
      <rPr>
        <sz val="10"/>
        <rFont val="Arial"/>
        <family val="2"/>
      </rPr>
      <t xml:space="preserve">
La actividad se programó para el mes de Septiembre de 2024.
Esta Oficina sugiere revisar la meta establecida, toda vez que la misma no es coherente con el indicador.</t>
    </r>
  </si>
  <si>
    <r>
      <rPr>
        <b/>
        <sz val="10"/>
        <rFont val="Arial"/>
        <family val="2"/>
      </rPr>
      <t xml:space="preserve">Seguimiento OCI 10-09-2024: </t>
    </r>
    <r>
      <rPr>
        <sz val="10"/>
        <rFont val="Arial"/>
        <family val="2"/>
      </rPr>
      <t xml:space="preserve">
La actividad se programó para el mes de Septiembre de 2024.
</t>
    </r>
    <r>
      <rPr>
        <b/>
        <sz val="10"/>
        <rFont val="Arial"/>
        <family val="2"/>
      </rPr>
      <t xml:space="preserve">Nota:
</t>
    </r>
    <r>
      <rPr>
        <sz val="10"/>
        <rFont val="Arial"/>
        <family val="2"/>
      </rPr>
      <t xml:space="preserve">Se observó que, la información registrada en el campo </t>
    </r>
    <r>
      <rPr>
        <b/>
        <i/>
        <sz val="10"/>
        <rFont val="Arial"/>
        <family val="2"/>
      </rPr>
      <t>"Indicador"</t>
    </r>
    <r>
      <rPr>
        <sz val="10"/>
        <rFont val="Arial"/>
        <family val="2"/>
      </rPr>
      <t xml:space="preserve"> fue objeto de actualización en la versión 3 del PTEP.</t>
    </r>
  </si>
  <si>
    <t>3.1. Estructura administrativa y direccionamiento estratégico</t>
  </si>
  <si>
    <t>3.1.1</t>
  </si>
  <si>
    <t>Presentar semestralmente al comité Institucional de Gestión y Desempeño CIGD los resultados de la medición de satisfacción de las respuestas a las peticiones emitidas a la ciudadanía y/o la gestión del Defensor del Ciudadano frente a la oportunidad de las respuestas.</t>
  </si>
  <si>
    <t>Una (1) presentación semestral realizada en el marco del CIGD</t>
  </si>
  <si>
    <t>Recurso Humano 
Recurso tecnológico</t>
  </si>
  <si>
    <t>(Numero de presentaciones realizadas/Número de presentaciones programadas)*100%</t>
  </si>
  <si>
    <t>No se llevó a cabo, durante el periodo de reporte el CIGD.</t>
  </si>
  <si>
    <t>Se realizó la presentación semestral al comité Institucional de Gestión sobre los resultados de oportunidad de las respuestas.</t>
  </si>
  <si>
    <t>Se observa como evidencia la presentación de CIGD del 28 de junio donde  en el 4 punto de la agenda se socializaron los resultados del indicador de oportunidad del trámites de PQRSDF de el periodo de enero a mayo de 2024 de acuerdo con las diapositivas. Dando cumplimiento en un 50% a la actividad.</t>
  </si>
  <si>
    <t>No se tiene programación para este periodo de reporte.</t>
  </si>
  <si>
    <t>Se presentaron los resultados de la medición de satisfacción de las respuestas a las peticiones emitidas a la ciudadanía y del indice de oportunidad a los integrantes del Comité Institucional de Gestión y Desempeño CIGD.</t>
  </si>
  <si>
    <t>Se evidencia presentación a los miembros de Comité Institucional de Gestión y Desempeño realizada mediante memorando con radicado  3-2024-44072 del 27/12/2024 con asunto SOCIALIZACIÓN INDICE DE OPORTUNIDAD DE LAS RESPUESTAS A LAS PETICIONES 
CIUDADANAS (ENERO 1- NOVIEMBRE 30) y radicado 3-2024-44313 del 31/12/2024 con asunto SOCIALIZACIÓN INDICE DE SATISFACCIÓN DE LAS RESPUESTAS A LAS PETICIONES CIUDADANAS (ENERO 1- SEPTIEMBRE 30).</t>
  </si>
  <si>
    <r>
      <rPr>
        <b/>
        <sz val="10"/>
        <rFont val="Arial"/>
        <family val="2"/>
      </rPr>
      <t>Seguimiento OCI 10-09-2024:</t>
    </r>
    <r>
      <rPr>
        <sz val="10"/>
        <rFont val="Arial"/>
        <family val="2"/>
      </rPr>
      <t xml:space="preserve">
A través de los soportes allegados se evidenció que, el 28 de junio de 2024, se llevó a cabo la sesión No 2 del </t>
    </r>
    <r>
      <rPr>
        <b/>
        <sz val="10"/>
        <rFont val="Arial"/>
        <family val="2"/>
      </rPr>
      <t xml:space="preserve">Comité Institucional de Gestión y Desempeño SDSCJ </t>
    </r>
    <r>
      <rPr>
        <sz val="10"/>
        <rFont val="Arial"/>
        <family val="2"/>
      </rPr>
      <t xml:space="preserve">en la cual se presentó en el mencionado espacio, los resultados de la medición de satisfacción de las respuestas a las peticiones emitidas a la ciudadanía y/o la gestión del Defensor del Ciudadano frente a la oportunidad de las respuestas.
Por lo anterior, esta Oficina concluye que, para el periodo objeto de seguimiento, la actividad se cumplió frente a la meta y dentro de los tiempos establecidos; y continua en ejecución.
Sin embargo, se recomienda revisar la fecha de ejecución asociada en el documento, toda vez que, en el campo </t>
    </r>
    <r>
      <rPr>
        <b/>
        <i/>
        <sz val="10"/>
        <rFont val="Arial"/>
        <family val="2"/>
      </rPr>
      <t>Fecha de programación</t>
    </r>
    <r>
      <rPr>
        <sz val="10"/>
        <rFont val="Arial"/>
        <family val="2"/>
      </rPr>
      <t xml:space="preserve"> se registra como única fecha el mes de diciembre 2024, pero en la desagregación mensual, se establece la ejecución de la actividad para los meses de junio y diciembre de 2024, adicional si en la actividad se establece una periodicidad semestral, no seria coherente la programación indicada.</t>
    </r>
  </si>
  <si>
    <t>3.1.2</t>
  </si>
  <si>
    <t>Crear la mesa técnica de Apoyo de Relacionamiento con la ciudadanía</t>
  </si>
  <si>
    <t>Un (1) documento aprobado en el CIGD</t>
  </si>
  <si>
    <t>Un (1) documento aprobado</t>
  </si>
  <si>
    <t>En sesión del 28 de junio del Comitpe Instititucional de Gestión y Desempeño se incluyo en la agenda y se presento durante la sesión la propuesta de creación de la mesa técnica de Relacionamiento con la ciudadanía, la cual fue aprobaba. Para el periodo del reporte el acta de CIGD se encontraba en proceso de elaboración, se suministrara una vez este firmada, como evidencia se aporta correo electrónico con la agenda y remisión previa de archivo con la propuesat de creación.</t>
  </si>
  <si>
    <t>Se evidencia que en la agenda de la sesión del 28 de junio de 2024 se incluyo en el punto 9 la aprobación de la Creación de la Mesa Técnica de Relacionamiento con el Ciudadano, la cual fue presentada por la OAP.
Queda pendiente incluir como evidencia acta de la sesión como soporte de la aprobación.</t>
  </si>
  <si>
    <r>
      <rPr>
        <b/>
        <sz val="10"/>
        <rFont val="Arial"/>
        <family val="2"/>
      </rPr>
      <t>Seguimiento OCI 10-09-2024:</t>
    </r>
    <r>
      <rPr>
        <sz val="10"/>
        <rFont val="Arial"/>
        <family val="2"/>
      </rPr>
      <t xml:space="preserve">
A través de los soportes allegados por la segunda línea de defensa, se evidenció que, el 28 de Junio de 2024, en sesión del </t>
    </r>
    <r>
      <rPr>
        <b/>
        <sz val="10"/>
        <rFont val="Arial"/>
        <family val="2"/>
      </rPr>
      <t>Comité Institucional de Gestión y Desempeño SDSCJ</t>
    </r>
    <r>
      <rPr>
        <sz val="10"/>
        <rFont val="Arial"/>
        <family val="2"/>
      </rPr>
      <t xml:space="preserve"> se aprobó la creación de la Mesa Técnica de Relacionamiento con la Ciudadanía, la cual sesionara una (1) vez cada trimestre y de manera extraordinaria cuando sea solicitado por los integrantes de la mesa. 
Por lo anterior, esta Oficina evidencia que, para el periodo objeto de seguimiento, la actividad se cumplió al 100% y dentro del tiempo establecido. 
</t>
    </r>
    <r>
      <rPr>
        <b/>
        <sz val="10"/>
        <rFont val="Arial"/>
        <family val="2"/>
      </rPr>
      <t>Nota:</t>
    </r>
    <r>
      <rPr>
        <sz val="10"/>
        <rFont val="Arial"/>
        <family val="2"/>
      </rPr>
      <t xml:space="preserve">
Se observó que, la información registrada en el campo </t>
    </r>
    <r>
      <rPr>
        <b/>
        <i/>
        <sz val="10"/>
        <rFont val="Arial"/>
        <family val="2"/>
      </rPr>
      <t>"Fecha de programación"</t>
    </r>
    <r>
      <rPr>
        <sz val="10"/>
        <rFont val="Arial"/>
        <family val="2"/>
      </rPr>
      <t xml:space="preserve"> fue objeto de actualización.</t>
    </r>
  </si>
  <si>
    <t>3.2. Fortalecimiento de los canales de atención</t>
  </si>
  <si>
    <t>3.2.1</t>
  </si>
  <si>
    <t xml:space="preserve">Implementar el canal virtual de atención para personas sordas </t>
  </si>
  <si>
    <t>Un (1) canal de atención implementado</t>
  </si>
  <si>
    <t>La actividad no está programada para el periodo de seguimiento; sin embargo, aportaron soporte de mesa de trabajo como avance para dar cumplimiento a la actividad.</t>
  </si>
  <si>
    <t>Se implementó y socializó el canal virtual de videollamada para atención de personas sordas.</t>
  </si>
  <si>
    <t>Se evidencia cumplimiento de la actividad a través de las evidencias aportadas como el Informe Funcional – Pruebas a Requerimientos Tecnológicos del canal, así como gestión ante la oficina Asesora de Comunicaciones para su difusión y video de YouTube.
Adicionalmente, se observa implementación del canal de atención a personas sordas en los enlaces:
https://scj.gov.co/es/transparencia/tramites-y-servicios/servicios
https://scd.scj.gov.co/videollamada/
Dando cumplimiento a la actividad en un 100%</t>
  </si>
  <si>
    <t>Actividad cumplida y reportada en julio.</t>
  </si>
  <si>
    <r>
      <rPr>
        <b/>
        <sz val="10"/>
        <rFont val="Arial"/>
        <family val="2"/>
      </rPr>
      <t>Seguimiento OCI 10-09-2024:</t>
    </r>
    <r>
      <rPr>
        <sz val="10"/>
        <rFont val="Arial"/>
        <family val="2"/>
      </rPr>
      <t xml:space="preserve">
A través de los soportes allegados por la segunda línea de defensa, se evidenció que, en el mes de Junio de 2024, la entidad realizó la gestión y tramites pertinentes para la implementación del canal virtual de atención para personas sordas.
</t>
    </r>
    <r>
      <rPr>
        <b/>
        <sz val="10"/>
        <rFont val="Arial"/>
        <family val="2"/>
      </rPr>
      <t>Link: 
https://sgd.scj.gov.co/servicio_ciudadano_llamada/public/
https://www.youtube.com/watch?v=cNJP0B85q2w</t>
    </r>
    <r>
      <rPr>
        <sz val="10"/>
        <rFont val="Arial"/>
        <family val="2"/>
      </rPr>
      <t xml:space="preserve">
Por lo anterior, esta Oficina evidencia que, para el periodo objeto de seguimiento, la actividad se cumplió al 100% y dentro del tiempo establecido. </t>
    </r>
  </si>
  <si>
    <t>3.2.2</t>
  </si>
  <si>
    <t>Mantener la medición mensual del canal telefónico de atención al ciudadano</t>
  </si>
  <si>
    <t>Extensiones telefónicas de atención a ciudadanos con medición  mensual de tiempos de atención. </t>
  </si>
  <si>
    <t xml:space="preserve">Dirección de Tecnologías y Sistemas de la Información	</t>
  </si>
  <si>
    <t>(Total de mediciones realizadas/total de mediciones programadas)*100%</t>
  </si>
  <si>
    <t>En el marco del contrato 1552 de 2023 suscrito con ETB (meses enero, febrero y marzo) y en el marco del contrato 519 de 2024 para el mes de abril, se cuenta con la funcionalidad de tarificación para las extensiones a través de las cuales se realizará la medición de los tiempos de atención de las llamadas.
El servicio de tarificación se encuentra habilitado, permitiendo exportar los reportes de tiempo de atención y duración de llamada.
https://tarificadorucetb.etb.com.co/PCSISTEL8/Account</t>
  </si>
  <si>
    <t>Se observa soporte de la medición mensual de los bimestre I y II del canal telefónico de atención al ciudadano</t>
  </si>
  <si>
    <t>En el marco del contrato 519 de 2024 para los meses de mayo y junio, se cuenta con la funcionalidad de tarificación para las extensiones a través de las cuales se realizará la medición de los tiempos de atención de las llamadas.
El servicio de tarificación se encuentra habilitado, permitiendo exportar los reportes de tiempo de atención y duración de llamada.
https://tarificadorucetb.etb.com.co/PCSISTEL8/Account</t>
  </si>
  <si>
    <t>Se evidencia en los soportes de llamadas atendidas y abandonadas la medición de los meses de mayo y junio del canal telefónico de atención al ciudadano.</t>
  </si>
  <si>
    <t>En el marco del contrato 519 de 2024 para los meses de julio y agosto, se cuenta con la funcionalidad de tarificación para las extensiones a través de las cuales se realizará la medición de los tiempos de atención de las llamadas.
El servicio de tarificación se encuentra habilitado, permitiendo exportar los reportes de tiempo de atención y duración de llamada.
https://tarificadorucetb.etb.com.co/PCSISTEL8/Account</t>
  </si>
  <si>
    <t>La OAP  evidencia en los soportes cargados registro de las llamadas atendidas y abandonadas la medición de los meses de julio y agosto del canal telefónico de atención al ciudadano. Logrando un porcentaje de ejecución de la actividad del 67%.</t>
  </si>
  <si>
    <t xml:space="preserve">"En el marco del contrato 519 de 2024 para los meses de septiembre y octubre, se cuenta con la funcionalidad de tarificación para las extensiones a través de las cuales se realizará la medición de los tiempos de atención de las llamadas.
El servicio de tarificación se encuentra habilitado, permitiendo exportar los reportes de tiempo de atención y duración de llamada.
https://tarificadorucetb.etb.com.co/PCSISTEL8/Account"
</t>
  </si>
  <si>
    <t>La OAP  evidencia en los soportes de la medición del canal telefónico de atención al ciudadano. a través del registro de las llamadas contestadas y abandonadas la medición de los meses de septiembre y octubre, cumpliendo de esta manera con lo programado y logrando un porcentaje de ejecución de la actividad del 83%.</t>
  </si>
  <si>
    <t xml:space="preserve">"En el marco del contrato 519 de 2024 para los meses de noviembre y diciembre, se cuenta con la funcionalidad de tarificación para las extensiones a través de las cuales se realizará la medición de los tiempos de atención de las llamadas.
El servicio de tarificación se encuentra habilitado, permitiendo exportar los reportes de tiempo de atención y duración de llamada.
https://tarificadorucetb.etb.com.co/PCSISTEL8/Account"
</t>
  </si>
  <si>
    <t>La OAP  evidencia en los soportes de la medición del canal telefónico de atención al ciudadano. a través del registro de las llamadas contestadas y abandonadas la medición de los meses de noviembre y diciembre, cumpliendo de esta manera con lo programado.</t>
  </si>
  <si>
    <r>
      <rPr>
        <b/>
        <sz val="10"/>
        <rFont val="Arial"/>
        <family val="2"/>
      </rPr>
      <t xml:space="preserve">Seguimiento OCI 10-05-2024: </t>
    </r>
    <r>
      <rPr>
        <sz val="10"/>
        <rFont val="Arial"/>
        <family val="2"/>
      </rPr>
      <t xml:space="preserve">
A través de los soportes allegados, la Oficina de Control Interno evidenció que, se realizó la medición mensual del canal telefónico de atención al ciudadano, para los meses de </t>
    </r>
    <r>
      <rPr>
        <b/>
        <sz val="10"/>
        <rFont val="Arial"/>
        <family val="2"/>
      </rPr>
      <t>Enero, Febrero, Marzo y Abril de 2024.</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</si>
  <si>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 xml:space="preserve">Seguimiento OCI 10-09-2024: </t>
    </r>
    <r>
      <rPr>
        <sz val="10"/>
        <rFont val="Arial"/>
        <family val="2"/>
      </rPr>
      <t xml:space="preserve">
A través de los soportes allegados, la Oficina de Control Interno evidenció que, se realizó la medición mensual del canal telefónico de atención al ciudadano, para los meses de </t>
    </r>
    <r>
      <rPr>
        <b/>
        <sz val="10"/>
        <rFont val="Arial"/>
        <family val="2"/>
      </rPr>
      <t>Mayo, Junio, Julio y Agosto de 2024.</t>
    </r>
    <r>
      <rPr>
        <sz val="10"/>
        <rFont val="Arial"/>
        <family val="2"/>
      </rPr>
      <t xml:space="preserve"> 
Por lo anterior, esta Oficina evidencia que, para el periodo objeto de seguimiento, la actividad se cumplió frente a la meta y dentro del tiempo establecido; y continua en ejecución.</t>
    </r>
  </si>
  <si>
    <t>3.2.3</t>
  </si>
  <si>
    <t xml:space="preserve">Mantener la implementación mensual de la encuesta telefónica de satisfacción de atención al ciudadano </t>
  </si>
  <si>
    <t xml:space="preserve">Encuesta telefónica implementada mensual para la atención brindada al ciudadano </t>
  </si>
  <si>
    <t>(Mediciones realizadas/Mediciones programadas)*100%</t>
  </si>
  <si>
    <t xml:space="preserve">En el marco del contrato 1552 de 2023 suscrito con ETB (meses enero, febrero y marzo) y en el marco del contrato 519 de 2024 para el mes de abril, se cuenta con la primera versión de encuesta de satisfacción telefónica implementada. Se cuentan con los accesos por parte del grupo de Atención y Servicio al Ciudadano para la realización de las pruebas correspondientes previo a la entrada en producción de la encuesta. Se han adelantado sesiones con ETB para los ajustes a las observaciones identificadas.
https://v3.centre.lavenirapps.co/dashboard
</t>
  </si>
  <si>
    <t xml:space="preserve">Se observa soporte de la implementación  mensual de los bimestre I y II de la encuesta telefónica de satisfacción de atención al ciudadano </t>
  </si>
  <si>
    <t>En el marco del contrato 519 de 2024 para los meses de mayo y junio, tiene a disposición la primera versión de encuesta de satisfacción telefónica implementada. El grupo de Atención y Servicio al Ciudadano cuenta con los accesos correspondientes para la consulta y descargue de los reportes con el detalle de las respuestas de cada encuesta realizada.
https://v3.centre.lavenirapps.co/dashboard</t>
  </si>
  <si>
    <t>Se evidencia cumplimiento de la actividad a través de la observación de soportes cargados con las resultados de la aplicación de la encuesta telefónica de satisfacción de atención al ciudadano en los mes de mayo y junio tanto en datos como gráficas.</t>
  </si>
  <si>
    <t>En el marco del contrato 519 de 2024 para los meses de julio y agosto, tiene a disposición la primera versión de encuesta de satisfacción telefónica implementada. El grupo de Atención y Servicio al Ciudadano cuenta con los accesos correspondientes para la consulta y descargue de los reportes con el detalle de las respuestas de cada encuesta realizada.
https://v3.centre.lavenirapps.co/dashboard</t>
  </si>
  <si>
    <t>LA OAP evidencia cumplimiento de la actividad a través de la observación de soportes cargados con los base de datos generada y archivo pdf de gráficas de  resultados de la aplicación de la encuesta telefónica de satisfacción de atención al ciudadano en los mes de julio y agosto  tanto en datos como gráficas. Logrando un porcentaje de ejecución de la actividad del 67%.</t>
  </si>
  <si>
    <t>En el marco del contrato 519 de 2024 para los meses de septiembre y octubre, tiene a disposición la primera versión de encuesta de satisfacción telefónica implementada. El grupo de Atención y Servicio al Ciudadano cuenta con los accesos correspondientes para la consulta y descargue de los reportes con el detalle de las respuestas de cada encuesta realizada.
https://v3.centre.lavenirapps.co/dashboard</t>
  </si>
  <si>
    <t>LA OAP evidencia cumplimiento de la actividad a través de los reportes de encuesta telefónica de satisfacción de atención al ciudadano en los mes de septiembre y octubre, cumpliendo con lo programado y alcanzado un porcentaje de ejecución de la actividad del 83%.</t>
  </si>
  <si>
    <t>En el marco del contrato 519 de 2024 para los meses de noviembre y diciembre, tiene a disposición la primera versión de encuesta de satisfacción telefónica implementada. El grupo de Atención y Servicio al Ciudadano cuenta con los accesos correspondientes para la consulta y descargue de los reportes con el detalle de las respuestas de cada encuesta realizada.
https://v3.centre.lavenirapps.co/dashboard</t>
  </si>
  <si>
    <t>LA OAP evidencia cumplimiento de la actividad a través de la observación de soportes cargados con los base de datos generada y archivo pdf de gráficas de  resultados de la aplicación de la encuesta telefónica de satisfacción de atención al ciudadano en los mes de noviembre y diciembre  tanto en datos como gráficas. cumpliendo con lo programado.</t>
  </si>
  <si>
    <r>
      <rPr>
        <b/>
        <sz val="10"/>
        <rFont val="Arial"/>
        <family val="2"/>
      </rPr>
      <t xml:space="preserve">Seguimiento OCI 10-05-2024: </t>
    </r>
    <r>
      <rPr>
        <sz val="10"/>
        <rFont val="Arial"/>
        <family val="2"/>
      </rPr>
      <t xml:space="preserve">
A través de los soportes allegados, la Oficina de Control Interno evidenció que, se realizó la implementación mensual de la encuesta telefónica de satisfacción de atención al ciudadano, para los meses de </t>
    </r>
    <r>
      <rPr>
        <b/>
        <sz val="10"/>
        <rFont val="Arial"/>
        <family val="2"/>
      </rPr>
      <t>Enero, Febrero, Marzo y Abril de 2024.</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</si>
  <si>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 xml:space="preserve">Seguimiento OCI 10-09-2024: </t>
    </r>
    <r>
      <rPr>
        <sz val="10"/>
        <rFont val="Arial"/>
        <family val="2"/>
      </rPr>
      <t xml:space="preserve">
A través de los soportes allegados, la Oficina de Control Interno evidenció que, se realizó la implementación mensual de la encuesta telefónica de satisfacción de atención al ciudadano, para los meses de </t>
    </r>
    <r>
      <rPr>
        <b/>
        <sz val="10"/>
        <rFont val="Arial"/>
        <family val="2"/>
      </rPr>
      <t>Mayo, Junio, Julio y Agosto de 2024.</t>
    </r>
    <r>
      <rPr>
        <sz val="10"/>
        <rFont val="Arial"/>
        <family val="2"/>
      </rPr>
      <t xml:space="preserve"> 
Por lo anterior, esta Oficina evidencia que, para el periodo objeto de seguimiento, la actividad se cumplió frente a la meta y dentro del tiempo establecido; y continua en ejecución.</t>
    </r>
  </si>
  <si>
    <t>3.3 Talento Humano</t>
  </si>
  <si>
    <t>3.3.1</t>
  </si>
  <si>
    <t>Desarrollar actividades para promover reconocimientos que destaquen el desempeño de los servidores públicos y/o contratistas en relación con el servicio prestado al ciudadano.</t>
  </si>
  <si>
    <t xml:space="preserve">Un (1) reconocimiento a servidores públicos y/o contratistas destacados en relación al servicio prestado al ciudadano	</t>
  </si>
  <si>
    <t>Un (1) reconocimientos realizado</t>
  </si>
  <si>
    <t>En el marco del octavo aniversario SDSCJ se realizo un reconocimiento a la labor  de los servidores públicos y/o contratistas en relación con el servicio prestado al ciudadano, como se puede constatar en el guión caragdo  en l carpeta de evidncs</t>
  </si>
  <si>
    <t>La OAP evidencia cumplimiento de la actividad de la promoción del reconocimiento al desempeño destacado de los servidores públicos y/o contratistas en relación con el servicio prestado al ciudadano en el evento de aniversario de la SDSCJ, cumpliendo con lo programado y alcanzando el 100% de ejecución de la actividad.</t>
  </si>
  <si>
    <r>
      <rPr>
        <b/>
        <sz val="10"/>
        <rFont val="Arial"/>
        <family val="2"/>
      </rPr>
      <t xml:space="preserve">Seguimiento OCI 10-05-2024: </t>
    </r>
    <r>
      <rPr>
        <sz val="10"/>
        <rFont val="Arial"/>
        <family val="2"/>
      </rPr>
      <t xml:space="preserve">
La actividad se programó para el mes de Octubre de 2024.</t>
    </r>
  </si>
  <si>
    <r>
      <rPr>
        <b/>
        <sz val="10"/>
        <rFont val="Arial"/>
        <family val="2"/>
      </rPr>
      <t xml:space="preserve">Seguimiento OCI 10-09-2024: </t>
    </r>
    <r>
      <rPr>
        <sz val="10"/>
        <rFont val="Arial"/>
        <family val="2"/>
      </rPr>
      <t xml:space="preserve">
La actividad se programó para el mes de Octubre de 2024.</t>
    </r>
  </si>
  <si>
    <t xml:space="preserve">4. Normativo y procedimental
</t>
  </si>
  <si>
    <t>3.4.1</t>
  </si>
  <si>
    <t>Actualizar y socializar la carta de trato digno de la entidad.</t>
  </si>
  <si>
    <t>Una (1) actualización y socialización de la carta de trato digno</t>
  </si>
  <si>
    <t xml:space="preserve">30/11/2024
</t>
  </si>
  <si>
    <t>Se actualizó y socializó la carta de trato digno de la entidad.
Link
https://scj.gov.co/sites/default/files/noticias/CartaTratoDigno%20SCJ.pdf</t>
  </si>
  <si>
    <t>Se evidencia soporte de publicación de carta de trato digno de la entidad del mes de noviembre. Así como publicación en el sitio web:
https://scj.gov.co/es/atenci%C3%B3n-al-ciudadano/defensor-del-ciudadano
Link
https://scj.gov.co/sites/default/files/noticias/CartaTratoDigno%20SCJ.pdf</t>
  </si>
  <si>
    <r>
      <rPr>
        <b/>
        <sz val="10"/>
        <rFont val="Arial"/>
        <family val="2"/>
      </rPr>
      <t xml:space="preserve">Seguimiento OCI 10-05-2024: </t>
    </r>
    <r>
      <rPr>
        <sz val="10"/>
        <rFont val="Arial"/>
        <family val="2"/>
      </rPr>
      <t xml:space="preserve">
La actividad se programó para el mes de Noviembre de 2024.</t>
    </r>
  </si>
  <si>
    <r>
      <rPr>
        <b/>
        <sz val="10"/>
        <rFont val="Arial"/>
        <family val="2"/>
      </rPr>
      <t xml:space="preserve">Seguimiento OCI 10-09-2024: </t>
    </r>
    <r>
      <rPr>
        <sz val="10"/>
        <rFont val="Arial"/>
        <family val="2"/>
      </rPr>
      <t xml:space="preserve">
La actividad se programó para el mes de Noviembre de 2024.</t>
    </r>
  </si>
  <si>
    <t>3.4.2</t>
  </si>
  <si>
    <t>Implementar los lineamientos para la medición de la calidad de las respuestas a las PQRSDF ciudadanas emitidas por la SDSCJ.</t>
  </si>
  <si>
    <t xml:space="preserve">Tres (3) Informes de la medición a la calidad de las respuestas  a las PQRSDF ciudadanas emitidas por la SDSCJ.	</t>
  </si>
  <si>
    <t>30/04/2024
30/07/2024
31/10/2024</t>
  </si>
  <si>
    <t>Durante el periodo de seguimiento se realizó el informe del primer trimestre 2024 de satisfacción ciudadana en canales presencial, virtual y telefónico.</t>
  </si>
  <si>
    <t>Se observa evidencia de la realización del informe  de satisfacción ciudadana en canales presencial, virtual y telefónico.</t>
  </si>
  <si>
    <t xml:space="preserve">Durante el periodo de seguimiento se realizó el informe trimestral de la medición a la calidad de las respuestas  a las PQRSDF ciudadanas emitidas por la SDSCJ. </t>
  </si>
  <si>
    <t>La OAP evidencia Informe Evaluación Calidad de las Respuestas II Trimestre 2024, así como correos con la gestión realizada para su publicación.</t>
  </si>
  <si>
    <t>Durante el periodo de seguimiento se realizó el informe del tercer trimestre de la medición a la calidad de las respuestas  a las PQRSDF ciudadanas emitidas por la SDSCJ. Con ello, se cumple la meta planteada de tres informes trimestrales.</t>
  </si>
  <si>
    <t>La OAP evidencia elaboración y publicación del Informe Evaluación Calidad de las Respuestas III Trimestre 2024, cumpliendo con lo programado y alcanzando la ejecución del 100% de la actividad.</t>
  </si>
  <si>
    <r>
      <rPr>
        <b/>
        <sz val="10"/>
        <rFont val="Arial"/>
        <family val="2"/>
      </rPr>
      <t xml:space="preserve">Seguimiento OCI 10-05-2024: </t>
    </r>
    <r>
      <rPr>
        <sz val="10"/>
        <rFont val="Arial"/>
        <family val="2"/>
      </rPr>
      <t xml:space="preserve">
A través de los soportes allegados, la Oficina de Control Interno evidenció que, se remitió el </t>
    </r>
    <r>
      <rPr>
        <b/>
        <i/>
        <sz val="10"/>
        <rFont val="Arial"/>
        <family val="2"/>
      </rPr>
      <t>Informe trimestral de Satisfacción Ciudadana en Canales: presencial, virtual y telefónico</t>
    </r>
    <r>
      <rPr>
        <sz val="10"/>
        <rFont val="Arial"/>
        <family val="2"/>
      </rPr>
      <t>. 
Por lo anterior, esta Oficina evidencia que, para el periodo objeto de seguimiento, la actividad se cumplió frente a la meta y dentro del tiempo establecido; y continua en ejecución.</t>
    </r>
  </si>
  <si>
    <t>3.5. Relacionamiento con el ciudadano</t>
  </si>
  <si>
    <t>3.5.1</t>
  </si>
  <si>
    <t xml:space="preserve">Socializar y sensibilizar, al interior de la Dirección de Acceso a la Justicia las Rutas de Acceso a la Justicia </t>
  </si>
  <si>
    <t>Dos (2) socializaciones o sensibilizaciones de forma semestral sobre rutas de acceso a la justicia.</t>
  </si>
  <si>
    <t>Dirección de Acceso a la Justicia</t>
  </si>
  <si>
    <t>30/06/2024
30/11/2024</t>
  </si>
  <si>
    <t>Entre los meses mayo y junio de 2024, se realizaron 10 espacios de capacitación/sensibilización, dirigidas a los colaboradores de la DAJ (nuevos y antiguos) en temas relacionados con los servicios de Acceso a la Justicia, procesos y procedimientos de la DAJ, entre otros, para su posterior implementación en el desarrollo de las actividades de atención y orientación en los equipamientos de justicia: 1) Bienvenida: enfocada en socializar la Misión, Visión y Objetivos de la Entidad, así como la naturaleza de los servicios de la Dirección de Acceso a la Justicia; 2) Atenciones: se socializa, de modo general, los servicios que se ofrecen en las Casas de Justicia de cara a la ciudadanía; 3) Facilitadores: enfocada a socializar el alcance de la estrategia de los abogados facilitadores y los centros de radicación; 4) Articulación Política pública: en este espacio, liderado por la SDIS, se socializó las competencias de las Comisarías de Familia que redunda en la prestación de los servicios en las Casas de Justicia; 5) Plan de Desarrollo: se socializó, por parte del director de la DAJ y profesionales de apoyo, al personal Referentes y de nivel central el nuevo Plan de Desarrollo Distrital y como se relaciona con las actividades específicas del rol; 6) Planeación: se oriento frente a los instrumentos de planeación que guardan relación con la misionalidad de la DAJ; 7) PQRS: espacio donde se instruye el procedimiento interno para dar respuesta a las peticiones ciudadanas; 8) Ruta y Protocolo NNA: se orienta a los colaboradores de los servicios con enfoque diferencial ante los casos de violencias basadas en género, así como el protocolo que se aplica a los niños, niñas y adolescentes víctimas de violencia; 9) UMAJ: se socializa frente a la naturaleza de las Unidades Móviles de Acceso a la Justicia y el alcance de esta estrategia para acercar nuestros servicios a las comunidades más alejadas o donde no operan las Casas de Justicia; 10; UMC: se socializa frente a los servicios en las Unidades de Mediación y Conciliación de nuestras Casas de Justicia desde donde se promueven los métodos de resolución pacífica de conflictos.</t>
  </si>
  <si>
    <t>La OAP evidencia cumplimiento de la actividad a través de los listados de asistencia, presentaciones y documentos de Bienvenida, Atenciones, Facilitadores, Articulación Política pública, nuevo Plan de Desarrollo Distrital y como se relaciona con las actividades específicas del rol, Planeación, PQRS, ruta y protocolo que se aplica a los niños, niñas y adolescentes víctimas de violencia,  Unidades Móviles de Acceso a la Justicia , Unidades de Mediación y Conciliación de nuestras Casas de Justicia. De esta manera se alcanza un 50% de ejecución de la actividad.</t>
  </si>
  <si>
    <t>El 14 de noviembre se realizó una jornada de fortalecimiento de capacidadaes con temas de Mesa de servicio, Comisaria de Familia y Ruta Mujer, dirigida a servidores de la Dirección de Acceso a la Justicia.</t>
  </si>
  <si>
    <t>Desde la OAP se evidencia listado de asistencia de la jornada de fortalecimiento de capacidades con temas de soporte, Ruta Mujer y Comisaria de Familia y dirigida a servidores de la Dirección de Acceso a la Justicia, así como presentación de comisarías de familia y ruta mujer.</t>
  </si>
  <si>
    <r>
      <rPr>
        <b/>
        <sz val="10"/>
        <rFont val="Arial"/>
        <family val="2"/>
      </rPr>
      <t xml:space="preserve">Seguimiento OCI 10-05-2024: </t>
    </r>
    <r>
      <rPr>
        <sz val="10"/>
        <rFont val="Arial"/>
        <family val="2"/>
      </rPr>
      <t xml:space="preserve">
La actividad se programó para los meses de Junio y Noviembre de 2024.</t>
    </r>
  </si>
  <si>
    <r>
      <rPr>
        <b/>
        <sz val="10"/>
        <rFont val="Arial"/>
        <family val="2"/>
      </rPr>
      <t>Seguimiento OCI 10-09-2024:</t>
    </r>
    <r>
      <rPr>
        <sz val="10"/>
        <rFont val="Arial"/>
        <family val="2"/>
      </rPr>
      <t xml:space="preserve">
A través de los soportes allegados se evidenció que, en el mes de Junio de 2024 se realizaron jornadas de socialización y sensibilización al interior de la Dirección de Acceso a la Justicia en temas relacionados con las Rutas de Acceso a la Justicia.
Por lo anterior, esta Oficina concluye que, para el periodo objeto de seguimiento, la actividad se cumplió frente a la meta y dentro de los tiempos establecidos; y continua en ejecución.</t>
    </r>
  </si>
  <si>
    <t>3.6. Análisis de la información de las denuncias de corrupción (enfoque de género)</t>
  </si>
  <si>
    <t>3.6.1</t>
  </si>
  <si>
    <t>Analizar y realizar reporte semestral de las denuncias de actos de corrupción, inhabilidades, incompatibilidades y conflictos de interés.</t>
  </si>
  <si>
    <t>Dos (2) reportes de denuncias de actos de corrupción socializadas en la mesa técnica de integridad</t>
  </si>
  <si>
    <t>Control Disciplinario Interno</t>
  </si>
  <si>
    <t>(Número de reportes remitidos /Total reportes programados)*100</t>
  </si>
  <si>
    <t xml:space="preserve">
30/06/2024
31/12/2024</t>
  </si>
  <si>
    <t>De acuerdo con la Directiva 005 de 2023, proferida por la secretaria Jurídica Distrital , ya no es obligación de la Oficina de Control Disciplinario Interno reportar la información de actos de corrupción allegados por el aplicativo BTE, toda vez que, la misma derogó la circular 001 de 2021, en la cual se establecía dicha obligación. 
En ese sentido, es del caso informar que la Secretaria Distrital a partir de este año obtiene la información del mismo sistema antes mencionado, razón por la cual se hace necesario solicitar el ajuste del indicador ya que, no es posible para la fecha y fechas posteriores cargar las evidencias en las condiciones que habían sido pactadas. 
No obstante, es del caso informar que se reportó el indicador con evidencias con las que actualmente cuenta oficina.</t>
  </si>
  <si>
    <t>Teniendo en cuenta lo establecido en la Directiva 005 de 2023 frente al reporte de información de los actos de corrupción, inhabilidades, incompatibilidades o conflicto de intereses, los cuales serán publicados mensualmente por la Secretaría General de la Alcaldía Mayor registradas en Bogotá de Escucha, se recomienda ajustar la actividad a partir de las nuevas directrices.</t>
  </si>
  <si>
    <t xml:space="preserve">De acuerdo a la actividad programada la OCDI realizo el informe semestral de las quejas y/o denuncias allegadas mediante el sistema de Bogotá te escucha BTE,   así como la presentación del reporte de denuncias de actos de corrupción para el primer semestre del 2024, este mismo se socializo en la mesa técnica de Integridad. </t>
  </si>
  <si>
    <t>En la evidencia aportada la OAP identifica que  en la mesa técnica de integridad en sesión del 28 de junio donde se presentaron los siguientes puntos parte de la Ofician de Control Disciplinario:
1. Definición del canal de denuncia Bogotá te Escucha
2. Pasos de radicación de quejas, peticiones, felicitaciones, denuncias, etc. por el 
canal de Bogotá te Escucha
3. Tramite interno en la entidad por parte de la Oficina de Control Disciplinario Interno 
al recibir una denuncia.
4. Definición de las tipologías de denuncia
5. Reporte de denuncias a corte de junio de 2024
6. Espacio de preguntas</t>
  </si>
  <si>
    <t xml:space="preserve">De acuerdo a la actividad programada, la OCDI realizo el informe semestral de las quejas y/o denuncias allegadas mediante el sistema de Bogotá te escucha BTE,   así como la presentación del reporte de denuncias de actos de corrupción para el segundo semestre del 2024, este mismo se socializo en la mesa técnica de Integridad. </t>
  </si>
  <si>
    <t>Desde la OAP se evidencia ejecución de la actividad a través del acta de reunión suministrada la cual cuenta los la descripción detallada de la agenda, imágenes de la presentación y listado de asistencia.</t>
  </si>
  <si>
    <r>
      <rPr>
        <b/>
        <sz val="10"/>
        <rFont val="Arial"/>
        <family val="2"/>
      </rPr>
      <t xml:space="preserve">Seguimiento OCI 10-05-2024: </t>
    </r>
    <r>
      <rPr>
        <sz val="10"/>
        <rFont val="Arial"/>
        <family val="2"/>
      </rPr>
      <t xml:space="preserve">
La Oficina se Control Interno evidenció que, frente a la actividad definida </t>
    </r>
    <r>
      <rPr>
        <b/>
        <i/>
        <sz val="10"/>
        <rFont val="Arial"/>
        <family val="2"/>
      </rPr>
      <t>"Realizar y remitir a la Secretaría Jurídica Distrital el informe semestral de las denuncias de actos de corrupción, inhabilidades, incompatibilidades y conflictos de interés"</t>
    </r>
    <r>
      <rPr>
        <sz val="10"/>
        <rFont val="Arial"/>
        <family val="2"/>
      </rPr>
      <t xml:space="preserve">, no se allega el respectivo Informe. Si bien  la </t>
    </r>
    <r>
      <rPr>
        <b/>
        <sz val="10"/>
        <rFont val="Arial"/>
        <family val="2"/>
      </rPr>
      <t>Directiva 005 de 2023</t>
    </r>
    <r>
      <rPr>
        <sz val="10"/>
        <rFont val="Arial"/>
        <family val="2"/>
      </rPr>
      <t xml:space="preserve"> establece que, el mismo no se remite a la Secretaría Jurídica Distrital, esta no hace referencia a la elaboración del documento en mención.
Así las cosas, esta Oficina recomienda ajustar la actividad a partir de las nuevas directrices.
</t>
    </r>
  </si>
  <si>
    <t>No Cumple</t>
  </si>
  <si>
    <r>
      <rPr>
        <b/>
        <sz val="10"/>
        <rFont val="Arial"/>
        <family val="2"/>
      </rPr>
      <t>Seguimiento OCI 10-09-2024:</t>
    </r>
    <r>
      <rPr>
        <sz val="10"/>
        <rFont val="Arial"/>
        <family val="2"/>
      </rPr>
      <t xml:space="preserve">
A través de los soportes allegados se evidenció que, el 28 de Junio de 2024 se llevo a cabo mesa de trabajo entre la Dirección Juridica y Contractual, la Dirección de Gestión Humana, la Oficina Asesora de Planeación y, la Oficina de Control DIsciplinario Interno, la cual tuvo como objetivo la </t>
    </r>
    <r>
      <rPr>
        <b/>
        <i/>
        <sz val="10"/>
        <rFont val="Arial"/>
        <family val="2"/>
      </rPr>
      <t>"Presentación de reporte de actos de denuncias de actos de corrupción por parte de la Oficina de Control Disciplinario Interno"</t>
    </r>
    <r>
      <rPr>
        <sz val="10"/>
        <rFont val="Arial"/>
        <family val="2"/>
      </rPr>
      <t xml:space="preserve">.
En la sesión se abordaron temas como: </t>
    </r>
    <r>
      <rPr>
        <i/>
        <sz val="10"/>
        <rFont val="Arial"/>
        <family val="2"/>
      </rPr>
      <t>Definición del canal de denuncia Bogotá te Escucha, Pasos de radicación de quejas, peticiones, felicitaciones, denuncias por el canal de Bogotá te Escucha, Tramite interno en la entidad por parte de la Oficina de Control Disciplinario Interno al recibir una denuncia, Definición de las tipologías de denuncia</t>
    </r>
    <r>
      <rPr>
        <sz val="10"/>
        <rFont val="Arial"/>
        <family val="2"/>
      </rPr>
      <t>; así como la socialización del Reporte de denuncias a corte de junio de 2024.</t>
    </r>
    <r>
      <rPr>
        <b/>
        <i/>
        <sz val="10"/>
        <rFont val="Arial"/>
        <family val="2"/>
      </rPr>
      <t xml:space="preserve">
</t>
    </r>
    <r>
      <rPr>
        <sz val="10"/>
        <rFont val="Arial"/>
        <family val="2"/>
      </rPr>
      <t xml:space="preserve">
Por lo anterior, esta Oficina concluye que, para el periodo objeto de seguimiento, la actividad se cumplió frente a la meta y dentro de los tiempos establecidos; y continua en ejecución.
</t>
    </r>
    <r>
      <rPr>
        <b/>
        <sz val="10"/>
        <rFont val="Arial"/>
        <family val="2"/>
      </rPr>
      <t>Nota:</t>
    </r>
    <r>
      <rPr>
        <sz val="10"/>
        <rFont val="Arial"/>
        <family val="2"/>
      </rPr>
      <t xml:space="preserve">
Se observó que, la información registrada en los campos </t>
    </r>
    <r>
      <rPr>
        <b/>
        <i/>
        <sz val="10"/>
        <rFont val="Arial"/>
        <family val="2"/>
      </rPr>
      <t>"Actividad", "Meta o producto", "Indicador" y "Fecha de programación"</t>
    </r>
    <r>
      <rPr>
        <sz val="10"/>
        <rFont val="Arial"/>
        <family val="2"/>
      </rPr>
      <t xml:space="preserve"> fue objeto de actualización.</t>
    </r>
  </si>
  <si>
    <t>Relación histórica de razones por las cuales su entidad no planificó estrategia de racionalización de trámites o decidió realizarla una vez superada las situaciones que impedían su realización.</t>
  </si>
  <si>
    <t>Fecha Registro</t>
  </si>
  <si>
    <t>Justificación/Reversión</t>
  </si>
  <si>
    <t>El 01 de diciembre de 2023, se realizó una reunión entre colaboradores de la Secretaría Distrital de Seguridad y la Secretaría General de la Alcaldía Mayor, en la cual se analizaron dos servicios de la entidad, en aras de ser incluidos en la estrategia de racionalización de trámites 2024, sin embargo, se concluye que: Los servicios presentados no son objeto de registro en el SUIT.
Lo anterior, de conformidad al consenso realizado la Secretaría General registrado en la ficha informativa SCJ.</t>
  </si>
  <si>
    <t>INVENTARIO DE TRAMITES</t>
  </si>
  <si>
    <t>Tipo</t>
  </si>
  <si>
    <t>Número</t>
  </si>
  <si>
    <t xml:space="preserve">Nombre </t>
  </si>
  <si>
    <t>Estado</t>
  </si>
  <si>
    <t xml:space="preserve">Único </t>
  </si>
  <si>
    <t>Autorización para ingreso como visitante a la Carcel
Distrital de Varones y Anexo de Mujeres.</t>
  </si>
  <si>
    <t>Inscrito</t>
  </si>
  <si>
    <t xml:space="preserve">Dependecia Responsable </t>
  </si>
  <si>
    <t>Fecha de pogramación</t>
  </si>
  <si>
    <t>4.1.Racionalización de trámites</t>
  </si>
  <si>
    <t>4.1.1</t>
  </si>
  <si>
    <t>Elaborar un inventario de Trámites, OPAs y Servicios de Consulta de Acceso a Información
Pública  de la Secretaría de Seguridad, Convivencia y Justifica para incluir en el inventario de la entidad</t>
  </si>
  <si>
    <t xml:space="preserve">Un (1) Inventario Trámites, OPAs y Servicios de Consulta de Acceso a Información
Pública </t>
  </si>
  <si>
    <t>Un (1)  inventario de  Trámites, OPAs y Servicios de Consulta de Acceso a Información Pública</t>
  </si>
  <si>
    <t>Desde la Oficina Asesora de Planeación y en el marco de la mesa técnica de relacionamiento con el ciudadano se realizó una jornada de sensibilización para la identificación de trámites, OPAs y consultas de acceso a la información pública en la que se contó con el acompañamiento de la Función Pública. Posteriormente se diseño, una matriz para el levantamiento del inventario, el cual fue socializado y reitido a las dependencias misionales para su diligenciamiento. Obteniendo como resultado un primer inventario.</t>
  </si>
  <si>
    <t>Se valida la ejecución de la actividad con los soportes documentales (listados de asistencia ), que dan cuenta de la realización de la mesa técnica virtual (jornada sensibilización). y el inventario de tramites, OPAS resultado del diligenciamiento de las dependencias misionales.</t>
  </si>
  <si>
    <r>
      <rPr>
        <b/>
        <sz val="10"/>
        <rFont val="Arial"/>
        <family val="2"/>
      </rPr>
      <t xml:space="preserve">Seguimiento OCI 10-09-2024: </t>
    </r>
    <r>
      <rPr>
        <sz val="10"/>
        <rFont val="Arial"/>
        <family val="2"/>
      </rPr>
      <t xml:space="preserve">
Se observó que, la información registrada en los campos </t>
    </r>
    <r>
      <rPr>
        <b/>
        <i/>
        <sz val="10"/>
        <rFont val="Arial"/>
        <family val="2"/>
      </rPr>
      <t>"Actividad", "Meta o producto", "Indicador" y "Fecha de programación"</t>
    </r>
    <r>
      <rPr>
        <sz val="10"/>
        <rFont val="Arial"/>
        <family val="2"/>
      </rPr>
      <t xml:space="preserve"> fue objeto de actualización, estableciendo para fecha de ejecución de la misma, el mes de diciembre 2024..</t>
    </r>
  </si>
  <si>
    <t>4.2. Consulta ciudadana para la mejora de experiencias de los usuarios</t>
  </si>
  <si>
    <t>4.2.1</t>
  </si>
  <si>
    <t>Evaluar la satisfacción de los visitantes de las personas privadas de la libertad de la Cárcel Distrital, frente a los atributos de calidad del trámite de autorización de ingreso de visitante.</t>
  </si>
  <si>
    <t>Dos (2) resultados consolidados de las evaluaciones realizadas</t>
  </si>
  <si>
    <t>(Sumatoria de informes de resultados de las encuestas ejecutado / Sumatoria de informes de resultados de las encuestas programado)*100</t>
  </si>
  <si>
    <t>Se adelanta la evaluación de satisfación de las personas que egresan de la Cárcel Distrital durante los meses  de enero y febrero, con resultados satisfactorios en los componentes de atención integral, trámite jurídico y custodioa y vigilancia.</t>
  </si>
  <si>
    <t xml:space="preserve">Se realizan las encuestas de las personas que egresaron de la Cárdel Dsditrital en los meses de marzo y abril de 2024
El resultado general es satisfactorio, sin embargo se presentan comentarios relacionados al trato de los visitantes, a los elementos que son incautados al ingreso a la Cárcel Distrital, mejorar la calidad del servicio social, agua en los dias de visitas, más actividades productivas de redención de la pena, el servicio o disponibilidad de los teléfonos, eliminar la estigmatización de las PPL que están señaladas por delitos sexuales, </t>
  </si>
  <si>
    <t>La actividad no está programada para el periodo de seguimiento.; sin embargo, reportaron encuestas del nivel de satisfacción de los servicios prestados a los PPL-</t>
  </si>
  <si>
    <t>Se adelantan las encuestas de satisfacción de los visitantes, en las cuales se evalúa en los primeros 4 factores, el trámite que se realiza por el aplicativo.
Para el mes de mayo se realizaron 214 encuestas con 30 donde manifestaron insatisfacción y en junio se hicieron 259 encuestas con 78 de insatisfacción frente al trámite, lo cual genera un nivel de insatistaccion de 14% y 30% respectivamente
La insatsifacción se entiende con almenos 1 de los cuatro factores evaluados.</t>
  </si>
  <si>
    <t>Se evidencia en los soportes las encuestas realizadas frente a la satisfacción del trámite de la Cárcel Distrital, así como archivo con los resultado mes a mes.</t>
  </si>
  <si>
    <t xml:space="preserve">Se adelantan las encuestas de satisfacción de los visitantes, en las cuales se evalúa en los primeros 4 factores, el trámite que se realiza por el aplicativo.
Para el mes de julio se realizaron 200 encuestas con 106 donde manifestaron insatisfacción y en agosto se hicieron 152 encuestas con 79 de insatisfacción frente al trámite, lo cual genera un nivel de insatisfacción de 53% y 51% respectivamente
La insatisfacción se entiende con al menos 1 de los cuatro factores evaluados. Sin embargo es importante tener en cuenta que el nivel de insatisfacción refiere en aspectos que hacen parte del reglamento interno del establecimiento y es indispensable dar cumplimiento.
</t>
  </si>
  <si>
    <t>Se evidencia en los soportes las encuestas de satisfacción a los visitantes Cárcel Distrital realizadas  en los meses de julio y agosto, así como archivos de Excel con  los resultado de estos meses. Teniendo encuentra lo reportado en los dos últimos bimestres es una actividad que realizan de manera mensual, no semestral como quedo programado.</t>
  </si>
  <si>
    <t>Mensualmente la Carcel Distrital en cada una de las visitas que se autorizan por parte de la Dirección, adelanta encuestas de satisfacción, en estas se evalúa la satosfacción con el trámite el cual se adelanta vía web y el servicio desde los factores de respeto,rapidez, claridad de la información y satisfacción en el procedimiento de la visita.
Para el mes de septiembre se realizaron un total de 166 encuestas, de las cuales 55 se identificaron con al menos un factor de insatisfacción los cuales varían entre los aspectos evaluados, generando así un nivel de satisfacción del 67% frente al trámite 
Para el mes de octubre se tienen 110 encuestas realizadas de ellas se tienen 32 que presentaron imnsatisfacción con el trámite, dando un nivel de satisfacción del 71%</t>
  </si>
  <si>
    <t xml:space="preserve">La OAP evidencia la realización de  encuestas de satisfacción a los visitantes Cárcel Distrital realizadas  en los meses septiembre (166) y octubre (208), así como archivo de Excel con los niveles de satisfacción para estos periodos. </t>
  </si>
  <si>
    <t>Durante el último trimestre de la vigencia 2024 se mantiene un promedio de nivel de satisfacción con el trámite igual o superior al 70%, al igual que en el promedio general del año
Se debe tener en cuenta que los visitantes de las PPL son personas con muchas variables, entre las cuales se pueden encontrar personas con bajos niveles de escolaridad, falta de dominio de herramientas electrónicas o carencias para disponer de medios tecnológicos, lo cual afecta los resultados de la evaluación.</t>
  </si>
  <si>
    <t>Se valida la ejecución de la actividad con los soportes documentales (Encuestas y Resultados Evaluación de Satisfacción Trámite de la Cárcel Distrital (2187) y resultados satisfacción visitantes (2189)).</t>
  </si>
  <si>
    <r>
      <rPr>
        <b/>
        <sz val="10"/>
        <rFont val="Arial"/>
        <family val="2"/>
      </rPr>
      <t xml:space="preserve">Seguimiento OCI 10-05-2024: </t>
    </r>
    <r>
      <rPr>
        <sz val="10"/>
        <rFont val="Arial"/>
        <family val="2"/>
      </rPr>
      <t xml:space="preserve">
La actividad se programó para los meses de Junio y Noviembre de 2024. 
No obstante, y teniendo presente que se viene realizando gestión frente a la actividad definida, esta Oficina recomienda evaluar la posibilidad de ajustar la meta y reportar el avance de lo que se viene ejecutando.</t>
    </r>
  </si>
  <si>
    <r>
      <rPr>
        <b/>
        <sz val="10"/>
        <rFont val="Arial"/>
        <family val="2"/>
      </rPr>
      <t>Seguimiento OCI 10-09-2024:</t>
    </r>
    <r>
      <rPr>
        <sz val="10"/>
        <rFont val="Arial"/>
        <family val="2"/>
      </rPr>
      <t xml:space="preserve">
La Oficina de Control Interno evidenció que, en el mes de Junio de 2024 se aplicaron mas de 250 encuestas con el fin de evaluar la satisfacción de los visitantes de las PPL de la Cárcel Distrital, obteniendo como resultado que, el </t>
    </r>
    <r>
      <rPr>
        <b/>
        <sz val="10"/>
        <rFont val="Arial"/>
        <family val="2"/>
      </rPr>
      <t>23 %</t>
    </r>
    <r>
      <rPr>
        <sz val="10"/>
        <rFont val="Arial"/>
        <family val="2"/>
      </rPr>
      <t xml:space="preserve"> de los encuestados no se encuentran satisfechos frente a los atributos de calidad del trámite de autorización de ingreso del visitante.
Por lo anterior, esta Oficina evidencia que, para el periodo objeto de seguimiento, la actividad se cumplió frente a la meta y dentro del tiempo establecido; y continua en ejecución.</t>
    </r>
  </si>
  <si>
    <t>6.1. Ciudadanía en la toma de decisiones públicas</t>
  </si>
  <si>
    <t>6.1.1</t>
  </si>
  <si>
    <t>Realizar ejercicio de participación para la formulación del Programa de Transparencia y Ética Pública vigencia 2025</t>
  </si>
  <si>
    <t>Un (1) ejercicio de participación desarrollado</t>
  </si>
  <si>
    <t>Un (1) ejercicio de participación  desarrollado</t>
  </si>
  <si>
    <t xml:space="preserve">La actividad no está programada para el periodo de seguimiento. </t>
  </si>
  <si>
    <t>Desde la Oficina Asesora de Planeación se realizó el ejercicio de participación para la formulación del Programa de Transparencia y Ética Pública mediante el un formulario publicado en el menú participa sección "Participación para el diagnóstico de necesidades e identificación de problemas". Se aporta archivo con evidencia de publicación y difusión invitación a participar, disponible también en https://scj.gov.co/es/participa/participacion-diagnostico</t>
  </si>
  <si>
    <t xml:space="preserve"> Se valida la ejecución de la actividad con el pantallazo del ejercicio de participación para la formulación del Programa de Transparencia y Ética Pública vigencia 2025, en el siguiente enlace:  
https://scj.gov.co/es/participa/participacion-diagnóstico y 
https://forms.office.com/r/gXSjr8gPAy </t>
  </si>
  <si>
    <r>
      <rPr>
        <b/>
        <sz val="10"/>
        <rFont val="Arial"/>
        <family val="2"/>
      </rPr>
      <t xml:space="preserve">Seguimiento OCI 10-05-2024: </t>
    </r>
    <r>
      <rPr>
        <sz val="10"/>
        <rFont val="Arial"/>
        <family val="2"/>
      </rPr>
      <t xml:space="preserve">
La actividad se programó para el mes de Diciembre de 2024.
Sin embargo, esta Oficina recomienda a la Oficina Asesora de planeación revisar la descripción de la actividad y la programación de la misma; lo anterior toda vez que, si se establece </t>
    </r>
    <r>
      <rPr>
        <b/>
        <i/>
        <sz val="10"/>
        <rFont val="Arial"/>
        <family val="2"/>
      </rPr>
      <t>"Realizar ejercicio de participación para la formulación del Programa de Transparencia y Ética Pública vigencia 2024"</t>
    </r>
    <r>
      <rPr>
        <sz val="10"/>
        <rFont val="Arial"/>
        <family val="2"/>
      </rPr>
      <t>, la actividad no debería estar programada para el mes de diciembre de 2024, puesto que el ejercicio de participación es para la formulación del presente Programa.</t>
    </r>
  </si>
  <si>
    <t>6.1.2</t>
  </si>
  <si>
    <t>Realizar un ejercicio de participación para la formulación de proyectos de inversión en el marco del nuevo Plan de Desarrollo</t>
  </si>
  <si>
    <t>Se realiza ejercicio de participación para la formulación de proyectos de inversión en el marco del nuevo Plan de Desarrollo, se realizo encuesta, y con el apoyo de la Oficina de Comunicaciones se elaboró y publicó piezas gráficas para la intranet, web, tv, mailing.</t>
  </si>
  <si>
    <t>Se observan las evidencias del ejercicio de participación, publicación de piezas gráficas a través de la intranet, web, tv, Mailyng, así como la encuesta y su resultado.</t>
  </si>
  <si>
    <r>
      <rPr>
        <b/>
        <sz val="10"/>
        <rFont val="Arial"/>
        <family val="2"/>
      </rPr>
      <t>Seguimiento OCI 10-09-2024:</t>
    </r>
    <r>
      <rPr>
        <sz val="10"/>
        <rFont val="Arial"/>
        <family val="2"/>
      </rPr>
      <t xml:space="preserve">
A través de los soportes allegados por la segunda línea de defensa, se evidenció que, en el mes de Junio de 2024 la dependencia responsable llevó a cabo estrategias de divulgación mediante piezas de comunicación, a través de las cuales se dieron a conocer las </t>
    </r>
    <r>
      <rPr>
        <b/>
        <i/>
        <sz val="10"/>
        <rFont val="Arial"/>
        <family val="2"/>
      </rPr>
      <t xml:space="preserve">Propuestas de proyectos de Inversión </t>
    </r>
    <r>
      <rPr>
        <sz val="10"/>
        <rFont val="Arial"/>
        <family val="2"/>
      </rPr>
      <t xml:space="preserve">que se encontraba adelantando la SDSCJ en el marco del Plan de Desarrollo </t>
    </r>
    <r>
      <rPr>
        <b/>
        <sz val="10"/>
        <rFont val="Arial"/>
        <family val="2"/>
      </rPr>
      <t xml:space="preserve">"Bogotá Camina Segura" 2024 - 2027.
</t>
    </r>
    <r>
      <rPr>
        <sz val="10"/>
        <rFont val="Arial"/>
        <family val="2"/>
      </rPr>
      <t>En relación a dicho ejercicio se aportò evidencia del resultado de la aplicaciòn de las encuestas.</t>
    </r>
    <r>
      <rPr>
        <b/>
        <sz val="10"/>
        <rFont val="Arial"/>
        <family val="2"/>
      </rPr>
      <t xml:space="preserve">
</t>
    </r>
    <r>
      <rPr>
        <sz val="10"/>
        <rFont val="Arial"/>
        <family val="2"/>
      </rPr>
      <t xml:space="preserve">Asimismo realizó la publicación de dicha consulta a través de la sección de </t>
    </r>
    <r>
      <rPr>
        <b/>
        <i/>
        <sz val="10"/>
        <rFont val="Arial"/>
        <family val="2"/>
      </rPr>
      <t>Participación para el diagnóstico de necesidades e identificación de problemas</t>
    </r>
    <r>
      <rPr>
        <sz val="10"/>
        <rFont val="Arial"/>
        <family val="2"/>
      </rPr>
      <t xml:space="preserve"> de la página web de la entidad.
Por lo anterior, esta Oficina evidencia que, para el periodo objeto de seguimiento, la actividad se cumplió al 100% y dentro del tiempo establecido. </t>
    </r>
  </si>
  <si>
    <t>6.1.3</t>
  </si>
  <si>
    <t>Generar un espacio de participación  a los grupos de  valor y/o interes  internos y  externos, respecto a la actualización del Plan Estrategico de Tecnologias de la Infomación  - PETI, que contribuya a la toma de decisiones con relación a la  implementación de la Politica de Gobierno Digital en la Entidad.</t>
  </si>
  <si>
    <t xml:space="preserve">Un (1) Espacio de participación </t>
  </si>
  <si>
    <t xml:space="preserve">Dirección de Tecnologías y Sistemas de la Información </t>
  </si>
  <si>
    <t>Un (1) espacio de participación  desarrollado</t>
  </si>
  <si>
    <t>Se realizó publicación de encuesta para actualización del PETI, para ciudadanos y colaboradores de la Secretaría, por medio de los siguientes canales: Portal web,seccion noticias sección participa y banner principal. Además se publicó en la intranet y correo institucional.</t>
  </si>
  <si>
    <t>Se valida el cumplimiento de la actividad con la publicación de encuesta para actualización del PETI, para ciudadanos y colaboradores de la Secretaría, por medio de los siguientes canales: Portal web, sección noticias, sección participa y banner principal.https://scj.gov.co/es/transparencia/rendicion-de-cuentas/realiza-aportes
https://forms.office.com/pages/responsepage.aspx?id=LWWWsNsjUUeqfgSyJ2euwz-gfSdu23xGq96jVerQGphUMFhMVk1HVjhYSFZXR1lHMFhGSjg4UDROQi4u&amp;route=shorturl</t>
  </si>
  <si>
    <r>
      <rPr>
        <b/>
        <sz val="10"/>
        <rFont val="Arial"/>
        <family val="2"/>
      </rPr>
      <t xml:space="preserve">Seguimiento OCI 10-09-2024: </t>
    </r>
    <r>
      <rPr>
        <sz val="10"/>
        <rFont val="Arial"/>
        <family val="2"/>
      </rPr>
      <t xml:space="preserve">
La actividad no se encontraba formulada en el seguimiento anterior. Se programó para el mes de Diciembre de 2024.</t>
    </r>
  </si>
  <si>
    <t>6.1.4</t>
  </si>
  <si>
    <t>Realizar un ejercicio de participación para la formulación del Plan de Acción - POA 2025</t>
  </si>
  <si>
    <t>Desde la Oficina Asesora de Planeación se realizó el ejercicio de participación para la formulación del Plan de Acción 2025 - POA a través del diligenciamiento de  un formulario publicado en el menú participa sección "Participación para el diagnóstico de necesidades e identificación de problemas 
https://scj.gov.co/es/participa/participacion-diagnostico</t>
  </si>
  <si>
    <t>Se valida el cumplimiento de la actividad con la publicación para participar en la formulación del Plan de acción.
https://scj.gov.co/es/participa/participacion-diagnostico</t>
  </si>
  <si>
    <t>6.1.5</t>
  </si>
  <si>
    <t>Realizar un ejercicio de participación  para la formulación del Plan Estratégico Institucional 2024 - 2028</t>
  </si>
  <si>
    <t xml:space="preserve">Desde la OAP se emitieron los lineamientos para la formulación del PEI 2025-2028 y se convocó una reunión de socialización y explicación de la metodología a utilizar, contando con la participación de los directivos de la entidad, quienes a su vez replicaron el ejercicio con funcionarios y contratistas para la construcción de las matrices DOFA (Debilidades, Oportunidades, Fortalezas, Amenazas), que sirvieron de insumo para la formulación de objetivos y líneas estratégicas. Dicha reunión tuvo lugar el 30 de octubre de 2024. Posteriormente, el 18 de diciembre se realizó otro ejercicio de validación, ajustes y aprobación final de la plataforma estratégica que contó nuevamente con la participación de los directivos de la entidad.
Por otra parte, es necesario mencionar que teniendo en cuenta que el PEI apunta al cumplimiento entre otros, de lo establecido en Plan Distrital de Desarrollo y PISCCJ y que dichos planes tuvieron un ejercicio propio de participación ciudadana,   el PEI recoge de manera indirecta dicho ejercicio de participación. 
</t>
  </si>
  <si>
    <t>Se valida la actividad con los soportes documentales (listados de asistencia comite directivo y listado de asistencia socialización PEI).</t>
  </si>
  <si>
    <t>6.1.6</t>
  </si>
  <si>
    <t>Realizar un ejercicio de participación  con partes interesadas para la formulación del PISCCJ 2024-2028</t>
  </si>
  <si>
    <t>Despacho, Subsecretarías de Acceso a la Justicia y de Seguridad y Convivencia.</t>
  </si>
  <si>
    <t xml:space="preserve">El proceso de formulación del PISCJ coincide temporalmente con el de formulación del Plan de Desarrollo Distrital, y temáticamente también con los asuntos misionales de la Entidad. Por lo anterior, las acciones de participación adelantadas aplicaron para ambos instrumentos de planeación y según las orientaciones que para el efecto dió la SDP a nivel Distrital para el PDD. La descripción de esas acciones específicas se encuentra en el respectivo acápite del documento del PISCJ aprobado, siendo esta la evidencia de esa gestión. </t>
  </si>
  <si>
    <t>Se evidencia el ejercicio de participación realizado a través de las estrategia de participación  que permitieron recopilar información para la formulación del Plan Integral de Seguridad Ciudadana, Convivencia y Justicia -PISCCJ</t>
  </si>
  <si>
    <t>La actividad se cumplió al 100% en el tercer bimestre.</t>
  </si>
  <si>
    <r>
      <rPr>
        <b/>
        <sz val="10"/>
        <rFont val="Arial"/>
        <family val="2"/>
      </rPr>
      <t>Seguimiento OCI 10-09-2024:</t>
    </r>
    <r>
      <rPr>
        <sz val="10"/>
        <rFont val="Arial"/>
        <family val="2"/>
      </rPr>
      <t xml:space="preserve">
A través de los soportes allegados por la segunda línea de defensa, se evidenció que, se implementó una estrategia de participación intersectorial liderada por la </t>
    </r>
    <r>
      <rPr>
        <b/>
        <sz val="10"/>
        <rFont val="Arial"/>
        <family val="2"/>
      </rPr>
      <t>Secretaría Distrital de Planeación (SDP)</t>
    </r>
    <r>
      <rPr>
        <sz val="10"/>
        <rFont val="Arial"/>
        <family val="2"/>
      </rPr>
      <t xml:space="preserve"> para el Plan Distrital de Desarrollo (PDD), que incluyó los sentires de la comunidad en cuanto a los temas de seguridad convivencia y justicia, y como resultado se tuvo un informe mediante el cual se analiza cómo la ciudadanía participó y ayudó en la priorización de los temas y problemas a abordar en el PDD y el </t>
    </r>
    <r>
      <rPr>
        <b/>
        <sz val="10"/>
        <rFont val="Arial"/>
        <family val="2"/>
      </rPr>
      <t>PISCCJ</t>
    </r>
    <r>
      <rPr>
        <sz val="10"/>
        <rFont val="Arial"/>
        <family val="2"/>
      </rPr>
      <t xml:space="preserve">, utilizando diversas metodologías y herramientas innovadoras como el chatbot "Chatico".
La actividad no se encontraba formulada en el seguimiento anterior, se programó y ejecutó en el mes de junio.
Por lo anterior, esta Oficina evidencia que, para el periodo objeto de seguimiento, la actividad se cumplió al 100% y dentro del tiempo establecido. </t>
    </r>
  </si>
  <si>
    <t>6.2. Iniciativas de innovación por articulación institucional</t>
  </si>
  <si>
    <t>6.2.1</t>
  </si>
  <si>
    <t>Realizar semana de Gestión de Conocimiento e Innovación en la SDSCJ</t>
  </si>
  <si>
    <t>Una (1) semana de GCEI</t>
  </si>
  <si>
    <t>Una (1) semana de GCEI desarrollada</t>
  </si>
  <si>
    <t>Teniendo en cuenta las actividades planeadas para la Semana del Conocimiento y la Innovación, se desarrolló una propuesta inicial. Además, se generó una solicitud a Talento Humano y al área de Recursos Físicos solicitando apoyo para llevar a cabo dicha semana. Sin embargo, para este corte no se realizará la Semana del Conocimiento y la Innovación debido a las necesidades que como Oficina se quieren desarrollar para esta semana.</t>
  </si>
  <si>
    <t>Teniendo en cuenta la fecha de programación es importante su realización en el 6 bimestre del año para dar cumplimiento a la ejecución de la actividad.</t>
  </si>
  <si>
    <t>Para el periodo objeto de reporte se desarrollo lo siguiente en relacion con la semana del conocimiento : 
Martes 17 de diciembre se desarrolló la Ruta del Conocimiento en los diferentes pisos del nivel central realizando preguntas relacionadas con el tema para que los servidores tengan un acercamiento y sensibilización sobre la importancia de la Política del Conocimiento y la Innovación en la entidad. Para ello se contó con el apoyo de los gestores por cada piso del nivel central.
Miércoles 18 de diciembre se llevó a cabo el conversatorio "Inteligencia artificial e innovación en la Gestión Pública " con participación de invitados externos y otros funcionarios de la entidad. este ejercicio se dio  lugar en el auditorio del primer piso de la Secretaría de Seguridad Convivencia y Justicia, contando con la presencia de los compañeros de todas las dependencias se desarrolló de 9:00 a.m. a 11:00 a.m.
Jueves 19 de diciembre jornada de cierre de los Gestores de Conocimiento e Innovación con un compartir navideño donde se evaluaron las actividades desarrolladas durante el 2024 y las proyecciones para el 2025.</t>
  </si>
  <si>
    <t>Se valida la ejecución de la actividad con los soportes documentales ( ruta de conocimiento, conversatorio, balance de actividades jornada de cierre), que dan cuenta de la realización de la semana de Gestión de Conocimiento e Innovación en la SDSCJ</t>
  </si>
  <si>
    <t>6.2.2</t>
  </si>
  <si>
    <t>Realizar espacio para inscripción a servidores públicos para ser Gestores de conocimiento e Innovación</t>
  </si>
  <si>
    <t>Un (1) proceso de inscripción realizado</t>
  </si>
  <si>
    <t>En coordinación con la Oficina de Comunicaciones se elaboró y publicó pieza convocatoria a Gestores de Conocimiento e Innovación que fue publicada en diferentes medios</t>
  </si>
  <si>
    <t>Se observa evidencia de publicación ¡Estamos buscando a nuestros próximos Gestores de Conocimiento e Innovación en cada dependencia!</t>
  </si>
  <si>
    <t>La actividad ya se encuentra ejecutada.</t>
  </si>
  <si>
    <t>La actividad se cumplió al 100% en el segundo bimestre.</t>
  </si>
  <si>
    <r>
      <rPr>
        <b/>
        <sz val="10"/>
        <rFont val="Arial"/>
        <family val="2"/>
      </rPr>
      <t xml:space="preserve">Seguimiento OCI 10-05-2024: </t>
    </r>
    <r>
      <rPr>
        <sz val="10"/>
        <rFont val="Arial"/>
        <family val="2"/>
      </rPr>
      <t xml:space="preserve">
La Oficina de Control Interno evidenció que, en el mes de Abril la OAP realizó en la pagina web de la entidad y vía correo electrónico, la publicación de la convocatoria de </t>
    </r>
    <r>
      <rPr>
        <b/>
        <i/>
        <sz val="10"/>
        <rFont val="Arial"/>
        <family val="2"/>
      </rPr>
      <t>Gestores de Conocimiento e Innovación</t>
    </r>
    <r>
      <rPr>
        <sz val="10"/>
        <rFont val="Arial"/>
        <family val="2"/>
      </rPr>
      <t xml:space="preserve"> para cada una de las dependencias de la entidad</t>
    </r>
    <r>
      <rPr>
        <b/>
        <i/>
        <sz val="10"/>
        <rFont val="Arial"/>
        <family val="2"/>
      </rPr>
      <t>.</t>
    </r>
    <r>
      <rPr>
        <sz val="10"/>
        <rFont val="Arial"/>
        <family val="2"/>
      </rPr>
      <t xml:space="preserve">
Por lo anterior, esta Oficina evidencia que, para el periodo objeto de seguimiento, la actividad se cumplió al 100% y dentro del tiempo establecido. </t>
    </r>
  </si>
  <si>
    <t>6.3.Redes de innovación pública</t>
  </si>
  <si>
    <t>6.3.1</t>
  </si>
  <si>
    <t>Realizar reuniones con entidades externas compartiendo buenas prácticas en la implementación de Gestión de Conocimiento e Innovación</t>
  </si>
  <si>
    <t>Dos (2) Jornadas  realizadas</t>
  </si>
  <si>
    <t>31/07/2024
31/12/2024</t>
  </si>
  <si>
    <t>El 26 de junio se realizó visita con un grupo de gestores de conocimiento e innovación al pabellón de Gestión de conocimiento del Cuerpo Oficial de Bomberos con el fin de conocer sus buenas practicas en el tema de Gestión de Conocimiento e Innovación.</t>
  </si>
  <si>
    <t>La OAP evidencia a través del registro fotográfico y listado de asistencia la realización  el 26 de junio de la visita al pabellón de Bomberos con el objetivo de compartir experiencias de Gestión de Conocimiento e innovación como una buena práctica. Con el desarrollo de la actividad se da un cumplimiento del 50%</t>
  </si>
  <si>
    <t>La actividad inicialmente programada se adelanto en el mes de julio.</t>
  </si>
  <si>
    <t>En relacion a esta actividad se generó contacto  con el Departamento Administrativo de la Función Pública en ralacion a la ruta de implementacion de la Política GESCO + I en donde se abordaron buenas practicas de diferentes entidades y donde fuimos felicitados por esta entidad debido a las buenas practicas que se vienen desarrollando pese a que somos un proceso nuevo en la entidad, con el levantamiento del proceso con la documentacion de formatos .</t>
  </si>
  <si>
    <t>La OAP evidencia realización de reunión con el acompañamiento del DAFP en la marco de la gestión del Conocimiento e Innovación el 17 de octubre. De esta manera, se da cumplimiento a la meta definida para la actividad antes de la fecha programada.</t>
  </si>
  <si>
    <t>La actividad de cumplio al 100% en el quinto bimestre</t>
  </si>
  <si>
    <r>
      <rPr>
        <b/>
        <sz val="10"/>
        <rFont val="Arial"/>
        <family val="2"/>
      </rPr>
      <t xml:space="preserve">Seguimiento OCI 10-05-2024: </t>
    </r>
    <r>
      <rPr>
        <sz val="10"/>
        <rFont val="Arial"/>
        <family val="2"/>
      </rPr>
      <t xml:space="preserve">
La actividad se programó para los meses de Julio y Diciembre de 2024.</t>
    </r>
  </si>
  <si>
    <r>
      <rPr>
        <b/>
        <sz val="10"/>
        <rFont val="Arial"/>
        <family val="2"/>
      </rPr>
      <t>Seguimiento OCI 10-09-2024:</t>
    </r>
    <r>
      <rPr>
        <sz val="10"/>
        <rFont val="Arial"/>
        <family val="2"/>
      </rPr>
      <t xml:space="preserve">
A través de los soportes allegados por la segunda línea de defensa, se evidenció que, el 26 de Junio de 2024 el grupo de gestores de conocimiento de la SDSCJ realizó visita al pabellón de </t>
    </r>
    <r>
      <rPr>
        <b/>
        <sz val="10"/>
        <rFont val="Arial"/>
        <family val="2"/>
      </rPr>
      <t>Gestión de conocimiento del Cuerpo Oficial de Bomberos</t>
    </r>
    <r>
      <rPr>
        <sz val="10"/>
        <rFont val="Arial"/>
        <family val="2"/>
      </rPr>
      <t>, con el fin de conocer buenas prácticas en la implementación de Gestión de Conocimiento e Innovación.
Sin embargo, se recomienda revisar la fecha de programaciòn y ejecución asociada en el documento, toda vez que, en la desagregaciòn mensual se registran ambas para el mes de Julio 2024, pero la ejecución de la actividad se lleva a cabo en el mes de Junio de 2024.</t>
    </r>
    <r>
      <rPr>
        <b/>
        <sz val="10"/>
        <rFont val="Arial"/>
        <family val="2"/>
      </rPr>
      <t xml:space="preserve">
</t>
    </r>
    <r>
      <rPr>
        <sz val="10"/>
        <rFont val="Arial"/>
        <family val="2"/>
      </rPr>
      <t xml:space="preserve">Por lo anterior, esta Oficina evidencia que, para el periodo objeto de seguimiento, la actividad se cumplió frente a la meta y dentro del tiempo establecido; y continua en ejecución. </t>
    </r>
  </si>
  <si>
    <t>6.3.2</t>
  </si>
  <si>
    <t xml:space="preserve">Presentar avances de la política de gestión del conocimiento y la innovación, así como las buenas prácticas, en el marco del Comité Sectorial de Gestión y Desempeño </t>
  </si>
  <si>
    <t>Una (1) presentación realizada CSCGD</t>
  </si>
  <si>
    <t>La actividad de presentar avances de la política de gestión del conocimiento y la innovación, así como las buenas prácticas en el marco del Comité Sectorial de Gestión y Desempeño, no se pudo llevar a cabo debido a que durante el período programado para la presentación, surgieron prioridades urgentes que requirieron la atención inmediata de los equipos involucrados, desviando recursos y tiempo cruciales para la organización de la actividad prevista. También se presentaron limitaciones en la agenda del comité, que no permitieron encontrar un espacio adecuado para realizar la presentación de manera efectiva.
A pesar de estos contratiempos, se ha mantenido el compromiso de continuar trabajando en la política de gestión del conocimiento y la innovación. Se planea reprogramar la presentación para una fecha próxima, asegurando que se cuenten con todos los recursos y el tiempo necesarios para realizar una exposición completa y detallada de los avances y buenas prácticas</t>
  </si>
  <si>
    <t>En relación a esta actividad se presentó para el CIGD desarrollado el 22 de noviembre, la Dimensión 6 de MIPG, centrada en la gestión del conocimiento, avanzó mediante la implementación de la estrategia GESCO+I, incluyendo la convocatoria de gestores y el desarrollo de talleres. Se alcanzó un porcentaje significativo de avance en los mapas de conocimiento, consolidando los cuatro pilares estratégicos. Los registros fotográficos documentaron estas actividades clave, destacando el compromiso con la innovación y el fortalecimiento institucional.</t>
  </si>
  <si>
    <t>6.3.3</t>
  </si>
  <si>
    <t>Participar en actividades con entidades externas relacionadas con gestión del conocimiento y la innovación pública</t>
  </si>
  <si>
    <t>Una (1) participación</t>
  </si>
  <si>
    <t>Una (1) partcipación</t>
  </si>
  <si>
    <t xml:space="preserve">Para el mes de septiembre la Secretaria de Seguridad en conjunto con sus Gestores de Conocimiento, participo en el  Smart City Expo Bogotá, promovido por Fira Barcelona International e impulsado por el principal evento internacional Smart City Expo World Congress, junto con el apoyo de la alcaldía Mayor de Bogotá, el cual reunio a expertos en ciudades inteligentes que compartirán ideas, conocimientos y soluciones sobre cómo llevar el desarrollo inteligente y sostenible a las ciudades y a las personas y comunidades que las habitan.
https://intranet.scj.gov.co/content/nuestros-gestores-de-conocimiento-e-innovaci%C3%B3n-participaron-en-la-smart-city-expo </t>
  </si>
  <si>
    <t>La OAP evidencia participación  de los Gestores de Conocimiento e Innovación participaron en la Smart City Expol el 26 de septiembre, dando cumplimiento a la meta programada.</t>
  </si>
  <si>
    <t>5.1. Apertura de datos para los ciudadanos y grupos de interés</t>
  </si>
  <si>
    <t>5.1.1</t>
  </si>
  <si>
    <t>Actualizar la sección de instancias de coordinación con los lineamientos Distritales (Resolución 753 de 2020 de la Secretaría General y usando los formatos de los anexos establecidos.)</t>
  </si>
  <si>
    <t xml:space="preserve">Una (1) actualización semestral de la sección de instancias de coordinación.	</t>
  </si>
  <si>
    <t xml:space="preserve">Subsecretaría de Seguridad y Convivencia
</t>
  </si>
  <si>
    <t>(Número de actualizaciones realizadas/Número de publicaciones programadas)*100</t>
  </si>
  <si>
    <t>Las actas que corresponden al Trimestre I de 2024 de la Comisión de Fútbol, se encuentran publicadas en la página web de la entidad.
Las actas que corresponden al periodo abril, mayo y junio de la Comisión de Fútbol, se remiten a la OAP para la actualización en la página web de la entidad.</t>
  </si>
  <si>
    <t>La OAP en los soportes cargados evidencias archivos de actas de sesiones ordinarias y extraordinarias, así como informe del primer trimestre y Protocolo distrital para la seguridad comodidad y convivencia en el futbol de Bogotá de junio de 2024, los cuales se encuentran publicados en el espacio del Botón de transparencia correspondiente a las instancias de coordinación: 
https://scj.gov.co/es/transparencia/obligacion-reporte-informacion/instancias-coordinacion</t>
  </si>
  <si>
    <t>Las actas que corresponden al Trimestre III (julio-agosto -septiembre) de 2024 de la Comisión de Fútbol, se encuentran publicadas en la página web de la entidad. 
Dichos soportes corresponden a sesiones ordinarias y extraordinarias.</t>
  </si>
  <si>
    <t>Las actas que corresponden a los meses de octubre, noviembre y diciembre,  se remiten mediante correo electrónico dirigido a la OAP para su publicación en la página web de la entidad. Dichos documentos corresponden a la Comisión Distrital de Seguridad, Comodidad y Convivencia en el Fútbol de Bogotá.
Los soportes corresponden a sesiones ordinarias y extraordinarias.</t>
  </si>
  <si>
    <t>La actualización semestral se realizó para el tercer trimestre de 2024, la cual fue reportada en el V Bimestre del reporte del programa de Transparencia,  las evidencias reposan en la carpeta denominada: Componente 5 Apertura de Información 5,1,1 5 Bimestre, teniendo en cuenta que la meta de la actividad es una actualización semestral. 
Sin embargo es importante aclarar que las actas que corresponden al cuarto trimestre pasan por revisión y trámite de firma por parte del presidente de la Comisión Distrital de Seguridad, Comodidad y Convivencia en el Fútbol de Bogotá, para este caso el presidente de la CDSCCFB, se encuentra en descanso y regresa hasta el 13 de enero de 2025. No obstante, lo establecido en la resolución 753 del 2020 indica que hasta el último día hábil del mes de enero sería el limite para el cargue de las mismas, por lo cual inmediatamente se tenga la información se remitirá oportunamente a la OAP para la publicación en la página web de la entidad.
Evidencia:
Pantallazos del cargue en la página web de la entidad, de las actas de la CDSCCFB correspondientes al V Bimestre de 2024, teniendo en cuenta que es una actualización en el semestre.</t>
  </si>
  <si>
    <t>La actividad se cumplió al 100% en el quinto bimestre, con las actas de la CDSCCFB</t>
  </si>
  <si>
    <r>
      <rPr>
        <b/>
        <sz val="10"/>
        <rFont val="Arial"/>
        <family val="2"/>
      </rPr>
      <t xml:space="preserve">Seguimiento OCI 10-05-2024: </t>
    </r>
    <r>
      <rPr>
        <sz val="10"/>
        <rFont val="Arial"/>
        <family val="2"/>
      </rPr>
      <t xml:space="preserve">
La actividad se programó para los meses de Junio y Diciembre de 2024.</t>
    </r>
  </si>
  <si>
    <r>
      <rPr>
        <b/>
        <sz val="10"/>
        <rFont val="Arial"/>
        <family val="2"/>
      </rPr>
      <t>Seguimiento OCI 10-09-2024:</t>
    </r>
    <r>
      <rPr>
        <sz val="10"/>
        <rFont val="Arial"/>
        <family val="2"/>
      </rPr>
      <t xml:space="preserve">
La Oficina de Control Interno evidenció que, en la sección de </t>
    </r>
    <r>
      <rPr>
        <b/>
        <i/>
        <sz val="10"/>
        <rFont val="Arial"/>
        <family val="2"/>
      </rPr>
      <t>Transparencia -&gt; Obligación de Reporte de Información Específica por Parte de la Entidad -&gt; Participación en Instancias de Coordinación</t>
    </r>
    <r>
      <rPr>
        <sz val="10"/>
        <rFont val="Arial"/>
        <family val="2"/>
      </rPr>
      <t xml:space="preserve"> se realizó la actualización de las instancias de coordinación con los lineamientos Distritales, mediante las actas de sesiones ordinarias y extraordinarias, y el Informe del Primer Trimestre y Protocolo Distrital para la Seguridad Comodidad y Convivencia en el fútbol de Bogotá.
</t>
    </r>
    <r>
      <rPr>
        <b/>
        <sz val="10"/>
        <rFont val="Arial"/>
        <family val="2"/>
      </rPr>
      <t xml:space="preserve">Link:
https://scj.gov.co/es/transparencia/obligacion-reporte-informacion/instancias-coordinacion
</t>
    </r>
    <r>
      <rPr>
        <sz val="10"/>
        <rFont val="Arial"/>
        <family val="2"/>
      </rPr>
      <t xml:space="preserve">
Por lo anterior, esta Oficina evidencia que, para el periodo objeto de seguimiento, la actividad se cumplió frente a la meta y dentro del tiempo establecido; y continua en ejecución.</t>
    </r>
  </si>
  <si>
    <t>5.1.2</t>
  </si>
  <si>
    <t>Actualizar  y publicar datos abiertos en la plataforma distrital.</t>
  </si>
  <si>
    <r>
      <t>Realizar la actualización y publicación de datos abiertos en el portal distrital, para el periodo comprend</t>
    </r>
    <r>
      <rPr>
        <sz val="11"/>
        <rFont val="Calibri"/>
        <family val="2"/>
        <scheme val="minor"/>
      </rPr>
      <t>ido entre el 01 de enero y el 31 de diciembre de 2024, de acuerdo con la programación establecida para cada mes.</t>
    </r>
  </si>
  <si>
    <t>Oficina de Análisis de Información y Estudios Estratégicos</t>
  </si>
  <si>
    <t xml:space="preserve">(Número de datos abiertos actualizados en el mes/ Número de datos abiertos programados en el mes)*100
</t>
  </si>
  <si>
    <t>Por parte de la OAP no se realizó solicitud de reporte para este periodo en las fechas establecidas, por lo cual no se realizó el correspondiente registro. Esta situción se subsano en días posteriores por parte de la dependencia líder en conjunto con Sindy Tunjano de la OAP y las evidencias quedatron en el repositorio.</t>
  </si>
  <si>
    <t>La actividad está programada para cumplirla durante la vigicencia. En este periodo no se registraron descripción de lo ejecutado ni oportaron evidencia de los datos abiertos actualiziados en enero y febrero</t>
  </si>
  <si>
    <t>Se  realiza el cargue de las evidencias en el repositorio correspondiente, para la actualización de los meses marzo y abril de 2024.</t>
  </si>
  <si>
    <t>La actividad está programada para cumplirla durante la vigencia. En este periodo no se reportaron datos abiertos actualizados periodo de seguimiento</t>
  </si>
  <si>
    <t>Se realizó la publicación de datos abiertos para los meses de  mayo y junio en el portal de datos abiertos de Bogotá.</t>
  </si>
  <si>
    <t>Se evidencia en las soportes cargados actualización y publicación de los datos abiertos en los meses de enero a junio, las evidencias aportadas en le primer bimestre fueron involuntariamente por parte de la dependencias cargadas en la carpeta equivocada, subsanado lo anterior se evidencias cumplimiento de lo programado. 
De acuerdo con la información dada por la profesional de la dirección no es posible establecer previamente el número de datos a actualizar, pero sí se actualiza de manera mensual como se evidencia.</t>
  </si>
  <si>
    <t>Se realizó la publicación de datos abiertos para los meses de julio y agosto en el portal de datos abiertos de Bogotá.</t>
  </si>
  <si>
    <r>
      <t xml:space="preserve">La OAP evidencia la publicación en los meses de julio y agosto de acuerdo con los archivos aportados:
</t>
    </r>
    <r>
      <rPr>
        <b/>
        <sz val="10"/>
        <rFont val="Arial"/>
        <family val="2"/>
      </rPr>
      <t>16 de Julio</t>
    </r>
    <r>
      <rPr>
        <sz val="10"/>
        <rFont val="Arial"/>
        <family val="2"/>
      </rPr>
      <t xml:space="preserve">
1. Delito de Alto Impacto. Bogotá D.C.
2. Incidente Reportado. Centro de Comando, Control, Comunicaciones y Cómputo de Bogotá - C4 Bogotá D.C.
3. Medida Correctiva. Bogotá D.C.
4. Incidentes Tramitados en el C4 - Numero Único de Seguridad y Emergencias NUSE. Bogotá D.C.
</t>
    </r>
    <r>
      <rPr>
        <b/>
        <sz val="10"/>
        <rFont val="Arial"/>
        <family val="2"/>
      </rPr>
      <t>14 de agosto</t>
    </r>
    <r>
      <rPr>
        <sz val="10"/>
        <rFont val="Arial"/>
        <family val="2"/>
      </rPr>
      <t xml:space="preserve">
1. Delito de Alto Impacto. Bogotá D.C.
2. Incidente Reportado. Centro de Comando, Control, Comunicaciones y Cómputo de Bogotá - C4 Bogotá D.C.
3. Medida Correctiva. Bogotá D.C.
4. Incidentes Tramitados en el C4 - Numero Único de Seguridad y Emergencias NUSE. Bogotá D.C.
así como, la información disponible en:
https://datosabiertos.bogota.gov.co/organization/secretaria-distrital-de-seguridad-convivencia-y-justicia
Para este periodo la actividad cuenta con un avance del 67% cumplimiento mensualmente con la actualización de los datos abiertos generados en la plataforma distrital.</t>
    </r>
  </si>
  <si>
    <t>Se realizó la publicación de datos abiertos para los meses de septiembre y octubre de 2024 en el portal de datos abiertos de Bogotá.
link: https://datosabiertos.bogota.gov.co/organization/secretaria-distrital-de-seguridad- convivencia-y-justicia</t>
  </si>
  <si>
    <t>La OAP evidencia la publicación en los meses de septiembre y agosto de acuerdo con los archivos aportados:
https://datosabiertos.bogota.gov.co/dataset?organization=secretaria-distrital-de-seguridad-convivencia-y-justicia&amp;groups=seguridad-y-defensa
Cumpliendo con lo programado y alcanzo un avance del 83% de ejecución de la actividad.</t>
  </si>
  <si>
    <t xml:space="preserve">Se realizó la publicación de datos abiertos para los meses de noviembre y diciembre de 2024 en el portal de datos abiertos de Bogotá.
link: https://datosabiertos.bogota.gov.co/organization/secretaria-distrital-de-seguridad- convivencia-y-justicia
</t>
  </si>
  <si>
    <t xml:space="preserve">Se valida la ejecución de la actividad, en el siguiente link, donde se pueden consultar los datos abiertos actualizados en el mes de diciembre 2024: 
 https://datosabiertos.bogota.gov.co/organization/secretaria-distrital-de-seguridad- convivencia-y-justicia 
 </t>
  </si>
  <si>
    <r>
      <rPr>
        <b/>
        <sz val="10"/>
        <color rgb="FF000000"/>
        <rFont val="Arial"/>
        <family val="2"/>
      </rPr>
      <t xml:space="preserve">Seguimiento OCI 10-05-2024: 
</t>
    </r>
    <r>
      <rPr>
        <sz val="10"/>
        <color rgb="FF000000"/>
        <rFont val="Arial"/>
        <family val="2"/>
      </rPr>
      <t xml:space="preserve">
La Oficina de Control Interno evidenció que, en el registro de los meses de enero y febrero de 2024, se realizó el registro de dos y quince actualizaciones y/o publicaciones de datos abiertos; respectivamente.
No obstante, en las carpetas de soportes allegados por la OAP, no se evidenció ningún registro que diera cuenta del cumplimiento de dicha actividad.
Por lo anterior, esta Oficina no puede determinar si para el periodo objeto de seguimiento, la actividad se cumplió frente a la meta y dentro del tiempo establecido. </t>
    </r>
  </si>
  <si>
    <r>
      <rPr>
        <b/>
        <sz val="10"/>
        <rFont val="Arial"/>
        <family val="2"/>
      </rPr>
      <t>Seguimiento OCI 10-09-2024:</t>
    </r>
    <r>
      <rPr>
        <sz val="10"/>
        <rFont val="Arial"/>
        <family val="2"/>
      </rPr>
      <t xml:space="preserve">
La Oficina de Control Interno evidenció en el reporte de este cuatrimestre, el registro de los soportes allegados de la actualización y publicación de datos abiertos en la plataforma distrital, para los meses de: </t>
    </r>
    <r>
      <rPr>
        <b/>
        <sz val="10"/>
        <rFont val="Arial"/>
        <family val="2"/>
      </rPr>
      <t>Enero, Febrero</t>
    </r>
    <r>
      <rPr>
        <sz val="10"/>
        <rFont val="Arial"/>
        <family val="2"/>
      </rPr>
      <t xml:space="preserve">, </t>
    </r>
    <r>
      <rPr>
        <b/>
        <sz val="10"/>
        <rFont val="Arial"/>
        <family val="2"/>
      </rPr>
      <t xml:space="preserve">Marzo, Abril, Mayo, Junio, Julio; y Agosto de 2024.
</t>
    </r>
    <r>
      <rPr>
        <sz val="10"/>
        <rFont val="Arial"/>
        <family val="2"/>
      </rPr>
      <t xml:space="preserve">
</t>
    </r>
    <r>
      <rPr>
        <b/>
        <sz val="10"/>
        <rFont val="Arial"/>
        <family val="2"/>
      </rPr>
      <t xml:space="preserve">Link: https://datosabiertos.bogota.gov.co/organization/secretaria-distrital-de-seguridad-convivencia-y-justicia
</t>
    </r>
    <r>
      <rPr>
        <sz val="10"/>
        <rFont val="Arial"/>
        <family val="2"/>
      </rPr>
      <t xml:space="preserve">
Por lo anterior, esta Oficina evidencia que, para el periodo objeto de seguimiento, la actividad se cumplió frente a la meta y dentro del tiempo establecido; y continua en ejecución.</t>
    </r>
  </si>
  <si>
    <t>5.2. Entrega de información en lenguaje sencillo que de cuenta de la gestión institucional</t>
  </si>
  <si>
    <t>5.2.1</t>
  </si>
  <si>
    <t xml:space="preserve">Elaborar y publicar el informe trimestral de gestión de la entidad, en lenguaje claro y comprensible. </t>
  </si>
  <si>
    <t>Cuatro (4) informes de gestión publicados en la página web de la entidad</t>
  </si>
  <si>
    <t>30/04/2024
31/07/2024
31/10/2024</t>
  </si>
  <si>
    <t>Actualmente la Oficina Asesora de Planeación se encuentra en proceso de elaboración del Informe de gestión a partir de la información suministrada por las dependencias.</t>
  </si>
  <si>
    <t>Teniendo en cuenta la fecha de programación es importante se de cumplimiento a la misma en el menor tiempo posible.</t>
  </si>
  <si>
    <t>En el mes de mayo se culminó la elaboración del informe de gestión de la SDSCJ del primer trimestre, el cual se encuentra publicado en la página WEB de la entidad:
 https://scj.gov.co/es/transparencia/planeacion-presupuesto-ingresos/informe-gestion</t>
  </si>
  <si>
    <t>Se evidencia informe de gestión del primer trimestre elaborado publicado en la sitio web de la entidad en el botón de transparencia y sección del Menú Participa.</t>
  </si>
  <si>
    <t>En el mes de julio elaboró y publicó informe de gestión de la SDSCJ del primer semestre, el cual se encuentra publicado en la página WEB de la entidad:
https://scj.gov.co/sites/default/files/control/INFORME%20DE%20GESTION%20SDSCJ%202024%20PRIMER%20SEMESTRE%20-PUBLICADO%20WEB.pdf</t>
  </si>
  <si>
    <t>Se evidencia elaboración y publicación el 31 de julio  del informe de gestión consolidado de enero a junio 2024 disponible en el sitio web de la entidad en el botón de transparencia y sección del Menú Participa:
 https://scj.gov.co/es/transparencia/planeacion-presupuesto-ingresos/informe-gestion
https://scj.gov.co/es/transparencia/rendicion-de-cuentas/informacion-gestion
.</t>
  </si>
  <si>
    <t>En el mes de octubre se  elaboró y publicó informe de gestión de la SDSCJ con corte a sptiembre, el cual se encuentra publicado en la página WEB de la entidad:
https://scj.gov.co/sites/default/files/control/INFORME%20DE%20GESTION%20SDSCJ%202024%20PRIMER%20SEMESTRE%20-PUBLICADO%20WEB.pdf</t>
  </si>
  <si>
    <t>"Se evidencia elaboración y publicación el 31 de julio  del informe de gestión consolidado de enero a junio 2024 disponible en el sitio web de la entidad en el botón de transparencia y sección del Menú Participa:
 https://scj.gov.co/es/transparencia/planeacion-presupuesto-ingresos/informe-gestion
https://scj.gov.co/es/transparencia/rendicion-de-cuentas/informacion-gestion
Cumpliendo con lo programado y alcanzando un nivel de ejecución 100%</t>
  </si>
  <si>
    <t>La actividad se cumplio al 100% en el quinto bimestre.</t>
  </si>
  <si>
    <r>
      <rPr>
        <b/>
        <sz val="10"/>
        <rFont val="Arial"/>
        <family val="2"/>
      </rPr>
      <t xml:space="preserve">Seguimiento OCI 10-05-2024: </t>
    </r>
    <r>
      <rPr>
        <sz val="10"/>
        <rFont val="Arial"/>
        <family val="2"/>
      </rPr>
      <t xml:space="preserve">
La Oficina de Control Interno evidenció que, a la fecha no se ha elaborado ni publicado en la pagina web de la entidad, el </t>
    </r>
    <r>
      <rPr>
        <b/>
        <i/>
        <sz val="10"/>
        <rFont val="Arial"/>
        <family val="2"/>
      </rPr>
      <t>Informe trimestral de gestión de la entidad.</t>
    </r>
    <r>
      <rPr>
        <sz val="10"/>
        <rFont val="Arial"/>
        <family val="2"/>
      </rPr>
      <t xml:space="preserve">
Así las cosas, esta Oficina recomienda aunar esfuerzos para dar cumplimiento a las actividades formuladas; y evaluar un ajuste a las fechas programadas; teniendo en cuenta que la meta anual son 3 informes elaborados y publicados.
Por lo anterior, esta Oficina observa que para el periodo objeto de seguimiento, la actividad no se cumplió frente a la meta ni dentro del tiempo establecido.</t>
    </r>
    <r>
      <rPr>
        <sz val="10"/>
        <color rgb="FFFF0000"/>
        <rFont val="Arial"/>
        <family val="2"/>
      </rPr>
      <t xml:space="preserve"> </t>
    </r>
  </si>
  <si>
    <r>
      <rPr>
        <b/>
        <sz val="10"/>
        <rFont val="Arial"/>
        <family val="2"/>
      </rPr>
      <t>Seguimiento OCI 10-09-2024:</t>
    </r>
    <r>
      <rPr>
        <sz val="10"/>
        <rFont val="Arial"/>
        <family val="2"/>
      </rPr>
      <t xml:space="preserve">
La Oficina de Control Interno evidenció que, en la sección de </t>
    </r>
    <r>
      <rPr>
        <b/>
        <i/>
        <sz val="10"/>
        <rFont val="Arial"/>
        <family val="2"/>
      </rPr>
      <t xml:space="preserve">Transparencia </t>
    </r>
    <r>
      <rPr>
        <sz val="10"/>
        <rFont val="Arial"/>
        <family val="2"/>
      </rPr>
      <t xml:space="preserve">de la página web de la entidad, se realizó la publicación del </t>
    </r>
    <r>
      <rPr>
        <b/>
        <i/>
        <sz val="10"/>
        <rFont val="Arial"/>
        <family val="2"/>
      </rPr>
      <t>Informe de Gestión de la SDSCJ</t>
    </r>
    <r>
      <rPr>
        <sz val="10"/>
        <rFont val="Arial"/>
        <family val="2"/>
      </rPr>
      <t xml:space="preserve"> correspondiente al Primer semestre de la vigencia 2024.</t>
    </r>
    <r>
      <rPr>
        <b/>
        <sz val="10"/>
        <rFont val="Arial"/>
        <family val="2"/>
      </rPr>
      <t xml:space="preserve">
</t>
    </r>
    <r>
      <rPr>
        <sz val="10"/>
        <rFont val="Arial"/>
        <family val="2"/>
      </rPr>
      <t xml:space="preserve">
</t>
    </r>
    <r>
      <rPr>
        <b/>
        <sz val="10"/>
        <rFont val="Arial"/>
        <family val="2"/>
      </rPr>
      <t xml:space="preserve">Link:
https://scj.gov.co/es/transparencia/obligacion-reporte-informacion/instancias-coordinacion
</t>
    </r>
    <r>
      <rPr>
        <sz val="10"/>
        <rFont val="Arial"/>
        <family val="2"/>
      </rPr>
      <t xml:space="preserve">
Por lo anterior, esta Oficina evidencia que, para el periodo objeto de seguimiento, la actividad se cumplió frente a la meta y dentro del tiempo establecido; y continua en ejecución.
Sin embargo se recomienda a la OAP, validar el registro de ejecución de la actividad para el mes de Julio, toda vez que, no se observó reporte del mismo en el seguimiento. </t>
    </r>
  </si>
  <si>
    <t>5.2.2</t>
  </si>
  <si>
    <t xml:space="preserve">Elaborar y divulgar  tres piezas comunicacionales  para la ciudadanía en lenguaje claro, amable, cercano y entendible sobre avances de gestión de la Entidad en temas de seguridad, convivencia y justicia (Presentaciones, comunicados de prensa, carteleras, piezas gráficas para redes sociales y otros medios). </t>
  </si>
  <si>
    <t xml:space="preserve">Tres (3) piezas de comunicación </t>
  </si>
  <si>
    <t>Se recomienda cargas las respectivas evidencias</t>
  </si>
  <si>
    <t>Se realiza y divulga de la pieza grafica para redes sociales sobre los avances de gestión de la Entidad  en temas de seguridad, convivencia y justicia.</t>
  </si>
  <si>
    <t xml:space="preserve">Se observa evidencia de  la realización y publicación de la pieza gráfica. </t>
  </si>
  <si>
    <t>En la evidencia se observa la pieza gráfica "Acciones para que Bogotá camine segura"  difundida a través de X el 4 de junio https://x.com/SeguridadBOG/status/1798039222865330548 
Esta actividad estaba programada para el mes de julio, al realizarla en este periodo se llevan 2 piezas graficas de las 3 programadas y un avance del 67%</t>
  </si>
  <si>
    <t xml:space="preserve">La actividad programada para el periodo de seguimiento se ejecuto en el tercer bimestre. </t>
  </si>
  <si>
    <t>La OAC elaboró y divulgó diferentes piezas de comunicación para la ciudadanía en lenguaje claro, amable, cercano y entendible sobre los avances del C4 EL CEREBRO PARA LA ATENCION DE EMERGENCIAS”, donde se evidencian los resultados obtenidos con la tecnología y efectividad de la Línea 123, los miles de capturados e incautaciones gracias a las cámaras de video vigilancia, entre otros. Todo esto se desarrolló en todos los medios externos con los que cuenta la entidad y en los medios de comunicación.</t>
  </si>
  <si>
    <t>La OAP evidencia la publicación en el mes de septiembre una pieza en el marco de la campaña “C4 EL CEREBRO PARA LA ATENCION DE EMERGENCIAS”, Cumpliendo con lo programado para el periodo y alcanzo el 100% de ejecución de la actividad.</t>
  </si>
  <si>
    <t>La actividad no se encuentra programada para el periodo, esta fue cumplida al 100% en el seguimiento anterior</t>
  </si>
  <si>
    <r>
      <rPr>
        <b/>
        <sz val="10"/>
        <rFont val="Arial"/>
        <family val="2"/>
      </rPr>
      <t xml:space="preserve">Seguimiento OCI 10-05-2024: </t>
    </r>
    <r>
      <rPr>
        <sz val="10"/>
        <rFont val="Arial"/>
        <family val="2"/>
      </rPr>
      <t xml:space="preserve">
La Oficina de Control Interno evidenció que, en el mes de marzo de 2024 la Oficina Asesora de Comunicaciones elaboro y divulgo la pieza </t>
    </r>
    <r>
      <rPr>
        <b/>
        <i/>
        <sz val="10"/>
        <rFont val="Arial"/>
        <family val="2"/>
      </rPr>
      <t>“INFORME DE GESTION”</t>
    </r>
    <r>
      <rPr>
        <sz val="10"/>
        <rFont val="Arial"/>
        <family val="2"/>
      </rPr>
      <t xml:space="preserve"> en la plataforma X, para dar a conocer la gestión de la entidad en los 2 primeros meses del año.
Por lo anterior, esta Oficina evidencia que, para el periodo objeto de seguimiento, la actividad se cumplió frente a la meta y dentro del tiempo establecido; y continua en ejecución.</t>
    </r>
  </si>
  <si>
    <r>
      <rPr>
        <b/>
        <sz val="10"/>
        <rFont val="Arial"/>
        <family val="2"/>
      </rPr>
      <t xml:space="preserve">Seguimiento OCI 10-09-2024: </t>
    </r>
    <r>
      <rPr>
        <sz val="10"/>
        <rFont val="Arial"/>
        <family val="2"/>
      </rPr>
      <t xml:space="preserve">
La Oficina de Control Interno evidenció que, en el mes de Junio de 2024 la Oficina Asesora de Comunicaciones elaboró y divulgó la pieza </t>
    </r>
    <r>
      <rPr>
        <b/>
        <i/>
        <sz val="10"/>
        <rFont val="Arial"/>
        <family val="2"/>
      </rPr>
      <t>“ACCIONES PARA QUE BOGOTA CAMINE SEGURA”</t>
    </r>
    <r>
      <rPr>
        <sz val="10"/>
        <rFont val="Arial"/>
        <family val="2"/>
      </rPr>
      <t xml:space="preserve"> en la plataforma X, para dar a conocer la gestión de la entidad en lo que vamos del año. 
</t>
    </r>
    <r>
      <rPr>
        <b/>
        <sz val="10"/>
        <rFont val="Arial"/>
        <family val="2"/>
      </rPr>
      <t xml:space="preserve">Link: https://x.com/SeguridadBOG/status/1798039222865330548 </t>
    </r>
    <r>
      <rPr>
        <sz val="10"/>
        <rFont val="Arial"/>
        <family val="2"/>
      </rPr>
      <t xml:space="preserve">
Por lo anterior, esta Oficina evidencia que, para el periodo objeto de seguimiento, la actividad se cumplió frente a la meta y dentro del tiempo establecido; y continua en ejecución.</t>
    </r>
  </si>
  <si>
    <t>5.2.3</t>
  </si>
  <si>
    <t xml:space="preserve">Incluir interpretación de lengua de señas colombianas o subtítulos en los videos mensual, para que las personas con discapacidad auditiva o quienes vean los videos en pantallas o dispositivos sin sonido, puedan recibir el mensaje. 
</t>
  </si>
  <si>
    <t>Doce (12) videos con lengua de señas colombianas o subtítulos (tres trimestrales)</t>
  </si>
  <si>
    <t>(Número de videos publicados con lengua de señas o subtitulados/Número de videos programados para publicar con lengua de señas o subtitulados)*100</t>
  </si>
  <si>
    <t>Se realizan Gif para el rediseño de la pagina web de la entidad, con interpretacion lengua de señas, y se realizaron 2 piezas de comunicacion para redes en lenguaje de señas.</t>
  </si>
  <si>
    <t>Se observa que para el trimestre se realizó Gif para la página WEB de la entidad y divulgación de dos piezas con interpretación de lengua de señas.</t>
  </si>
  <si>
    <t>Se realizan 3 piezas de comunicacion para redes en lenguaje de señas.</t>
  </si>
  <si>
    <t>Se evidencia en los soportes cargados los videos "¡La protección de los animales es fundamental en la construcción de una Bogotá segura!" Publicado el 30 de abril
"Convivamos en parche" y "Con su apoyo seguiremos cerrando los espacios a la violencia y al crimen" publicados el  24 mayo 2024</t>
  </si>
  <si>
    <t>En el trimestre se publicaron 7 videos en la web de la entidad y red social, con interpretación de lengua de señas y/o subtítulos</t>
  </si>
  <si>
    <t>La OAP se evidencia a través de los soportes entregados la publicación  de 4 videos en el mes de septiembre correspondientes al periodo de seguimiento.</t>
  </si>
  <si>
    <t>En el trimestre publicaron 7 videos con lenguaje de señas en la pagina web de la entidad y se envian gifs con lengua de señas para la actualizacion y publicacion en el sitio web de la entidad. Las evidencias se encuentran cargadas en la carpeta denominada "COMPONENTE 5 APERTURA DE INFORMACION" Actividad 5.2.3, Bimestre VI</t>
  </si>
  <si>
    <t>Se valida el cumplimiento de la actividad con el soporte documental aportado, que da cuenta de la publicación de 7 videos 
en web de la entidad y red social para que las personas con discapacidad auditiva o quienes vean 
los videos en pantallas o dispositivos sin sonido, puedan recibir el mensaje</t>
  </si>
  <si>
    <r>
      <rPr>
        <b/>
        <sz val="10"/>
        <rFont val="Arial"/>
        <family val="2"/>
      </rPr>
      <t xml:space="preserve">Seguimiento OCI 10-05-2024: </t>
    </r>
    <r>
      <rPr>
        <sz val="10"/>
        <rFont val="Arial"/>
        <family val="2"/>
      </rPr>
      <t xml:space="preserve">
La Oficina de Control Interno evidenció que, en el mes de marzo de 2024 La Oficina Asesora de Comunicaciones realizó los Gif para rediseñar la página web de la entidad, con interpretación lengua de señas, los cuales fueron usados en la divulgación de las piezas </t>
    </r>
    <r>
      <rPr>
        <b/>
        <i/>
        <sz val="10"/>
        <rFont val="Arial"/>
        <family val="2"/>
      </rPr>
      <t>"Recomendaciones para proteger el agua"</t>
    </r>
    <r>
      <rPr>
        <sz val="10"/>
        <rFont val="Arial"/>
        <family val="2"/>
      </rPr>
      <t xml:space="preserve"> y </t>
    </r>
    <r>
      <rPr>
        <b/>
        <i/>
        <sz val="10"/>
        <rFont val="Arial"/>
        <family val="2"/>
      </rPr>
      <t>"5 estrategias claras y contundentes hacen parte del Plan de Seguridad de Bogotá".</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</si>
  <si>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 xml:space="preserve">Seguimiento OCI 10-09-2024: </t>
    </r>
    <r>
      <rPr>
        <sz val="10"/>
        <rFont val="Arial"/>
        <family val="2"/>
      </rPr>
      <t xml:space="preserve">
La Oficina de Control Interno evidenció que, en el mes de mayo de 2024 la Oficina Asesora de Comunicaciones realizó divulgación de las siguientes piezas con interpretación lengua de señas, a saber:
- </t>
    </r>
    <r>
      <rPr>
        <b/>
        <i/>
        <sz val="10"/>
        <rFont val="Arial"/>
        <family val="2"/>
      </rPr>
      <t xml:space="preserve">¡La protección de los animales es fundamental en la construcción de una Bogotá segura!: </t>
    </r>
    <r>
      <rPr>
        <sz val="10"/>
        <rFont val="Arial"/>
        <family val="2"/>
      </rPr>
      <t xml:space="preserve">https://www.youtube.com/watch?v=WvXAtV-Nriw
- </t>
    </r>
    <r>
      <rPr>
        <b/>
        <i/>
        <sz val="10"/>
        <rFont val="Arial"/>
        <family val="2"/>
      </rPr>
      <t xml:space="preserve">Convivamos en parche: </t>
    </r>
    <r>
      <rPr>
        <sz val="10"/>
        <rFont val="Arial"/>
        <family val="2"/>
      </rPr>
      <t xml:space="preserve"> https://www.youtube.com/watch?v=vafUbC4hgqI
- </t>
    </r>
    <r>
      <rPr>
        <b/>
        <i/>
        <sz val="10"/>
        <rFont val="Arial"/>
        <family val="2"/>
      </rPr>
      <t>Con su apoyo seguiremos cerrando los espacios a la violencia y al crimen:</t>
    </r>
    <r>
      <rPr>
        <sz val="10"/>
        <rFont val="Arial"/>
        <family val="2"/>
      </rPr>
      <t xml:space="preserve"> https://www.youtube.com/watch?v=LdJ8E9Zsri4</t>
    </r>
    <r>
      <rPr>
        <b/>
        <i/>
        <sz val="10"/>
        <rFont val="Arial"/>
        <family val="2"/>
      </rPr>
      <t xml:space="preserve">
</t>
    </r>
    <r>
      <rPr>
        <sz val="10"/>
        <rFont val="Arial"/>
        <family val="2"/>
      </rPr>
      <t xml:space="preserve">
Por lo anterior, esta Oficina evidencia que, para el periodo objeto de seguimiento, la actividad se cumplió frente a la meta y dentro del tiempo establecido; y continua en ejecución.</t>
    </r>
  </si>
  <si>
    <t>5.3. Apertura de la información presupuestal institucional y de resultados</t>
  </si>
  <si>
    <t>5.3.1</t>
  </si>
  <si>
    <t>Publicar en la página web de la SDSCJ, la enlace del Secop II donde se encuentra la versión inicial y posteriores del Plan Anual de Adquisidores - PAA; así como, los archivos de seguimiento del Plan Anual de Adquisiciones de la entidad.</t>
  </si>
  <si>
    <t xml:space="preserve">Una (1) publicación y tres (3) seguimientos del PAA publicados en la página web </t>
  </si>
  <si>
    <t>Subsecretaria de gestión institucional</t>
  </si>
  <si>
    <t>(Número de seguimientos publicados /Número seguimientos programados)*100</t>
  </si>
  <si>
    <t xml:space="preserve">31/01/2024 
30/04/2024
31/07/2024
31/10/2024
</t>
  </si>
  <si>
    <t>El 22 de enero de 2024, se publicó en la página web de la entidad el enlace del Secop II donde se encuentra la versión inicial y posteriores del Plan Anual de Adquisidores para la vigencia 2024.
Se adjunta pantallazo de la página web y la ruta para acceder a la misma. 
Ruta:
https://scj.gov.co/es/transparencia/contratacion/plan-anual-adquisiciones</t>
  </si>
  <si>
    <t>Se observa publicación en la página WEB de la entidad.</t>
  </si>
  <si>
    <t>El 05 de abril de 2024, se publicó en la página web de la entidad el primer seguimiento al  Plan Anual de Adquisidores para la vigencia 2024.
Se adjunta pantallazo de la página web, la ruta para acceder a la misma y el documento del seguimiento que se encuentra publicado.
Ruta:
https://scj.gov.co/es/transparencia/contratacion/plan-anual-adquisiciones</t>
  </si>
  <si>
    <t>Se observa evidencia de la realización y publicación del primer seguimiento al Plan Anual de Adquisiciones 2024.</t>
  </si>
  <si>
    <t>El 04 de julio de 2024, se publicó en la página web de la entidad el segundo seguimiento al  Plan Anual de Adquisidores para la vigencia 2024.
Ruta:
https://scj.gov.co/es/transparencia/contratacion/plan-anual-adquisiciones"</t>
  </si>
  <si>
    <t>La OAP evidencia publicación el 4 de julio del seguimiento al PAA - Segundo Trimestre de 2024:
https://scj.gov.co/es/transparencia/contratacion/plan-anual-adquisiciones</t>
  </si>
  <si>
    <t>El 6 de Noviembre de 2024, se publicó en la página web de la entidad el tercer seguimiento al  Plan Anual de Adquisidores para la vigencia 2024.
Ruta:
https://scj.gov.co/es/transparencia/contratacion/plan-anual-adquisiciones</t>
  </si>
  <si>
    <t xml:space="preserve">La OAP identifica que la publicación realizada del tercer seguimiento al Plan Anual de Adquisiciones de  2024 se realizó en el sitio web de la entidad https://scj.gov.co/es/transparencia/contratacion/plan-anual-adquisiciones el 7 de noviembre, dando cumplimiento con la actividad en una fecha posterior a la programa
</t>
  </si>
  <si>
    <r>
      <rPr>
        <b/>
        <sz val="10"/>
        <rFont val="Arial"/>
        <family val="2"/>
      </rPr>
      <t xml:space="preserve">Seguimiento OCI 10-05-2024: </t>
    </r>
    <r>
      <rPr>
        <sz val="10"/>
        <rFont val="Arial"/>
        <family val="2"/>
      </rPr>
      <t xml:space="preserve">
La Oficina de Control Interno evidenció que, el 22 de enero del presente se realizó la publicación en la pagina web de la entidad del </t>
    </r>
    <r>
      <rPr>
        <b/>
        <i/>
        <sz val="10"/>
        <rFont val="Arial"/>
        <family val="2"/>
      </rPr>
      <t>"Plan Anual de Adquisiciones (PAA) Vigencia 2024".</t>
    </r>
    <r>
      <rPr>
        <sz val="10"/>
        <rFont val="Arial"/>
        <family val="2"/>
      </rPr>
      <t xml:space="preserve"> Asimismo, se observó que para el 05 de abril de 2024, la entidad publicó el </t>
    </r>
    <r>
      <rPr>
        <b/>
        <i/>
        <sz val="10"/>
        <rFont val="Arial"/>
        <family val="2"/>
      </rPr>
      <t xml:space="preserve">Primero seguimiento al PAA 2024. 
</t>
    </r>
    <r>
      <rPr>
        <b/>
        <sz val="10"/>
        <rFont val="Arial"/>
        <family val="2"/>
      </rPr>
      <t>Link:
https://scj.gov.co/es/transparencia/contratacion/plan-anual-adquisiciones</t>
    </r>
    <r>
      <rPr>
        <b/>
        <i/>
        <sz val="10"/>
        <rFont val="Arial"/>
        <family val="2"/>
      </rPr>
      <t xml:space="preserve">
</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</si>
  <si>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 xml:space="preserve">Seguimiento OCI 10-09-2024: </t>
    </r>
    <r>
      <rPr>
        <sz val="10"/>
        <rFont val="Arial"/>
        <family val="2"/>
      </rPr>
      <t xml:space="preserve">
La Oficina de Control Interno observó que para el 04 de Julio de 2024, la entidad publicó el </t>
    </r>
    <r>
      <rPr>
        <b/>
        <i/>
        <sz val="10"/>
        <rFont val="Arial"/>
        <family val="2"/>
      </rPr>
      <t xml:space="preserve">Segundo seguimiento al PAA 2024. 
</t>
    </r>
    <r>
      <rPr>
        <b/>
        <sz val="10"/>
        <rFont val="Arial"/>
        <family val="2"/>
      </rPr>
      <t>Link:
https://scj.gov.co/es/transparencia/contratacion/plan-anual-adquisiciones</t>
    </r>
    <r>
      <rPr>
        <b/>
        <i/>
        <sz val="10"/>
        <rFont val="Arial"/>
        <family val="2"/>
      </rPr>
      <t xml:space="preserve">
</t>
    </r>
    <r>
      <rPr>
        <sz val="10"/>
        <rFont val="Arial"/>
        <family val="2"/>
      </rPr>
      <t xml:space="preserve">
Por lo anterior, esta Oficina evidencia que, para el periodo objeto de seguimiento, la actividad se cumplió frente a la meta y dentro del tiempo establecido; y continua en ejecución.</t>
    </r>
  </si>
  <si>
    <t>5.3.2</t>
  </si>
  <si>
    <t xml:space="preserve">Actualizar y publicar mensualmente en la página web de la entidad,  la información de ejecución presupuestal de gastos e inversiones </t>
  </si>
  <si>
    <t>Doces (12) publicaciones en la página web</t>
  </si>
  <si>
    <t>Dirección Financiera</t>
  </si>
  <si>
    <t>(Número de publicaciones realizadas /Número publicaciones programadas)*100</t>
  </si>
  <si>
    <t>Se publica en la pagina web de la SDCJ mensualmente la actualización respecto a la ejecucion presupuestal para cada unidad ejecutora durante la vigencia 
Ruta: https://scj.gov.co/es/transparencia/planeacion-presupuesto-ingresos/ejecucion-presupuestal</t>
  </si>
  <si>
    <t>Se evidencia publicación mensual en el sitio web de la entidad en el enlace https://scj.gov.co/es/transparencia/planeacion-presupuesto-ingresos/ejecucion-presupuestal</t>
  </si>
  <si>
    <t>Se publica en la pagina web de la SDCJ mensualmente la actualización respecto a la ejecucion presupuestal para cada unidad ejecutora durante la vigencia 
Ruta: https://scj.gov.co/es/transparencia/planeacion-presupuesto-ingresos/ejecucion-presupuestal
Es de aclarar que la SDCJ no cuenta con tesoreria, ni tampoco con ingresos propios. Estos son articulados directamente con la SDH, por ende no nos corresponde realizar publicación de anexos que indiquen rentas o ingresos,  tasas o frecuencias de cobro.</t>
  </si>
  <si>
    <t>La OAP evidencia publicación del 08 de julio y 12 de agosto mensual de la ejecución presupuestal para cada unidad ejecutora en el sitio web de la entidad en el enlace 
https://scj.gov.co/es/transparencia/planeacion-presupuesto-ingresos/ejecucion-presupuestal</t>
  </si>
  <si>
    <t>Se publica en la pagina web de la SDCJ mensualmente la actualización a la ejecucion presupuestal para cada unidad ejecutora durante la vigencia.
https://scj.gov.co/es/transparencia/planeacion-presupuesto-ingresos/ejecucion-presupuestal</t>
  </si>
  <si>
    <t>La OAP evidencia publicación en los meses de septiembre y octubre de la ejecución presupuestal de gastos e inversiones para cada unidad ejecutora en el sitio web de la entidad.
https://scj.gov.co/es/transparencia/planeacion-presupuesto-ingresos/ejecucion-presupuestal
Dando cumplimiento a lo programado y alcanzando una ejecución del 83% de la actividad.</t>
  </si>
  <si>
    <t>Se valida la ejecución de la actividad, con la revisión de actualización realizada en el siguiente enlace https://scj.gov.co/es/transparencia/planeacion-presupuesto-ingresos/ejecucion-presupuestal</t>
  </si>
  <si>
    <r>
      <rPr>
        <b/>
        <sz val="10"/>
        <rFont val="Arial"/>
        <family val="2"/>
      </rPr>
      <t xml:space="preserve">Seguimiento OCI 10-05-2024: </t>
    </r>
    <r>
      <rPr>
        <sz val="10"/>
        <rFont val="Arial"/>
        <family val="2"/>
      </rPr>
      <t xml:space="preserve">
La actividad se programó para el mes de Diciembre de 2024.
De igual forma se sugiere revisar la diferencia entre la descripción de la actividad </t>
    </r>
    <r>
      <rPr>
        <i/>
        <sz val="10"/>
        <rFont val="Arial"/>
        <family val="2"/>
      </rPr>
      <t xml:space="preserve">"Actualizar y publicar </t>
    </r>
    <r>
      <rPr>
        <b/>
        <i/>
        <sz val="10"/>
        <rFont val="Arial"/>
        <family val="2"/>
      </rPr>
      <t>mensualmente</t>
    </r>
    <r>
      <rPr>
        <i/>
        <sz val="10"/>
        <rFont val="Arial"/>
        <family val="2"/>
      </rPr>
      <t xml:space="preserve"> en la página web de la entidad,  la información de ejecución presupuestal de gastos e inversiones"</t>
    </r>
    <r>
      <rPr>
        <sz val="10"/>
        <rFont val="Arial"/>
        <family val="2"/>
      </rPr>
      <t>, y el cronograma establecido para la misma, donde se indica una única fecha en el mes de diciembre 2024.</t>
    </r>
  </si>
  <si>
    <r>
      <rPr>
        <b/>
        <sz val="10"/>
        <rFont val="Arial"/>
        <family val="2"/>
      </rPr>
      <t>Seguimiento OCI 10-09-2024:</t>
    </r>
    <r>
      <rPr>
        <sz val="10"/>
        <rFont val="Arial"/>
        <family val="2"/>
      </rPr>
      <t xml:space="preserve">
La Oficina de Control Interno evidenció que, se realizó la actualización y publicación en la página web de la entidad de la información de ejecución presupuestal de gastos e inversiones, para los meses de: </t>
    </r>
    <r>
      <rPr>
        <b/>
        <sz val="10"/>
        <rFont val="Arial"/>
        <family val="2"/>
      </rPr>
      <t>Enero, Febrero</t>
    </r>
    <r>
      <rPr>
        <sz val="10"/>
        <rFont val="Arial"/>
        <family val="2"/>
      </rPr>
      <t xml:space="preserve">, </t>
    </r>
    <r>
      <rPr>
        <b/>
        <sz val="10"/>
        <rFont val="Arial"/>
        <family val="2"/>
      </rPr>
      <t xml:space="preserve">Marzo, Abril, Mayo, Junio, Julio; y Agosto de 2024, </t>
    </r>
    <r>
      <rPr>
        <sz val="10"/>
        <rFont val="Arial"/>
        <family val="2"/>
      </rPr>
      <t>lo anterior, se encuentra asociado a que se tuvo en cuenta la recomendación de la OCI y se ajusta la programación de la actividad.</t>
    </r>
    <r>
      <rPr>
        <b/>
        <sz val="10"/>
        <rFont val="Arial"/>
        <family val="2"/>
      </rPr>
      <t xml:space="preserve">
</t>
    </r>
    <r>
      <rPr>
        <sz val="10"/>
        <rFont val="Arial"/>
        <family val="2"/>
      </rPr>
      <t xml:space="preserve">
</t>
    </r>
    <r>
      <rPr>
        <b/>
        <sz val="10"/>
        <rFont val="Arial"/>
        <family val="2"/>
      </rPr>
      <t xml:space="preserve">Link: https://scj.gov.co/es/transparencia/planeacion-presupuesto-ingresos/ejecucion-presupuestal
</t>
    </r>
    <r>
      <rPr>
        <sz val="10"/>
        <rFont val="Arial"/>
        <family val="2"/>
      </rPr>
      <t xml:space="preserve">
Por lo anterior, esta Oficina evidencia que, para el periodo objeto de seguimiento, la actividad se cumplió frente a la meta y dentro del tiempo establecido; y continua en ejecución.</t>
    </r>
  </si>
  <si>
    <t>5.4. Estandarización de datos abiertos para intercambio de información</t>
  </si>
  <si>
    <t>5.4.1</t>
  </si>
  <si>
    <t>Socializar y/o capacitar sobre la apertura de datos abiertos en la entidad</t>
  </si>
  <si>
    <t>Tres (3) socialización y/o capacitación realizadas sobre datos abiertos</t>
  </si>
  <si>
    <t>Oficina de análisis de información y estudios estratégicos</t>
  </si>
  <si>
    <t>30/06/2024
30/09/2024
31/12/2024</t>
  </si>
  <si>
    <t>En cumplimiento  de la actividad propuesta,  se realizó  el 07 de junio del 2024, socialización  al interior de la  Dirección de Tecnologías  en relación a la apertura de datos abiertos en la entidad</t>
  </si>
  <si>
    <t>Se evidencia acta reunión de 7 de junio cuyo objetivo fue "Socializar los documentos del sistema de gestión de calidad relacionados con datos 
abiertos y los conjuntos de datos abiertos de la Entidad con el fin de promover la 
transparencia y acceso a la información pública." Se recomienda establecer cuál es el público objetivo de las capacitaciones.</t>
  </si>
  <si>
    <t>Se publicó pieza comunicacional de datos abiertos el 03 de septiembre del 2024, como preámbulo a la capacitación  que se efectuará en el mes de septiembre a los colaboradores de la Entidad.</t>
  </si>
  <si>
    <t>La actividad no está programada para el periodo de seguimiento; sin embargo, aportan como evidencia pieza comunicacional con relación a Datos
Abiertos, solicitada el 29 de julio y publicada el 3 de septiembre.</t>
  </si>
  <si>
    <t>El 3 de septiembre de 2024, se publicó una pieza informativa para socializar la plataforma de datos abiertas y destacar la variedad de información disponible en esta herramienta. Esta acción se realizó como un primer paso estratégico para familiarizar a los colaboradores de la Entidad con los recursos y beneficios que ofrece la plataforma. Además, se busca generar interés y participación activa de cara a la charla programada con Mintic para inicios de Octubre.</t>
  </si>
  <si>
    <t>La OAP evidencia a través de los soportes cargados  la realización de la jornada "el poder de los datos abiertos para la IA" el 4 de octubre.
De esta manera, se evidencia que para el periodo se desarrolló la actividad inicialmente programada para septiembre llegando a un 67% de avance en la ejecución de la actividad.</t>
  </si>
  <si>
    <t>Se realizaron charlas sobre Datos abiertos, así:
20241119 - Charla por Oscar Aguirre de la Oficina de Análisis. Evidencias pieza publicitaria y lista de asistencia.
20241216 - Charla Aprende a  Consultar los Datos Estadísticos de la SCJ por Juan Carlos Bulla. Evidencias pieza publicitaria y lista de asistencia.</t>
  </si>
  <si>
    <t>Se valida el cumplimiento de la actividad con el soporte documental aportado, que da cuenta realización de las dos jordanas sobre datos abiertos mediante las piezas de invitación a participar y los listados de asistencia del 19 de noviembre y 16 de diciembre.</t>
  </si>
  <si>
    <r>
      <rPr>
        <b/>
        <sz val="10"/>
        <rFont val="Arial"/>
        <family val="2"/>
      </rPr>
      <t xml:space="preserve">Seguimiento OCI 10-05-2024: </t>
    </r>
    <r>
      <rPr>
        <sz val="10"/>
        <rFont val="Arial"/>
        <family val="2"/>
      </rPr>
      <t xml:space="preserve">
La actividad se programó para los meses de Junio, Septiembre y Diciembre de 2024.
Se recomienda ajustar la descripción de la actividad, para que se redacte en verbo infinitivo.</t>
    </r>
  </si>
  <si>
    <r>
      <rPr>
        <b/>
        <sz val="10"/>
        <rFont val="Arial"/>
        <family val="2"/>
      </rPr>
      <t>Seguimiento OCI 10-09-2024:</t>
    </r>
    <r>
      <rPr>
        <sz val="10"/>
        <rFont val="Arial"/>
        <family val="2"/>
      </rPr>
      <t xml:space="preserve">
A través de los soportes allegados por la segunda línea de defensa, se evidenció que, el 07 de Junio de 2024, se realizó la jornada de socialización de los documentos del sistema de gestión de calidad relacionados con datos abiertos y los conjuntos de datos abiertos de la Entidad con el fin de promover la transparencia y acceso a la información pública, la cual estuvo a cargo de la DTSI.
Por lo anterior, esta Oficina evidencia que, para el periodo objeto de seguimiento, la actividad se cumplió frente a la meta y dentro del tiempo establecido; y continua en ejecución.</t>
    </r>
  </si>
  <si>
    <t>7.1. Programas de gestión de integridad</t>
  </si>
  <si>
    <t>7.1.1</t>
  </si>
  <si>
    <t>Evaluar la estrategia para la promoción del código de integridad y sus principios institucionales.</t>
  </si>
  <si>
    <t>Un (1) informe realizado</t>
  </si>
  <si>
    <t>Se dio cumplimiento a la actividad propuesta y el resultado de la evaluación a la estrategia para la promoción del código de integridad y sus principios institucionales fue comunicado al Despacho el 30/09/2024 por medio del radicado 3-2024-31577, así mismo, se realizó la publicación en la página web del informe en la ruta: Transparencia y acceso a la información pública, Planeación, presupuesto e informes, informes de la Oficina de Control Interno, Seguimiento estrategias Código de Integridad -2024 https://scj.gov.co/sites/default/files/control/Inf_Seg_Estra_Prom_Cod_Integridad_2024.pdf.</t>
  </si>
  <si>
    <t>La OAP evidencia elaboración  del Informe de seguimiento al cumplimiento de la estrategia para la promoción del Código de Integridad y principios institucionales, comunicado mediante radicado 3-2024-31577  y publicado en el sitio web el 30 de septiembre https://scj.gov.co/es/transparencia/planeacion-presupuesto-ingresos/informes-control-interno
ejecutando la actividad al 100%.</t>
  </si>
  <si>
    <t>La actividad se cumplió al 100% en el quinto bimestre.</t>
  </si>
  <si>
    <r>
      <rPr>
        <b/>
        <sz val="10"/>
        <rFont val="Arial"/>
        <family val="2"/>
      </rPr>
      <t xml:space="preserve">Seguimiento OCI 10-05-2024: </t>
    </r>
    <r>
      <rPr>
        <sz val="10"/>
        <rFont val="Arial"/>
        <family val="2"/>
      </rPr>
      <t xml:space="preserve">
La actividad se programó para el mes de Septiembre de 2024.</t>
    </r>
  </si>
  <si>
    <r>
      <rPr>
        <b/>
        <sz val="10"/>
        <rFont val="Arial"/>
        <family val="2"/>
      </rPr>
      <t xml:space="preserve">Seguimiento OCI 10-09-2024: </t>
    </r>
    <r>
      <rPr>
        <sz val="10"/>
        <rFont val="Arial"/>
        <family val="2"/>
      </rPr>
      <t xml:space="preserve">
La actividad se reprogramó para el mes de Octubre de 2024.</t>
    </r>
  </si>
  <si>
    <t>7.1.2</t>
  </si>
  <si>
    <t xml:space="preserve">Desarrollar el plan de Cultura de integridad, valores y conflictos de interés </t>
  </si>
  <si>
    <t>100% del plan de trabajo desarrollado</t>
  </si>
  <si>
    <t>(No. de actividades realizadas en el trimestre/No. de actividades programadas en el trimestre)*100%</t>
  </si>
  <si>
    <t xml:space="preserve">Febrero: Actualización del repositorio de conflicto de interés incluyendo la circular 019 de 2021. 
Marzo: Se publica pieza comunicativa sobre ruta de repositorio de conflicto de interés
Febrero:• Revisión de la base de datos de los servidores (a) que se inscribieron para conformar el grupo de gestores de integridad.
• Proyección de correo para los jefes de equipos de trabajo de las personas que se inscribieron para conformar el grupo de gestores de integridad
• Proyección de la resolución de reconocimiento del grupo de gestores de integridad, la cuál envió al líder del grupo jurídico de la Dirección de Gestión Humana para que la revise y gestione con firma del Secretario de la entidad. 
Marzo: *Se reitera a través de correo a los directivos de las dependencias en las cuales se inscribieron servidores para hacer parte del grupo de gestores de integridad: Dirección de Cárcel Distrital
CER
C4
Dirección de Acceso a la Justicia
Dirección Técnica
Dirección de Gestión Humana
*Se recopilan dilemas éticos con el fin de generar piezas comunicativas masivas para análisis de servidores y contratistas.
*Se publica el valor de la honestidad en correo masivo - mailing y grupos de whastsapp de los centros de trabajo que no tienen acceso directo al correo por necesidad del servicio: cárcel distrital, CER y C4.
*Se actualiza la presentación de código de integridad
*Se presenta a la Dirección de Gestión Humana la propuesta de campaña de valores, con la actividad de reconocimiento a la persona integra del mes para socializar de forma trimestral.
Se prepara presentación para la 1° sesión del grupo de gestores de integridad
Se proyecta resolución con apoyo del grupo jurídico de la dirección de gestión humana para reconocer al grupo de gestores de integridad de la vigencia 2024. </t>
  </si>
  <si>
    <t xml:space="preserve">Abril:
Se solicita a la Oficina Asesora de Comunicaciones a través del enlace de comunicaciones de la Dirección de Gestión Humana las piezas comunicativas y publicaciones de las actividades : dilemas éticos y persona integra, las cuales hacen parte de la campaña de divulgación y fortalecimiento del Plan de Cultura de Integridad: valores del código de integridad. 
Durante el mes de abril se divulgan las actividades: dilemas eticos y persona integra. 
Se socializa y publica en correo masivo de la entidad y gaceta distrital la Resolución 0058 de 2024 la cual reconoce al Grupo de Gestores de Integridad de la vigencia 2024
Se realiza 1° sesión del grupo de gestores de integridad donde se socializa: plan cultura de integridad, 5 valores del código de integridad, polítca de integridad, responsabilidades de los gestores de integridad, cronograma de actividades de la vigencia 2024. Adicionalmente se invita a Transmilenio para que comparta sus experiencias en integridad a manera de buenas prácticas que nuestros gestores pueden conocer e implementar.
Se publica en intranet nota sbre el inicio de actividades del grupo de gestores de integridad. 
Mayo:
Se publican las actividades: reconocimiento persona integra mes de mayo y dilemas eticos mes de mayo
Se realiza publicación del Plan de Cultura de Integridad en lugar de consulta virtual de la Dirección de Gestión Humana en intranet
Se realiza publicación en la página web de la entidad el informe de gestión de integridad de la vigencia 2023. 
La Dirección de Gestión Humana asiste a la invitación de la Veeduría Distrital para la socialización de informe de recomendaciones para la implementación y fortalecimiento de los lineamientos anticorrupción en las entidades del distrito (vigencia 2023)
Se realiza premiación a las 4 personas que diligenciaron en primeros lugares el dilema ético del mes de abril. 
Se realiza publicación del valor del respeto
Se realiza contacto con las 4 personas que obtuvieron mayor puntaje en el mes de abril en la actividad de reconocimiento de persona integra.
Se envia correo a los jefes de oficina y directores para confirmar miembors y/o delegados de la Mesa Técnica de Integridad.
El grupo de gestores de integridad realizan propuesta de la actividad: tienda de valores para ser presentada con la Mesa Técnica de Integridad, para lo cual realiza una reunión extraordinaria. 
Y se ´publica pieza comunicativa de expectativa de la activdad tienda de valores.
Abril:
Se solicita a la Oficina Asesora de Comunicaciones a través del enlace de comunicaciones de la Dirección de Gestión Humana las piezas comunicativas y publicaciones de las actividades : dilemas éticos y persona integra, las cuales hacen parte de la campaña de divulgación y fortalecimiento del Plan de Cultura de Integridad: conflicto de interés.
Se publica.
Se publica en la intranet sinergia de la entidad sobre canales de denuncia 
Mayo:
Se realiza publicación de:
*Ruta del repositorio de integridad y conflicto de interés: consulta procedimiento declaración conflicto de interés.
*Conceptos de: ¿qué es corrupción? 
*Consulta Circular 019: Lineamientos antifraude y antisoborno. </t>
  </si>
  <si>
    <t xml:space="preserve">Junio: 
Se realizan publicaciones de las actividades: dilemas eticos y persona integra del mes de junio, expectativa tienda de valore.
Se realiza la premiación de las personas que participaron de los dilemas eticos del mes de mayo.
Se realiza reconocimiento social en correo masivo finalizando el mes de junio de las personas que fueron reconocidas como personas integras del mes de mayo.
Se publica pieza comunicativa del valor del compromiso.
Se publican de forma física en las oficinas de nivel central pisos: 6, 13 y 14 los valores del compromiso, respeto y justicia. 
Junio:
Se realizan publicaciones en sinergia con el distrito como el diligenciamiento de las declaraciones de bienes y rentas y declaración de conflictos de interés de la plataforma SIDEAP.
Se publicsa pieza comunicativa a traves de correo masivo sobre los canales de denuncia para casos de corrupción en el distrito. </t>
  </si>
  <si>
    <t>Se evidencia soporte de las diferentes actividades realizadas durante los meses de enero a julio, lo anterior teniendo en cuenta el ajuste de la actividad en la versión 3 del PTEP, lo cual permite identificar el avance en la ejecución del plan de Cultura de integridad, valores y conflictos de interés. Adicionalmente, se observa en la diferentes publicaciones a través de los canales de comunicación de la entidad.</t>
  </si>
  <si>
    <t>Se da cumplimiento  a las activifdades programadas en el Plan de Cultura e integridad para Julio y Agosto a través  de piezas graficas, publicaciones masivas, tienda de valoes, entre otras</t>
  </si>
  <si>
    <t>De acuerdo con  lo programado  las para el periodo de seguimiento no se definieron acciones a desarrollar. Como evidencia cargaron matiz Plan cultura Integridad 2024, donde se observa que a pesar de que la programación se definió para ejecutar cada tres meses, tienen definidas actividades para ejecutar durante el trimestre.</t>
  </si>
  <si>
    <t>Se da cumplimiento  a las activifdades programadas en el Plan de Cultura e integridad para los meses de septiembre y octubre a través  de piezas graficas, proceso de inducción instiuiconal, divulgación de curso de la función pública: Lideres en Cultura de Integridad del Distrito publicaciones de las actividades de dilemas éticos, persona integra y valores del código de integridad, tienda de valores, inclusión de los valores en el concurso de disfraces</t>
  </si>
  <si>
    <t>La OAP evidencia en la matriz de cultura de integridad la descripción de las actividades realizadas en los meses de septiembre y octubre, no se cargaron soportes de la ejecución de las actividades.</t>
  </si>
  <si>
    <t xml:space="preserve">Se da cumplimiento  a las activifdades programadas en el Plan de Cultura e integridad para los meses de noviembre y diciembre, a través  de piezas graficas, proceso de inducción instiuiconal, divulgación de curso de la función pública: Lideres en Cultura de Integridad del Distrito, tienda de valores, inclusión de los valores en el concurso de navidad y la publicaión de resultados del Test de Precepción </t>
  </si>
  <si>
    <t xml:space="preserve">Se valida la matriz del plan cultura e integridad, que consolida las actividades desarrolladas durante el 6to bimestre, sin embargo no fue posible acceder a los enlaces que dispuestos en la matriz para verificar el cumplimiento del 100% de las actividades adelantadas durante el periodo objeto de seguimiento.
</t>
  </si>
  <si>
    <r>
      <rPr>
        <b/>
        <sz val="10"/>
        <rFont val="Arial"/>
        <family val="2"/>
      </rPr>
      <t xml:space="preserve">Seguimiento OCI 10-05-2024: </t>
    </r>
    <r>
      <rPr>
        <sz val="10"/>
        <rFont val="Arial"/>
        <family val="2"/>
      </rPr>
      <t xml:space="preserve">
La actividad se programó para el mes de Diciembre de 2024.
Esta Oficina sugiere revisar la programación de las fechas de ejecución del Plan, toda vez que, el mismo está para ejecutarse durante toda la vigencia, lo que permitiría programar actividades con mayor periodicidad para su ejecución y seguimiento.</t>
    </r>
  </si>
  <si>
    <r>
      <rPr>
        <b/>
        <sz val="10"/>
        <rFont val="Arial"/>
        <family val="2"/>
      </rPr>
      <t>Seguimiento OCI 10-09-2024:</t>
    </r>
    <r>
      <rPr>
        <sz val="10"/>
        <rFont val="Arial"/>
        <family val="2"/>
      </rPr>
      <t xml:space="preserve">
A través de los soportes allegados por la segunda línea de defensa, se evidenció que, la Dirección de Gestión Humana realizó las actividades programadas para el I y II trimestre de la presente vigencia, de conformidad con lo establecido en el </t>
    </r>
    <r>
      <rPr>
        <b/>
        <sz val="10"/>
        <rFont val="Arial"/>
        <family val="2"/>
      </rPr>
      <t xml:space="preserve">Plan de Cultura de integridad, valores y conflictos de interés.
</t>
    </r>
    <r>
      <rPr>
        <sz val="10"/>
        <rFont val="Arial"/>
        <family val="2"/>
      </rPr>
      <t xml:space="preserve">
Por lo anterior, esta Oficina evidencia que, para el periodo objeto de seguimiento, la actividad se cumplió frente a la meta y dentro del tiempo establecido; y continua en ejecución. 
</t>
    </r>
    <r>
      <rPr>
        <b/>
        <sz val="10"/>
        <rFont val="Arial"/>
        <family val="2"/>
      </rPr>
      <t>Nota:</t>
    </r>
    <r>
      <rPr>
        <sz val="10"/>
        <rFont val="Arial"/>
        <family val="2"/>
      </rPr>
      <t xml:space="preserve">
Se observó que, la información registrada en los campos </t>
    </r>
    <r>
      <rPr>
        <b/>
        <i/>
        <sz val="10"/>
        <rFont val="Arial"/>
        <family val="2"/>
      </rPr>
      <t>"Indicador" y "Fecha de programación"</t>
    </r>
    <r>
      <rPr>
        <sz val="10"/>
        <rFont val="Arial"/>
        <family val="2"/>
      </rPr>
      <t xml:space="preserve"> fue objeto de actualización.</t>
    </r>
  </si>
  <si>
    <t>7.2. Promoción de la integridad en las institucionas y grupos de interés</t>
  </si>
  <si>
    <t>7.2.1</t>
  </si>
  <si>
    <t>Socializar el Plan de Gestión de Integridad de la vigencia 2024</t>
  </si>
  <si>
    <t>Una (1) socialización realizada</t>
  </si>
  <si>
    <t>31/04/2024</t>
  </si>
  <si>
    <t>Se difundio el 30 de abril mediante correo masivo el cronograma del plan de cultura de integridad de la vigencia 2024.</t>
  </si>
  <si>
    <t>Se observa evidencia de la socialización del Plan de cultura de integridad vigencia 2024.</t>
  </si>
  <si>
    <t>La actividad ya se encuentra ejecutada</t>
  </si>
  <si>
    <t>La actividad ya se encuentra ejecutada en el mes de abril</t>
  </si>
  <si>
    <r>
      <rPr>
        <b/>
        <sz val="10"/>
        <rFont val="Arial"/>
        <family val="2"/>
      </rPr>
      <t xml:space="preserve">Seguimiento OCI 10-05-2024: </t>
    </r>
    <r>
      <rPr>
        <sz val="10"/>
        <rFont val="Arial"/>
        <family val="2"/>
      </rPr>
      <t xml:space="preserve">
La Oficina de Control Interno evidenció  frente a los soportes allegados que, el 31 de enero de 2024 se socializó en la pagina web de la entidad el documento </t>
    </r>
    <r>
      <rPr>
        <b/>
        <i/>
        <sz val="10"/>
        <rFont val="Arial"/>
        <family val="2"/>
      </rPr>
      <t>Plan de Cultura de Integridad 2024.</t>
    </r>
    <r>
      <rPr>
        <b/>
        <i/>
        <sz val="10"/>
        <color rgb="FFFF0000"/>
        <rFont val="Arial"/>
        <family val="2"/>
      </rPr>
      <t xml:space="preserve"> 
</t>
    </r>
    <r>
      <rPr>
        <b/>
        <sz val="10"/>
        <rFont val="Arial"/>
        <family val="2"/>
      </rPr>
      <t>Link:
https://scj.gov.co/es/transparencia/planeacion/pol%C3%ADticas-lineamientos-y-manuales/plan-cultura-integridad-2024</t>
    </r>
    <r>
      <rPr>
        <b/>
        <i/>
        <sz val="10"/>
        <color rgb="FFFF0000"/>
        <rFont val="Arial"/>
        <family val="2"/>
      </rPr>
      <t xml:space="preserve">
</t>
    </r>
    <r>
      <rPr>
        <sz val="10"/>
        <rFont val="Arial"/>
        <family val="2"/>
      </rPr>
      <t xml:space="preserve">
Asimismo se publicaron </t>
    </r>
    <r>
      <rPr>
        <b/>
        <i/>
        <sz val="10"/>
        <rFont val="Arial"/>
        <family val="2"/>
      </rPr>
      <t>Informe Plan Cultura Integridad 2023</t>
    </r>
    <r>
      <rPr>
        <sz val="10"/>
        <rFont val="Arial"/>
        <family val="2"/>
      </rPr>
      <t xml:space="preserve">, en el cual se dio a conocer a los grupos de Interés  la gestión que adelantó la SDSCJ en la vigencia 2023 respecto al Plan.
Por lo anterior, esta Oficina evidencia que, para el periodo objeto de seguimiento, la actividad se cumplió al 100% y dentro del tiempo establecido. </t>
    </r>
  </si>
  <si>
    <t>7.2.2</t>
  </si>
  <si>
    <t>Gestionar piezas comunicativas sobre conflicto de Intereses</t>
  </si>
  <si>
    <t>Una (1) pieza trimestral</t>
  </si>
  <si>
    <t>Se elaboro y publico en el mes de marzo la ruta del repositorio en la intranet de conflicto de interés</t>
  </si>
  <si>
    <t>Se elaboro y publico en el mes de abril pieza comunicativa de conflicto de interés</t>
  </si>
  <si>
    <t>Se observa evidencia de la publicación de la pieza sobre conflicto de Intereses.</t>
  </si>
  <si>
    <t xml:space="preserve">Junio:
Se realizan publicaciones en sinergia con el distrito como el diligenciamiento de las declaraciones de bienes y rentas y declaración de conflictos de interés de la plataforma SIDEAP.
Se publicsa pieza comunicativa a traves de correo masivo sobre los canales de denuncia para casos de corrupción en el distrito. </t>
  </si>
  <si>
    <t xml:space="preserve">Se evidencian publicaciones realizadas en los meses de mayo y junio:
“Conoce el Procedimiento Declaración Conflicto de Interés” publicada el 6 de mayo, “Consulta la Circular 019: Lineamientos Anti-soborno y Anti-fraude” publicada el 21 de mayo y “Te invitamos a que consultes algunos términos relacionados con la corrupción” del 17 de mayo.
“Te mostramos donde denunciar presuntos actos de corrupción” publicada el 18 de junio “((IMPORTANTE)) Actualiza las declaraciones en las plataformas de SIDEAP y la función pública divulgada el 19 de junio, así como publicaciones en el marco de la sinergia SIDEAP- bienes y rentas – conflicto de interés disponibles en la intrased.
</t>
  </si>
  <si>
    <r>
      <rPr>
        <b/>
        <sz val="10"/>
        <color rgb="FF000000"/>
        <rFont val="Arial"/>
        <family val="2"/>
      </rPr>
      <t xml:space="preserve">Julio: 
</t>
    </r>
    <r>
      <rPr>
        <sz val="10"/>
        <color rgb="FF000000"/>
        <rFont val="Arial"/>
        <family val="2"/>
      </rPr>
      <t xml:space="preserve">Se publican las piezas comunicativas de los canales de denuncia distritales para presuntos casos de corrupción.
Se publica pieza comunicativa sobre las definiciones de los 3 tipos de conflicto de interés. 
Se publica en intranet sinergia distrital de canales de denuncia de actos de corrupción en el Distrito-Bogotá te Esucha.
</t>
    </r>
    <r>
      <rPr>
        <b/>
        <sz val="10"/>
        <color rgb="FF000000"/>
        <rFont val="Arial"/>
        <family val="2"/>
      </rPr>
      <t xml:space="preserve">Agosto
</t>
    </r>
    <r>
      <rPr>
        <sz val="10"/>
        <color rgb="FF000000"/>
        <rFont val="Arial"/>
        <family val="2"/>
      </rPr>
      <t>Se continua con la actividad Tienda de Valores-Caja de Dulces que busca generar a través de un proceso participativo y reflexivo el fortalecimiento del Plan de Cultura de Integridad con el manejo de los 5 valores del Código de Integrida y los Conceptos de Transparencia y Anticorrupción.
Se publica ruta de repositorio de de conflicto de interés en la intranet-ruta Dirección de Gestión humana.
Se publica pieza comunicativa de los canales de denuncia a posibles actos de corrupción 
Se publica pieza comunicativa sobre ruta de consulta a repositorio - circular 019 de 2021</t>
    </r>
  </si>
  <si>
    <r>
      <rPr>
        <sz val="10"/>
        <color rgb="FF000000"/>
        <rFont val="Arial"/>
        <family val="2"/>
      </rPr>
      <t xml:space="preserve">La OAP evidencia publicaciones realizadas en los meses de julio y agosto.
</t>
    </r>
    <r>
      <rPr>
        <b/>
        <sz val="10"/>
        <color rgb="FF000000"/>
        <rFont val="Arial"/>
        <family val="2"/>
      </rPr>
      <t>Julio</t>
    </r>
    <r>
      <rPr>
        <sz val="10"/>
        <color rgb="FF000000"/>
        <rFont val="Arial"/>
        <family val="2"/>
      </rPr>
      <t xml:space="preserve">:  Canales de denuncia actos de corrupción, "Te contamos cómo y dónde puedes denunciar posibles actos de corrupción
" y "Conoce los tipos de Conflicto de Interés".
</t>
    </r>
    <r>
      <rPr>
        <b/>
        <sz val="10"/>
        <color rgb="FF000000"/>
        <rFont val="Arial"/>
        <family val="2"/>
      </rPr>
      <t>Agosto</t>
    </r>
    <r>
      <rPr>
        <sz val="10"/>
        <color rgb="FF000000"/>
        <rFont val="Arial"/>
        <family val="2"/>
      </rPr>
      <t xml:space="preserve">: "Te contamos dónde y cómo denunciar casos de corrupción", "Conoce la Circular 019: Lineamientos Antisoborno y Antifraude" y "Consulta todo lo referente al Conflicto de Interés"
Se publica ruta de repositorio conflicto de interés. 
Se observa que a pesar de que la programación se definió cada tres meses. tienen definidas actividades para ejecutar mensualmente.
</t>
    </r>
  </si>
  <si>
    <r>
      <rPr>
        <b/>
        <sz val="10"/>
        <color rgb="FF000000"/>
        <rFont val="Arial"/>
        <family val="2"/>
      </rPr>
      <t>Septiembre:</t>
    </r>
    <r>
      <rPr>
        <sz val="10"/>
        <color rgb="FF000000"/>
        <rFont val="Arial"/>
        <family val="2"/>
      </rPr>
      <t xml:space="preserve"> Se realiza publicación de pieza grafica masiva sobre canales de denuncia de posibles actos de corrupción. 
Publicación actividades persona integra y dilemas eticos 
Publicación curso DAFP Gestores de Integridad en el Distrito
</t>
    </r>
    <r>
      <rPr>
        <b/>
        <sz val="10"/>
        <color rgb="FF000000"/>
        <rFont val="Arial"/>
        <family val="2"/>
      </rPr>
      <t>Octubre:</t>
    </r>
    <r>
      <rPr>
        <sz val="10"/>
        <color rgb="FF000000"/>
        <rFont val="Arial"/>
        <family val="2"/>
      </rPr>
      <t xml:space="preserve"> Octubre: 
*Se publica pieza comunicativa sobre el test de percepción integridad, el cual incluye items sobre conflicto de interés.
*Se publica pieza comunicativa de la Circular 019: lineamientos antifraude y antisoborno</t>
    </r>
  </si>
  <si>
    <t>La OAP identifica que las piezas cargadas en el mes de septiembre se publicaron Evidencia publicacion curso lideres integridad DAFP, Evidencia publicacion dilemas eticos y reconocimiento persona integra septiembre.
En el mes de octubre se evidencia publicación de pieza "Conoce la Circular 019 Lineamientos Anti soborno y Anti fraude", "¡Tu opinión es importante, ayúdanos a diligenciar el Test de Percepción".</t>
  </si>
  <si>
    <r>
      <rPr>
        <b/>
        <sz val="10"/>
        <rFont val="Arial"/>
        <family val="2"/>
      </rPr>
      <t>Noviembre:</t>
    </r>
    <r>
      <rPr>
        <sz val="10"/>
        <rFont val="Arial"/>
        <family val="2"/>
      </rPr>
      <t xml:space="preserve">
*Se realiza publicación masiva en sinergia con la Oficina Asesora de Comunicaciones sobre los canales de denuncia por posibles actos de corrupción.
*Se proyecta comunicado para los directivos con el fin de comunicarles los casos reportados de declaración de conflicto de interés en la plataforma SIDEAP
</t>
    </r>
    <r>
      <rPr>
        <b/>
        <sz val="10"/>
        <rFont val="Arial"/>
        <family val="2"/>
      </rPr>
      <t>Diciembre:</t>
    </r>
    <r>
      <rPr>
        <sz val="10"/>
        <rFont val="Arial"/>
        <family val="2"/>
      </rPr>
      <t xml:space="preserve">
*Se realiza publicación de las rutas de denuncia por posibles actos de corrupción.
*Se publica pieza comunicativa sobre la circular 019.</t>
    </r>
  </si>
  <si>
    <t>Se valida la ejecución de la actividad con las 2 piezas publicitarias relacionadas con canales de denuncia por  posibles actos de corrupción y  circular 019: lineamientos anti- soborno y anti-fraude</t>
  </si>
  <si>
    <r>
      <rPr>
        <b/>
        <sz val="10"/>
        <rFont val="Arial"/>
        <family val="2"/>
      </rPr>
      <t xml:space="preserve">Seguimiento OCI 10-05-2024: </t>
    </r>
    <r>
      <rPr>
        <sz val="10"/>
        <rFont val="Arial"/>
        <family val="2"/>
      </rPr>
      <t xml:space="preserve">
La Oficina de Control Interno evidenció que, el 18 de marzo y 12 de abril de 2024 se publicaron las piezas de comunicación </t>
    </r>
    <r>
      <rPr>
        <b/>
        <i/>
        <sz val="10"/>
        <rFont val="Arial"/>
        <family val="2"/>
      </rPr>
      <t>"Consulta en la Intranet los documentos de Conflicto de Interés" y "No olvides consultar la información sobre Conflicto de Interés"</t>
    </r>
    <r>
      <rPr>
        <sz val="10"/>
        <rFont val="Arial"/>
        <family val="2"/>
      </rPr>
      <t>, respectivamente.
Por lo anterior, esta Oficina evidencia que, para el periodo objeto de seguimiento, la actividad se cumplió frente a la meta y dentro del tiempo establecido; y continua en ejecución.</t>
    </r>
  </si>
  <si>
    <r>
      <rPr>
        <b/>
        <sz val="10"/>
        <rFont val="Arial"/>
        <family val="2"/>
      </rPr>
      <t xml:space="preserve">Seguimiento OCI 10-09-2024: </t>
    </r>
    <r>
      <rPr>
        <sz val="10"/>
        <rFont val="Arial"/>
        <family val="2"/>
      </rPr>
      <t xml:space="preserve">
La Oficina de Control Interno evidenció que, el 21 de mayo y 18 de Junio de 2024 se publicaron las piezas de comunicación </t>
    </r>
    <r>
      <rPr>
        <b/>
        <i/>
        <sz val="10"/>
        <rFont val="Arial"/>
        <family val="2"/>
      </rPr>
      <t>"Procedimiento Declaración Conflicto de Interés en el Ejercicio del Servicio Publico" y "¿Sabias que el distrito cuenta con canales digitales, telefónicos y presenciales para incentivar la denuncia ciudadana"</t>
    </r>
    <r>
      <rPr>
        <sz val="10"/>
        <rFont val="Arial"/>
        <family val="2"/>
      </rPr>
      <t>, respectivamente.
Por lo anterior, esta Oficina evidencia que, para el periodo objeto de seguimiento, la actividad se cumplió frente a la meta y dentro del tiempo establecido; y continua en ejecución.</t>
    </r>
  </si>
  <si>
    <t>7.2.3</t>
  </si>
  <si>
    <t>Gestionar piezas comunicativas de valores del servidor público</t>
  </si>
  <si>
    <t xml:space="preserve">Se elaboro y publico en el mes de marzo pieza comunicativa sobre el valor honestidad. </t>
  </si>
  <si>
    <t>Se dio inicio en el mes de abril a las actividades de dilemas eticos y reconocimiento a persona integra basado en los 5 valores del código de integridad</t>
  </si>
  <si>
    <t>Se observa evidencia de la publicación piezas comunicativas de valores del servidor público</t>
  </si>
  <si>
    <t xml:space="preserve">Junio: 
Se realizan publicaciones de las actividades: dilemas eticos y persona integra del mes de junio, expectativa tienda de valore.
Se realiza la premiación de las personas que participaron de los dilemas eticos del mes de mayo.
Se realiza reconocimiento social en correo masivo finalizando el mes de junio de las personas que fueron reconocidas como personas integras del mes de mayo.
Se publica pieza comunicativa del valor del compromiso.
Se publican de forma física en las oficinas de nivel central pisos: 6, 13 y 14 los valores del compromiso, respeto y justicia. </t>
  </si>
  <si>
    <t>Se evidencia soporte de la publicación de piezas  comunicativas relacionadas dilemas éticos, valores, tienda integridad, gestores de integridad en los meses de mayo y junio de manera física y digital.</t>
  </si>
  <si>
    <r>
      <rPr>
        <b/>
        <sz val="10"/>
        <color rgb="FF000000"/>
        <rFont val="Arial"/>
        <family val="2"/>
      </rPr>
      <t xml:space="preserve">Julio: 
</t>
    </r>
    <r>
      <rPr>
        <sz val="10"/>
        <color rgb="FF000000"/>
        <rFont val="Arial"/>
        <family val="2"/>
      </rPr>
      <t xml:space="preserve">Se publican las piezas comunicativas de las  actividades de dilemas y persona integra.
Se publica pieza comunicativa del valor de la diligencia.
se publica pieza comunicativa de las personas que en el mes de junio fueron reconocidas por sus equipos de trabajo como personas integras.
Se publica pieza comunicativa con la actividad tienda de valores.
Se realiza entrega sorpresa a personas que participaron en la actividad de dilemas eticos.
Se da inicio a la actividad de tienda de valores en el piso 6 de nivel central.
</t>
    </r>
    <r>
      <rPr>
        <b/>
        <sz val="10"/>
        <color rgb="FF000000"/>
        <rFont val="Arial"/>
        <family val="2"/>
      </rPr>
      <t xml:space="preserve">Agosto
</t>
    </r>
    <r>
      <rPr>
        <sz val="10"/>
        <color rgb="FF000000"/>
        <rFont val="Arial"/>
        <family val="2"/>
      </rPr>
      <t>Se publican piezas comunicativas referentes a las activdades de: Dilemas Eticos, Persona Integra, Código de Integridad con el valor Justicia, y los respectivos reconocimientos de estas actividades a fin de mes. 
Se realiza el 14 de agosto la 2° sesión del Grupo de Gestores de Integridad
Se continua con la actividad Tienda de Valores-Caja de Dulces que busca generar a través de un proceso participativo y reflexivo el fortalecimiento del Plan de Cultura de Integridad con el manejo de los 5 valores del Código de Integrida y los Conceptos de Transparencia y Anticorrupción</t>
    </r>
  </si>
  <si>
    <r>
      <t xml:space="preserve">La OAP evidencia  las siguientes piezas comunicativas como soporte del desarrollo de la actividad:
</t>
    </r>
    <r>
      <rPr>
        <b/>
        <sz val="10"/>
        <rFont val="Arial"/>
        <family val="2"/>
      </rPr>
      <t>julio</t>
    </r>
    <r>
      <rPr>
        <sz val="10"/>
        <rFont val="Arial"/>
        <family val="2"/>
      </rPr>
      <t xml:space="preserve">: "Postula a tu persona íntegra de julio" el 9 de julio, "Conoce la Persona Íntegra de junio" el 30 de julio, "Regresó la Tienda de Valores" el 26 de julio, "Nuestro valor del mes ¡Diligencia!" del 12 de julio, registro fotográfico dilemas éticos y tienda de valores. 
</t>
    </r>
    <r>
      <rPr>
        <b/>
        <sz val="10"/>
        <rFont val="Arial"/>
        <family val="2"/>
      </rPr>
      <t xml:space="preserve">Agosto: </t>
    </r>
    <r>
      <rPr>
        <sz val="10"/>
        <rFont val="Arial"/>
        <family val="2"/>
      </rPr>
      <t>sesión gestores de integridad,  "Conoce la Circular 019: Lineamientos Antisoborno y Antifraude" del 21 de agosto, "Planteamos un nuevo Dilema Ético" del 04 de agosto, "¡Tu opinión es importante! Ayúdanos con la encuesta de satisfacción" (tienda de valores) del 9 de agosto, "Consulta todo lo referente al Conflicto de Interés" del 15 de agosto, "Conoce nuestro valor del mes" del 21 de agosto, "Postula a la persona que creas más íntegra del mes de agosto" del 14 de agosto.
De esta manera la actividad se encuentra en cumplimiento del 75%</t>
    </r>
  </si>
  <si>
    <r>
      <rPr>
        <b/>
        <sz val="10"/>
        <color rgb="FF000000"/>
        <rFont val="Arial"/>
        <family val="2"/>
      </rPr>
      <t xml:space="preserve">Septiembre
</t>
    </r>
    <r>
      <rPr>
        <sz val="10"/>
        <color rgb="FF000000"/>
        <rFont val="Arial"/>
        <family val="2"/>
      </rPr>
      <t xml:space="preserve">Se realiza inducción institucional a 3 servidores públicos sobre el tema de código de integridad los días 6 y 12 de septiembre.
Se realiza publicación del valor de justicia. 
</t>
    </r>
    <r>
      <rPr>
        <b/>
        <sz val="10"/>
        <color rgb="FF000000"/>
        <rFont val="Arial"/>
        <family val="2"/>
      </rPr>
      <t xml:space="preserve">Octubre
</t>
    </r>
    <r>
      <rPr>
        <sz val="10"/>
        <color rgb="FF000000"/>
        <rFont val="Arial"/>
        <family val="2"/>
      </rPr>
      <t>Se realiza reconocimiento al grupo de gestores de integridad en el marco de la actvidad de aniversario de la entidad.
*En la actividad de disfraces del mes de octubre como uno de sus requisitos se incorpora la presencia de uno de los valores del código de integridad.
Se realiza inducción institucional sobre el código de integridad.</t>
    </r>
  </si>
  <si>
    <t>La OAP evidencia las piezas cargadas en el mes de septiembre "Fortalezcamos la integridad en el servicio público ¡Inscríbete", con relaciones a la evidencia del mes de octubre, estas no corresponden a piezas comunicativas.
Con la pieza publicada en el mes de septiembre se da cumplimiento a lo programado.</t>
  </si>
  <si>
    <r>
      <rPr>
        <b/>
        <sz val="10"/>
        <color rgb="FF000000"/>
        <rFont val="Arial"/>
        <family val="2"/>
      </rPr>
      <t xml:space="preserve">Noviembre:
</t>
    </r>
    <r>
      <rPr>
        <sz val="10"/>
        <color rgb="FF000000"/>
        <rFont val="Arial"/>
        <family val="2"/>
      </rPr>
      <t xml:space="preserve">*Se realiza 3° sesión con el grupo de gestores de integridad.
*Se realiza tabulación e  informe de los resultados obtenidos del test de percepción de integridad 
</t>
    </r>
    <r>
      <rPr>
        <b/>
        <sz val="10"/>
        <color rgb="FF000000"/>
        <rFont val="Arial"/>
        <family val="2"/>
      </rPr>
      <t xml:space="preserve">Diciembre:
</t>
    </r>
    <r>
      <rPr>
        <sz val="10"/>
        <color rgb="FF000000"/>
        <rFont val="Arial"/>
        <family val="2"/>
      </rPr>
      <t>*Se publican los resultados del test de percepción en integridad. 
*Se realiza el 27 de diciembre sesion de Mesa Técnica de Integridad.
*Se concluye el informe de gestión de la vigencia 2024 sobre el plan de cultura de integridad. 
* en la actividade de decoración navideña como uno de los requisiros se incorpora  la presencia de cada uno de los valores del codigo de integridad</t>
    </r>
  </si>
  <si>
    <t>Se valida el cumplimiento de la actividad con acta y asistencia grupo de gestores de integridad, y la presentación.</t>
  </si>
  <si>
    <r>
      <rPr>
        <b/>
        <sz val="10"/>
        <rFont val="Arial"/>
        <family val="2"/>
      </rPr>
      <t xml:space="preserve">Seguimiento OCI 10-05-2024: </t>
    </r>
    <r>
      <rPr>
        <sz val="10"/>
        <rFont val="Arial"/>
        <family val="2"/>
      </rPr>
      <t xml:space="preserve">
La Oficina de Control Interno evidenció que, el 13 de marzo y el 16 y 17 de abril de 2024 se publicaron las piezas de comunicación </t>
    </r>
    <r>
      <rPr>
        <b/>
        <i/>
        <sz val="10"/>
        <rFont val="Arial"/>
        <family val="2"/>
      </rPr>
      <t>"Valores del Código de Integridad", "5 valores del Código de Integridad " y "Dilema Ético"</t>
    </r>
    <r>
      <rPr>
        <sz val="10"/>
        <rFont val="Arial"/>
        <family val="2"/>
      </rPr>
      <t>, respectivamente.
Por lo anterior, esta Oficina evidencia que, para el periodo objeto de seguimiento, la actividad se cumplió frente a la meta y dentro del tiempo establecido; y continua en ejecución.</t>
    </r>
  </si>
  <si>
    <r>
      <rPr>
        <b/>
        <sz val="10"/>
        <rFont val="Arial"/>
        <family val="2"/>
      </rPr>
      <t xml:space="preserve">Seguimiento OCI 10-09-2024: </t>
    </r>
    <r>
      <rPr>
        <sz val="10"/>
        <rFont val="Arial"/>
        <family val="2"/>
      </rPr>
      <t xml:space="preserve">
La Oficina de Control Interno evidenció que, el 29 de mayo y el 11 de junio de 2024 se publicaron las piezas de comunicación </t>
    </r>
    <r>
      <rPr>
        <b/>
        <i/>
        <sz val="10"/>
        <rFont val="Arial"/>
        <family val="2"/>
      </rPr>
      <t>"La Tienda de valores" y "Diariamente te has enfrentado a un Dilema Ético"</t>
    </r>
    <r>
      <rPr>
        <sz val="10"/>
        <rFont val="Arial"/>
        <family val="2"/>
      </rPr>
      <t>, respectivamente.
Por lo anterior, esta Oficina evidencia que, para el periodo objeto de seguimiento, la actividad se cumplió frente a la meta y dentro del tiempo establecido; y continua en ejecución.</t>
    </r>
  </si>
  <si>
    <t>7.3. Participación en las estrategias distritales de integridad</t>
  </si>
  <si>
    <t>7.3.1</t>
  </si>
  <si>
    <t>Participar en una actividad distrital de estrategias de integridad</t>
  </si>
  <si>
    <t>Un (1) asistencia a actividad</t>
  </si>
  <si>
    <t>La actividad no está programada para el periodo a reportar</t>
  </si>
  <si>
    <t xml:space="preserve">Para la vigencia 2024 no hubo convocatoria por parte de la Secretaria General de la Alcaldia de la actividad Senda de Integridad </t>
  </si>
  <si>
    <t>El proceso reporta que no hubo convocatorias por parte de Secretaria General, a fin de participar en alguna actividad distrital de estrategias de integridad.</t>
  </si>
  <si>
    <t>&lt;</t>
  </si>
  <si>
    <t>7.4. Gestión preventiva de conflictos de interés</t>
  </si>
  <si>
    <t>7.4.1</t>
  </si>
  <si>
    <t>Desarrollar socialización de la Circular 019 y temas relacionados con conflictos de interés</t>
  </si>
  <si>
    <t>Dos (2) socializaciones realizadas</t>
  </si>
  <si>
    <t>Se publica pieza comunicativa sobre ruta de consulta a repositorio - circular 019 de 2021</t>
  </si>
  <si>
    <t>La OAP evidencia cumplimiento de la actividad a través publicación de la pieza "Conoce la Circular 019: Lineamientos Antisoborno y Antifraude"  el 21 de agosto. Alcanzo una 50% de avance en la ejecución de la actividad.</t>
  </si>
  <si>
    <r>
      <rPr>
        <b/>
        <sz val="10"/>
        <color rgb="FF000000"/>
        <rFont val="Arial"/>
        <family val="2"/>
      </rPr>
      <t>Septiembre</t>
    </r>
    <r>
      <rPr>
        <sz val="10"/>
        <color rgb="FF000000"/>
        <rFont val="Arial"/>
        <family val="2"/>
      </rPr>
      <t xml:space="preserve">: Se realiza publicación de pieza grafica masiva sobre canales de denuncia de posibles actos de corrupción. 
Se realiza publicación masiva de pieza grafica sobre la circular 019 de 2021: lineamientos antifraude y antisoborno. 
Se publica ruta de repositorio conflicto de interés. 
</t>
    </r>
    <r>
      <rPr>
        <b/>
        <sz val="10"/>
        <color rgb="FF000000"/>
        <rFont val="Arial"/>
        <family val="2"/>
      </rPr>
      <t>Octubre</t>
    </r>
    <r>
      <rPr>
        <sz val="10"/>
        <color rgb="FF000000"/>
        <rFont val="Arial"/>
        <family val="2"/>
      </rPr>
      <t>: Octubre: 
*Se publica pieza comunicativa sobre el test de percepción integridad, el cual incluye items sobre conflicto de interés.
*Se publica pieza comunicativa de la Circular 019: lineamientos antifraude y antisoborno</t>
    </r>
  </si>
  <si>
    <r>
      <rPr>
        <b/>
        <sz val="10"/>
        <rFont val="Arial"/>
        <family val="2"/>
      </rPr>
      <t xml:space="preserve">Noviembre:
</t>
    </r>
    <r>
      <rPr>
        <sz val="10"/>
        <rFont val="Arial"/>
        <family val="2"/>
      </rPr>
      <t xml:space="preserve">*Se realiza publicación masiva en sinergia con la Oficina Asesora de Comunicaciones sobre los canales de denuncia por posibles actos de corrupción.
*Se proyecta  y envía  comunicado para los directivos con el fin de comunicarles los casos reportados de declaración de conflicto de interés en la plataforma SIDEAP
</t>
    </r>
    <r>
      <rPr>
        <b/>
        <sz val="10"/>
        <rFont val="Arial"/>
        <family val="2"/>
      </rPr>
      <t xml:space="preserve">Diciembre:
</t>
    </r>
    <r>
      <rPr>
        <sz val="10"/>
        <rFont val="Arial"/>
        <family val="2"/>
      </rPr>
      <t>*Se realiza publicación de las rutas de denuncia por posibles actos de corrupción.
*Se publica pieza comunicativa sobre la circular 019.</t>
    </r>
  </si>
  <si>
    <r>
      <rPr>
        <b/>
        <sz val="10"/>
        <rFont val="Arial"/>
        <family val="2"/>
      </rPr>
      <t xml:space="preserve">Seguimiento OCI 10-09-2024: </t>
    </r>
    <r>
      <rPr>
        <sz val="10"/>
        <rFont val="Arial"/>
        <family val="2"/>
      </rPr>
      <t xml:space="preserve">
La Oficina de Control Interno evidenció que, el 21 de agosto de 2024 se divulgó a través de correo electrónico la pieza de comunicación </t>
    </r>
    <r>
      <rPr>
        <b/>
        <i/>
        <sz val="10"/>
        <rFont val="Arial"/>
        <family val="2"/>
      </rPr>
      <t>"Te invitamos a que consultes nuestra Circular 019: Lineamientos Anti-soborno y Anti-fraude"</t>
    </r>
    <r>
      <rPr>
        <sz val="10"/>
        <rFont val="Arial"/>
        <family val="2"/>
      </rPr>
      <t>.
Sin embargo, se recomienda revisar la fecha de programaciòn y ejecución asociada en el documento, toda vez que, en la desagregaciòn mensual se registran ambas para el mes de Julio 2024, pero la ejecución de la actividad se lleva a cabo en el mes de Agosto de 2024.
Por lo anterior, esta Oficina evidencia que, para el periodo objeto de seguimiento, la actividad se cumplió frente a la meta pero fuera del tiempo establecido; y continua en ejecución.</t>
    </r>
  </si>
  <si>
    <t>7.5. Gestión prácticas antisoborno, antifraude</t>
  </si>
  <si>
    <t>7.5.1</t>
  </si>
  <si>
    <t>Divulgar el repositorio de conflictos de interés al interior de la entidad, para  su uso y apropiación.</t>
  </si>
  <si>
    <t xml:space="preserve">
30/06/2024
31/12/2024
</t>
  </si>
  <si>
    <t xml:space="preserve">Mayo:
Se realiza publicación de:
*Ruta del repositorio de integridad y conflicto de interés: consulta procedimiento declaración conflicto de interés.
*Conceptos de: ¿qué es corrupción? 
*Consulta Circular 019: Lineamientos antifraude y antisoborno. 
Junio:
Se realizan publicaciones en sinergia con el distrito como el diligenciamiento de las declaraciones de bienes y rentas y declaración de conflictos de interés de la plataforma SIDEAP.
Se publicsa pieza comunicativa a traves de correo masivo sobre los canales de denuncia para casos de corrupción en el distrito. 
</t>
  </si>
  <si>
    <t>Se evidencia soporte de socialización "Conoce el Procedimiento Declaración Conflicto de Interés"  del 6 de mayo, así como demás  publicaciones en el marco del conflictos de interés y  canales de denuncia para casos de corrupción en el distrito.</t>
  </si>
  <si>
    <t>Se publica ruta de repositorio de de conflicto de interés en la intranet-ruta Dirección de Gestión humana.</t>
  </si>
  <si>
    <t>La actividad no estaba programado para este periodo; sin embargo, como estrategia de formación el 15 de agosto se publica la pieza "Consulta todo lo referente al Conflicto de Interés"</t>
  </si>
  <si>
    <r>
      <rPr>
        <b/>
        <sz val="10"/>
        <color rgb="FF000000"/>
        <rFont val="Arial"/>
        <family val="2"/>
      </rPr>
      <t>Septiembre y Octubre</t>
    </r>
    <r>
      <rPr>
        <sz val="10"/>
        <color rgb="FF000000"/>
        <rFont val="Arial"/>
        <family val="2"/>
      </rPr>
      <t>: se publica ruta de repositorio de de conflicto de interés en la intranet-ruta Dirección de Gestión humana.</t>
    </r>
  </si>
  <si>
    <t>El dia 13 de diciembre  se realizo esta acción junto con la publicación de la circular 019 Linemientos Anti-Soborno y Anti-Fraude</t>
  </si>
  <si>
    <t>Se valida la ejecución de la actividad con la pieza publicitaria relacionada con la circular 019: lineamientos anti- soborno y anti-fraude</t>
  </si>
  <si>
    <r>
      <rPr>
        <b/>
        <sz val="10"/>
        <rFont val="Arial"/>
        <family val="2"/>
      </rPr>
      <t xml:space="preserve">Seguimiento OCI 10-09-2024: </t>
    </r>
    <r>
      <rPr>
        <sz val="10"/>
        <rFont val="Arial"/>
        <family val="2"/>
      </rPr>
      <t xml:space="preserve">
La Oficina de Control Interno evidenció que, el 21 de mayo y 18 de Junio de 2024 se divulgaron a traves de correo electronico las piezas de comunicación </t>
    </r>
    <r>
      <rPr>
        <b/>
        <i/>
        <sz val="10"/>
        <rFont val="Arial"/>
        <family val="2"/>
      </rPr>
      <t>"Procedimiento Declaración Conflicto de Interés en el Ejercicio del Servicio Publico" y "¿Sabias que el distrito cuenta con canales digitales, telefónicos y presenciales para incentivar la denuncia ciudadana"</t>
    </r>
    <r>
      <rPr>
        <sz val="10"/>
        <rFont val="Arial"/>
        <family val="2"/>
      </rPr>
      <t>, respectivamente.
Por lo anterior, esta Oficina evidencia que, para el periodo objeto de seguimiento, la actividad se cumplió frente a la meta y dentro del tiempo establecido; y continua en ejecución.</t>
    </r>
  </si>
  <si>
    <t>7.5.2</t>
  </si>
  <si>
    <t>Divulgar el canal para denunciar actos de corrupción en los diferentes productos internos y externos de comunicación para la ciudadanía, los servidores y servidoras</t>
  </si>
  <si>
    <t xml:space="preserve">Doces (12 publicaciones (una mensual) Trimestralmente 3 </t>
  </si>
  <si>
    <t>31/03/2024
31/06/2024
30/09/2024
31/12/2024</t>
  </si>
  <si>
    <t>Para el periodo correspondiente al primer trimestre del año, se realizo la Divulgacion del canal para denunciar actos de corrupción en los diferentes productos internos y externos de comunicación para la ciudadanía, los servidores y servidoras</t>
  </si>
  <si>
    <t>Se observa evidencia de las publicaciones realizadas el primer trimestre.</t>
  </si>
  <si>
    <t>Para el periodo correspondiente al segundo trimestre del año, se realizo la Divulgacion del canal para denunciar actos de corrupción en los diferentes productos internos y externos de comunicación para la ciudadanía, los servidores y servidoras</t>
  </si>
  <si>
    <t xml:space="preserve">Se evidencian las siguientes divulgaciones:
1. En el mes de abril del banner web, para dar a conocer el sistema distrital paso a paso, para denunciar actos de corrupción.
2. En el mes de mayo se observa divulgación del banner web, para denunciar actos de corrupción. 
3. En el mes de junio se divulgo el banner web, para denunciar actos de corrupción. 
Dando esta manera cumplimiento a lo programado.
</t>
  </si>
  <si>
    <t>Se evidencian las siguientes divulgaciones para denunciar actos de corrupción en los diferentes canales:                                   1. Banner en la pagina web, para denunciar actos de corrupción o cualquier hecho irregular que se esté presentando en una entidad del Distrito                              2. Banner en la página  web, para denunciar y dar a conocer el paso a paso para realizar denuncias por posibles actos de corrupción, existencia de inhabilidades o conflicto de intereses.                                3. Noticia en la página web, para denunciar y dar a conocer los diferentes canales de atención frente a posibles actos de corrupción.</t>
  </si>
  <si>
    <t xml:space="preserve">Se evidencian las siguientes divulgaciones:
1. En el mes de julio del banner web para denunciar actos de corrupción o cualquier hecho irregular que se esté presentando en una entidad del Distrito.
2. En el mes de agosto se observa divulgación del banner web para denunciar y dar a conocer el paso a paso para realizar denuncias por posibles actos de corrupción, existencia de inhabilidades o conflicto de intereses. 
3. En el mes de septiembre se divulgo el banner web para denunciar y dar a conocer los diferentes canales de atención frente a posibles actos de corrupción.
Dando cumplimiento a lo programado.
</t>
  </si>
  <si>
    <t>En el trimestre se cargan las evidencias de las divulgaciones para denunciar actos de corrupcion en diferentes canales internos y externos asi:                             Octubre: Noticia en pagina web                                   Noviembre: Wall paper en los equips de la entidad                  Diciembre: Correo masivo. Las evidencias se encuentran en la carpeta denominada"COMPONENTE 7 Promocion integridad, Actividad 7.5.2. VI Bimestre</t>
  </si>
  <si>
    <t>Se valida la ejecución de la actividad con las 2 piezas publicitarias relacionadas con canales de denuncia por  posibles actos de corrupción</t>
  </si>
  <si>
    <r>
      <rPr>
        <b/>
        <sz val="10"/>
        <rFont val="Arial"/>
        <family val="2"/>
      </rPr>
      <t xml:space="preserve">Seguimiento OCI 10-05-2024: </t>
    </r>
    <r>
      <rPr>
        <sz val="10"/>
        <rFont val="Arial"/>
        <family val="2"/>
      </rPr>
      <t xml:space="preserve">
La Oficina de Control Interno evidenció que, durante el primer trimestre de 2024, la Oficina Asesora de comunicaciones realizó las siguientes publicaciones en la pagina web de la entidad:
</t>
    </r>
    <r>
      <rPr>
        <b/>
        <sz val="10"/>
        <rFont val="Arial"/>
        <family val="2"/>
      </rPr>
      <t xml:space="preserve">- Enero de 2024: </t>
    </r>
    <r>
      <rPr>
        <sz val="10"/>
        <rFont val="Arial"/>
        <family val="2"/>
      </rPr>
      <t xml:space="preserve">Se agregó en la página web el botón de Bogotá te escucha y </t>
    </r>
    <r>
      <rPr>
        <b/>
        <i/>
        <sz val="10"/>
        <rFont val="Arial"/>
        <family val="2"/>
      </rPr>
      <t>DENUNCIE ACTOS DE CORRUPCION.</t>
    </r>
    <r>
      <rPr>
        <sz val="10"/>
        <rFont val="Arial"/>
        <family val="2"/>
      </rPr>
      <t xml:space="preserve">
</t>
    </r>
    <r>
      <rPr>
        <b/>
        <sz val="10"/>
        <rFont val="Arial"/>
        <family val="2"/>
      </rPr>
      <t xml:space="preserve">- Febrero de 2024: </t>
    </r>
    <r>
      <rPr>
        <sz val="10"/>
        <rFont val="Arial"/>
        <family val="2"/>
      </rPr>
      <t xml:space="preserve">Se divulgó nuevamente el banner web, para dar a conocer el sistema distrital </t>
    </r>
    <r>
      <rPr>
        <b/>
        <sz val="10"/>
        <rFont val="Arial"/>
        <family val="2"/>
      </rPr>
      <t>“Bogotá te escucha”</t>
    </r>
    <r>
      <rPr>
        <sz val="10"/>
        <rFont val="Arial"/>
        <family val="2"/>
      </rPr>
      <t xml:space="preserve">, para denunciar actos de corrupción.
</t>
    </r>
    <r>
      <rPr>
        <b/>
        <sz val="10"/>
        <rFont val="Arial"/>
        <family val="2"/>
      </rPr>
      <t xml:space="preserve">- Marzo de 2024: </t>
    </r>
    <r>
      <rPr>
        <sz val="10"/>
        <rFont val="Arial"/>
        <family val="2"/>
      </rPr>
      <t>Se divulgó  en la pagina web la pieza para denunciar actos de corrupción con su respectivo link.
Por lo anterior, esta Oficina evidencia que, para el periodo objeto de seguimiento, la actividad se cumplió frente a la meta y dentro del tiempo establecido; y continua en ejecución.</t>
    </r>
  </si>
  <si>
    <r>
      <rPr>
        <b/>
        <sz val="10"/>
        <rFont val="Arial"/>
        <family val="2"/>
      </rPr>
      <t xml:space="preserve">Seguimiento OCI 10-09-2024: </t>
    </r>
    <r>
      <rPr>
        <sz val="10"/>
        <rFont val="Arial"/>
        <family val="2"/>
      </rPr>
      <t xml:space="preserve">
La Oficina de Control Interno evidenció que, durante el segundo trimestre de 2024, la Oficina Asesora de comunicaciones realizó las siguientes publicaciones en la pagina web de la entidad:
</t>
    </r>
    <r>
      <rPr>
        <b/>
        <sz val="10"/>
        <rFont val="Arial"/>
        <family val="2"/>
      </rPr>
      <t xml:space="preserve">- Abril: </t>
    </r>
    <r>
      <rPr>
        <sz val="10"/>
        <rFont val="Arial"/>
        <family val="2"/>
      </rPr>
      <t xml:space="preserve">Elaboró y divulgó un banner web, para dar a conocer el Sistema Distrital paso a paso, para denunciar actos de corrupción. 
</t>
    </r>
    <r>
      <rPr>
        <b/>
        <sz val="10"/>
        <rFont val="Arial"/>
        <family val="2"/>
      </rPr>
      <t xml:space="preserve">- Mayo: </t>
    </r>
    <r>
      <rPr>
        <sz val="10"/>
        <rFont val="Arial"/>
        <family val="2"/>
      </rPr>
      <t xml:space="preserve">Se divulgó el banner web, para denunciar actos de corrupción. 
</t>
    </r>
    <r>
      <rPr>
        <b/>
        <sz val="10"/>
        <rFont val="Arial"/>
        <family val="2"/>
      </rPr>
      <t xml:space="preserve">- Junio: </t>
    </r>
    <r>
      <rPr>
        <sz val="10"/>
        <rFont val="Arial"/>
        <family val="2"/>
      </rPr>
      <t>Se divulgó nuevamente el banner web, para denunciar actos de corrupción. 
Por lo anterior, esta Oficina evidencia que, para el periodo objeto de seguimiento, la actividad se cumplió frente a la meta y dentro del tiempo establecido; y continua en ejecución.</t>
    </r>
  </si>
  <si>
    <t>8.1. Política de administración de riesgos</t>
  </si>
  <si>
    <t>8.1.1</t>
  </si>
  <si>
    <t>Revisar y actualizar la Política y/o  la Guía de Administración de Riesgos de la entidad, según haya lugar.</t>
  </si>
  <si>
    <t xml:space="preserve">Una (1) Política  y/o  la Guía de la Administración de Riesgos </t>
  </si>
  <si>
    <t>Una (1) Política  y/o  la Guía de la Administración de Riesgos actualizada</t>
  </si>
  <si>
    <t>Se realizó actualización de la la Política y/o  la Guía de Administración de Riesgos y se cargo en la página web</t>
  </si>
  <si>
    <t>Se evidenció en la página web de la entidad que se actualizó la Política y/o  la Guía de Administración de Riesgo</t>
  </si>
  <si>
    <t>La actividad se ejecutó al 100% durante el primer bimestre del año</t>
  </si>
  <si>
    <t>8.2. Construcción del mapa de riesgos anticorrupción (incluidos los riesgos de lavado de activos)</t>
  </si>
  <si>
    <t>8.2.1</t>
  </si>
  <si>
    <t>Actualizar la matriz de los riesgos de corrupción, contemplando SARLAFT, para la vigencia 2024.</t>
  </si>
  <si>
    <t>Una (1) matriz de riesgos de corrupción actualizada para la vigencia 2024</t>
  </si>
  <si>
    <t>Se actualizó y se encuentra publicada en la página WEB de la entidad https://scj.gov.co/es/transparencia/planeacion-presupuesto-ingresos/plan-accion</t>
  </si>
  <si>
    <t>Se evidenció en la página web de la entidad que se publicó matriz de riesgos de corrupción actualizada para la vigencia 2024, conforme a lo programado en la actividad.</t>
  </si>
  <si>
    <t>Para el periodo de seguimiento la actividad ya se encuentra ejecutada.</t>
  </si>
  <si>
    <t>La actividad se cumplio al 100%  en el primer bimestre.</t>
  </si>
  <si>
    <r>
      <rPr>
        <b/>
        <sz val="10"/>
        <rFont val="Arial"/>
        <family val="2"/>
      </rPr>
      <t xml:space="preserve">Seguimiento OCI 10-05-2024: </t>
    </r>
    <r>
      <rPr>
        <sz val="10"/>
        <rFont val="Arial"/>
        <family val="2"/>
      </rPr>
      <t xml:space="preserve">
La Oficina de Control Interno evidenció que, el 26 de enero de 2024 la OAP realizó la revisión y actualización del documento </t>
    </r>
    <r>
      <rPr>
        <b/>
        <i/>
        <sz val="10"/>
        <rFont val="Arial"/>
        <family val="2"/>
      </rPr>
      <t>"Matriz general de riesgos de corrupción - 2024"</t>
    </r>
    <r>
      <rPr>
        <sz val="10"/>
        <color rgb="FFFF0000"/>
        <rFont val="Arial"/>
        <family val="2"/>
      </rPr>
      <t xml:space="preserve">
</t>
    </r>
    <r>
      <rPr>
        <sz val="10"/>
        <rFont val="Arial"/>
        <family val="2"/>
      </rPr>
      <t xml:space="preserve">
Por lo anterior, esta Oficina evidencia que, para el periodo objeto de seguimiento, la actividad se cumplió al 100% y dentro del tiempo establecido. </t>
    </r>
  </si>
  <si>
    <t>8.3. Consulta y divulgación</t>
  </si>
  <si>
    <t>8.3.1</t>
  </si>
  <si>
    <t>Realizar una socialización a los lideres operativos de la entidad: la política y/o guía de riesgos, mapa de riesgos (corrupción y gestión) y reportes.</t>
  </si>
  <si>
    <t>El 29 de febrero de 2024 se llevó a cabo la socialización de la Política de Administración de Riesgos con los Líderes Operativos, durante la cual se informaron los cambios realizados en la nueva versión, así como los lineamientos que se establecen en el documento.</t>
  </si>
  <si>
    <t>Se evidenció que el 29 de febrero de 2024, se realizó socialización de la Política de Administración de Riesgos a los Líderes Operativos, de acuerdo con lo programado.</t>
  </si>
  <si>
    <r>
      <rPr>
        <b/>
        <sz val="10"/>
        <rFont val="Arial"/>
        <family val="2"/>
      </rPr>
      <t xml:space="preserve">Seguimiento OCI 10-05-2024: </t>
    </r>
    <r>
      <rPr>
        <sz val="10"/>
        <rFont val="Arial"/>
        <family val="2"/>
      </rPr>
      <t xml:space="preserve">
La Oficina de Control Interno evidenció que, el 29 de febrero de 2024 la OAP a través de la herramienta Teams, realizó la socialización de: </t>
    </r>
    <r>
      <rPr>
        <b/>
        <i/>
        <sz val="10"/>
        <rFont val="Arial"/>
        <family val="2"/>
      </rPr>
      <t>Política y/o guía de riesgos, mapa de riesgos (corrupción y gestión) y reportes.</t>
    </r>
    <r>
      <rPr>
        <sz val="10"/>
        <rFont val="Arial"/>
        <family val="2"/>
      </rPr>
      <t xml:space="preserve">
Por lo anterior, esta Oficina evidencia que, para el periodo objeto de seguimiento, la actividad se cumplió al 100% y dentro del tiempo establecido. </t>
    </r>
  </si>
  <si>
    <t>8.3.2</t>
  </si>
  <si>
    <t>Realizar campañas semestrales de apropiación de la  política y/o guía de Administración de Riesgos de corrupción.</t>
  </si>
  <si>
    <t xml:space="preserve">Realizar dos (2) campañas de apropiación de la política de Administración de Riesgos de corrupción .	</t>
  </si>
  <si>
    <t>(No. De campañas realizadas/No. De campañas programadas)*100</t>
  </si>
  <si>
    <t>30/06/2024
15/12/2024</t>
  </si>
  <si>
    <t xml:space="preserve">Se realizó la campaña para consulta de la política de administración de riesgos de la Entidad </t>
  </si>
  <si>
    <t>Se observa la ejecución de la actividad a través de la evidencia del desarrollo de la campaña "Te invitamos a conocer nuestra Política de Administración de Riesgos por Corrupción" del 11 de junio.</t>
  </si>
  <si>
    <t>No se encontró evidencia de la actividad programa en el mes de diciembre de apropiación de la  política y/o guía de Administración de Riesgos de corrupción.</t>
  </si>
  <si>
    <r>
      <rPr>
        <b/>
        <sz val="10"/>
        <rFont val="Arial"/>
        <family val="2"/>
      </rPr>
      <t xml:space="preserve">Seguimiento OCI 10-05-2024: </t>
    </r>
    <r>
      <rPr>
        <sz val="10"/>
        <rFont val="Arial"/>
        <family val="2"/>
      </rPr>
      <t xml:space="preserve">
La actividad se programó para los meses de Junio y Diciembre de 2024.
Esta Oficina sugiere validar la pertinencia de establecer un indicador para la presente actividad, toda vez que, en el Plan no se ve definido y/o asociado ninguno.</t>
    </r>
  </si>
  <si>
    <r>
      <rPr>
        <b/>
        <sz val="10"/>
        <rFont val="Arial"/>
        <family val="2"/>
      </rPr>
      <t xml:space="preserve">Seguimiento OCI 10-09-2024: </t>
    </r>
    <r>
      <rPr>
        <sz val="10"/>
        <rFont val="Arial"/>
        <family val="2"/>
      </rPr>
      <t xml:space="preserve">
La Oficina de Control Interno evidenció que, para el primer semestre de la vigencia -11 de Junio- se realizó la campaña de apropiación </t>
    </r>
    <r>
      <rPr>
        <b/>
        <i/>
        <sz val="10"/>
        <rFont val="Arial"/>
        <family val="2"/>
      </rPr>
      <t>"Unidos Construimos una Cultura de Integridad"</t>
    </r>
    <r>
      <rPr>
        <sz val="10"/>
        <rFont val="Arial"/>
        <family val="2"/>
      </rPr>
      <t xml:space="preserve">, en la cual se informa que, como entidad tenemos el compromiso de prevenir y luchar contra el lavado de activos, la financiación del terrorismo, la corrupción y otras actividades ilícitas.
Asimismo se invita a consultar la </t>
    </r>
    <r>
      <rPr>
        <b/>
        <sz val="10"/>
        <rFont val="Arial"/>
        <family val="2"/>
      </rPr>
      <t>Política de Administración de Riesgos de Corrupción.</t>
    </r>
    <r>
      <rPr>
        <sz val="10"/>
        <rFont val="Arial"/>
        <family val="2"/>
      </rPr>
      <t xml:space="preserve">
Por lo anterior, esta Oficina evidencia que, para el periodo objeto de seguimiento, la actividad se cumplió frente a la meta y dentro del tiempo establecido; y continua en ejecución.</t>
    </r>
  </si>
  <si>
    <t>8.3.3</t>
  </si>
  <si>
    <t>Publicar y divulgar el mapa de riesgos de corrupción a través de la página web.</t>
  </si>
  <si>
    <t xml:space="preserve">Una (1) matriz de riesgos de corrupción publicada 	</t>
  </si>
  <si>
    <t xml:space="preserve">Una (1) matriz de riesgos de corrupción publicada  </t>
  </si>
  <si>
    <t>La actividad se cumplió al 100% en el primer bimestre.</t>
  </si>
  <si>
    <r>
      <rPr>
        <b/>
        <sz val="10"/>
        <rFont val="Arial"/>
        <family val="2"/>
      </rPr>
      <t xml:space="preserve">Seguimiento OCI 10-05-2024: </t>
    </r>
    <r>
      <rPr>
        <sz val="10"/>
        <rFont val="Arial"/>
        <family val="2"/>
      </rPr>
      <t xml:space="preserve">
La Oficina de Control Interno evidenció que, el 26 de enero de 2024 la OAP realizó la publicación en la pagina web de la entidad del documento </t>
    </r>
    <r>
      <rPr>
        <b/>
        <i/>
        <sz val="10"/>
        <rFont val="Arial"/>
        <family val="2"/>
      </rPr>
      <t>"Matriz general de riesgos de corrupción - 2024"</t>
    </r>
    <r>
      <rPr>
        <b/>
        <i/>
        <sz val="10"/>
        <color rgb="FFFF0000"/>
        <rFont val="Arial"/>
        <family val="2"/>
      </rPr>
      <t xml:space="preserve">  
</t>
    </r>
    <r>
      <rPr>
        <b/>
        <sz val="10"/>
        <rFont val="Arial"/>
        <family val="2"/>
      </rPr>
      <t>Link:</t>
    </r>
    <r>
      <rPr>
        <sz val="10"/>
        <color rgb="FFFF0000"/>
        <rFont val="Arial"/>
        <family val="2"/>
      </rPr>
      <t xml:space="preserve">
</t>
    </r>
    <r>
      <rPr>
        <sz val="10"/>
        <rFont val="Arial"/>
        <family val="2"/>
      </rPr>
      <t xml:space="preserve">https://scj.gov.co/es/transparencia/planeacion-presupuesto-ingresos/plan-accion
Por lo anterior, esta Oficina evidencia que, para el periodo objeto de seguimiento, la actividad se cumplió al 100% y dentro del tiempo establecido. </t>
    </r>
  </si>
  <si>
    <t>8.4. Monitoreo y revisión</t>
  </si>
  <si>
    <t>8.4.1</t>
  </si>
  <si>
    <t xml:space="preserve">Monitorear y revisar el mapa de riesgos de corrupción con base en los ajustes y reportes realizados por parte de los líderes de proceso y lideres operativos.
</t>
  </si>
  <si>
    <t>Tres (3) informes de monitoreo y seguimiento del mapa de riesgos de corrupción realizados</t>
  </si>
  <si>
    <t>(Número de informes realizados /Total informes programados)*100</t>
  </si>
  <si>
    <t xml:space="preserve">
09/01/2024
09/05/2024
09/09/2024</t>
  </si>
  <si>
    <t>Se realizó monitoreo a el mapa de riesgos de corrupción en el que se valido el cumplimiento de las actividades de control definidas</t>
  </si>
  <si>
    <t>Se evidenció mediante informe del primer monitoreo a los riesgos de corrupción, que la  Oficina Asesora de Planeación dio cumplimiento con la actividad propuesta para el periodo.</t>
  </si>
  <si>
    <t>Se realizó el seguimiento a los riesgos de corrupción, mediante la verificacion y validación de las  evidencias de los controles, implementados por cada uno de los procesos.</t>
  </si>
  <si>
    <t>Se evidencia ejecución de la actividad a través del informe de seguimiento riesgos de corrupción primer cuatrimestre 2024 emitido en el mes de mayo.</t>
  </si>
  <si>
    <t>Se realizó el seguimiento a los riesgos de corrupción, mediante la verificacion y validación de las  evidencias de los controles, implementados por cada uno de los procesos.
Se emitió informe de seguimiento a riesgos de corrupción segundo cuatrimestre 2024</t>
  </si>
  <si>
    <t xml:space="preserve">La OAP evidencia con el informe de seguimiento a riesgos de corrupción segundo cuatrimestre 2024 de septiembre la realización del monitoreo del mapa de riesgos de corrupción dando cumplimiento a lo programado y alcanzando un nivel de ejecución del 100% en la actividad. 
</t>
  </si>
  <si>
    <r>
      <rPr>
        <b/>
        <sz val="10"/>
        <rFont val="Arial"/>
        <family val="2"/>
      </rPr>
      <t xml:space="preserve">Seguimiento OCI 10-05-2024: </t>
    </r>
    <r>
      <rPr>
        <sz val="10"/>
        <rFont val="Arial"/>
        <family val="2"/>
      </rPr>
      <t xml:space="preserve">
La Oficina de Control Interno evidenció que, en el mes de enero de 2024 la OAP realizó el monitoreo y revisión del mapa de riesgos de corrupción, consignado el resultado de la misma en el </t>
    </r>
    <r>
      <rPr>
        <b/>
        <i/>
        <sz val="10"/>
        <rFont val="Arial"/>
        <family val="2"/>
      </rPr>
      <t xml:space="preserve">INFORME SEGUIMIENTO RIESGOS DE CORRUPCIÓN - Tercer Cuatrimestre 2023. </t>
    </r>
    <r>
      <rPr>
        <b/>
        <sz val="10"/>
        <color rgb="FFFF0000"/>
        <rFont val="Arial"/>
        <family val="2"/>
      </rPr>
      <t xml:space="preserve">
</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</si>
  <si>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 xml:space="preserve">Seguimiento OCI 10-09-2024: </t>
    </r>
    <r>
      <rPr>
        <sz val="10"/>
        <rFont val="Arial"/>
        <family val="2"/>
      </rPr>
      <t xml:space="preserve">
La Oficina de Control Interno evidenció que, en el mes de mayo de 2024 la OAP realizó el monitoreo y revisión del mapa de riesgos de corrupción, consignado el resultado de la misma en el </t>
    </r>
    <r>
      <rPr>
        <b/>
        <i/>
        <sz val="10"/>
        <rFont val="Arial"/>
        <family val="2"/>
      </rPr>
      <t xml:space="preserve">INFORME SEGUIMIENTO RIESGOS DE CORRUPCIÓN - Primer Cuatrimestre 2024. </t>
    </r>
    <r>
      <rPr>
        <b/>
        <sz val="10"/>
        <color rgb="FFFF0000"/>
        <rFont val="Arial"/>
        <family val="2"/>
      </rPr>
      <t xml:space="preserve">
</t>
    </r>
    <r>
      <rPr>
        <sz val="10"/>
        <rFont val="Arial"/>
        <family val="2"/>
      </rPr>
      <t xml:space="preserve">
Por lo anterior, esta Oficina evidencia que, para el periodo objeto de seguimiento, la actividad se cumplió frente a la meta y dentro del tiempo establecido; y continua en ejecución.</t>
    </r>
  </si>
  <si>
    <t>8.4.2</t>
  </si>
  <si>
    <t xml:space="preserve">Publicar y divulgar informe de monitoreo y seguimiento del mapa de riesgos de corrupción </t>
  </si>
  <si>
    <t>Publicar y divulgar tres (3) informes de monitoreo y seguimiento del mapa de riesgos de corrupción realizados, en la página web de la entidad.</t>
  </si>
  <si>
    <t>Se publicó el informe del monitoreo al mapa de riesgos de corrupción realizado por la Oficina Asesora de Planeación</t>
  </si>
  <si>
    <t xml:space="preserve">Se evidenció que en la página web de la Entidad se publicó el 10 de enero el informe del primer  monitoreo al mapa de riesgos de corrupción </t>
  </si>
  <si>
    <t>Se realizó la solicitud para la publicación del informe de riesgos de corrupción del primer cuatrimestre.
enlace documento: https://scjgovcol.sharepoint.com/:b:/s/REPORTESAOAP/EXfnkNRrM4lHhocnfuaQGl0BNP5hcmPT-8LMoCD1kUrQRg?email=claudia.reyes%40scj.gov.co&amp;e=AWbVFe</t>
  </si>
  <si>
    <t>Se evidencia publicación el 14 de mayo en la página WEB del informe https://scj.gov.co/es/transparencia/obligacion-reporte-informacion/otros-informes
enlace documento:
https://scj.gov.co/sites/default/files/control/Informe%20Primer%20Cuatrimestre%20Riesgos%20de%20Corrupcion%202024v2_.pdf</t>
  </si>
  <si>
    <t xml:space="preserve">Se realizó la solicitud para la publicación del informe de riesgos de corrupción el día 13 de septiembre y se publicó en  el portal de transparencia el día 14 de septiembre de  2024 .
enlace de documento:
https://scj.gov.co/es/transparencia/obligacion-reporte-informacion/otros-informes
</t>
  </si>
  <si>
    <t>Desde la OAP se evidencia publicación el 14 de septiembre  en la página WEB del informe https://scj.gov.co/es/transparencia/obligacion-reporte-informacion/otros-informes
enlace documento:
https://scj.gov.co/sites/default/files/control/Informe%20Segundo%20Cuatrimestre%20Riesgos%20de%20Corrupcion%202024%20v3.pdf</t>
  </si>
  <si>
    <r>
      <rPr>
        <b/>
        <sz val="10"/>
        <rFont val="Arial"/>
        <family val="2"/>
      </rPr>
      <t xml:space="preserve">Seguimiento OCI 10-05-2024: </t>
    </r>
    <r>
      <rPr>
        <sz val="10"/>
        <rFont val="Arial"/>
        <family val="2"/>
      </rPr>
      <t xml:space="preserve">
La Oficina de Control Interno evidenció que, en 10 de enero de 2024 la OAP publicó el </t>
    </r>
    <r>
      <rPr>
        <b/>
        <i/>
        <sz val="10"/>
        <rFont val="Arial"/>
        <family val="2"/>
      </rPr>
      <t xml:space="preserve">INFORME SEGUIMIENTO RIESGOS DE CORRUPCIÓN - Tercer Cuatrimestre 2023.
</t>
    </r>
    <r>
      <rPr>
        <b/>
        <sz val="10"/>
        <rFont val="Arial"/>
        <family val="2"/>
      </rPr>
      <t xml:space="preserve">Link:
https://scj.gov.co/es/transparencia/control/reportes-control-interno/informe-tercer-cuatrimestre-riesgos-corrupci%C3%B3n-2023
</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</si>
  <si>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 xml:space="preserve">Seguimiento OCI 10-09-2024: </t>
    </r>
    <r>
      <rPr>
        <sz val="10"/>
        <rFont val="Arial"/>
        <family val="2"/>
      </rPr>
      <t xml:space="preserve">
La Oficina de Control Interno evidenció que, en 14 de mayo de 2024 la OAP publicó el </t>
    </r>
    <r>
      <rPr>
        <b/>
        <i/>
        <sz val="10"/>
        <rFont val="Arial"/>
        <family val="2"/>
      </rPr>
      <t xml:space="preserve">INFORME SEGUIMIENTO RIESGOS DE CORRUPCIÓN - Primer Cuatrimestre 2024.
</t>
    </r>
    <r>
      <rPr>
        <b/>
        <sz val="10"/>
        <rFont val="Arial"/>
        <family val="2"/>
      </rPr>
      <t xml:space="preserve">Link:
https://scj.gov.co/es/transparencia/obligacion-reporte-informacion/otros-informes
</t>
    </r>
    <r>
      <rPr>
        <sz val="10"/>
        <rFont val="Arial"/>
        <family val="2"/>
      </rPr>
      <t xml:space="preserve">
Por lo anterior, esta Oficina evidencia que, para el periodo objeto de seguimiento, la actividad se cumplió frente a la meta y dentro del tiempo establecido; y continua en ejecución.
Sin embargo se recomienda a la OAP, validar el registro de ejecución de la actividad para el mes de Mayo, toda vez que, no se observó reporte del mismo en el seguimiento. </t>
    </r>
  </si>
  <si>
    <t>8.4.3</t>
  </si>
  <si>
    <t>Realizar el seguimiento al mapa de riesgos de corrupción y publicar el informe respectivo, de acuerdo con lo establecido en la normatividad vigente.</t>
  </si>
  <si>
    <t>Tres (3) ejercicios de seguimientos a los Mapas de riesgos de corrupción efectuados y publicados</t>
  </si>
  <si>
    <t>(Número de seguimientos publicados /Total seguimientos programados)*100</t>
  </si>
  <si>
    <t xml:space="preserve">
16/01/2024
16/05/2024
13/09/2024</t>
  </si>
  <si>
    <t>Se realizó seguimiento al Plan Anticorrupción y Atención al Ciudadano y al Mapa de Riesgos de Corrupción de la SDSCJ, correspondiente al tercer cuatrimestre de 2023, así mismo, las matrices de seguimiento fueron publicadas en el enlace de transparencia de la entidad a través del siguiente link:
https://scj.gov.co/sites/default/files/control/SegMRC_III_Cuatr_2023_VF.xlsx
https://scj.gov.co/sites/default/files/control/PAAC_III_Cuatr_2023_VF.xlsx</t>
  </si>
  <si>
    <t>Se evidenció que se realizó el respectivo seguimiento a 31 de diciembre de 2023 al Plan Anticorrupción y Atención al Ciudadano, así como a los riesgos de corrupción de la SDSCJ</t>
  </si>
  <si>
    <t>Esta actividad no está programada para el periodo de seguimiento. Adicional, teniendo en cuenta los términos establecidos en los Estatutos Anticorrupción, la fecha de entrega de este informe es 16 de mayo, lo anterior, teniendo presente que la OCI cuenta con diez días hábiles para la realización y publicación del mismo.</t>
  </si>
  <si>
    <t>Se realizó informe de seguimiento al Programa de Transparencia y Ética Pública y Mapa de riesgos de Corrupción 2024, correspondiente al primer cuatrimestre de 2024, el resultado del seguimiento se comunicó por medio de memorando 3-2024-17046 de asunto INFORME DE SEGUIMIENTO PRIMER CUATRIMESTRE PROGRAMA DE
TRANSPARENCIA Y ÉTICA PÚBLICA 2024 V.2 Y MAPA DE RIESGOS DE CORRUPCIÓN
2024 V25. el 17 de mayo de 2024, así mismo, el infome y la matriz fueron publicados en la ruta Transparencia y Acceso a la Información Pública --&gt; planeacion, presupuesto e ingresos--&gt;informes de la oficina de control interno--&gt; Informes de Ley y/o Seguimiento--&gt;Programa de Transparencia y Ética Pública--&gt;2024
Enlace del informe
https://scj.gov.co/sites/default/files/control/2.%20Informe_Primer_%20Seguimiento_Programa_Transparencia_Etica%20Publica_Mapa_Riesgos_Corrupcion_2024.pdf
Enlace matriz
https://scj.gov.co/sites/default/files/control/Matriz_Primer_Seguimiento_Programa_Transparencia_Etica_Publica_2024.xlsx</t>
  </si>
  <si>
    <t>Se evidencia realización del Informe de seguimiento primer cuatrimestre Programa de Transpa rencia y Ética Pública 2024 v.2 y mapa de riesgos de corrupción 2024 v25 por parte de la Oficina de Control Interno, así como su publicación el sitio web de la entidad el 16 y 17 de mayo y remitido mediente memorando el 17 de mayo.</t>
  </si>
  <si>
    <t xml:space="preserve">Se realizó informe de seguimiento al Programa de Transparencia y Ética Pública y Mapa de riesgos de Corrupción 2024, correspondiente al segundo cuatrimestre de 2024, el resultado del seguimiento se comunicó por medio de memorando 3-2024-30420 de asunto INFORME DE SEGUIMIENTO SEGUNDO CUATRIMESTRE PROGRAMA DE
TRANSPARENCIA Y ÉTICA PÚBLICA 2024 V.3 Y MAPA DE RIESGOS DE CORRUPCIÓN
2024 V25. el 16 de septiembre de 2024, así mismo, el infome y la matriz fueron publicados en la ruta Transparencia y Acceso a la Información Pública --&gt; planeacion, presupuesto e ingresos--&gt;informes de la oficina de control interno--&gt; Informes de Ley y/o Seguimiento--&gt;Programa de Transparencia y Ética Pública--&gt;2024
Enlace del informe: https://scj.gov.co/sites/default/files/control/INFORM~1.PDF
Enlace matriz: https://scj.gov.co/sites/default/files/control/Matriz_Segundo_Seguimiento_Programa_Transparencia_Etica_Publica_2024.xlsx
</t>
  </si>
  <si>
    <t>Desde la OAP se evidencia realización del Informe del segundo cuatrimestre del Programa de Transparencia y Ética Pública 2024, así como publicación en el sitio web el 16 de septiembre.
https://scj.gov.co/sites/default/files/control/Matriz_Segundo_Seguimiento_Mapa_Riesgos_Corrupcion_2024.xlsx
Cumplimiendo de esta manera con el 100% de ejecución de la actividad.</t>
  </si>
  <si>
    <r>
      <rPr>
        <b/>
        <sz val="10"/>
        <rFont val="Arial"/>
        <family val="2"/>
      </rPr>
      <t xml:space="preserve">Seguimiento OCI 10-05-2024: </t>
    </r>
    <r>
      <rPr>
        <sz val="10"/>
        <rFont val="Arial"/>
        <family val="2"/>
      </rPr>
      <t xml:space="preserve">
Se evidenció que, la Oficina de Control Interno realizó y publicó el </t>
    </r>
    <r>
      <rPr>
        <b/>
        <i/>
        <sz val="10"/>
        <rFont val="Arial"/>
        <family val="2"/>
      </rPr>
      <t xml:space="preserve">Informe de Seguimiento Tercer Cuatrimestre Plan Anticorrupción y de Atención al Ciudadano 2023 V.5 y Mapa de Riesgos de Corrupción 2023.
</t>
    </r>
    <r>
      <rPr>
        <b/>
        <sz val="10"/>
        <rFont val="Arial"/>
        <family val="2"/>
      </rPr>
      <t xml:space="preserve">Link:
https://scj.gov.co/es/transparencia/planeacion-presupuesto-ingresos/informes-control-interno
</t>
    </r>
    <r>
      <rPr>
        <sz val="10"/>
        <rFont val="Arial"/>
        <family val="2"/>
      </rPr>
      <t xml:space="preserve">
Por lo anterior, esta Oficina evidencia que, para el periodo objeto de seguimiento, la actividad se cumplió frente a la meta y dentro del tiempo establecido; y continua en ejecución.
No obstante, se sugiere ajustar las fechas de acuerdo a lo establecido en los Estatutos de Anticorrupción que indican los 10 dias hábiles del mes de mayo y septiembre.</t>
    </r>
  </si>
  <si>
    <r>
      <rPr>
        <b/>
        <sz val="10"/>
        <rFont val="Arial"/>
        <family val="2"/>
      </rPr>
      <t xml:space="preserve">Seguimiento OCI 10-09-2024: </t>
    </r>
    <r>
      <rPr>
        <sz val="10"/>
        <rFont val="Arial"/>
        <family val="2"/>
      </rPr>
      <t xml:space="preserve">
Se evidenció que, la Oficina de Control Interno realizó y publicó el </t>
    </r>
    <r>
      <rPr>
        <b/>
        <i/>
        <sz val="10"/>
        <rFont val="Arial"/>
        <family val="2"/>
      </rPr>
      <t xml:space="preserve">Informe de seguimiento al Programa de Transparencia y Ética Pública, y la Mapa de Riesgos de Corrupción de la Secretaría Distrital de Seguridad, Convivencia y Justicia , correspondiente al primer cuatrimestre de 2024.
</t>
    </r>
    <r>
      <rPr>
        <b/>
        <sz val="10"/>
        <rFont val="Arial"/>
        <family val="2"/>
      </rPr>
      <t xml:space="preserve">Link:
https://scj.gov.co/es/transparencia/planeacion-presupuesto-ingresos/informes-control-interno
</t>
    </r>
    <r>
      <rPr>
        <sz val="10"/>
        <rFont val="Arial"/>
        <family val="2"/>
      </rPr>
      <t xml:space="preserve">
Por lo anterior, esta Oficina evidencia que, para el periodo objeto de seguimiento, la actividad se cumplió frente a la meta y dentro del tiempo establecido; y continua en ejecución.</t>
    </r>
  </si>
  <si>
    <t>9.1. Adecuación institucional para cumplir con la debida diligencia</t>
  </si>
  <si>
    <t>9.1.1</t>
  </si>
  <si>
    <t>Validar con la Dirección Jurídica Contractual los posibles riesgos a incluir en la matriz de riesgos de corrupción en el marco de SARLAFT</t>
  </si>
  <si>
    <t>Una (1) matriz de riesgos de corrupción actualizada</t>
  </si>
  <si>
    <t>No. de Matriz de riesgos de corrupción actualizada</t>
  </si>
  <si>
    <t xml:space="preserve">Se realizó revisión de los Riesgos de Corrupción para incluir en la matriz institucional con el fin de identificar riesgos asosiados a SARLFT </t>
  </si>
  <si>
    <t>Se evidenció mediante acta de reunión del 25 de enero que se realizó reunión con el proceso de Gestión Contractual, para identificar riesgos SARLFT</t>
  </si>
  <si>
    <t>La actividad se cumplió al 100%  en el primer bimestre</t>
  </si>
  <si>
    <r>
      <rPr>
        <b/>
        <sz val="10"/>
        <rFont val="Arial"/>
        <family val="2"/>
      </rPr>
      <t xml:space="preserve">Seguimiento OCI 10-05-2024: </t>
    </r>
    <r>
      <rPr>
        <sz val="10"/>
        <rFont val="Arial"/>
        <family val="2"/>
      </rPr>
      <t xml:space="preserve">
La Oficina de Control Interno evidenció que, el 25 de enero de 2024 la Directora Juridica y Contractual llevó a cabo reunión con Profesional de la Oficina Asesora de Planeación, la cual tuvo como objetivo </t>
    </r>
    <r>
      <rPr>
        <b/>
        <i/>
        <sz val="10"/>
        <rFont val="Arial"/>
        <family val="2"/>
      </rPr>
      <t>"Realizar la revisión de los Riesgos de Corrupción que harán parte de la matriz institucional para el inicio de 2024 teniendo en cuenta las recomendaciones FURAG para los procesos de Gestión Contractual y Gestión Jurídica".</t>
    </r>
    <r>
      <rPr>
        <sz val="10"/>
        <rFont val="Arial"/>
        <family val="2"/>
      </rPr>
      <t xml:space="preserve">
Como resultado se define el riesgo No. 27, que establece </t>
    </r>
    <r>
      <rPr>
        <b/>
        <i/>
        <sz val="10"/>
        <rFont val="Arial"/>
        <family val="2"/>
      </rPr>
      <t>"Posibilidad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t>
    </r>
    <r>
      <rPr>
        <sz val="10"/>
        <rFont val="Arial"/>
        <family val="2"/>
      </rPr>
      <t xml:space="preserve">
Por lo anterior, esta Oficina evidencia que, para el periodo objeto de seguimiento, la actividad se cumplió al 100% y dentro del tiempo establecido. </t>
    </r>
  </si>
  <si>
    <t>9.2. Construcción del plan de trabajo para adaptar y/o desarrollar la debida diligencia</t>
  </si>
  <si>
    <t>9.2.1</t>
  </si>
  <si>
    <t xml:space="preserve">Socializar el lineamiento  para la implementación y adopción de medidas de prevención y mitigación SARLAFT, en la entidad.
</t>
  </si>
  <si>
    <t xml:space="preserve">Se hizo un avance  de la Socialización de los lineamisntos de SARLAFT </t>
  </si>
  <si>
    <t>De acuerdo con la evidencia aportada se observa en el acta de reunión del 31 de mayo como tema tratado "Tratar los lineamientos de SARLAFT"; sin embargo, en la actividad no se especifica el alcance, ni publico objetivo de la actividad,  se considera necesario especificar, ya que con el acta solo se llego a los profesionales del proceso de Administración de Bienes Muebles e Inmuebles para el Fortalecimiento de 
las Capacidades Operativas – (AB).</t>
  </si>
  <si>
    <t>"</t>
  </si>
  <si>
    <t>Se realiza charla masiva dirigida a todos los procesos de la entidad en la que se socializó el lineamiento SARLAFT explicando cada fase de implementación el día 27 de Diciembre de 2024</t>
  </si>
  <si>
    <t>Se valida el cumplimiento de la actividad con el registro de asistencia y la presentación</t>
  </si>
  <si>
    <r>
      <rPr>
        <b/>
        <sz val="10"/>
        <rFont val="Arial"/>
        <family val="2"/>
      </rPr>
      <t xml:space="preserve">Seguimiento OCI 10-05-2024: </t>
    </r>
    <r>
      <rPr>
        <sz val="10"/>
        <rFont val="Arial"/>
        <family val="2"/>
      </rPr>
      <t xml:space="preserve">
La actividad se programó para los meses de Junio y Diciembre de 2024.
Se recomienda validar que la actividad definida para este componente, esté redactada en verbo infinitivo.</t>
    </r>
  </si>
  <si>
    <r>
      <rPr>
        <b/>
        <sz val="10"/>
        <rFont val="Arial"/>
        <family val="2"/>
      </rPr>
      <t xml:space="preserve">Seguimiento OCI 10-09-2024: </t>
    </r>
    <r>
      <rPr>
        <sz val="10"/>
        <rFont val="Arial"/>
        <family val="2"/>
      </rPr>
      <t xml:space="preserve">
La Oficina de Control Interno evidenció que, la Oficina Asesora de Planeación llevó a cabo mesas de trabajo para la Socialización del lineamiento para la implementación y adopción de medidas de prevención y mitigación SARLAFT, con el proceso </t>
    </r>
    <r>
      <rPr>
        <b/>
        <sz val="10"/>
        <rFont val="Arial"/>
        <family val="2"/>
      </rPr>
      <t xml:space="preserve">Acceso y Fortalecimiento a la Justicia </t>
    </r>
    <r>
      <rPr>
        <sz val="10"/>
        <rFont val="Arial"/>
        <family val="2"/>
      </rPr>
      <t xml:space="preserve">y el proceso de </t>
    </r>
    <r>
      <rPr>
        <b/>
        <sz val="10"/>
        <rFont val="Arial"/>
        <family val="2"/>
      </rPr>
      <t>Administración de Bienes Muebles e Inmuebles para el Fortalecimiento de las Capacidades Operativas</t>
    </r>
    <r>
      <rPr>
        <sz val="10"/>
        <rFont val="Arial"/>
        <family val="2"/>
      </rPr>
      <t xml:space="preserve">, en el mes de Abril y Mayo de 2024; respectivamente.
Sin embargo se sugiere revisar la ejecuciòn de la actividad, toda vez que la misma establece </t>
    </r>
    <r>
      <rPr>
        <i/>
        <sz val="10"/>
        <rFont val="Arial"/>
        <family val="2"/>
      </rPr>
      <t xml:space="preserve">"Socializar el lineamiento  para la implementación y adopción de medidas de prevención y mitigación SARLAFT, </t>
    </r>
    <r>
      <rPr>
        <b/>
        <i/>
        <sz val="10"/>
        <rFont val="Arial"/>
        <family val="2"/>
      </rPr>
      <t>en la entidad</t>
    </r>
    <r>
      <rPr>
        <i/>
        <sz val="10"/>
        <rFont val="Arial"/>
        <family val="2"/>
      </rPr>
      <t>"</t>
    </r>
    <r>
      <rPr>
        <b/>
        <i/>
        <sz val="10"/>
        <rFont val="Arial"/>
        <family val="2"/>
      </rPr>
      <t xml:space="preserve">. </t>
    </r>
    <r>
      <rPr>
        <b/>
        <sz val="10"/>
        <rFont val="Arial"/>
        <family val="2"/>
      </rPr>
      <t xml:space="preserve">(negrilla fuera de texto)
</t>
    </r>
    <r>
      <rPr>
        <sz val="10"/>
        <rFont val="Arial"/>
        <family val="2"/>
      </rPr>
      <t xml:space="preserve">
Por lo anterior, esta Oficina evidencia que, para el periodo objeto de seguimiento, la actividad se cumplió frente a la meta y dentro del tiempo establecido; y continua en ejecución.</t>
    </r>
  </si>
  <si>
    <t>9.3. Gestión de la debida diligencia</t>
  </si>
  <si>
    <t>9.3.1</t>
  </si>
  <si>
    <t xml:space="preserve">Monitorear y revisar el mapa de riesgos de corrupción (SARLAFT) 
</t>
  </si>
  <si>
    <t>Dos (2) informes de monitoreo y seguimiento del mapa de riesgos de corrupción (SARLAFT)  realizados</t>
  </si>
  <si>
    <t xml:space="preserve">
 09/05/2024
09/09/2024</t>
  </si>
  <si>
    <t>Se realizó el seguimiento a los riesgos de corrupción, mediante la verificacion y validación de las  evidencias de los controles, implementados por cada uno de los procesos. El informe se encuentra publicado en el link https://scj.gov.co/sites/default/files/control/Informe%20Primer%20Cuatrimestre%20Riesgos%20de%20Corrupcion%202024v2_.pdf</t>
  </si>
  <si>
    <t>Se establece ejecución de la actividad mediante el informe publicado en el sitio web de  la entidad el 14 de mayo:
https://scj.gov.co/es/transparencia/obligacion-reporte-informacion/otros-informes
enlace documento:
https://scj.gov.co/sites/default/files/control/Informe%20Primer%20Cuatrimestre%20Riesgos%20de%20Corrupcion%202024v2_.pdf</t>
  </si>
  <si>
    <t>Se realizó el seguimiento a los riesgos de corrupción, mediante la verificacion y validación de las evidencias de los controles, implementados por cada uno de los procesos, a través del informe cuetrimestral de riesgos de corrupción</t>
  </si>
  <si>
    <t>LA OAP evidencia ejecución de la actividad mediante el informe de seguimientos de riesgos de corrupción del segundo cuatrimestre dando cumplimiento a lo programado y alcanzando la ejecución del 100% de la actividad.</t>
  </si>
  <si>
    <t>Se cumplió la actividad al 100% en el quinto bimestre</t>
  </si>
  <si>
    <r>
      <rPr>
        <b/>
        <sz val="10"/>
        <rFont val="Arial"/>
        <family val="2"/>
      </rPr>
      <t xml:space="preserve">Seguimiento OCI 10-05-2024: </t>
    </r>
    <r>
      <rPr>
        <sz val="10"/>
        <rFont val="Arial"/>
        <family val="2"/>
      </rPr>
      <t xml:space="preserve">
La actividad se programó para los meses de Mayo y Septiembre de 2024.</t>
    </r>
  </si>
  <si>
    <t>Porcentaje (%) de avance del PTEI
3er Cuatrimestre de 2024</t>
  </si>
  <si>
    <t>OPORTUNIDAD EN LA FECHA PROGRAMADA
3ER SEGUIMIENTO</t>
  </si>
  <si>
    <r>
      <rPr>
        <b/>
        <sz val="10"/>
        <rFont val="Arial"/>
        <family val="2"/>
      </rPr>
      <t>Seguimiento OCI 10-05-2024:</t>
    </r>
    <r>
      <rPr>
        <sz val="10"/>
        <rFont val="Arial"/>
        <family val="2"/>
      </rPr>
      <t xml:space="preserve">
La Oficina de Control Interno evidenció a través de la página web de la SDSCJ que, el 29 de abril del presente se realizó publicación del </t>
    </r>
    <r>
      <rPr>
        <b/>
        <i/>
        <sz val="10"/>
        <rFont val="Arial"/>
        <family val="2"/>
      </rPr>
      <t>Informe Evaluación de las respuestas a PQRSDF</t>
    </r>
    <r>
      <rPr>
        <sz val="10"/>
        <rFont val="Arial"/>
        <family val="2"/>
      </rPr>
      <t xml:space="preserve"> correspondiente al </t>
    </r>
    <r>
      <rPr>
        <b/>
        <i/>
        <sz val="10"/>
        <rFont val="Arial"/>
        <family val="2"/>
      </rPr>
      <t>primer Trimestre 2024</t>
    </r>
    <r>
      <rPr>
        <sz val="10"/>
        <rFont val="Arial"/>
        <family val="2"/>
      </rPr>
      <t>.
Por lo anterior, esta Oficina evidencia que, para el periodo objeto de seguimiento, la actividad se cumplió frente a la meta y dentro del tiempo establecido; y continua en ejecución.
Validar que la actividad definida para este componente, esté redactada en verbo infinitivo.</t>
    </r>
  </si>
  <si>
    <r>
      <rPr>
        <b/>
        <sz val="10"/>
        <rFont val="Arial"/>
        <family val="2"/>
      </rPr>
      <t>Seguimiento OCI 10-09-2024:</t>
    </r>
    <r>
      <rPr>
        <sz val="10"/>
        <rFont val="Arial"/>
        <family val="2"/>
      </rPr>
      <t xml:space="preserve">
La Oficina de Control Interno evidenció que en el mes de Junio de 2024, la Dirección de Recursos Físicos y Gestión Documental realizó campaña interna con asunto "Plan de Conservación Documental del Sistema Integrado de Conservación", en la cual se orientaba al buen manejo documental, y se compartía el link de la página web de la entidad con la relación de Instrumentos archivísticos con los que cuenta la SDSCJ.
Asimismo se observó banner, en el cual la Dependencia informaba que se está realizando el ejercicio de actualización de los activos de Información de la Entidad, su objetivo y la periodicidad con que debe llevarse a cabo dicha actividad.
Por lo anterior, esta Oficina concluye que, para el periodo objeto de seguimiento, la actividad se cumplió frente a la meta y dentro de los tiempos establecidos; y continua en ejecución.</t>
    </r>
  </si>
  <si>
    <r>
      <rPr>
        <b/>
        <sz val="10"/>
        <rFont val="Arial"/>
        <family val="2"/>
      </rPr>
      <t>Seguimiento OCI 15-01-2025:</t>
    </r>
    <r>
      <rPr>
        <sz val="10"/>
        <rFont val="Arial"/>
        <family val="2"/>
      </rPr>
      <t xml:space="preserve">
De conformidad con lo comunicado en el </t>
    </r>
    <r>
      <rPr>
        <b/>
        <i/>
        <sz val="10"/>
        <rFont val="Arial"/>
        <family val="2"/>
      </rPr>
      <t>"Informe de seguimiento al Programa de Transparencia y Ética Pública, y la Mapa de Riesgos de Corrupción de la Secretaría Distrital de Seguridad, Convivencia y Justicia , correspondiente al segundo cuatrimestre de 2024"</t>
    </r>
    <r>
      <rPr>
        <sz val="10"/>
        <rFont val="Arial"/>
        <family val="2"/>
      </rPr>
      <t xml:space="preserve">; la actividad se cumplió al 100% y dentro del tiempo establecido. </t>
    </r>
  </si>
  <si>
    <r>
      <rPr>
        <b/>
        <sz val="10"/>
        <rFont val="Arial"/>
        <family val="2"/>
      </rPr>
      <t>Seguimiento OCI 15-01-2025:</t>
    </r>
    <r>
      <rPr>
        <sz val="10"/>
        <rFont val="Arial"/>
        <family val="2"/>
      </rPr>
      <t xml:space="preserve">
De conformidad con lo comunicado en el </t>
    </r>
    <r>
      <rPr>
        <b/>
        <i/>
        <sz val="10"/>
        <rFont val="Arial"/>
        <family val="2"/>
      </rPr>
      <t>"Informe de seguimiento al Programa de Transparencia y Ética Pública, y la Mapa de Riesgos de Corrupción de la Secretaría Distrital de Seguridad, Convivencia y Justicia , correspondiente al primer cuatrimestre de 2024"</t>
    </r>
    <r>
      <rPr>
        <sz val="10"/>
        <rFont val="Arial"/>
        <family val="2"/>
      </rPr>
      <t xml:space="preserve">; la actividad se cumplió al 100% y dentro del tiempo establecido. </t>
    </r>
  </si>
  <si>
    <r>
      <rPr>
        <b/>
        <sz val="10"/>
        <rFont val="Arial"/>
        <family val="2"/>
      </rPr>
      <t>Seguimiento OCI 15-01-2025:</t>
    </r>
    <r>
      <rPr>
        <sz val="10"/>
        <rFont val="Arial"/>
        <family val="2"/>
      </rPr>
      <t xml:space="preserve">
A través de los soportes allegados por la segunda línea de defensa, se evidenció que, a cierre de la vigencia 2024 se presentó el </t>
    </r>
    <r>
      <rPr>
        <b/>
        <i/>
        <sz val="10"/>
        <rFont val="Arial"/>
        <family val="2"/>
      </rPr>
      <t>Informe de Seguimiento de Acuerdos de Gestión de Gerentes Públicos</t>
    </r>
    <r>
      <rPr>
        <sz val="10"/>
        <rFont val="Arial"/>
        <family val="2"/>
      </rPr>
      <t xml:space="preserve"> en el cual se dio a conocer los compromisos gerenciales y las competencias comportamentales de cada de las Dependencias y Directivos de la Entidad.
El documento fue publicado en la pagina web de la entidad, bajo la ruta </t>
    </r>
    <r>
      <rPr>
        <b/>
        <i/>
        <sz val="10"/>
        <rFont val="Arial"/>
        <family val="2"/>
      </rPr>
      <t>Transparencia » Control » Informes de gestión, evaluación y auditoria</t>
    </r>
    <r>
      <rPr>
        <sz val="10"/>
        <rFont val="Arial"/>
        <family val="2"/>
      </rPr>
      <t xml:space="preserve">, y el siguiente Link:
</t>
    </r>
    <r>
      <rPr>
        <b/>
        <sz val="10"/>
        <rFont val="Arial"/>
        <family val="2"/>
      </rPr>
      <t xml:space="preserve">https://scj.gov.co/en/transparencia/control/informes-gestion-evaluacion-auditoria
</t>
    </r>
    <r>
      <rPr>
        <sz val="10"/>
        <rFont val="Arial"/>
        <family val="2"/>
      </rPr>
      <t xml:space="preserve">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</si>
  <si>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La Oficina de Control Interno evidenció a través de la página web de la SDSCJ, la publicación de los nombramientos efectuados con el correspondiente acto administrativo, a saber:.
</t>
    </r>
    <r>
      <rPr>
        <b/>
        <sz val="10"/>
        <rFont val="Arial"/>
        <family val="2"/>
      </rPr>
      <t xml:space="preserve">https://scj.gov.co/es/transparencia/normativa/normativa-aplicable
</t>
    </r>
    <r>
      <rPr>
        <sz val="10"/>
        <rFont val="Arial"/>
        <family val="2"/>
      </rPr>
      <t xml:space="preserve">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</si>
  <si>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La Oficina de Control Interno evidenció a través de la página web de la SDSCJ (</t>
    </r>
    <r>
      <rPr>
        <b/>
        <sz val="10"/>
        <rFont val="Arial"/>
        <family val="2"/>
      </rPr>
      <t>https://scj.gov.co/es/transparencia/obligacion-reporte-informacion/faqs#faqs-page-1</t>
    </r>
    <r>
      <rPr>
        <sz val="10"/>
        <rFont val="Arial"/>
        <family val="2"/>
      </rPr>
      <t>), la actualización de las preguntas frecuentes de cara al ciudadano mediante la aplicación de la estrategia de Lenguaje Claro.
Asimismo, se allegan soportes del ejercicio de actualización de preguntas frecuentes con cada una de las Dependencias de la Entidad.</t>
    </r>
    <r>
      <rPr>
        <b/>
        <sz val="10"/>
        <rFont val="Arial"/>
        <family val="2"/>
      </rPr>
      <t xml:space="preserve">
</t>
    </r>
    <r>
      <rPr>
        <sz val="10"/>
        <rFont val="Arial"/>
        <family val="2"/>
      </rPr>
      <t xml:space="preserve">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</si>
  <si>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La Oficina de Control Interno evidenció a través de la página web de la SDSCJ, la realización y publicación de los </t>
    </r>
    <r>
      <rPr>
        <b/>
        <sz val="10"/>
        <rFont val="Arial"/>
        <family val="2"/>
      </rPr>
      <t>Informes mensuales de Solicitudes de Acceso a la Información</t>
    </r>
    <r>
      <rPr>
        <sz val="10"/>
        <rFont val="Arial"/>
        <family val="2"/>
      </rPr>
      <t xml:space="preserve">, para los meses comprendidos de enero a diciembre de 2024.
</t>
    </r>
    <r>
      <rPr>
        <b/>
        <sz val="10"/>
        <rFont val="Arial"/>
        <family val="2"/>
      </rPr>
      <t xml:space="preserve">Link: 
https://scj.gov.co/es/transparencia/planeacion-presupuesto-ingresos/informe-pqrs
</t>
    </r>
    <r>
      <rPr>
        <sz val="10"/>
        <rFont val="Arial"/>
        <family val="2"/>
      </rPr>
      <t xml:space="preserve">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</si>
  <si>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La Oficina de Control Interno evidenció a través de la página web de la SDSCJ, la realización y publicación de los </t>
    </r>
    <r>
      <rPr>
        <b/>
        <sz val="10"/>
        <rFont val="Arial"/>
        <family val="2"/>
      </rPr>
      <t>Informes mensuales de PQRSDF</t>
    </r>
    <r>
      <rPr>
        <sz val="10"/>
        <rFont val="Arial"/>
        <family val="2"/>
      </rPr>
      <t xml:space="preserve">, para los meses comprendidos de enero a diciembre de 2024.
</t>
    </r>
    <r>
      <rPr>
        <b/>
        <sz val="10"/>
        <rFont val="Arial"/>
        <family val="2"/>
      </rPr>
      <t xml:space="preserve">Link: 
https://scj.gov.co/es/transparencia/planeacion-presupuesto-ingresos/informe-pqrs
</t>
    </r>
    <r>
      <rPr>
        <sz val="10"/>
        <rFont val="Arial"/>
        <family val="2"/>
      </rPr>
      <t xml:space="preserve">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</si>
  <si>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La Oficina de Control Interno evidenció a través de la página web de la SDSCJ que, se realizó publicación del </t>
    </r>
    <r>
      <rPr>
        <b/>
        <i/>
        <sz val="10"/>
        <rFont val="Arial"/>
        <family val="2"/>
      </rPr>
      <t>Informe Evaluación de las respuestas a PQRSDF</t>
    </r>
    <r>
      <rPr>
        <sz val="10"/>
        <rFont val="Arial"/>
        <family val="2"/>
      </rPr>
      <t xml:space="preserve"> correspondiente  al </t>
    </r>
    <r>
      <rPr>
        <b/>
        <i/>
        <sz val="10"/>
        <rFont val="Arial"/>
        <family val="2"/>
      </rPr>
      <t xml:space="preserve">tercer Trimestre 2024 </t>
    </r>
    <r>
      <rPr>
        <sz val="10"/>
        <rFont val="Arial"/>
        <family val="2"/>
      </rPr>
      <t xml:space="preserve">(28 de Octubre de 2024).
</t>
    </r>
    <r>
      <rPr>
        <b/>
        <sz val="10"/>
        <rFont val="Arial"/>
        <family val="2"/>
      </rPr>
      <t>Link:</t>
    </r>
    <r>
      <rPr>
        <sz val="10"/>
        <rFont val="Arial"/>
        <family val="2"/>
      </rPr>
      <t xml:space="preserve">
https://scj.gov.co/es/transparencia/obligacion-reporte-informacion/estudios-investigaciones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</si>
  <si>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La Oficina de Control Interno evidenció que, la Dirección Jurídica y Contractual emitió el memorando </t>
    </r>
    <r>
      <rPr>
        <b/>
        <sz val="10"/>
        <rFont val="Arial"/>
        <family val="2"/>
      </rPr>
      <t>3-2024-39501</t>
    </r>
    <r>
      <rPr>
        <sz val="10"/>
        <rFont val="Arial"/>
        <family val="2"/>
      </rPr>
      <t xml:space="preserve"> con asunto </t>
    </r>
    <r>
      <rPr>
        <b/>
        <i/>
        <sz val="10"/>
        <rFont val="Arial"/>
        <family val="2"/>
      </rPr>
      <t>"SOCIALIZACIÓN DEL MANUAL DE CONTRATACIÓN, DE SUPERVISIÓN E INTERVENTORÍA Y LA GUIA PARA SUPERVISORES DE CONTRATOS Y REITERACIÓN DE PUBLICACIÓN EN LA PLATAFORMA SECOP II"</t>
    </r>
    <r>
      <rPr>
        <sz val="10"/>
        <rFont val="Arial"/>
        <family val="2"/>
      </rPr>
      <t>, de fecha 29 de noviembre de 2024.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</si>
  <si>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La Oficina de Control Interno evidenció a través de la pagina web de la Entidad (</t>
    </r>
    <r>
      <rPr>
        <b/>
        <sz val="10"/>
        <rFont val="Arial"/>
        <family val="2"/>
      </rPr>
      <t>https://scj.gov.co/es/transparencia/datos-abiertos/indice-informacion-clasificada</t>
    </r>
    <r>
      <rPr>
        <sz val="10"/>
        <rFont val="Arial"/>
        <family val="2"/>
      </rPr>
      <t xml:space="preserve">) que, la Dirección de Recursos Físicos y Gestión Documental actualizó y publicó el </t>
    </r>
    <r>
      <rPr>
        <b/>
        <i/>
        <sz val="10"/>
        <rFont val="Arial"/>
        <family val="2"/>
      </rPr>
      <t>Registro de Activos de Información e Índice de Información Clasificada y Reservada SDSCJ 2024.</t>
    </r>
    <r>
      <rPr>
        <sz val="10"/>
        <rFont val="Arial"/>
        <family val="2"/>
      </rPr>
      <t xml:space="preserve">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</si>
  <si>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La Oficina de Control Interno evidenció que en el mes de Octubre de 2024, la Dirección de Recursos Físicos y Gestión Documental realizó campaña interna con asunto </t>
    </r>
    <r>
      <rPr>
        <b/>
        <i/>
        <sz val="10"/>
        <rFont val="Arial"/>
        <family val="2"/>
      </rPr>
      <t>"Actualización de los Activos de Información"</t>
    </r>
    <r>
      <rPr>
        <sz val="10"/>
        <rFont val="Arial"/>
        <family val="2"/>
      </rPr>
      <t>, en la cual se explicaba a que hacia referencia dicha actualización, cual era el objetivo y con que periodicidad se debía realizar.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</si>
  <si>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A través de los soportes allegados por la segunda línea de defensa, se evidenciaron los listados de asistencia de la capacitaciones realizadas en los meses de Octubre y Diciembre 2024, respecto a: </t>
    </r>
    <r>
      <rPr>
        <i/>
        <sz val="10"/>
        <rFont val="Arial"/>
        <family val="2"/>
      </rPr>
      <t>"Inducción en Gestión Documental a Contratistas", "Presentación de los Procedimientos de la DRFGD"</t>
    </r>
    <r>
      <rPr>
        <sz val="10"/>
        <rFont val="Arial"/>
        <family val="2"/>
      </rPr>
      <t xml:space="preserve"> y </t>
    </r>
    <r>
      <rPr>
        <i/>
        <sz val="10"/>
        <rFont val="Arial"/>
        <family val="2"/>
      </rPr>
      <t>"Rescate documental"</t>
    </r>
    <r>
      <rPr>
        <sz val="10"/>
        <rFont val="Arial"/>
        <family val="2"/>
      </rPr>
      <t>.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</si>
  <si>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La Oficina de Control Interno evidenció que en Acta de reunión celebrada el 31 de octubre de 2024, la cual tuvo como objetivo </t>
    </r>
    <r>
      <rPr>
        <i/>
        <sz val="10"/>
        <rFont val="Arial"/>
        <family val="2"/>
      </rPr>
      <t>"Articular esfuerzos entre la Oficina Asesora de Comunicaciones y la Dirección de Tecnologías y Sistemas de la Información, para el rediseño y migración del sitio web de la Entidad"</t>
    </r>
    <r>
      <rPr>
        <sz val="10"/>
        <rFont val="Arial"/>
        <family val="2"/>
      </rPr>
      <t>; las Dependencias determinaron que no era necesaria la elaboración de más Mockups, toda vez que, como informaba la DTSI, se daba por culminada de la etapa de rediseño y por ende el sitio web de la Entidad se encuentra habilitado para la migración de la información.
En dicha sesión se acordó la entrega de imágenes para la migración sistematizada, gifs con lenguaje de señas e iconos para las secciones de servicios y transparencia, los cuales fueron allegados como soportes por parte de la 1LD.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</si>
  <si>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Para el quinto y sexto bimestre de 2024, la OCI evidenció a través de los soportes allegados por la primera línea de defensa, la adecuación y actualización de los siguientes módulos en el sitio web de la Entidad:</t>
    </r>
    <r>
      <rPr>
        <i/>
        <sz val="10"/>
        <rFont val="Arial"/>
        <family val="2"/>
      </rPr>
      <t xml:space="preserve"> structure sync, gtranslate, twig_field_value, twig_vardumper, upgrade_status, views years filter, context,  field vaidation.
</t>
    </r>
    <r>
      <rPr>
        <sz val="10"/>
        <rFont val="Arial"/>
        <family val="2"/>
      </rPr>
      <t xml:space="preserve">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</si>
  <si>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La OCI evidenció a través de los diferentes correos emitidos por la OAP durante los meses de Septiembre a Diciembre de 2024, que la dependencia realizó el monitoreo a la actualización de la información contenida en el botón de transparencia y acceso a la información pública, de acuerdo a la </t>
    </r>
    <r>
      <rPr>
        <b/>
        <i/>
        <sz val="10"/>
        <rFont val="Arial"/>
        <family val="2"/>
      </rPr>
      <t>Guía Matriz de cumplimiento de la Ley 1712/2014.</t>
    </r>
    <r>
      <rPr>
        <sz val="10"/>
        <rFont val="Arial"/>
        <family val="2"/>
      </rPr>
      <t xml:space="preserve">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</si>
  <si>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Mediante los soportes allegados esta Oficina evidenció que, durante el V y VI bimestre de la presente vigencia, la OAP realizó la actualización en la página web del botón participa en las secciones de: </t>
    </r>
    <r>
      <rPr>
        <b/>
        <i/>
        <sz val="10"/>
        <rFont val="Arial"/>
        <family val="2"/>
      </rPr>
      <t xml:space="preserve">"Participación para el diagnóstico de necesidades e identificación de problemas", "Colaboración e Innovación Abierta", "Consulta Ciudadana" y "Rendición de cuentas" .
</t>
    </r>
    <r>
      <rPr>
        <sz val="10"/>
        <rFont val="Arial"/>
        <family val="2"/>
      </rPr>
      <t xml:space="preserve">
</t>
    </r>
    <r>
      <rPr>
        <b/>
        <sz val="10"/>
        <rFont val="Arial"/>
        <family val="2"/>
      </rPr>
      <t>Link: https://scj.gov.co/es/participa/</t>
    </r>
    <r>
      <rPr>
        <sz val="10"/>
        <rFont val="Arial"/>
        <family val="2"/>
      </rPr>
      <t xml:space="preserve">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</si>
  <si>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La OCI evidenció que, la Oficina Asesora de Comunicaciones realizó la publicación de las cuatro (4) piezas con información sobre servicios de la entidad con enfoque de género, a saber:
</t>
    </r>
    <r>
      <rPr>
        <b/>
        <sz val="10"/>
        <rFont val="Arial"/>
        <family val="2"/>
      </rPr>
      <t xml:space="preserve">- Septiembre de 2024: </t>
    </r>
    <r>
      <rPr>
        <sz val="10"/>
        <rFont val="Arial"/>
        <family val="2"/>
      </rPr>
      <t xml:space="preserve">Pieza de comunicación </t>
    </r>
    <r>
      <rPr>
        <b/>
        <i/>
        <sz val="10"/>
        <rFont val="Arial"/>
        <family val="2"/>
      </rPr>
      <t>"Conciliaton"</t>
    </r>
    <r>
      <rPr>
        <sz val="10"/>
        <rFont val="Arial"/>
        <family val="2"/>
      </rPr>
      <t xml:space="preserve"> mencionando la estrategia de Facilitadores de Acceso a la Justicia disponibles en los diferentes puntos. 
</t>
    </r>
    <r>
      <rPr>
        <b/>
        <sz val="10"/>
        <rFont val="Arial"/>
        <family val="2"/>
      </rPr>
      <t>- Octubre de 2024:</t>
    </r>
    <r>
      <rPr>
        <sz val="10"/>
        <rFont val="Arial"/>
        <family val="2"/>
      </rPr>
      <t xml:space="preserve"> Pieza de comunicación </t>
    </r>
    <r>
      <rPr>
        <b/>
        <sz val="10"/>
        <rFont val="Arial"/>
        <family val="2"/>
      </rPr>
      <t xml:space="preserve">“Protección animal”.
</t>
    </r>
    <r>
      <rPr>
        <sz val="10"/>
        <rFont val="Arial"/>
        <family val="2"/>
      </rPr>
      <t xml:space="preserve">
</t>
    </r>
    <r>
      <rPr>
        <b/>
        <sz val="10"/>
        <rFont val="Arial"/>
        <family val="2"/>
      </rPr>
      <t>- Noviembre de 2024:</t>
    </r>
    <r>
      <rPr>
        <sz val="10"/>
        <rFont val="Arial"/>
        <family val="2"/>
      </rPr>
      <t xml:space="preserve"> Pieza de comunicación </t>
    </r>
    <r>
      <rPr>
        <b/>
        <sz val="10"/>
        <rFont val="Arial"/>
        <family val="2"/>
      </rPr>
      <t xml:space="preserve">“Servicios para víctimas de diferentes tipos de delitos”.
</t>
    </r>
    <r>
      <rPr>
        <sz val="10"/>
        <rFont val="Arial"/>
        <family val="2"/>
      </rPr>
      <t xml:space="preserve">
</t>
    </r>
    <r>
      <rPr>
        <b/>
        <sz val="10"/>
        <rFont val="Arial"/>
        <family val="2"/>
      </rPr>
      <t>- Diciembre de 2024:</t>
    </r>
    <r>
      <rPr>
        <sz val="10"/>
        <rFont val="Arial"/>
        <family val="2"/>
      </rPr>
      <t xml:space="preserve"> Pieza de comunicación </t>
    </r>
    <r>
      <rPr>
        <b/>
        <sz val="10"/>
        <rFont val="Arial"/>
        <family val="2"/>
      </rPr>
      <t>“Servicio de la Línea 123”</t>
    </r>
    <r>
      <rPr>
        <sz val="10"/>
        <rFont val="Arial"/>
        <family val="2"/>
      </rPr>
      <t xml:space="preserve">.
Por lo anterior, esta Oficina evidencia que, para el periodo objeto de seguimiento, la actividad se cumplió al 100% y dentro del tiempo establecido.
</t>
    </r>
  </si>
  <si>
    <r>
      <rPr>
        <b/>
        <sz val="10"/>
        <rFont val="Arial"/>
        <family val="2"/>
      </rPr>
      <t>Seguimiento OCI 10-09-2024:</t>
    </r>
    <r>
      <rPr>
        <sz val="10"/>
        <rFont val="Arial"/>
        <family val="2"/>
      </rPr>
      <t xml:space="preserve">
La OCI evidenció que, el 25 de Julio de 2024 se llevó a cabo el diálogo ciudadano a cargo de la Dirección de Seguridad, cuyo nombre del espacio fue: </t>
    </r>
    <r>
      <rPr>
        <b/>
        <i/>
        <sz val="10"/>
        <rFont val="Arial"/>
        <family val="2"/>
      </rPr>
      <t>"Acciones contra la trata de personas"</t>
    </r>
    <r>
      <rPr>
        <sz val="10"/>
        <rFont val="Arial"/>
        <family val="2"/>
      </rPr>
      <t xml:space="preserve">, y se abordaron temas referentes a: </t>
    </r>
    <r>
      <rPr>
        <i/>
        <sz val="10"/>
        <rFont val="Arial"/>
        <family val="2"/>
      </rPr>
      <t>"Resultados obtenidos en el primer semestre de 2024 en la Gestión de la Dirección para la seguridad de la ciudad, Estrategia y acciones para abordar la trata de personas de la Secretaría Distrital de Seguridad, Resultados de las acciones de la Secretaria Distrital de Seguridad contra la trata de personas, Trata interna de personas y trata hacia el exterior Calidad de la información requerida para la investigación de casos"</t>
    </r>
    <r>
      <rPr>
        <sz val="10"/>
        <rFont val="Arial"/>
        <family val="2"/>
      </rPr>
      <t xml:space="preserve">; entre otros.
De igual forma se identificó que, el 09 de agosto del presente año se llevó a cabo el diálogo ciudadano a cargo de la Subsecretaría de Seguridad y Convivencia, cuyo nombre del espacio fue: </t>
    </r>
    <r>
      <rPr>
        <b/>
        <i/>
        <sz val="10"/>
        <rFont val="Arial"/>
        <family val="2"/>
      </rPr>
      <t>" Dialogo Ciudadano - Todos somos protagonistas para que Bogotá camine segura".</t>
    </r>
    <r>
      <rPr>
        <sz val="10"/>
        <rFont val="Arial"/>
        <family val="2"/>
      </rPr>
      <t xml:space="preserve">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</si>
  <si>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Esta oficina evidenció que el 18 de noviembre de 2024 desde la SDSCJ  se llevó a cabo el </t>
    </r>
    <r>
      <rPr>
        <b/>
        <i/>
        <sz val="10"/>
        <rFont val="Arial"/>
        <family val="2"/>
      </rPr>
      <t xml:space="preserve">"Diálogo Ciudadano sobre Ruta Mujer y Servicios de Casa de Justicia" </t>
    </r>
    <r>
      <rPr>
        <sz val="10"/>
        <rFont val="Arial"/>
        <family val="2"/>
      </rPr>
      <t xml:space="preserve">en la Casa de Justicia Ciudad Bolívar, tal y como se observa en el soporte allegado de </t>
    </r>
    <r>
      <rPr>
        <i/>
        <sz val="10"/>
        <rFont val="Arial"/>
        <family val="2"/>
      </rPr>
      <t>Sistematización del dialogo ciudadano</t>
    </r>
    <r>
      <rPr>
        <sz val="10"/>
        <rFont val="Arial"/>
        <family val="2"/>
      </rPr>
      <t>.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</si>
  <si>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A través de los soportes allegados se evidenció que, el 27 de diciembre de 2024 se publicó en la </t>
    </r>
    <r>
      <rPr>
        <b/>
        <sz val="10"/>
        <rFont val="Arial"/>
        <family val="2"/>
      </rPr>
      <t>Pagina web de la entidad - Menú participa - Sección "Participación para el diagnóstico de necesidades e identificación de problemas"</t>
    </r>
    <r>
      <rPr>
        <sz val="10"/>
        <rFont val="Arial"/>
        <family val="2"/>
      </rPr>
      <t>,</t>
    </r>
    <r>
      <rPr>
        <b/>
        <sz val="10"/>
        <rFont val="Arial"/>
        <family val="2"/>
      </rPr>
      <t xml:space="preserve"> </t>
    </r>
    <r>
      <rPr>
        <sz val="10"/>
        <rFont val="Arial"/>
        <family val="2"/>
      </rPr>
      <t xml:space="preserve">las peticiones resultado de la Audiencia de Rendición Pública.
</t>
    </r>
    <r>
      <rPr>
        <b/>
        <sz val="10"/>
        <rFont val="Arial"/>
        <family val="2"/>
      </rPr>
      <t>Link:</t>
    </r>
    <r>
      <rPr>
        <sz val="10"/>
        <rFont val="Arial"/>
        <family val="2"/>
      </rPr>
      <t xml:space="preserve">
https://scj.gov.co/es/participa/participacion-diagnostico 
Por lo anterior, esta Oficina evidencia que, para el periodo objeto de seguimiento, la actividad se cumplió al 100% y dentro del tiempo establecido.</t>
    </r>
  </si>
  <si>
    <r>
      <t xml:space="preserve">En el marco de las actividades que se contemplan en el Programa de Transparencia y Ética Pública PTEP 2024, en el componente 2, actividad 2.4.2, correspondiente al tercer cuatrimestre de 2024, se dio cumplimiento a la actividad propuesta; el resultado del seguimiento se comunicó al despacho el 31 de diciembre de 2024 a través de memorando 3-2024-44311, asunto: </t>
    </r>
    <r>
      <rPr>
        <i/>
        <sz val="10"/>
        <color rgb="FF000000"/>
        <rFont val="Arial"/>
        <family val="2"/>
      </rPr>
      <t>“INFORME DE SEGUIMIENTO AL PLAN DE PARTICIPACIÓN CIUDADANA 2024- DECRETO 371 DE 2010”</t>
    </r>
    <r>
      <rPr>
        <sz val="10"/>
        <color rgb="FF000000"/>
        <rFont val="Arial"/>
        <family val="2"/>
      </rPr>
      <t>, con copia a la OAP.</t>
    </r>
  </si>
  <si>
    <r>
      <rPr>
        <b/>
        <sz val="10"/>
        <rFont val="Arial"/>
        <family val="2"/>
      </rPr>
      <t>Seguimiento OCI 15-01-2025:</t>
    </r>
    <r>
      <rPr>
        <sz val="10"/>
        <rFont val="Arial"/>
        <family val="2"/>
      </rPr>
      <t xml:space="preserve">
A través de los soportes allegados se evidenció que, el proceso dio cumplimiento al seguimiento definido en la actividad, cuyos resultados se comunicaron a la Alta Dirección el 31 de diciembre de 2024 mediante memorando </t>
    </r>
    <r>
      <rPr>
        <b/>
        <sz val="10"/>
        <rFont val="Arial"/>
        <family val="2"/>
      </rPr>
      <t>3-2024-44311</t>
    </r>
    <r>
      <rPr>
        <sz val="10"/>
        <rFont val="Arial"/>
        <family val="2"/>
      </rPr>
      <t xml:space="preserve"> con asunto: </t>
    </r>
    <r>
      <rPr>
        <b/>
        <i/>
        <sz val="10"/>
        <rFont val="Arial"/>
        <family val="2"/>
      </rPr>
      <t>“INFORME DE SEGUIMIENTO AL PLAN DE PARTICIPACIÓN CIUDADANA 2024- DECRETO 371 DE 2010”</t>
    </r>
    <r>
      <rPr>
        <sz val="10"/>
        <rFont val="Arial"/>
        <family val="2"/>
      </rPr>
      <t>.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</si>
  <si>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La OCI evidenció que, el proceso generó espacios con la ciudadanía y grupos de interés para la participación en los espacios de diálogo ciudadano, a saber:
</t>
    </r>
    <r>
      <rPr>
        <b/>
        <sz val="10"/>
        <rFont val="Arial"/>
        <family val="2"/>
      </rPr>
      <t xml:space="preserve">- Noviembre de 2024: </t>
    </r>
    <r>
      <rPr>
        <i/>
        <sz val="10"/>
        <rFont val="Arial"/>
        <family val="2"/>
      </rPr>
      <t xml:space="preserve">Ruta de atención a mujeres victimas de violencia, Mediación para la resolución de conflictos, Orientación para redacción y radicación de tutelas y demandas.
-  </t>
    </r>
    <r>
      <rPr>
        <b/>
        <sz val="10"/>
        <rFont val="Arial"/>
        <family val="2"/>
      </rPr>
      <t>Diciembre de 2024:</t>
    </r>
    <r>
      <rPr>
        <sz val="10"/>
        <rFont val="Arial"/>
        <family val="2"/>
      </rPr>
      <t xml:space="preserve"> </t>
    </r>
    <r>
      <rPr>
        <i/>
        <sz val="10"/>
        <rFont val="Arial"/>
        <family val="2"/>
      </rPr>
      <t>Audiencia Pública de Rendición de Cuentas 2024 - SCJ</t>
    </r>
    <r>
      <rPr>
        <sz val="10"/>
        <rFont val="Arial"/>
        <family val="2"/>
      </rPr>
      <t xml:space="preserve">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</si>
  <si>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La OCI evidenció que, en el mes de Diciembre de 2024  la Entidad realizó la Audiencia de Rendición de Cuentas de manera presencial y la misma fue transmitida a través de los canales oficiales de YouTube y Facebook de la SDSCJ, como se soporta en los documentos allegados por la Oficina Asesora de Planeación, a saber: </t>
    </r>
    <r>
      <rPr>
        <i/>
        <sz val="10"/>
        <rFont val="Arial"/>
        <family val="2"/>
      </rPr>
      <t>"Informe de sistematización de la audiencia de rendición de cuentas, registro fotográfico, y archivos de listado de asistencia".</t>
    </r>
    <r>
      <rPr>
        <sz val="10"/>
        <rFont val="Arial"/>
        <family val="2"/>
      </rPr>
      <t xml:space="preserve">
Por lo anterior, esta Oficina evidencia que, para el periodo objeto de seguimiento, la actividad se cumplió al 100% y dentro del tiempo establecido.
</t>
    </r>
  </si>
  <si>
    <r>
      <rPr>
        <b/>
        <sz val="10"/>
        <rFont val="Arial"/>
        <family val="2"/>
      </rPr>
      <t>Seguimiento OCI 15-01-2025:</t>
    </r>
    <r>
      <rPr>
        <sz val="10"/>
        <rFont val="Arial"/>
        <family val="2"/>
      </rPr>
      <t xml:space="preserve">
Esta oficina evidenció que el 29 de noviembre de 2024 y en articulación con la Veeduría Distrital, el proceso se llevó a cabo la presentación de los temas: </t>
    </r>
    <r>
      <rPr>
        <b/>
        <i/>
        <sz val="10"/>
        <rFont val="Arial"/>
        <family val="2"/>
      </rPr>
      <t>"Módulo Sistema de Información para la Planeación y Gestión del Empleo, Módulo Seguridad y Salud en el Trabajo, Módulo Hábitos Saludables, Módulo Secretaría en Familia, Módulo Secretaría Sostenible, Módulo Formación y Capacitación, Módulo Bienestar, incentivos, y reconocimientos."</t>
    </r>
    <r>
      <rPr>
        <sz val="10"/>
        <rFont val="Arial"/>
        <family val="2"/>
      </rPr>
      <t>, de manera virtual a través del aplicativo Teams, el cual contó con la participación de la Directora de Gestión Humana.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</si>
  <si>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A través de los soportes allegados y de la verificación realizada por esta Oficina se observó que, los compromisos generados para la vigencia se cumplieron en el primer semestre de la vigencia mediante el seguimiento realizado a través de la plataforma Colibrí, tal y como se evidenció en los seguimientos anteriores.
Adicional a lo anterior, se identificó que, en los diálogos ciudadanos celebrados y la audiencia de rendición de cuentas realizada no se generaron compromisos adicionales con la ciudadanía. 
</t>
    </r>
    <r>
      <rPr>
        <b/>
        <sz val="10"/>
        <rFont val="Arial"/>
        <family val="2"/>
      </rPr>
      <t xml:space="preserve">Link:
https://colibri.veeduriadistrital.gov.co/compromisos?sector=57&amp;entidad=83&amp;localidad=All&amp;instancia=All&amp;field_nombre_instancia_no_reglam_value=All
</t>
    </r>
    <r>
      <rPr>
        <sz val="10"/>
        <rFont val="Arial"/>
        <family val="2"/>
      </rPr>
      <t xml:space="preserve">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</si>
  <si>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A través de los soportes allegados se evidenció que, el proceso dio cumplimiento al seguimiento definido en la actividad, cuyos resultados se comunicaron a la Alta Dirección el 27 de diciembre de 2024 mediante memorando </t>
    </r>
    <r>
      <rPr>
        <b/>
        <sz val="10"/>
        <rFont val="Arial"/>
        <family val="2"/>
      </rPr>
      <t>3-2024-44025</t>
    </r>
    <r>
      <rPr>
        <sz val="10"/>
        <rFont val="Arial"/>
        <family val="2"/>
      </rPr>
      <t xml:space="preserve"> con asunto: </t>
    </r>
    <r>
      <rPr>
        <b/>
        <i/>
        <sz val="10"/>
        <rFont val="Arial"/>
        <family val="2"/>
      </rPr>
      <t>“SEGUIMIENTO A LA ESTRATEGIA DE RENDICIÓN DE CUENTAS 2024”</t>
    </r>
    <r>
      <rPr>
        <sz val="10"/>
        <rFont val="Arial"/>
        <family val="2"/>
      </rPr>
      <t xml:space="preserve">.
El documento fue publicado en la pagina web de la entidad, a través del siguiente Link:
</t>
    </r>
    <r>
      <rPr>
        <b/>
        <sz val="10"/>
        <rFont val="Arial"/>
        <family val="2"/>
      </rPr>
      <t>https://scj.gov.co/sites/default/files/control/3-2024-44025-Informe-RdC-2024.pdf</t>
    </r>
    <r>
      <rPr>
        <sz val="10"/>
        <rFont val="Arial"/>
        <family val="2"/>
      </rPr>
      <t xml:space="preserve">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</si>
  <si>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La OCI evidenció que, el 16 de Diciembre de 2024, a través de la sección </t>
    </r>
    <r>
      <rPr>
        <b/>
        <i/>
        <sz val="10"/>
        <rFont val="Arial"/>
        <family val="2"/>
      </rPr>
      <t xml:space="preserve">Participa -&gt; Consultas ciudadanas </t>
    </r>
    <r>
      <rPr>
        <sz val="10"/>
        <rFont val="Arial"/>
        <family val="2"/>
      </rPr>
      <t xml:space="preserve">de la página web de la entidad, se publicó el enlace </t>
    </r>
    <r>
      <rPr>
        <b/>
        <i/>
        <sz val="10"/>
        <rFont val="Arial"/>
        <family val="2"/>
      </rPr>
      <t>"Identificación tramites y servicios"</t>
    </r>
    <r>
      <rPr>
        <sz val="10"/>
        <rFont val="Arial"/>
        <family val="2"/>
      </rPr>
      <t xml:space="preserve">, el cual tuvo como  objetivo  identificar los trámites y servicios actuales, así como los canales usados por la ciudadanía para este tipo de solicitudes, a partir de la experiencia y relacionamiento de la misma con la entidad.
</t>
    </r>
    <r>
      <rPr>
        <b/>
        <sz val="10"/>
        <rFont val="Arial"/>
        <family val="2"/>
      </rPr>
      <t xml:space="preserve">
Link:</t>
    </r>
    <r>
      <rPr>
        <sz val="10"/>
        <rFont val="Arial"/>
        <family val="2"/>
      </rPr>
      <t xml:space="preserve">
</t>
    </r>
    <r>
      <rPr>
        <b/>
        <sz val="10"/>
        <rFont val="Arial"/>
        <family val="2"/>
      </rPr>
      <t>https://scj.gov.co/es/participa/consulta-ciudadana</t>
    </r>
    <r>
      <rPr>
        <sz val="10"/>
        <rFont val="Arial"/>
        <family val="2"/>
      </rPr>
      <t xml:space="preserve">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</si>
  <si>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La OCI evidenció que, el proceso allegó </t>
    </r>
    <r>
      <rPr>
        <b/>
        <i/>
        <sz val="10"/>
        <rFont val="Arial"/>
        <family val="2"/>
      </rPr>
      <t>Matriz - Posibles entidades con las que la SDSCJ puede trabajar manera articulada en el ejercicio de espacios de rendición de cuentas</t>
    </r>
    <r>
      <rPr>
        <sz val="10"/>
        <rFont val="Arial"/>
        <family val="2"/>
      </rPr>
      <t>, en la cual se identifican las diferentes entidades así como su misionalidad y los temas sobre los cuales confluye con la SDSCJ.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</si>
  <si>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A través de los soportes allegados se evidenció que, en el mes de Diciembre de 2024 el Subsecretario de Gestión Institucional remitió memorandos a los miembros del </t>
    </r>
    <r>
      <rPr>
        <b/>
        <sz val="10"/>
        <rFont val="Arial"/>
        <family val="2"/>
      </rPr>
      <t xml:space="preserve">Comité Institucional de Gestión y Desempeño SDSCJ </t>
    </r>
    <r>
      <rPr>
        <sz val="10"/>
        <rFont val="Arial"/>
        <family val="2"/>
      </rPr>
      <t xml:space="preserve">a fin de comunicar los resultados de:
</t>
    </r>
    <r>
      <rPr>
        <b/>
        <sz val="10"/>
        <rFont val="Arial"/>
        <family val="2"/>
      </rPr>
      <t>- Memorando  3-2024-44072 del 27 de diciembre de 2024:</t>
    </r>
    <r>
      <rPr>
        <sz val="10"/>
        <rFont val="Arial"/>
        <family val="2"/>
      </rPr>
      <t xml:space="preserve"> SOCIALIZACIÓN INDICE DE OPORTUNIDAD DE LAS RESPUESTAS A LAS PETICIONES 
CIUDADANAS (ENERO 1- NOVIEMBRE 30)
</t>
    </r>
    <r>
      <rPr>
        <b/>
        <sz val="10"/>
        <rFont val="Arial"/>
        <family val="2"/>
      </rPr>
      <t>- Memorando 3-2024-44313 del 31 de diciembre de 2024:</t>
    </r>
    <r>
      <rPr>
        <sz val="10"/>
        <rFont val="Arial"/>
        <family val="2"/>
      </rPr>
      <t xml:space="preserve"> SOCIALIZACIÓN INDICE DE SATISFACCIÓN DE LAS RESPUESTAS A LAS PETICIONES CIUDADANAS (ENERO 1- SEPTIEMBRE 30).
Por lo anterior, esta Oficina evidencia que, para el periodo objeto de seguimiento, la actividad se cumplió al 100% y dentro del tiempo establecido.</t>
    </r>
  </si>
  <si>
    <r>
      <rPr>
        <b/>
        <sz val="10"/>
        <rFont val="Arial"/>
        <family val="2"/>
      </rPr>
      <t xml:space="preserve">Seguimiento OCI 15-01-2025: </t>
    </r>
    <r>
      <rPr>
        <sz val="10"/>
        <rFont val="Arial"/>
        <family val="2"/>
      </rPr>
      <t xml:space="preserve">
A través de los soportes allegados, la Oficina de Control Interno evidenció que, se realizó la medición mensual del canal telefónico de atención al ciudadano, para los meses de </t>
    </r>
    <r>
      <rPr>
        <b/>
        <sz val="10"/>
        <rFont val="Arial"/>
        <family val="2"/>
      </rPr>
      <t>Septiembre, Octubre, Noviembre y Diciembre de 2024.</t>
    </r>
    <r>
      <rPr>
        <sz val="10"/>
        <rFont val="Arial"/>
        <family val="2"/>
      </rPr>
      <t xml:space="preserve"> 
Por lo anterior, esta Oficina evidencia que, para el periodo objeto de seguimiento, la actividad se cumplió al 100% y dentro del tiempo establecido.</t>
    </r>
  </si>
  <si>
    <r>
      <rPr>
        <b/>
        <sz val="10"/>
        <rFont val="Arial"/>
        <family val="2"/>
      </rPr>
      <t xml:space="preserve">Seguimiento OCI 15-01-2025: </t>
    </r>
    <r>
      <rPr>
        <sz val="10"/>
        <rFont val="Arial"/>
        <family val="2"/>
      </rPr>
      <t xml:space="preserve">
A través de los soportes allegados, la Oficina de Control Interno evidenció que, se realizó la implementación mensual de la encuesta telefónica de satisfacción de atención al ciudadano, para los meses de </t>
    </r>
    <r>
      <rPr>
        <b/>
        <sz val="10"/>
        <rFont val="Arial"/>
        <family val="2"/>
      </rPr>
      <t>Septiembre, Octubre, Noviembre y Diciembre de 2024.</t>
    </r>
    <r>
      <rPr>
        <sz val="10"/>
        <rFont val="Arial"/>
        <family val="2"/>
      </rPr>
      <t xml:space="preserve"> 
Por lo anterior, esta Oficina evidencia que, para el periodo objeto de seguimiento, la actividad se cumplió al 100% y dentro del tiempo establecido.</t>
    </r>
  </si>
  <si>
    <r>
      <rPr>
        <b/>
        <sz val="10"/>
        <rFont val="Arial"/>
        <family val="2"/>
      </rPr>
      <t xml:space="preserve">Seguimiento OCI 15-01-2025: </t>
    </r>
    <r>
      <rPr>
        <sz val="10"/>
        <rFont val="Arial"/>
        <family val="2"/>
      </rPr>
      <t xml:space="preserve">
A través de los soportes allegados, la Oficina de Control Interno evidenció que, el 18 de octubre de 2024 la Dirección de Gestión Humana se realizó reconocimiento a la labor de los servidores públicos y/o contratistas en relación con el servicio prestado al ciudadano, evento que se realizó en la Plazoleta contigua sede central de la SDSCJ. 
Por lo anterior, esta Oficina evidencia que, para el periodo objeto de seguimiento, la actividad se cumplió al 100% y dentro del tiempo establecido.</t>
    </r>
  </si>
  <si>
    <r>
      <rPr>
        <b/>
        <sz val="10"/>
        <rFont val="Arial"/>
        <family val="2"/>
      </rPr>
      <t xml:space="preserve">Seguimiento OCI 15-01-2025: </t>
    </r>
    <r>
      <rPr>
        <sz val="10"/>
        <rFont val="Arial"/>
        <family val="2"/>
      </rPr>
      <t xml:space="preserve">
A través de los soportes allegados, la Oficina de Control Interno evidenció que, se remitió el </t>
    </r>
    <r>
      <rPr>
        <b/>
        <i/>
        <sz val="10"/>
        <rFont val="Arial"/>
        <family val="2"/>
      </rPr>
      <t>Informe trimestral de Satisfacción Ciudadana en Canales: presencial, virtual y telefónico</t>
    </r>
    <r>
      <rPr>
        <sz val="10"/>
        <rFont val="Arial"/>
        <family val="2"/>
      </rPr>
      <t>, correspondiente al tercer trimestre de 2024.
Por lo anterior, esta Oficina evidencia que, para el periodo objeto de seguimiento, la actividad se cumplió al 100% y dentro del tiempo establecido.</t>
    </r>
  </si>
  <si>
    <r>
      <rPr>
        <b/>
        <sz val="10"/>
        <rFont val="Arial"/>
        <family val="2"/>
      </rPr>
      <t xml:space="preserve">Seguimiento OCI 10-09-2024: </t>
    </r>
    <r>
      <rPr>
        <sz val="10"/>
        <rFont val="Arial"/>
        <family val="2"/>
      </rPr>
      <t xml:space="preserve">
A través de los soportes allegados, la Oficina de Control Interno evidenció que, se remitió el </t>
    </r>
    <r>
      <rPr>
        <b/>
        <i/>
        <sz val="10"/>
        <rFont val="Arial"/>
        <family val="2"/>
      </rPr>
      <t>Informe trimestral de Satisfacción Ciudadana en Canales: presencial, virtual y telefónico</t>
    </r>
    <r>
      <rPr>
        <sz val="10"/>
        <rFont val="Arial"/>
        <family val="2"/>
      </rPr>
      <t>, correspondiente al segundo trimestre de 2024.
Por lo anterior, esta Oficina evidencia que, para el periodo objeto de seguimiento, la actividad se cumplió frente a la meta y dentro del tiempo establecido; y continua en ejecución.</t>
    </r>
  </si>
  <si>
    <r>
      <rPr>
        <b/>
        <sz val="10"/>
        <rFont val="Arial"/>
        <family val="2"/>
      </rPr>
      <t>Seguimiento OCI 15-01-2025:</t>
    </r>
    <r>
      <rPr>
        <sz val="10"/>
        <rFont val="Arial"/>
        <family val="2"/>
      </rPr>
      <t xml:space="preserve">
A través de los soportes allegados se evidenció que, en el mes de Noviembre de 2024 se realizaron jornadas de socialización y sensibilización al interior de la Dirección de Acceso a la Justicia en temas relacionados con: </t>
    </r>
    <r>
      <rPr>
        <i/>
        <sz val="10"/>
        <rFont val="Arial"/>
        <family val="2"/>
      </rPr>
      <t>"Mesa de servicio"</t>
    </r>
    <r>
      <rPr>
        <sz val="10"/>
        <rFont val="Arial"/>
        <family val="2"/>
      </rPr>
      <t xml:space="preserve"> y </t>
    </r>
    <r>
      <rPr>
        <i/>
        <sz val="10"/>
        <rFont val="Arial"/>
        <family val="2"/>
      </rPr>
      <t>"Comisaria de Familia y Ruta Mujer"</t>
    </r>
    <r>
      <rPr>
        <sz val="10"/>
        <rFont val="Arial"/>
        <family val="2"/>
      </rPr>
      <t xml:space="preserve">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</si>
  <si>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A través de los soportes allegados se evidenció que, el 27 de Diciembre de 2024 la OCDI de manera conjunta con la Dirección de Gestión Humana celebró la </t>
    </r>
    <r>
      <rPr>
        <b/>
        <sz val="10"/>
        <rFont val="Arial"/>
        <family val="2"/>
      </rPr>
      <t>Mesa Técnica de Integridad</t>
    </r>
    <r>
      <rPr>
        <sz val="10"/>
        <rFont val="Arial"/>
        <family val="2"/>
      </rPr>
      <t xml:space="preserve">, la cual tuvo como objetivos:
</t>
    </r>
    <r>
      <rPr>
        <b/>
        <i/>
        <sz val="10"/>
        <rFont val="Arial"/>
        <family val="2"/>
      </rPr>
      <t>- Dirección de Gestión Humana:</t>
    </r>
    <r>
      <rPr>
        <i/>
        <sz val="10"/>
        <rFont val="Arial"/>
        <family val="2"/>
      </rPr>
      <t xml:space="preserve"> Socializar los resultados del test de percepción de integridad aplicado en el mes de octubre de la vigencia 2024.
</t>
    </r>
    <r>
      <rPr>
        <b/>
        <i/>
        <sz val="10"/>
        <rFont val="Arial"/>
        <family val="2"/>
      </rPr>
      <t>- Oficina de Control Disciplinario:</t>
    </r>
    <r>
      <rPr>
        <i/>
        <sz val="10"/>
        <rFont val="Arial"/>
        <family val="2"/>
      </rPr>
      <t xml:space="preserve"> Socializar el reporte de posibles casos de corrupción que a través de la plataforma Bogotá Te Escucha.
</t>
    </r>
    <r>
      <rPr>
        <sz val="10"/>
        <rFont val="Arial"/>
        <family val="2"/>
      </rPr>
      <t xml:space="preserve">
Por lo anterior, esta Oficina evidencia que, para el periodo objeto de seguimiento, la actividad se cumplió al 100% y dentro del tiempo establecido.</t>
    </r>
  </si>
  <si>
    <r>
      <rPr>
        <b/>
        <sz val="10"/>
        <rFont val="Arial"/>
        <family val="2"/>
      </rPr>
      <t xml:space="preserve">Seguimiento OCI 15-01-2025: </t>
    </r>
    <r>
      <rPr>
        <sz val="10"/>
        <rFont val="Arial"/>
        <family val="2"/>
      </rPr>
      <t xml:space="preserve">
A través de los soportes allegados, la Oficina de Control Interno evidenció que, en les mes de noviembre de 2024 el proceso realizó la actualización del documento </t>
    </r>
    <r>
      <rPr>
        <b/>
        <i/>
        <sz val="10"/>
        <rFont val="Arial"/>
        <family val="2"/>
      </rPr>
      <t>"Carta de trato digno"</t>
    </r>
    <r>
      <rPr>
        <b/>
        <sz val="10"/>
        <rFont val="Arial"/>
        <family val="2"/>
      </rPr>
      <t xml:space="preserve"> </t>
    </r>
    <r>
      <rPr>
        <sz val="10"/>
        <rFont val="Arial"/>
        <family val="2"/>
      </rPr>
      <t xml:space="preserve">de la Entidad, el cual fue publicado a través de la pagina web de la entidad:
</t>
    </r>
    <r>
      <rPr>
        <b/>
        <sz val="10"/>
        <rFont val="Arial"/>
        <family val="2"/>
      </rPr>
      <t>https://scj.gov.co/es/atenci%C3%B3n-al-ciudadano/defensor-del-ciudadano</t>
    </r>
    <r>
      <rPr>
        <sz val="10"/>
        <rFont val="Arial"/>
        <family val="2"/>
      </rPr>
      <t xml:space="preserve">
Por lo anterior, esta Oficina evidencia que, para el periodo objeto de seguimiento, la actividad se cumplió al 100% y dentro del tiempo establecido.</t>
    </r>
  </si>
  <si>
    <r>
      <rPr>
        <b/>
        <sz val="10"/>
        <rFont val="Arial"/>
        <family val="2"/>
      </rPr>
      <t xml:space="preserve">Seguimiento OCI 15-01-2025: </t>
    </r>
    <r>
      <rPr>
        <sz val="10"/>
        <rFont val="Arial"/>
        <family val="2"/>
      </rPr>
      <t xml:space="preserve">
A través de los soportes allegados, la Oficina de Control Interno evidenció que, en el mes de Septiembre de 2024 el proceso realizó -en acompañamiento con el DAFP- una jornada de sensibilización para la identificación de trámites, OPAs y consultas de acceso a la información pública 
Asimismo, remitió soporte de </t>
    </r>
    <r>
      <rPr>
        <b/>
        <i/>
        <sz val="10"/>
        <rFont val="Arial"/>
        <family val="2"/>
      </rPr>
      <t>"MATRIZ IDENTIFICACIÓN DE TRÁMITES - OTROS PORCEDIMIENTOS ADMINISTRATIVOS - CONSULTA DE ACCESO A INFORMACIÓN"</t>
    </r>
    <r>
      <rPr>
        <sz val="10"/>
        <rFont val="Arial"/>
        <family val="2"/>
      </rPr>
      <t>, la cual fue socializada y remitida a las dependencias misionales para su diligenciamiento. 
Por lo anterior, esta Oficina evidencia que, para el periodo objeto de seguimiento, la actividad se cumplió al 100% y dentro del tiempo establecido.</t>
    </r>
  </si>
  <si>
    <r>
      <rPr>
        <b/>
        <sz val="10"/>
        <rFont val="Arial"/>
        <family val="2"/>
      </rPr>
      <t xml:space="preserve">Seguimiento OCI 15-01-2025: </t>
    </r>
    <r>
      <rPr>
        <sz val="10"/>
        <rFont val="Arial"/>
        <family val="2"/>
      </rPr>
      <t xml:space="preserve">
La Oficina de Control Interno evidenció que, en los meses de septiembre, octubre, noviembre y diciembre de 2024 se aplicaron mas de 600 encuestas con el fin de evaluar la satisfacción de los visitantes de las PPL de la Cárcel Distrital, obteniendo como resultado que el 71 % de los encuestados se encuentran satisfechos frente a los atributos de calidad del trámite de autorización de ingreso del visitante.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</si>
  <si>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La Oficina de Control Interno evidenció que, en la sección de </t>
    </r>
    <r>
      <rPr>
        <b/>
        <i/>
        <sz val="10"/>
        <rFont val="Arial"/>
        <family val="2"/>
      </rPr>
      <t>Transparencia -&gt; Obligación de Reporte de Información Específica por Parte de la Entidad -&gt; Participación en Instancias de Coordinación</t>
    </r>
    <r>
      <rPr>
        <sz val="10"/>
        <rFont val="Arial"/>
        <family val="2"/>
      </rPr>
      <t xml:space="preserve"> se realizó la actualización de las instancias de coordinación con los lineamientos Distritales, mediante las actas de sesiones, así como la publicación del </t>
    </r>
    <r>
      <rPr>
        <b/>
        <i/>
        <sz val="10"/>
        <rFont val="Arial"/>
        <family val="2"/>
      </rPr>
      <t>Informe de Gestión de la Comisión Distrital de Seguridad, Comodidad y Convivencia en el Fútbol de Bogotá - CDSCCFB del tercer trimestre de 2024.</t>
    </r>
    <r>
      <rPr>
        <sz val="10"/>
        <rFont val="Arial"/>
        <family val="2"/>
      </rPr>
      <t xml:space="preserve">
</t>
    </r>
    <r>
      <rPr>
        <b/>
        <sz val="10"/>
        <rFont val="Arial"/>
        <family val="2"/>
      </rPr>
      <t xml:space="preserve">Link:
https://scj.gov.co/es/transparencia/obligacion-reporte-informacion/instancias-coordinacion
</t>
    </r>
    <r>
      <rPr>
        <sz val="10"/>
        <rFont val="Arial"/>
        <family val="2"/>
      </rPr>
      <t xml:space="preserve">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</si>
  <si>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La Oficina de Control Interno evidenció en el reporte de este cuatrimestre, el registro de los soportes allegados de la actualización y publicación de datos abiertos en la plataforma distrital, para los meses de: </t>
    </r>
    <r>
      <rPr>
        <b/>
        <sz val="10"/>
        <rFont val="Arial"/>
        <family val="2"/>
      </rPr>
      <t xml:space="preserve">septiembre, octubre, noviembre y diciembre de 2024.
</t>
    </r>
    <r>
      <rPr>
        <sz val="10"/>
        <rFont val="Arial"/>
        <family val="2"/>
      </rPr>
      <t xml:space="preserve">
</t>
    </r>
    <r>
      <rPr>
        <b/>
        <sz val="10"/>
        <rFont val="Arial"/>
        <family val="2"/>
      </rPr>
      <t xml:space="preserve">Link: https://datosabiertos.bogota.gov.co/organization/secretaria-distrital-de-seguridad-convivencia-y-justicia
</t>
    </r>
    <r>
      <rPr>
        <sz val="10"/>
        <rFont val="Arial"/>
        <family val="2"/>
      </rPr>
      <t xml:space="preserve">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</si>
  <si>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La Oficina de Control Interno evidenció que, en la sección de </t>
    </r>
    <r>
      <rPr>
        <b/>
        <i/>
        <sz val="10"/>
        <rFont val="Arial"/>
        <family val="2"/>
      </rPr>
      <t xml:space="preserve">Transparencia </t>
    </r>
    <r>
      <rPr>
        <sz val="10"/>
        <rFont val="Arial"/>
        <family val="2"/>
      </rPr>
      <t xml:space="preserve">de la página web de la entidad, se realizó la publicación del </t>
    </r>
    <r>
      <rPr>
        <b/>
        <i/>
        <sz val="10"/>
        <rFont val="Arial"/>
        <family val="2"/>
      </rPr>
      <t>Informe de Gestión de la SDSCJ</t>
    </r>
    <r>
      <rPr>
        <sz val="10"/>
        <rFont val="Arial"/>
        <family val="2"/>
      </rPr>
      <t xml:space="preserve"> correspondiente al tercer trimestre de la vigencia 2024.</t>
    </r>
    <r>
      <rPr>
        <b/>
        <sz val="10"/>
        <rFont val="Arial"/>
        <family val="2"/>
      </rPr>
      <t xml:space="preserve">
</t>
    </r>
    <r>
      <rPr>
        <sz val="10"/>
        <rFont val="Arial"/>
        <family val="2"/>
      </rPr>
      <t xml:space="preserve">
</t>
    </r>
    <r>
      <rPr>
        <b/>
        <sz val="10"/>
        <rFont val="Arial"/>
        <family val="2"/>
      </rPr>
      <t xml:space="preserve">Link:
https://scj.gov.co/es/transparencia/obligacion-reporte-informacion/instancias-coordinacion
</t>
    </r>
    <r>
      <rPr>
        <sz val="10"/>
        <rFont val="Arial"/>
        <family val="2"/>
      </rPr>
      <t xml:space="preserve">
Por lo anterior, esta Oficina evidencia que, para el periodo objeto de seguimiento, la actividad se cumplió al 100% y dentro del tiempo establecido.</t>
    </r>
  </si>
  <si>
    <r>
      <rPr>
        <b/>
        <sz val="10"/>
        <rFont val="Arial"/>
        <family val="2"/>
      </rPr>
      <t xml:space="preserve">Seguimiento OCI 15-01-2025: </t>
    </r>
    <r>
      <rPr>
        <sz val="10"/>
        <rFont val="Arial"/>
        <family val="2"/>
      </rPr>
      <t xml:space="preserve">
La Oficina de Control Interno evidenció que, en el mes de Septiembre de 2024 la Oficina Asesora de Comunicaciones elaboró y divulgó la pieza </t>
    </r>
    <r>
      <rPr>
        <b/>
        <i/>
        <sz val="10"/>
        <rFont val="Arial"/>
        <family val="2"/>
      </rPr>
      <t>“C4 EL CEREBRO PARA LA ATENCION DE EMERGENCIAS”</t>
    </r>
    <r>
      <rPr>
        <sz val="10"/>
        <rFont val="Arial"/>
        <family val="2"/>
      </rPr>
      <t xml:space="preserve"> en la plataforma X, donde se evidencian las diferentes fortalezas del C4, así como los resultados obtenidos con la tecnología y efectividad de la Línea 123.
Por lo anterior, esta Oficina evidencia que, para el periodo objeto de seguimiento, la actividad se cumplió al 100% y dentro del tiempo establecido.</t>
    </r>
  </si>
  <si>
    <r>
      <rPr>
        <b/>
        <sz val="10"/>
        <rFont val="Arial"/>
        <family val="2"/>
      </rPr>
      <t xml:space="preserve">Seguimiento OCI 15-01-2025: </t>
    </r>
    <r>
      <rPr>
        <sz val="10"/>
        <rFont val="Arial"/>
        <family val="2"/>
      </rPr>
      <t xml:space="preserve">
La Oficina de Control Interno evidenció que, en los meses de septiembre, octubre y noviembre de 2024 la Oficina Asesora de Comunicaciones realizó divulgación de las siguientes piezas/videos con interpretación lengua de señas, a saber:
</t>
    </r>
    <r>
      <rPr>
        <b/>
        <sz val="10"/>
        <rFont val="Arial"/>
        <family val="2"/>
      </rPr>
      <t xml:space="preserve">- Operativo # Plan Troya contra la extorsión
- No ponga en riesgo su vida por no pagar el pasaje
- Infracciones al Código de Convivencia tienen multa
- Generamos espacios seguros para retribuirle a #BogotáMiCiudadMiCasa
</t>
    </r>
    <r>
      <rPr>
        <sz val="10"/>
        <rFont val="Arial"/>
        <family val="2"/>
      </rPr>
      <t xml:space="preserve">
Por lo anterior, esta Oficina evidencia que, para el periodo objeto de seguimiento, la actividad se cumplió al 100% y dentro del tiempo establecido.</t>
    </r>
  </si>
  <si>
    <r>
      <rPr>
        <b/>
        <sz val="10"/>
        <rFont val="Arial"/>
        <family val="2"/>
      </rPr>
      <t xml:space="preserve">Seguimiento OCI 15-01-2025: </t>
    </r>
    <r>
      <rPr>
        <sz val="10"/>
        <rFont val="Arial"/>
        <family val="2"/>
      </rPr>
      <t xml:space="preserve">
La Oficina de Control Interno observó que para el 06 de Noviembre de 2024, la entidad publicó el </t>
    </r>
    <r>
      <rPr>
        <b/>
        <i/>
        <sz val="10"/>
        <rFont val="Arial"/>
        <family val="2"/>
      </rPr>
      <t xml:space="preserve">Tercer seguimiento al PAA 2024. 
</t>
    </r>
    <r>
      <rPr>
        <b/>
        <sz val="10"/>
        <rFont val="Arial"/>
        <family val="2"/>
      </rPr>
      <t>Link:
https://scj.gov.co/es/transparencia/contratacion/plan-anual-adquisiciones</t>
    </r>
    <r>
      <rPr>
        <b/>
        <i/>
        <sz val="10"/>
        <rFont val="Arial"/>
        <family val="2"/>
      </rPr>
      <t xml:space="preserve">
</t>
    </r>
    <r>
      <rPr>
        <sz val="10"/>
        <rFont val="Arial"/>
        <family val="2"/>
      </rPr>
      <t xml:space="preserve">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</si>
  <si>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La Oficina de Control Interno evidenció que, se realizó la actualización y publicación en la página web de la entidad de la información de ejecución presupuestal de gastos e inversiones, para los meses correspondientes al tercer cuatrimestre de la vigencia 2024.</t>
    </r>
    <r>
      <rPr>
        <b/>
        <sz val="10"/>
        <rFont val="Arial"/>
        <family val="2"/>
      </rPr>
      <t xml:space="preserve">
</t>
    </r>
    <r>
      <rPr>
        <sz val="10"/>
        <rFont val="Arial"/>
        <family val="2"/>
      </rPr>
      <t xml:space="preserve">
</t>
    </r>
    <r>
      <rPr>
        <b/>
        <sz val="10"/>
        <rFont val="Arial"/>
        <family val="2"/>
      </rPr>
      <t xml:space="preserve">Link: https://scj.gov.co/es/transparencia/planeacion-presupuesto-ingresos/ejecucion-presupuestal
</t>
    </r>
    <r>
      <rPr>
        <sz val="10"/>
        <rFont val="Arial"/>
        <family val="2"/>
      </rPr>
      <t xml:space="preserve">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</si>
  <si>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A través de los soportes allegados por la segunda línea de defensa, se evidenció que, en el 19 de noviembre y 16 diciembre de 2024 se llevaron a cabo sesiones de capacitación sobre </t>
    </r>
    <r>
      <rPr>
        <i/>
        <sz val="10"/>
        <rFont val="Arial"/>
        <family val="2"/>
      </rPr>
      <t xml:space="preserve">"Conoce los datos abiertos de la SDSCJ - Incentivando las buenas practicas y aprovechando los datos" </t>
    </r>
    <r>
      <rPr>
        <sz val="10"/>
        <rFont val="Arial"/>
        <family val="2"/>
      </rPr>
      <t xml:space="preserve">y </t>
    </r>
    <r>
      <rPr>
        <i/>
        <sz val="10"/>
        <rFont val="Arial"/>
        <family val="2"/>
      </rPr>
      <t>"Aprende a consultar los datos estadísticos de la Secretaria en la pagina web de la entidad";</t>
    </r>
    <r>
      <rPr>
        <sz val="10"/>
        <rFont val="Arial"/>
        <family val="2"/>
      </rPr>
      <t xml:space="preserve"> respectivamente.
Por lo anterior, esta Oficina evidencia que, para el periodo objeto de seguimiento, la actividad se cumplió al 100% y dentro del tiempo establecido.</t>
    </r>
  </si>
  <si>
    <r>
      <rPr>
        <b/>
        <sz val="10"/>
        <rFont val="Arial"/>
        <family val="2"/>
      </rPr>
      <t xml:space="preserve">Seguimiento OCI 10-09-2024: </t>
    </r>
    <r>
      <rPr>
        <sz val="10"/>
        <rFont val="Arial"/>
        <family val="2"/>
      </rPr>
      <t xml:space="preserve">
La actividad se programó para el mes de Diciembre de 2024.</t>
    </r>
  </si>
  <si>
    <r>
      <rPr>
        <b/>
        <sz val="10"/>
        <rFont val="Arial"/>
        <family val="2"/>
      </rPr>
      <t>Seguimiento OCI 15-01-2025:</t>
    </r>
    <r>
      <rPr>
        <sz val="10"/>
        <rFont val="Arial"/>
        <family val="2"/>
      </rPr>
      <t xml:space="preserve">
A través de los soportes allegados se evidenció que, el 30 de octubre de 2024 la Oficina Asesora de Planeación celebró mesa de trabajo con el objetivo de socializar y explicar la metodología para la formulación del </t>
    </r>
    <r>
      <rPr>
        <b/>
        <sz val="10"/>
        <rFont val="Arial"/>
        <family val="2"/>
      </rPr>
      <t>PEI 2025-2028</t>
    </r>
    <r>
      <rPr>
        <sz val="10"/>
        <rFont val="Arial"/>
        <family val="2"/>
      </rPr>
      <t>, sesión que contó con la participación de los directivos de la entidad.
Asimismo se evidenció soporte de mesa de trabajo realizada el 18 de diciembre de 2024 con los Directivos de la Entidad, con el fin de validar, ajustar y aprobar lo socializado en mesa de trabajo del mes de Octubre.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</si>
  <si>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A través de los soportes allegados se evidenció que, en el mes de Diciembre de 2024, la Oficina Asesora de Planeación llevó a cabo las siguientes actividades en pro de la ejecución de la semana de Gestión de conocimiento e Innovación en la Entidad:
</t>
    </r>
    <r>
      <rPr>
        <b/>
        <sz val="10"/>
        <rFont val="Arial"/>
        <family val="2"/>
      </rPr>
      <t>- 17 de diciembre:</t>
    </r>
    <r>
      <rPr>
        <sz val="10"/>
        <rFont val="Arial"/>
        <family val="2"/>
      </rPr>
      <t xml:space="preserve"> Ruta del Conocimiento, con el fin de que los servidores tengan un acercamiento y sensibilización sobre la importancia de la Política del Conocimiento y la Innovación en la entidad. 
</t>
    </r>
    <r>
      <rPr>
        <b/>
        <sz val="10"/>
        <rFont val="Arial"/>
        <family val="2"/>
      </rPr>
      <t>- 18 de diciembre:</t>
    </r>
    <r>
      <rPr>
        <sz val="10"/>
        <rFont val="Arial"/>
        <family val="2"/>
      </rPr>
      <t xml:space="preserve"> Conversatorio </t>
    </r>
    <r>
      <rPr>
        <i/>
        <sz val="10"/>
        <rFont val="Arial"/>
        <family val="2"/>
      </rPr>
      <t>"Inteligencia artificial e innovación en la Gestión Pública "</t>
    </r>
    <r>
      <rPr>
        <sz val="10"/>
        <rFont val="Arial"/>
        <family val="2"/>
      </rPr>
      <t xml:space="preserve">
</t>
    </r>
    <r>
      <rPr>
        <b/>
        <sz val="10"/>
        <rFont val="Arial"/>
        <family val="2"/>
      </rPr>
      <t>- 19 de diciembre:</t>
    </r>
    <r>
      <rPr>
        <sz val="10"/>
        <rFont val="Arial"/>
        <family val="2"/>
      </rPr>
      <t xml:space="preserve"> Jornada de cierre de los Gestores de Conocimiento e Innovación.
No obstante, es de aclarar que esta actividad se encontraba programada para el mes de Octubre de 2024, por lo que esta Oficina evidencia que para el periodo objeto de seguimiento, la actividad se cumplió al 100% pero por fuera del tiempo establecido.</t>
    </r>
  </si>
  <si>
    <r>
      <t>Se aporta evidencia de la presentación "Contextualización y Estado Inicial de la Política de Gestión del Conocimiento y La Innovación - SDSCJ​ nov 2024", la cual se comunico en CIGD, sin embargo, no se aporto evidencia que permita constatar el cumplimiento de la actividad (</t>
    </r>
    <r>
      <rPr>
        <u/>
        <sz val="10"/>
        <color rgb="FF000000"/>
        <rFont val="Arial"/>
        <family val="2"/>
      </rPr>
      <t xml:space="preserve">Presentar avances de la política de gestión del conocimiento y la innovación, así como las buenas prácticas, </t>
    </r>
    <r>
      <rPr>
        <b/>
        <u/>
        <sz val="10"/>
        <color rgb="FF000000"/>
        <rFont val="Arial"/>
        <family val="2"/>
      </rPr>
      <t>en el marco del Comité Sectorial de Gestión y Desempeño</t>
    </r>
    <r>
      <rPr>
        <b/>
        <sz val="10"/>
        <color rgb="FF000000"/>
        <rFont val="Arial"/>
        <family val="2"/>
      </rPr>
      <t xml:space="preserve"> </t>
    </r>
    <r>
      <rPr>
        <sz val="10"/>
        <color rgb="FF000000"/>
        <rFont val="Arial"/>
        <family val="2"/>
      </rPr>
      <t>)</t>
    </r>
  </si>
  <si>
    <r>
      <rPr>
        <b/>
        <sz val="10"/>
        <rFont val="Arial"/>
        <family val="2"/>
      </rPr>
      <t>Seguimiento OCI 15-01-2025:</t>
    </r>
    <r>
      <rPr>
        <sz val="10"/>
        <rFont val="Arial"/>
        <family val="2"/>
      </rPr>
      <t xml:space="preserve">
A través de los soportes allegados se evidenció que, en el mes de diciembre de 2024 la Oficina Asesora de Planeación realizó a través de la sesión </t>
    </r>
    <r>
      <rPr>
        <b/>
        <i/>
        <sz val="10"/>
        <rFont val="Arial"/>
        <family val="2"/>
      </rPr>
      <t>"Participación para el Diagnóstico e Identificación de Problemas"</t>
    </r>
    <r>
      <rPr>
        <sz val="10"/>
        <rFont val="Arial"/>
        <family val="2"/>
      </rPr>
      <t xml:space="preserve"> el ejercicio de participación ciudadana para la formulación del Plan de acción y Programa de Transparencia y Ética Pública 2025.
</t>
    </r>
    <r>
      <rPr>
        <b/>
        <sz val="10"/>
        <rFont val="Arial"/>
        <family val="2"/>
      </rPr>
      <t>Link:</t>
    </r>
    <r>
      <rPr>
        <sz val="10"/>
        <rFont val="Arial"/>
        <family val="2"/>
      </rPr>
      <t xml:space="preserve">
https://scj.gov.co/es/participa/participacion-diagnostico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</si>
  <si>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A través de los soportes allegados se evidenció que, en el mes de diciembre de 2024, el proceso realizó a través de la sesión </t>
    </r>
    <r>
      <rPr>
        <b/>
        <i/>
        <sz val="10"/>
        <rFont val="Arial"/>
        <family val="2"/>
      </rPr>
      <t>"Consulta Ciudadana"</t>
    </r>
    <r>
      <rPr>
        <sz val="10"/>
        <rFont val="Arial"/>
        <family val="2"/>
      </rPr>
      <t xml:space="preserve"> el ejercicio de participación en la consulta ciudadana de 2024 para conocer las necesidades e iniciativas de los ciudadanos, ciudadanas y grupos de interés, los cuales serán tenidos en cuenta en la actualización del Plan Estratégico de Tecnologías de la Información PETI.
</t>
    </r>
    <r>
      <rPr>
        <b/>
        <sz val="10"/>
        <rFont val="Arial"/>
        <family val="2"/>
      </rPr>
      <t>Link:</t>
    </r>
    <r>
      <rPr>
        <sz val="10"/>
        <rFont val="Arial"/>
        <family val="2"/>
      </rPr>
      <t xml:space="preserve">
https://scj.gov.co/es/participa/consulta-ciudadana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</si>
  <si>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A través de los soportes allegados esta Oficina evidenció que, en el mes de Octubre de 2024, el proceso celebró mesa de trabajo con el </t>
    </r>
    <r>
      <rPr>
        <b/>
        <sz val="10"/>
        <rFont val="Arial"/>
        <family val="2"/>
      </rPr>
      <t>Departamento Administrativo de la Función Pública</t>
    </r>
    <r>
      <rPr>
        <sz val="10"/>
        <rFont val="Arial"/>
        <family val="2"/>
      </rPr>
      <t>, la cual tuvo como objetivo contar con la asesoría para la ruta de implementación de la Política GESCO + I a través de la socialización de buenas practicas realizadas por otras entidades.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</si>
  <si>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A través de los soportes allegados esta Oficina evidenció que, en el mes de Noviembre de 2024 y en el marco del </t>
    </r>
    <r>
      <rPr>
        <b/>
        <sz val="10"/>
        <rFont val="Arial"/>
        <family val="2"/>
      </rPr>
      <t>Comité Institucional de Gestión y Desempeño</t>
    </r>
    <r>
      <rPr>
        <sz val="10"/>
        <rFont val="Arial"/>
        <family val="2"/>
      </rPr>
      <t>, el proceso presentó el avance que se tiene frente a la Dimensión 6 de MIPG - Gestión del conocimiento, la cual se ha abordado mediante la implementación de la estrategia GESCO+I.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</si>
  <si>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A través de los soportes allegados esta Oficina evidenció que, en el mes de Septiembre de 2024, los Gestores de Conocimiento de la Entidad participaron en el </t>
    </r>
    <r>
      <rPr>
        <b/>
        <sz val="10"/>
        <rFont val="Arial"/>
        <family val="2"/>
      </rPr>
      <t xml:space="preserve"> Smart City Expo Bogotá</t>
    </r>
    <r>
      <rPr>
        <sz val="10"/>
        <rFont val="Arial"/>
        <family val="2"/>
      </rPr>
      <t xml:space="preserve"> promovido por Fira Barcelona International e impulsado por el principal evento internacional Smart City Expo World Congress, en apoyo de la alcaldía Mayor de Bogotá.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</si>
  <si>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A través de los soportes allegados se evidenció que, el proceso dio cumplimiento al seguimiento definido en la actividad, cuyos resultados se comunicaron a la Alta Dirección el 30 de septiembre de 2024 mediante memorando </t>
    </r>
    <r>
      <rPr>
        <b/>
        <sz val="10"/>
        <rFont val="Arial"/>
        <family val="2"/>
      </rPr>
      <t>3-2024-31577</t>
    </r>
    <r>
      <rPr>
        <sz val="10"/>
        <rFont val="Arial"/>
        <family val="2"/>
      </rPr>
      <t xml:space="preserve"> con asunto: </t>
    </r>
    <r>
      <rPr>
        <b/>
        <i/>
        <sz val="10"/>
        <rFont val="Arial"/>
        <family val="2"/>
      </rPr>
      <t>“INFORME DE SEGUIMIENTO ESTRATEGIA PARA LA PROMOCIÓN DEL CÓDIGO DE INTEGRIDAD”</t>
    </r>
    <r>
      <rPr>
        <sz val="10"/>
        <rFont val="Arial"/>
        <family val="2"/>
      </rPr>
      <t xml:space="preserve">.
El documento fue publicado en la pagina web de la entidad, a través del siguiente Link:
</t>
    </r>
    <r>
      <rPr>
        <b/>
        <sz val="10"/>
        <rFont val="Arial"/>
        <family val="2"/>
      </rPr>
      <t>https://scj.gov.co/es/transparencia/planeacion-presupuesto-ingresos/informes-control-interno</t>
    </r>
    <r>
      <rPr>
        <sz val="10"/>
        <rFont val="Arial"/>
        <family val="2"/>
      </rPr>
      <t xml:space="preserve">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</si>
  <si>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A través de los soportes allegados por la segunda línea de defensa, se evidenció que, la Dirección de Gestión Humana realizó las actividades programadas para el III y IV trimestre de la presente vigencia, de conformidad con lo establecido en el </t>
    </r>
    <r>
      <rPr>
        <b/>
        <sz val="10"/>
        <rFont val="Arial"/>
        <family val="2"/>
      </rPr>
      <t xml:space="preserve">Plan de Cultura de integridad, valores y conflictos de interés.
</t>
    </r>
    <r>
      <rPr>
        <sz val="10"/>
        <rFont val="Arial"/>
        <family val="2"/>
      </rPr>
      <t xml:space="preserve">
Por lo anterior, esta Oficina evidencia que, para el periodo objeto de seguimiento, la actividad se cumplió al 100% y dentro del tiempo establecido.</t>
    </r>
  </si>
  <si>
    <r>
      <rPr>
        <b/>
        <sz val="10"/>
        <rFont val="Arial"/>
        <family val="2"/>
      </rPr>
      <t xml:space="preserve">Seguimiento OCI 15-01-2025: </t>
    </r>
    <r>
      <rPr>
        <sz val="10"/>
        <rFont val="Arial"/>
        <family val="2"/>
      </rPr>
      <t xml:space="preserve">
La Oficina de Control Interno evidenció que, en los meses de septiembre, octubre, noviembre y diciembre de 2024 se publicaron las piezas de comunicación: </t>
    </r>
    <r>
      <rPr>
        <b/>
        <i/>
        <sz val="10"/>
        <rFont val="Arial"/>
        <family val="2"/>
      </rPr>
      <t>"Código de integridad, Valor de justicia, Reconocimiento al grupo de gestores de integridad"</t>
    </r>
    <r>
      <rPr>
        <sz val="10"/>
        <rFont val="Arial"/>
        <family val="2"/>
      </rPr>
      <t>.
Por lo anterior, esta Oficina evidencia que, para el periodo objeto de seguimiento, la actividad se cumplió al 100% y dentro del tiempo establecido.</t>
    </r>
  </si>
  <si>
    <r>
      <rPr>
        <b/>
        <sz val="10"/>
        <rFont val="Arial"/>
        <family val="2"/>
      </rPr>
      <t xml:space="preserve">Seguimiento OCI 15-01-2025: </t>
    </r>
    <r>
      <rPr>
        <sz val="10"/>
        <rFont val="Arial"/>
        <family val="2"/>
      </rPr>
      <t xml:space="preserve">
La Oficina de Control Interno evidenció que, en los meses de septiembre, octubre, noviembre y diciembre de 2024 se divulgaron a través de correo electrónico piezas de comunicación respecto a los temas preceptuados en la </t>
    </r>
    <r>
      <rPr>
        <b/>
        <i/>
        <sz val="10"/>
        <rFont val="Arial"/>
        <family val="2"/>
      </rPr>
      <t>Circular 019"</t>
    </r>
    <r>
      <rPr>
        <sz val="10"/>
        <rFont val="Arial"/>
        <family val="2"/>
      </rPr>
      <t>.
Por lo anterior, esta Oficina evidencia que, para el periodo objeto de seguimiento, la actividad se cumplió al 100% y dentro del tiempo establecido.</t>
    </r>
  </si>
  <si>
    <r>
      <rPr>
        <b/>
        <sz val="10"/>
        <rFont val="Arial"/>
        <family val="2"/>
      </rPr>
      <t xml:space="preserve">Seguimiento OCI 15-01-2025: </t>
    </r>
    <r>
      <rPr>
        <sz val="10"/>
        <rFont val="Arial"/>
        <family val="2"/>
      </rPr>
      <t xml:space="preserve">
La Oficina de Control Interno evidenció que, durante el tercer y cuarto trimestre de 2024, la Oficina Asesora de comunicaciones realizó las siguientes publicaciones en la pagina web de la entidad:
</t>
    </r>
    <r>
      <rPr>
        <b/>
        <sz val="10"/>
        <rFont val="Arial"/>
        <family val="2"/>
      </rPr>
      <t xml:space="preserve">- Septiembre: </t>
    </r>
    <r>
      <rPr>
        <sz val="10"/>
        <rFont val="Arial"/>
        <family val="2"/>
      </rPr>
      <t xml:space="preserve"> Se divulgó una noticia en la página web, para denunciar y dar a conocer los diferentes canales de atención frente a posibles actos de corrupción.
</t>
    </r>
    <r>
      <rPr>
        <b/>
        <sz val="10"/>
        <rFont val="Arial"/>
        <family val="2"/>
      </rPr>
      <t>- Octubre:</t>
    </r>
    <r>
      <rPr>
        <sz val="10"/>
        <rFont val="Arial"/>
        <family val="2"/>
      </rPr>
      <t xml:space="preserve"> Se divulgó una noticia en la página web, para conocer el paso a paso para radicar una denuncia por posibles actos de corrupción.
</t>
    </r>
    <r>
      <rPr>
        <b/>
        <sz val="10"/>
        <rFont val="Arial"/>
        <family val="2"/>
      </rPr>
      <t>- Noviembre:</t>
    </r>
    <r>
      <rPr>
        <sz val="10"/>
        <rFont val="Arial"/>
        <family val="2"/>
      </rPr>
      <t xml:space="preserve"> Se elaboró y divulgó un Wall paper en los equipos de la entidad, para dar conocer los diferentes canales de denuncia de posibles actos de corrupción.
</t>
    </r>
  </si>
  <si>
    <r>
      <rPr>
        <b/>
        <sz val="10"/>
        <rFont val="Arial"/>
        <family val="2"/>
      </rPr>
      <t xml:space="preserve">Seguimiento OCI 15-01-2025: </t>
    </r>
    <r>
      <rPr>
        <sz val="10"/>
        <rFont val="Arial"/>
        <family val="2"/>
      </rPr>
      <t xml:space="preserve">
La Oficina de Control Interno evidenció que, en los meses de septiembre, octubre, noviembre y diciembre de 2024 se publicaron las piezas de comunicación: </t>
    </r>
    <r>
      <rPr>
        <b/>
        <i/>
        <sz val="10"/>
        <rFont val="Arial"/>
        <family val="2"/>
      </rPr>
      <t>"Actividades persona integra y dilemas éticos, Curso DAFP Gestores de Integridad en el Distrito, Test de percepción integridad, Circular 019: Lineamientos antifraude y antisoborno, Rutas de denuncia por posibles actos de corrupción"</t>
    </r>
    <r>
      <rPr>
        <sz val="10"/>
        <rFont val="Arial"/>
        <family val="2"/>
      </rPr>
      <t>.
Por lo anterior, esta Oficina evidencia que, para el periodo objeto de seguimiento, la actividad se cumplió al 100% y dentro del tiempo establecido.</t>
    </r>
  </si>
  <si>
    <r>
      <rPr>
        <b/>
        <sz val="10"/>
        <rFont val="Arial"/>
        <family val="2"/>
      </rPr>
      <t xml:space="preserve">Seguimiento OCI 15-01-2025: </t>
    </r>
    <r>
      <rPr>
        <sz val="10"/>
        <rFont val="Arial"/>
        <family val="2"/>
      </rPr>
      <t xml:space="preserve">
El proceso reportó que, para la vigencia 2024 no hubo convocatoria por parte de la </t>
    </r>
    <r>
      <rPr>
        <b/>
        <sz val="10"/>
        <rFont val="Arial"/>
        <family val="2"/>
      </rPr>
      <t>Secretaria General de la Alcaldía Mayor de Bogotá</t>
    </r>
    <r>
      <rPr>
        <sz val="10"/>
        <rFont val="Arial"/>
        <family val="2"/>
      </rPr>
      <t xml:space="preserve"> para participar en actividades distritales de estrategias de integridad.
Por lo anterior, esta Oficina evidencia que para la vigencia objeto de seguimiento, la actividad no se ejecutó.</t>
    </r>
  </si>
  <si>
    <r>
      <rPr>
        <b/>
        <sz val="10"/>
        <rFont val="Arial"/>
        <family val="2"/>
      </rPr>
      <t xml:space="preserve">Seguimiento OCI 15-01-2025: </t>
    </r>
    <r>
      <rPr>
        <sz val="10"/>
        <rFont val="Arial"/>
        <family val="2"/>
      </rPr>
      <t xml:space="preserve">
La Oficina de Control Interno evidenció que, el 13 de diciembre de 2024 se divulgó a través de correo electrónico la pieza de comunicación </t>
    </r>
    <r>
      <rPr>
        <b/>
        <i/>
        <sz val="10"/>
        <rFont val="Arial"/>
        <family val="2"/>
      </rPr>
      <t>"Conflicto de Interés - Te invitamos a que consultes nuestra Circular 019: Lineamientos Anti-soborno y Anti-fraude"</t>
    </r>
    <r>
      <rPr>
        <sz val="10"/>
        <rFont val="Arial"/>
        <family val="2"/>
      </rPr>
      <t>.
Por lo anterior, esta Oficina evidencia que, para el periodo objeto de seguimiento, la actividad se cumplió al 100% y dentro del tiempo establecido.</t>
    </r>
  </si>
  <si>
    <r>
      <rPr>
        <b/>
        <sz val="10"/>
        <rFont val="Arial"/>
        <family val="2"/>
      </rPr>
      <t>Seguimiento OCI 15-01-2025:</t>
    </r>
    <r>
      <rPr>
        <sz val="10"/>
        <rFont val="Arial"/>
        <family val="2"/>
      </rPr>
      <t xml:space="preserve">
Se evidenció que, el 09 de septiembre de 2024 se realizó la publicación de la Versión 2 de la </t>
    </r>
    <r>
      <rPr>
        <b/>
        <i/>
        <sz val="10"/>
        <rFont val="Arial"/>
        <family val="2"/>
      </rPr>
      <t>“PO-FI-02 POLITICA DE ADMINISTRACIÓN DE RIESGOS”</t>
    </r>
    <r>
      <rPr>
        <sz val="10"/>
        <rFont val="Arial"/>
        <family val="2"/>
      </rPr>
      <t xml:space="preserve"> de la Entidad.
Por lo anterior, esta Oficina evidencia que, para el periodo objeto de seguimiento, la actividad se cumplió al 100% y dentro del tiempo establecido.</t>
    </r>
  </si>
  <si>
    <r>
      <rPr>
        <b/>
        <sz val="10"/>
        <rFont val="Arial"/>
        <family val="2"/>
      </rPr>
      <t xml:space="preserve">Seguimiento OCI 15-01-2025: </t>
    </r>
    <r>
      <rPr>
        <sz val="10"/>
        <rFont val="Arial"/>
        <family val="2"/>
      </rPr>
      <t xml:space="preserve">
La Oficina de Control Interno evidenció que, para el primer semestre de la vigencia se realizó la campaña de apropiación </t>
    </r>
    <r>
      <rPr>
        <b/>
        <i/>
        <sz val="10"/>
        <rFont val="Arial"/>
        <family val="2"/>
      </rPr>
      <t>"Unidos Construimos una Cultura de Integridad"</t>
    </r>
    <r>
      <rPr>
        <sz val="10"/>
        <rFont val="Arial"/>
        <family val="2"/>
      </rPr>
      <t>, en la cual se informaban los compromisos que se tienen como Entidad para prevenir y luchar contra el lavado de activos, la financiación del terrorismo, la corrupción y otras actividades ilícitas.
No obstante, el proceso no ejecutó la actividad programada para el mes de Diciembre de 2024, por lo que esta Oficina evidencia que para el periodo objeto de seguimiento, la actividad finalizó con un cumplimiento del 50%.</t>
    </r>
  </si>
  <si>
    <r>
      <rPr>
        <b/>
        <sz val="10"/>
        <rFont val="Arial"/>
        <family val="2"/>
      </rPr>
      <t xml:space="preserve">Seguimiento OCI 15-01-2025: </t>
    </r>
    <r>
      <rPr>
        <sz val="10"/>
        <rFont val="Arial"/>
        <family val="2"/>
      </rPr>
      <t xml:space="preserve">
La Oficina de Control Interno evidenció que, en el mes de septiembre de 2024 la OAP realizó el monitoreo y revisión del mapa de riesgos de corrupción, consignado el resultado de la misma en el </t>
    </r>
    <r>
      <rPr>
        <b/>
        <i/>
        <sz val="10"/>
        <rFont val="Arial"/>
        <family val="2"/>
      </rPr>
      <t xml:space="preserve">INFORME SEGUIMIENTO RIESGOS DE CORRUPCIÓN - Segundo Cuatrimestre 2024. </t>
    </r>
    <r>
      <rPr>
        <b/>
        <sz val="10"/>
        <color rgb="FFFF0000"/>
        <rFont val="Arial"/>
        <family val="2"/>
      </rPr>
      <t xml:space="preserve">
</t>
    </r>
    <r>
      <rPr>
        <sz val="10"/>
        <rFont val="Arial"/>
        <family val="2"/>
      </rPr>
      <t xml:space="preserve">
Por lo anterior, esta Oficina evidencia que, para el periodo objeto de seguimiento, la actividad se cumplió al 100% y dentro del tiempo establecido.</t>
    </r>
  </si>
  <si>
    <r>
      <rPr>
        <b/>
        <sz val="10"/>
        <rFont val="Arial"/>
        <family val="2"/>
      </rPr>
      <t xml:space="preserve">Seguimiento OCI 15-01-2025: </t>
    </r>
    <r>
      <rPr>
        <sz val="10"/>
        <rFont val="Arial"/>
        <family val="2"/>
      </rPr>
      <t xml:space="preserve">
La Oficina de Control Interno evidenció que, en 14 de septiembre de 2024 la OAP publicó el </t>
    </r>
    <r>
      <rPr>
        <b/>
        <i/>
        <sz val="10"/>
        <rFont val="Arial"/>
        <family val="2"/>
      </rPr>
      <t xml:space="preserve">INFORME SEGUIMIENTO RIESGOS DE CORRUPCIÓN - Segundo Cuatrimestre 2024.
</t>
    </r>
    <r>
      <rPr>
        <b/>
        <sz val="10"/>
        <rFont val="Arial"/>
        <family val="2"/>
      </rPr>
      <t xml:space="preserve">Link:
https://scj.gov.co/es/transparencia/obligacion-reporte-informacion/otros-informes
</t>
    </r>
    <r>
      <rPr>
        <sz val="10"/>
        <rFont val="Arial"/>
        <family val="2"/>
      </rPr>
      <t xml:space="preserve">
Por lo anterior, esta Oficina evidencia que, para el periodo objeto de seguimiento, la actividad se cumplió al 100% y dentro del tiempo establecido.</t>
    </r>
  </si>
  <si>
    <r>
      <rPr>
        <b/>
        <sz val="10"/>
        <rFont val="Arial"/>
        <family val="2"/>
      </rPr>
      <t xml:space="preserve">Seguimiento OCI 15-01-2025: </t>
    </r>
    <r>
      <rPr>
        <sz val="10"/>
        <rFont val="Arial"/>
        <family val="2"/>
      </rPr>
      <t xml:space="preserve">
Se evidenció que, la Oficina de Control Interno realizó y publicó el </t>
    </r>
    <r>
      <rPr>
        <b/>
        <i/>
        <sz val="10"/>
        <rFont val="Arial"/>
        <family val="2"/>
      </rPr>
      <t xml:space="preserve">Informe de seguimiento al Programa de Transparencia y Ética Pública, y la Mapa de Riesgos de Corrupción de la Secretaría Distrital de Seguridad, Convivencia y Justicia , correspondiente al segundo cuatrimestre de 2024.
</t>
    </r>
    <r>
      <rPr>
        <b/>
        <sz val="10"/>
        <rFont val="Arial"/>
        <family val="2"/>
      </rPr>
      <t xml:space="preserve">Link:
https://scj.gov.co/es/transparencia/planeacion-presupuesto-ingresos/informes-control-interno
</t>
    </r>
    <r>
      <rPr>
        <sz val="10"/>
        <rFont val="Arial"/>
        <family val="2"/>
      </rPr>
      <t xml:space="preserve">
Por lo anterior, esta Oficina evidencia que, para el periodo objeto de seguimiento, la actividad se cumplió al 100% y dentro del tiempo establecido.</t>
    </r>
  </si>
  <si>
    <r>
      <rPr>
        <b/>
        <sz val="10"/>
        <rFont val="Arial"/>
        <family val="2"/>
      </rPr>
      <t xml:space="preserve">Seguimiento OCI 15-01-2025: </t>
    </r>
    <r>
      <rPr>
        <sz val="10"/>
        <rFont val="Arial"/>
        <family val="2"/>
      </rPr>
      <t xml:space="preserve">
La Oficina de Control Interno evidenció que el 27 de diciembre de 2024, la Oficina Asesora de Planeación en articulación con la Secretaria General de la Alcaldía Mayor de Bogotá llevó a cabo capacitación virtual de las </t>
    </r>
    <r>
      <rPr>
        <b/>
        <i/>
        <sz val="10"/>
        <rFont val="Arial"/>
        <family val="2"/>
      </rPr>
      <t>"Medidas de prevención de riesgos LA/FT".</t>
    </r>
    <r>
      <rPr>
        <sz val="10"/>
        <rFont val="Arial"/>
        <family val="2"/>
      </rPr>
      <t xml:space="preserve">
Por lo anterior, esta Oficina evidencia que, para el periodo objeto de seguimiento, la actividad se cumplió al 100% y dentro del tiempo establecido. </t>
    </r>
  </si>
  <si>
    <r>
      <rPr>
        <b/>
        <sz val="10"/>
        <rFont val="Arial"/>
        <family val="2"/>
      </rPr>
      <t xml:space="preserve">Seguimiento OCI 15-01-2025: </t>
    </r>
    <r>
      <rPr>
        <sz val="10"/>
        <rFont val="Arial"/>
        <family val="2"/>
      </rPr>
      <t xml:space="preserve">
La Oficina de Control Interno evidenció que, en el mes de septiembre de 2024 la OAP realizó el monitoreo y revisión del mapa de riesgos de corrupción, consignado el resultado de la misma en el </t>
    </r>
    <r>
      <rPr>
        <b/>
        <i/>
        <sz val="10"/>
        <rFont val="Arial"/>
        <family val="2"/>
      </rPr>
      <t xml:space="preserve">INFORME SEGUIMIENTO RIESGOS DE CORRUPCIÓN - Segundo Cuatrimestre 2024. </t>
    </r>
    <r>
      <rPr>
        <b/>
        <sz val="10"/>
        <color rgb="FFFF0000"/>
        <rFont val="Arial"/>
        <family val="2"/>
      </rPr>
      <t xml:space="preserve">
</t>
    </r>
    <r>
      <rPr>
        <sz val="10"/>
        <rFont val="Arial"/>
        <family val="2"/>
      </rPr>
      <t xml:space="preserve">
Por lo anterior, esta Oficina evidencia que, para el periodo objeto de seguimiento, la actividad se cumplió al 100% y dentro del tiempo establecido. </t>
    </r>
  </si>
  <si>
    <r>
      <t xml:space="preserve">A corte 31 de Diciembre de 2024, el Programa de Transparencia y Ética Publica cerró con un cumplimiento del </t>
    </r>
    <r>
      <rPr>
        <b/>
        <sz val="9"/>
        <rFont val="Arial"/>
        <family val="2"/>
      </rPr>
      <t>98,39%</t>
    </r>
    <r>
      <rPr>
        <sz val="9"/>
        <rFont val="Arial"/>
        <family val="2"/>
      </rPr>
      <t>, el cual se encuentra distribuido en cada uno de sus nueve (9) componentes, a saber: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</si>
</sst>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45" x14ac:knownFonts="1">
    <font>
      <sz val="11"/>
      <color theme="1"/>
      <name val="Calibri"/>
      <family val="2"/>
      <scheme val="minor"/>
    </font>
    <font>
      <u/>
      <sz val="11"/>
      <color theme="10"/>
      <name val="Calibri"/>
      <family val="2"/>
      <scheme val="minor"/>
    </font>
    <font>
      <b/>
      <sz val="11"/>
      <color theme="1"/>
      <name val="Calibri"/>
      <family val="2"/>
      <scheme val="minor"/>
    </font>
    <font>
      <sz val="11"/>
      <color theme="1"/>
      <name val="Arial"/>
      <family val="2"/>
    </font>
    <font>
      <b/>
      <sz val="11"/>
      <color theme="1"/>
      <name val="Arial"/>
      <family val="2"/>
    </font>
    <font>
      <sz val="12"/>
      <color theme="1"/>
      <name val="Arial"/>
      <family val="2"/>
    </font>
    <font>
      <b/>
      <sz val="12"/>
      <color theme="1"/>
      <name val="Arial"/>
      <family val="2"/>
    </font>
    <font>
      <sz val="11"/>
      <color theme="1"/>
      <name val="Calibri"/>
      <family val="2"/>
      <scheme val="minor"/>
    </font>
    <font>
      <sz val="10"/>
      <color theme="1"/>
      <name val="Arial"/>
      <family val="2"/>
    </font>
    <font>
      <b/>
      <sz val="10"/>
      <color theme="1"/>
      <name val="Arial"/>
      <family val="2"/>
    </font>
    <font>
      <b/>
      <sz val="10"/>
      <color theme="0"/>
      <name val="Arial"/>
      <family val="2"/>
    </font>
    <font>
      <b/>
      <sz val="10"/>
      <color rgb="FFFF0000"/>
      <name val="Arial"/>
      <family val="2"/>
    </font>
    <font>
      <sz val="10"/>
      <name val="Arial"/>
      <family val="2"/>
    </font>
    <font>
      <b/>
      <sz val="10"/>
      <name val="Arial"/>
      <family val="2"/>
    </font>
    <font>
      <sz val="10"/>
      <color rgb="FF000000"/>
      <name val="Arial"/>
      <family val="2"/>
    </font>
    <font>
      <b/>
      <sz val="9"/>
      <color indexed="81"/>
      <name val="Tahoma"/>
      <family val="2"/>
    </font>
    <font>
      <sz val="9"/>
      <color indexed="81"/>
      <name val="Tahoma"/>
      <family val="2"/>
    </font>
    <font>
      <b/>
      <sz val="9"/>
      <color rgb="FF000000"/>
      <name val="Tahoma"/>
      <family val="2"/>
    </font>
    <font>
      <sz val="9"/>
      <color rgb="FF000000"/>
      <name val="Tahoma"/>
      <family val="2"/>
    </font>
    <font>
      <sz val="10"/>
      <color rgb="FFFF0000"/>
      <name val="Arial"/>
      <family val="2"/>
    </font>
    <font>
      <i/>
      <sz val="10"/>
      <name val="Arial"/>
      <family val="2"/>
    </font>
    <font>
      <b/>
      <i/>
      <sz val="10"/>
      <name val="Arial"/>
      <family val="2"/>
    </font>
    <font>
      <b/>
      <sz val="10"/>
      <color rgb="FF00B050"/>
      <name val="Arial"/>
      <family val="2"/>
    </font>
    <font>
      <sz val="11"/>
      <name val="Arial"/>
      <family val="2"/>
    </font>
    <font>
      <sz val="11"/>
      <color theme="5"/>
      <name val="Arial"/>
      <family val="2"/>
    </font>
    <font>
      <sz val="9"/>
      <color theme="1"/>
      <name val="Arial"/>
      <family val="2"/>
    </font>
    <font>
      <sz val="9"/>
      <name val="Arial"/>
      <family val="2"/>
    </font>
    <font>
      <b/>
      <sz val="9"/>
      <color theme="0"/>
      <name val="Arial"/>
      <family val="2"/>
    </font>
    <font>
      <b/>
      <sz val="9"/>
      <color theme="1"/>
      <name val="Arial"/>
      <family val="2"/>
    </font>
    <font>
      <b/>
      <i/>
      <sz val="10"/>
      <color rgb="FFFF0000"/>
      <name val="Arial"/>
      <family val="2"/>
    </font>
    <font>
      <sz val="11"/>
      <name val="Calibri"/>
      <family val="2"/>
      <scheme val="minor"/>
    </font>
    <font>
      <b/>
      <sz val="10"/>
      <color rgb="FF000000"/>
      <name val="Arial"/>
      <family val="2"/>
    </font>
    <font>
      <strike/>
      <sz val="10"/>
      <name val="Arial"/>
      <family val="2"/>
    </font>
    <font>
      <sz val="10"/>
      <color theme="1"/>
      <name val="Calibri"/>
      <family val="2"/>
      <scheme val="minor"/>
    </font>
    <font>
      <sz val="10"/>
      <name val="Calibri"/>
      <family val="2"/>
      <scheme val="minor"/>
    </font>
    <font>
      <b/>
      <sz val="11"/>
      <color theme="0"/>
      <name val="Arial"/>
      <family val="2"/>
    </font>
    <font>
      <sz val="11"/>
      <color rgb="FF242424"/>
      <name val="Calibri"/>
      <family val="2"/>
      <charset val="1"/>
    </font>
    <font>
      <sz val="11"/>
      <color rgb="FF242424"/>
      <name val="Aptos Narrow"/>
      <family val="2"/>
    </font>
    <font>
      <sz val="10"/>
      <color rgb="FF000000"/>
      <name val="Arial"/>
      <family val="2"/>
    </font>
    <font>
      <i/>
      <sz val="10"/>
      <color rgb="FF000000"/>
      <name val="Arial"/>
      <family val="2"/>
    </font>
    <font>
      <sz val="10"/>
      <color rgb="FF000000"/>
      <name val="Arial"/>
      <family val="2"/>
    </font>
    <font>
      <sz val="10"/>
      <name val="Arial"/>
      <family val="2"/>
    </font>
    <font>
      <u/>
      <sz val="10"/>
      <color rgb="FF000000"/>
      <name val="Arial"/>
      <family val="2"/>
    </font>
    <font>
      <b/>
      <u/>
      <sz val="10"/>
      <color rgb="FF000000"/>
      <name val="Arial"/>
      <family val="2"/>
    </font>
    <font>
      <b/>
      <sz val="9"/>
      <name val="Arial"/>
      <family val="2"/>
    </font>
  </fonts>
  <fills count="28">
    <fill>
      <patternFill patternType="none"/>
    </fill>
    <fill>
      <patternFill patternType="gray125"/>
    </fill>
    <fill>
      <patternFill patternType="solid">
        <fgColor rgb="FFFFFFFF"/>
        <bgColor rgb="FF000000"/>
      </patternFill>
    </fill>
    <fill>
      <patternFill patternType="solid">
        <fgColor theme="0" tint="-0.249977111117893"/>
        <bgColor indexed="64"/>
      </patternFill>
    </fill>
    <fill>
      <patternFill patternType="solid">
        <fgColor theme="0" tint="-0.249977111117893"/>
        <bgColor rgb="FF000000"/>
      </patternFill>
    </fill>
    <fill>
      <patternFill patternType="solid">
        <fgColor theme="0"/>
        <bgColor indexed="64"/>
      </patternFill>
    </fill>
    <fill>
      <patternFill patternType="solid">
        <fgColor rgb="FFFFFFFF"/>
        <bgColor indexed="64"/>
      </patternFill>
    </fill>
    <fill>
      <patternFill patternType="solid">
        <fgColor theme="2"/>
        <bgColor indexed="64"/>
      </patternFill>
    </fill>
    <fill>
      <patternFill patternType="solid">
        <fgColor rgb="FF00B050"/>
        <bgColor indexed="64"/>
      </patternFill>
    </fill>
    <fill>
      <patternFill patternType="solid">
        <fgColor theme="6" tint="-0.499984740745262"/>
        <bgColor rgb="FFFFFFCC"/>
      </patternFill>
    </fill>
    <fill>
      <patternFill patternType="solid">
        <fgColor theme="2" tint="-0.749992370372631"/>
        <bgColor rgb="FFFFFFCC"/>
      </patternFill>
    </fill>
    <fill>
      <patternFill patternType="solid">
        <fgColor theme="0" tint="-0.14999847407452621"/>
        <bgColor indexed="64"/>
      </patternFill>
    </fill>
    <fill>
      <patternFill patternType="solid">
        <fgColor theme="0" tint="-0.14999847407452621"/>
        <bgColor rgb="FFFFFFCC"/>
      </patternFill>
    </fill>
    <fill>
      <patternFill patternType="solid">
        <fgColor theme="2" tint="-0.89999084444715716"/>
        <bgColor indexed="64"/>
      </patternFill>
    </fill>
    <fill>
      <patternFill patternType="solid">
        <fgColor theme="2" tint="-9.9978637043366805E-2"/>
        <bgColor rgb="FFFFFFCC"/>
      </patternFill>
    </fill>
    <fill>
      <patternFill patternType="solid">
        <fgColor theme="0" tint="-0.249977111117893"/>
        <bgColor rgb="FFFFFFCC"/>
      </patternFill>
    </fill>
    <fill>
      <patternFill patternType="solid">
        <fgColor theme="6" tint="0.59999389629810485"/>
        <bgColor rgb="FFFFFFCC"/>
      </patternFill>
    </fill>
    <fill>
      <patternFill patternType="solid">
        <fgColor theme="6" tint="0.59999389629810485"/>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theme="4" tint="-0.249977111117893"/>
        <bgColor rgb="FFFFFFCC"/>
      </patternFill>
    </fill>
    <fill>
      <patternFill patternType="solid">
        <fgColor rgb="FFC21065"/>
        <bgColor indexed="64"/>
      </patternFill>
    </fill>
    <fill>
      <patternFill patternType="solid">
        <fgColor rgb="FFF369AB"/>
        <bgColor indexed="64"/>
      </patternFill>
    </fill>
    <fill>
      <patternFill patternType="solid">
        <fgColor theme="7"/>
        <bgColor indexed="64"/>
      </patternFill>
    </fill>
    <fill>
      <patternFill patternType="solid">
        <fgColor theme="3"/>
        <bgColor rgb="FFFFFFCC"/>
      </patternFill>
    </fill>
    <fill>
      <patternFill patternType="solid">
        <fgColor theme="3"/>
        <bgColor indexed="64"/>
      </patternFill>
    </fill>
    <fill>
      <patternFill patternType="solid">
        <fgColor rgb="FF8B0B48"/>
        <bgColor indexed="64"/>
      </patternFill>
    </fill>
    <fill>
      <patternFill patternType="solid">
        <fgColor rgb="FFD454A9"/>
        <bgColor indexed="64"/>
      </patternFill>
    </fill>
  </fills>
  <borders count="140">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
      <left/>
      <right/>
      <top style="medium">
        <color indexed="64"/>
      </top>
      <bottom/>
      <diagonal/>
    </border>
    <border>
      <left style="medium">
        <color rgb="FF000000"/>
      </left>
      <right/>
      <top style="medium">
        <color rgb="FF000000"/>
      </top>
      <bottom style="medium">
        <color rgb="FF000000"/>
      </bottom>
      <diagonal/>
    </border>
    <border>
      <left style="medium">
        <color rgb="FF000000"/>
      </left>
      <right/>
      <top style="medium">
        <color indexed="64"/>
      </top>
      <bottom/>
      <diagonal/>
    </border>
    <border>
      <left/>
      <right/>
      <top style="medium">
        <color rgb="FF000000"/>
      </top>
      <bottom style="medium">
        <color rgb="FF000000"/>
      </bottom>
      <diagonal/>
    </border>
    <border>
      <left style="medium">
        <color indexed="64"/>
      </left>
      <right style="medium">
        <color indexed="64"/>
      </right>
      <top/>
      <bottom style="medium">
        <color rgb="FF000000"/>
      </bottom>
      <diagonal/>
    </border>
    <border>
      <left style="thin">
        <color indexed="64"/>
      </left>
      <right style="thin">
        <color indexed="64"/>
      </right>
      <top style="thin">
        <color indexed="64"/>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rgb="FF000000"/>
      </top>
      <bottom/>
      <diagonal/>
    </border>
    <border>
      <left style="medium">
        <color rgb="FF000000"/>
      </left>
      <right style="medium">
        <color indexed="64"/>
      </right>
      <top style="medium">
        <color rgb="FF000000"/>
      </top>
      <bottom/>
      <diagonal/>
    </border>
    <border>
      <left style="medium">
        <color indexed="64"/>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style="medium">
        <color rgb="FF000000"/>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rgb="FF000000"/>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medium">
        <color indexed="64"/>
      </top>
      <bottom/>
      <diagonal/>
    </border>
    <border>
      <left style="medium">
        <color rgb="FF000000"/>
      </left>
      <right style="medium">
        <color rgb="FF000000"/>
      </right>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indexed="64"/>
      </right>
      <top/>
      <bottom style="medium">
        <color indexed="64"/>
      </bottom>
      <diagonal/>
    </border>
    <border>
      <left style="medium">
        <color rgb="FF000000"/>
      </left>
      <right/>
      <top/>
      <bottom style="medium">
        <color rgb="FF000000"/>
      </bottom>
      <diagonal/>
    </border>
    <border>
      <left style="medium">
        <color indexed="64"/>
      </left>
      <right style="thin">
        <color indexed="64"/>
      </right>
      <top/>
      <bottom style="thin">
        <color indexed="64"/>
      </bottom>
      <diagonal/>
    </border>
    <border>
      <left style="medium">
        <color indexed="64"/>
      </left>
      <right style="thin">
        <color indexed="64"/>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medium">
        <color rgb="FF000000"/>
      </left>
      <right/>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rgb="FF000000"/>
      </top>
      <bottom/>
      <diagonal/>
    </border>
    <border>
      <left style="medium">
        <color indexed="64"/>
      </left>
      <right style="medium">
        <color indexed="64"/>
      </right>
      <top style="thin">
        <color rgb="FF000000"/>
      </top>
      <bottom/>
      <diagonal/>
    </border>
    <border>
      <left/>
      <right style="thin">
        <color indexed="64"/>
      </right>
      <top style="thin">
        <color indexed="64"/>
      </top>
      <bottom style="medium">
        <color rgb="FF000000"/>
      </bottom>
      <diagonal/>
    </border>
    <border>
      <left/>
      <right/>
      <top/>
      <bottom style="thin">
        <color indexed="64"/>
      </bottom>
      <diagonal/>
    </border>
    <border>
      <left/>
      <right/>
      <top style="thin">
        <color indexed="64"/>
      </top>
      <bottom style="thin">
        <color indexed="64"/>
      </bottom>
      <diagonal/>
    </border>
    <border>
      <left style="thin">
        <color rgb="FF000000"/>
      </left>
      <right style="thin">
        <color rgb="FF000000"/>
      </right>
      <top/>
      <bottom style="medium">
        <color rgb="FF000000"/>
      </bottom>
      <diagonal/>
    </border>
    <border>
      <left style="thin">
        <color indexed="64"/>
      </left>
      <right style="thin">
        <color indexed="64"/>
      </right>
      <top/>
      <bottom style="medium">
        <color rgb="FF000000"/>
      </bottom>
      <diagonal/>
    </border>
    <border>
      <left/>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indexed="64"/>
      </left>
      <right style="medium">
        <color rgb="FF000000"/>
      </right>
      <top style="medium">
        <color indexed="64"/>
      </top>
      <bottom style="thin">
        <color rgb="FF000000"/>
      </bottom>
      <diagonal/>
    </border>
    <border>
      <left style="medium">
        <color indexed="64"/>
      </left>
      <right style="medium">
        <color rgb="FF000000"/>
      </right>
      <top style="thin">
        <color rgb="FF000000"/>
      </top>
      <bottom style="thin">
        <color rgb="FF000000"/>
      </bottom>
      <diagonal/>
    </border>
    <border>
      <left style="medium">
        <color indexed="64"/>
      </left>
      <right style="medium">
        <color rgb="FF000000"/>
      </right>
      <top style="thin">
        <color rgb="FF000000"/>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rgb="FF000000"/>
      </right>
      <top style="medium">
        <color indexed="64"/>
      </top>
      <bottom style="thin">
        <color rgb="FF000000"/>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indexed="64"/>
      </left>
      <right style="thin">
        <color rgb="FF000000"/>
      </right>
      <top style="medium">
        <color indexed="64"/>
      </top>
      <bottom style="medium">
        <color indexed="64"/>
      </bottom>
      <diagonal/>
    </border>
    <border>
      <left style="thin">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indexed="64"/>
      </bottom>
      <diagonal/>
    </border>
    <border>
      <left style="thin">
        <color rgb="FF000000"/>
      </left>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rgb="FF000000"/>
      </top>
      <bottom style="thin">
        <color indexed="64"/>
      </bottom>
      <diagonal/>
    </border>
    <border>
      <left/>
      <right style="medium">
        <color indexed="64"/>
      </right>
      <top style="thin">
        <color indexed="64"/>
      </top>
      <bottom style="medium">
        <color rgb="FF000000"/>
      </bottom>
      <diagonal/>
    </border>
    <border>
      <left style="thin">
        <color indexed="64"/>
      </left>
      <right style="medium">
        <color indexed="64"/>
      </right>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style="thin">
        <color rgb="FF000000"/>
      </top>
      <bottom style="medium">
        <color indexed="64"/>
      </bottom>
      <diagonal/>
    </border>
    <border>
      <left style="thin">
        <color indexed="64"/>
      </left>
      <right style="medium">
        <color indexed="64"/>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indexed="64"/>
      </left>
      <right style="thin">
        <color indexed="64"/>
      </right>
      <top style="thin">
        <color indexed="64"/>
      </top>
      <bottom style="thin">
        <color rgb="FF000000"/>
      </bottom>
      <diagonal/>
    </border>
    <border>
      <left style="medium">
        <color rgb="FF000000"/>
      </left>
      <right style="medium">
        <color rgb="FF000000"/>
      </right>
      <top/>
      <bottom style="medium">
        <color rgb="FF000000"/>
      </bottom>
      <diagonal/>
    </border>
  </borders>
  <cellStyleXfs count="4">
    <xf numFmtId="0" fontId="0" fillId="0" borderId="0"/>
    <xf numFmtId="0" fontId="1" fillId="0" borderId="0" applyNumberFormat="0" applyFill="0" applyBorder="0" applyAlignment="0" applyProtection="0"/>
    <xf numFmtId="9" fontId="7" fillId="0" borderId="0" applyFont="0" applyFill="0" applyBorder="0" applyAlignment="0" applyProtection="0"/>
    <xf numFmtId="0" fontId="1" fillId="0" borderId="0" applyNumberFormat="0" applyFill="0" applyBorder="0" applyAlignment="0" applyProtection="0"/>
  </cellStyleXfs>
  <cellXfs count="666">
    <xf numFmtId="0" fontId="0" fillId="0" borderId="0" xfId="0"/>
    <xf numFmtId="0" fontId="3" fillId="0" borderId="0" xfId="0" applyFont="1"/>
    <xf numFmtId="0" fontId="4" fillId="0" borderId="0" xfId="0" applyFont="1"/>
    <xf numFmtId="0" fontId="3" fillId="0" borderId="0" xfId="0" applyFont="1" applyAlignment="1">
      <alignment horizontal="left" wrapText="1"/>
    </xf>
    <xf numFmtId="0" fontId="3" fillId="0" borderId="0" xfId="0" applyFont="1" applyAlignment="1">
      <alignment horizontal="center" vertical="center" wrapText="1"/>
    </xf>
    <xf numFmtId="0" fontId="5" fillId="0" borderId="3" xfId="0" applyFont="1" applyBorder="1"/>
    <xf numFmtId="0" fontId="5" fillId="0" borderId="5" xfId="0" applyFont="1" applyBorder="1" applyAlignment="1">
      <alignment horizontal="right" wrapText="1"/>
    </xf>
    <xf numFmtId="0" fontId="3" fillId="0" borderId="39" xfId="0" applyFont="1" applyBorder="1"/>
    <xf numFmtId="0" fontId="3" fillId="0" borderId="40" xfId="0" applyFont="1" applyBorder="1"/>
    <xf numFmtId="0" fontId="4" fillId="3" borderId="39" xfId="0" applyFont="1" applyFill="1" applyBorder="1" applyAlignment="1">
      <alignment vertical="center"/>
    </xf>
    <xf numFmtId="0" fontId="4" fillId="3" borderId="0" xfId="0" applyFont="1" applyFill="1" applyAlignment="1">
      <alignment vertical="center"/>
    </xf>
    <xf numFmtId="0" fontId="0" fillId="0" borderId="0" xfId="0" applyAlignment="1">
      <alignment horizontal="left"/>
    </xf>
    <xf numFmtId="0" fontId="2" fillId="4" borderId="1" xfId="0" applyFont="1" applyFill="1" applyBorder="1" applyAlignment="1">
      <alignment horizontal="center" vertical="center" wrapText="1"/>
    </xf>
    <xf numFmtId="0" fontId="6" fillId="0" borderId="0" xfId="0" applyFont="1" applyAlignment="1">
      <alignment horizontal="center" vertical="center" wrapText="1"/>
    </xf>
    <xf numFmtId="0" fontId="4" fillId="3" borderId="33" xfId="0" applyFont="1" applyFill="1" applyBorder="1" applyAlignment="1">
      <alignment horizontal="center" vertical="center"/>
    </xf>
    <xf numFmtId="0" fontId="4" fillId="3" borderId="32" xfId="0" applyFont="1" applyFill="1" applyBorder="1" applyAlignment="1">
      <alignment horizontal="center" vertical="center"/>
    </xf>
    <xf numFmtId="0" fontId="3" fillId="0" borderId="0" xfId="0" applyFont="1" applyAlignment="1">
      <alignment horizontal="center" vertical="center"/>
    </xf>
    <xf numFmtId="0" fontId="4" fillId="3" borderId="50" xfId="0" applyFont="1" applyFill="1" applyBorder="1" applyAlignment="1">
      <alignment horizontal="center" vertical="center"/>
    </xf>
    <xf numFmtId="0" fontId="4" fillId="3" borderId="50"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4" fillId="3" borderId="42" xfId="0" applyFont="1" applyFill="1" applyBorder="1" applyAlignment="1">
      <alignment horizontal="center" vertical="center"/>
    </xf>
    <xf numFmtId="9" fontId="3" fillId="0" borderId="69" xfId="0" applyNumberFormat="1" applyFont="1" applyBorder="1" applyAlignment="1">
      <alignment horizontal="center" vertical="center" wrapText="1"/>
    </xf>
    <xf numFmtId="9" fontId="6" fillId="3" borderId="25" xfId="0" applyNumberFormat="1" applyFont="1" applyFill="1" applyBorder="1" applyAlignment="1">
      <alignment horizontal="center" wrapText="1"/>
    </xf>
    <xf numFmtId="0" fontId="9" fillId="7" borderId="8" xfId="0" applyFont="1" applyFill="1" applyBorder="1" applyAlignment="1">
      <alignment horizontal="center" vertical="center"/>
    </xf>
    <xf numFmtId="0" fontId="8" fillId="0" borderId="8" xfId="0" applyFont="1" applyBorder="1" applyAlignment="1">
      <alignment horizontal="center" vertical="center"/>
    </xf>
    <xf numFmtId="0" fontId="8" fillId="0" borderId="8" xfId="0" applyFont="1" applyBorder="1" applyAlignment="1">
      <alignment horizontal="center" vertical="center" wrapText="1"/>
    </xf>
    <xf numFmtId="0" fontId="12" fillId="0" borderId="8" xfId="0" applyFont="1" applyBorder="1" applyAlignment="1">
      <alignment horizontal="center" vertical="center"/>
    </xf>
    <xf numFmtId="0" fontId="13" fillId="0" borderId="8" xfId="0" applyFont="1" applyBorder="1" applyAlignment="1">
      <alignment horizontal="center" vertical="center"/>
    </xf>
    <xf numFmtId="9" fontId="12" fillId="0" borderId="8" xfId="0" applyNumberFormat="1" applyFont="1" applyBorder="1" applyAlignment="1">
      <alignment horizontal="center" vertical="center"/>
    </xf>
    <xf numFmtId="0" fontId="12" fillId="0" borderId="8" xfId="0" applyFont="1" applyBorder="1" applyAlignment="1" applyProtection="1">
      <alignment horizontal="center" vertical="center"/>
      <protection locked="0"/>
    </xf>
    <xf numFmtId="9" fontId="13" fillId="0" borderId="8" xfId="0" applyNumberFormat="1" applyFont="1" applyBorder="1" applyAlignment="1">
      <alignment horizontal="center" vertical="center"/>
    </xf>
    <xf numFmtId="0" fontId="10" fillId="9" borderId="8" xfId="0" applyFont="1" applyFill="1" applyBorder="1" applyAlignment="1">
      <alignment horizontal="center" vertical="center" wrapText="1"/>
    </xf>
    <xf numFmtId="0" fontId="10" fillId="10" borderId="8" xfId="0" applyFont="1" applyFill="1" applyBorder="1" applyAlignment="1">
      <alignment horizontal="center" vertical="center" wrapText="1"/>
    </xf>
    <xf numFmtId="0" fontId="10" fillId="10" borderId="8" xfId="0" applyFont="1" applyFill="1" applyBorder="1" applyAlignment="1" applyProtection="1">
      <alignment horizontal="center" vertical="center" wrapText="1"/>
      <protection locked="0"/>
    </xf>
    <xf numFmtId="9" fontId="10" fillId="13" borderId="8" xfId="0" applyNumberFormat="1" applyFont="1" applyFill="1" applyBorder="1" applyAlignment="1">
      <alignment horizontal="center" vertical="center"/>
    </xf>
    <xf numFmtId="9" fontId="11" fillId="17" borderId="8" xfId="0" applyNumberFormat="1" applyFont="1" applyFill="1" applyBorder="1" applyAlignment="1">
      <alignment horizontal="center" vertical="center" wrapText="1"/>
    </xf>
    <xf numFmtId="0" fontId="10" fillId="14" borderId="8" xfId="0" applyFont="1" applyFill="1" applyBorder="1" applyAlignment="1">
      <alignment horizontal="center" vertical="center" textRotation="90" wrapText="1"/>
    </xf>
    <xf numFmtId="0" fontId="10" fillId="15" borderId="8" xfId="0" applyFont="1" applyFill="1" applyBorder="1" applyAlignment="1">
      <alignment horizontal="center" vertical="center" textRotation="90" wrapText="1"/>
    </xf>
    <xf numFmtId="9" fontId="10" fillId="16" borderId="8" xfId="0" applyNumberFormat="1" applyFont="1" applyFill="1" applyBorder="1" applyAlignment="1">
      <alignment horizontal="center" vertical="center" textRotation="90" wrapText="1"/>
    </xf>
    <xf numFmtId="10" fontId="9" fillId="11" borderId="8" xfId="0" applyNumberFormat="1" applyFont="1" applyFill="1" applyBorder="1" applyAlignment="1">
      <alignment horizontal="center" vertical="center" wrapText="1"/>
    </xf>
    <xf numFmtId="0" fontId="9" fillId="12" borderId="8" xfId="0" applyFont="1" applyFill="1" applyBorder="1" applyAlignment="1">
      <alignment horizontal="center" vertical="center" wrapText="1"/>
    </xf>
    <xf numFmtId="0" fontId="9" fillId="12" borderId="8" xfId="0" applyFont="1" applyFill="1" applyBorder="1" applyAlignment="1" applyProtection="1">
      <alignment horizontal="center" vertical="center" wrapText="1"/>
      <protection locked="0"/>
    </xf>
    <xf numFmtId="10" fontId="10" fillId="18" borderId="8" xfId="0" applyNumberFormat="1" applyFont="1" applyFill="1" applyBorder="1" applyAlignment="1">
      <alignment horizontal="center" vertical="center"/>
    </xf>
    <xf numFmtId="0" fontId="3" fillId="0" borderId="8" xfId="0" applyFont="1" applyBorder="1" applyAlignment="1">
      <alignment horizontal="center" vertical="center"/>
    </xf>
    <xf numFmtId="14" fontId="3" fillId="0" borderId="8" xfId="0" applyNumberFormat="1" applyFont="1" applyBorder="1" applyAlignment="1">
      <alignment horizontal="center" vertical="center"/>
    </xf>
    <xf numFmtId="14" fontId="3" fillId="0" borderId="0" xfId="0" applyNumberFormat="1" applyFont="1" applyAlignment="1">
      <alignment horizontal="center" vertical="center"/>
    </xf>
    <xf numFmtId="9" fontId="8" fillId="8" borderId="8" xfId="0" applyNumberFormat="1" applyFont="1" applyFill="1" applyBorder="1" applyAlignment="1">
      <alignment horizontal="center" vertical="center" wrapText="1"/>
    </xf>
    <xf numFmtId="10" fontId="8" fillId="0" borderId="8" xfId="0" applyNumberFormat="1" applyFont="1" applyBorder="1" applyAlignment="1">
      <alignment horizontal="center" vertical="center" wrapText="1"/>
    </xf>
    <xf numFmtId="0" fontId="3" fillId="0" borderId="0" xfId="0" applyFont="1" applyAlignment="1">
      <alignment horizontal="justify" vertical="center"/>
    </xf>
    <xf numFmtId="0" fontId="10" fillId="20" borderId="8" xfId="0" applyFont="1" applyFill="1" applyBorder="1" applyAlignment="1">
      <alignment horizontal="center" vertical="center" wrapText="1"/>
    </xf>
    <xf numFmtId="0" fontId="22" fillId="10" borderId="8" xfId="0" applyFont="1" applyFill="1" applyBorder="1" applyAlignment="1">
      <alignment horizontal="justify" vertical="center" wrapText="1"/>
    </xf>
    <xf numFmtId="0" fontId="12" fillId="5" borderId="8" xfId="0" applyFont="1" applyFill="1" applyBorder="1" applyAlignment="1">
      <alignment horizontal="center" vertical="center" wrapText="1"/>
    </xf>
    <xf numFmtId="0" fontId="4" fillId="3" borderId="46" xfId="0" applyFont="1" applyFill="1" applyBorder="1" applyAlignment="1">
      <alignment horizontal="center" vertical="center"/>
    </xf>
    <xf numFmtId="0" fontId="10" fillId="20" borderId="8" xfId="0" applyFont="1" applyFill="1" applyBorder="1" applyAlignment="1">
      <alignment horizontal="justify" vertical="center" wrapText="1"/>
    </xf>
    <xf numFmtId="0" fontId="12" fillId="5" borderId="8" xfId="0" applyFont="1" applyFill="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8" fillId="0" borderId="0" xfId="0" applyFont="1" applyAlignment="1">
      <alignment horizontal="center" vertical="center"/>
    </xf>
    <xf numFmtId="0" fontId="10" fillId="20" borderId="8" xfId="0" applyFont="1" applyFill="1" applyBorder="1" applyAlignment="1" applyProtection="1">
      <alignment horizontal="center" vertical="center" wrapText="1"/>
      <protection locked="0"/>
    </xf>
    <xf numFmtId="0" fontId="14" fillId="5" borderId="8" xfId="0" applyFont="1" applyFill="1" applyBorder="1" applyAlignment="1">
      <alignment horizontal="center" vertical="center" wrapText="1"/>
    </xf>
    <xf numFmtId="10" fontId="25" fillId="5" borderId="8" xfId="0" applyNumberFormat="1" applyFont="1" applyFill="1" applyBorder="1" applyAlignment="1">
      <alignment horizontal="center" vertical="center"/>
    </xf>
    <xf numFmtId="0" fontId="12" fillId="0" borderId="8" xfId="0" applyFont="1" applyBorder="1" applyAlignment="1">
      <alignment horizontal="center" vertical="center" wrapText="1"/>
    </xf>
    <xf numFmtId="0" fontId="12" fillId="0" borderId="8" xfId="0" applyFont="1" applyBorder="1" applyAlignment="1">
      <alignment horizontal="justify" vertical="center" wrapText="1"/>
    </xf>
    <xf numFmtId="0" fontId="23" fillId="0" borderId="0" xfId="0" applyFont="1" applyAlignment="1">
      <alignment horizontal="center" vertical="center"/>
    </xf>
    <xf numFmtId="9" fontId="12" fillId="0" borderId="8" xfId="2" applyFont="1" applyBorder="1" applyAlignment="1" applyProtection="1">
      <alignment horizontal="center" vertical="center"/>
      <protection locked="0"/>
    </xf>
    <xf numFmtId="0" fontId="12" fillId="5" borderId="8" xfId="0" applyFont="1" applyFill="1" applyBorder="1" applyAlignment="1">
      <alignment horizontal="justify" vertical="center" wrapText="1"/>
    </xf>
    <xf numFmtId="9" fontId="12" fillId="8" borderId="8" xfId="0" applyNumberFormat="1" applyFont="1" applyFill="1" applyBorder="1" applyAlignment="1">
      <alignment horizontal="center" vertical="center" wrapText="1"/>
    </xf>
    <xf numFmtId="10" fontId="12" fillId="0" borderId="8" xfId="0" applyNumberFormat="1" applyFont="1" applyBorder="1" applyAlignment="1">
      <alignment horizontal="center" vertical="center" wrapText="1"/>
    </xf>
    <xf numFmtId="9" fontId="12" fillId="0" borderId="8" xfId="2" applyFont="1" applyFill="1" applyBorder="1" applyAlignment="1" applyProtection="1">
      <alignment horizontal="center" vertical="center"/>
      <protection locked="0"/>
    </xf>
    <xf numFmtId="0" fontId="12" fillId="2" borderId="8" xfId="0" applyFont="1" applyFill="1" applyBorder="1" applyAlignment="1">
      <alignment horizontal="center" vertical="center" wrapText="1"/>
    </xf>
    <xf numFmtId="0" fontId="14" fillId="0" borderId="8" xfId="0" applyFont="1" applyBorder="1" applyAlignment="1">
      <alignment horizontal="center" vertical="center" wrapText="1"/>
    </xf>
    <xf numFmtId="9" fontId="3" fillId="0" borderId="8" xfId="2" applyFont="1" applyFill="1" applyBorder="1" applyAlignment="1">
      <alignment horizontal="center" vertical="center"/>
    </xf>
    <xf numFmtId="0" fontId="23" fillId="0" borderId="8" xfId="0" applyFont="1" applyBorder="1" applyAlignment="1">
      <alignment horizontal="center" vertical="center"/>
    </xf>
    <xf numFmtId="9" fontId="23" fillId="0" borderId="8" xfId="2" applyFont="1" applyFill="1" applyBorder="1" applyAlignment="1">
      <alignment horizontal="center" vertical="center"/>
    </xf>
    <xf numFmtId="9" fontId="23" fillId="0" borderId="8" xfId="2" applyFont="1" applyBorder="1" applyAlignment="1">
      <alignment horizontal="center" vertical="center"/>
    </xf>
    <xf numFmtId="0" fontId="23" fillId="0" borderId="43" xfId="0" applyFont="1" applyBorder="1" applyAlignment="1">
      <alignment horizontal="center" vertical="center" wrapText="1"/>
    </xf>
    <xf numFmtId="9" fontId="12" fillId="23" borderId="8" xfId="0" applyNumberFormat="1" applyFont="1" applyFill="1" applyBorder="1" applyAlignment="1">
      <alignment horizontal="center" vertical="center" wrapText="1"/>
    </xf>
    <xf numFmtId="9" fontId="12" fillId="0" borderId="13" xfId="0" applyNumberFormat="1" applyFont="1" applyBorder="1" applyAlignment="1">
      <alignment horizontal="center" vertical="center"/>
    </xf>
    <xf numFmtId="0" fontId="25" fillId="5" borderId="0" xfId="0" applyFont="1" applyFill="1"/>
    <xf numFmtId="10" fontId="27" fillId="21" borderId="8" xfId="0" applyNumberFormat="1" applyFont="1" applyFill="1" applyBorder="1" applyAlignment="1">
      <alignment horizontal="center" vertical="center"/>
    </xf>
    <xf numFmtId="0" fontId="28" fillId="22" borderId="8" xfId="0" applyFont="1" applyFill="1" applyBorder="1" applyAlignment="1">
      <alignment horizontal="center" vertical="center"/>
    </xf>
    <xf numFmtId="10" fontId="26" fillId="5" borderId="8" xfId="0" applyNumberFormat="1" applyFont="1" applyFill="1" applyBorder="1" applyAlignment="1">
      <alignment horizontal="center" vertical="center"/>
    </xf>
    <xf numFmtId="0" fontId="14" fillId="0" borderId="8" xfId="0" applyFont="1" applyBorder="1" applyAlignment="1">
      <alignment horizontal="justify" vertical="center" wrapText="1"/>
    </xf>
    <xf numFmtId="0" fontId="12" fillId="0" borderId="8" xfId="0" applyFont="1" applyBorder="1" applyAlignment="1">
      <alignment horizontal="justify" vertical="center"/>
    </xf>
    <xf numFmtId="0" fontId="12" fillId="0" borderId="0" xfId="0" applyFont="1" applyAlignment="1">
      <alignment horizontal="justify" vertical="center"/>
    </xf>
    <xf numFmtId="0" fontId="12" fillId="0" borderId="0" xfId="0" applyFont="1" applyAlignment="1">
      <alignment horizontal="justify" vertical="center" wrapText="1"/>
    </xf>
    <xf numFmtId="0" fontId="12" fillId="5" borderId="8" xfId="0" applyFont="1" applyFill="1" applyBorder="1" applyAlignment="1" applyProtection="1">
      <alignment horizontal="justify" vertical="center" wrapText="1"/>
      <protection locked="0"/>
    </xf>
    <xf numFmtId="0" fontId="12" fillId="0" borderId="8" xfId="0" applyFont="1" applyBorder="1" applyAlignment="1" applyProtection="1">
      <alignment horizontal="justify" vertical="center" wrapText="1"/>
      <protection locked="0"/>
    </xf>
    <xf numFmtId="0" fontId="12" fillId="0" borderId="47" xfId="0" applyFont="1" applyBorder="1" applyAlignment="1">
      <alignment horizontal="justify"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12" fillId="5" borderId="0" xfId="0" applyFont="1" applyFill="1" applyAlignment="1">
      <alignment horizontal="justify" vertical="center" wrapText="1"/>
    </xf>
    <xf numFmtId="0" fontId="0" fillId="0" borderId="18" xfId="0" applyBorder="1" applyAlignment="1">
      <alignment vertical="center" wrapText="1"/>
    </xf>
    <xf numFmtId="0" fontId="0" fillId="0" borderId="56" xfId="0" applyBorder="1" applyAlignment="1">
      <alignment vertical="center" wrapText="1"/>
    </xf>
    <xf numFmtId="0" fontId="0" fillId="0" borderId="10" xfId="0" applyBorder="1" applyAlignment="1">
      <alignment vertical="center" wrapText="1"/>
    </xf>
    <xf numFmtId="0" fontId="0" fillId="0" borderId="83" xfId="0" applyBorder="1" applyAlignment="1">
      <alignment vertical="center" wrapText="1"/>
    </xf>
    <xf numFmtId="0" fontId="0" fillId="0" borderId="83" xfId="0" applyBorder="1" applyAlignment="1">
      <alignment horizontal="left" vertical="center" wrapText="1"/>
    </xf>
    <xf numFmtId="0" fontId="12" fillId="0" borderId="13" xfId="0" applyFont="1" applyBorder="1" applyAlignment="1">
      <alignment horizontal="center" vertical="center"/>
    </xf>
    <xf numFmtId="0" fontId="2" fillId="0" borderId="14" xfId="0" applyFont="1" applyBorder="1" applyAlignment="1">
      <alignment horizontal="left" vertical="center" wrapText="1"/>
    </xf>
    <xf numFmtId="0" fontId="2" fillId="0" borderId="84" xfId="0" applyFont="1" applyBorder="1" applyAlignment="1">
      <alignment horizontal="left" vertical="center" wrapText="1"/>
    </xf>
    <xf numFmtId="10" fontId="23" fillId="0" borderId="109" xfId="2" applyNumberFormat="1" applyFont="1" applyBorder="1" applyAlignment="1">
      <alignment horizontal="center" vertical="center" wrapText="1"/>
    </xf>
    <xf numFmtId="10" fontId="23" fillId="0" borderId="110" xfId="2" applyNumberFormat="1" applyFont="1" applyFill="1" applyBorder="1" applyAlignment="1">
      <alignment horizontal="center" vertical="center" wrapText="1"/>
    </xf>
    <xf numFmtId="10" fontId="3" fillId="0" borderId="110" xfId="2" applyNumberFormat="1" applyFont="1" applyFill="1" applyBorder="1" applyAlignment="1">
      <alignment horizontal="center" vertical="center" wrapText="1"/>
    </xf>
    <xf numFmtId="10" fontId="23" fillId="0" borderId="110" xfId="2" applyNumberFormat="1" applyFont="1" applyBorder="1" applyAlignment="1">
      <alignment horizontal="center" vertical="center" wrapText="1"/>
    </xf>
    <xf numFmtId="10" fontId="23" fillId="0" borderId="111" xfId="2" applyNumberFormat="1" applyFont="1" applyBorder="1" applyAlignment="1">
      <alignment horizontal="center" vertical="center" wrapText="1"/>
    </xf>
    <xf numFmtId="0" fontId="0" fillId="0" borderId="7" xfId="0" applyBorder="1" applyAlignment="1">
      <alignment horizontal="center" vertical="center" wrapText="1"/>
    </xf>
    <xf numFmtId="14" fontId="0" fillId="0" borderId="11" xfId="0" applyNumberFormat="1" applyBorder="1" applyAlignment="1">
      <alignment horizontal="center" vertical="center" wrapText="1"/>
    </xf>
    <xf numFmtId="0" fontId="30" fillId="0" borderId="9" xfId="0" applyFont="1" applyBorder="1" applyAlignment="1">
      <alignment horizontal="center" vertical="center" wrapText="1"/>
    </xf>
    <xf numFmtId="0" fontId="0" fillId="0" borderId="11" xfId="0" applyBorder="1" applyAlignment="1">
      <alignment horizontal="center" vertical="center" wrapText="1"/>
    </xf>
    <xf numFmtId="14" fontId="0" fillId="0" borderId="7" xfId="0" applyNumberFormat="1" applyBorder="1" applyAlignment="1">
      <alignment horizontal="center" vertical="center" wrapText="1"/>
    </xf>
    <xf numFmtId="0" fontId="0" fillId="0" borderId="82" xfId="0" applyBorder="1" applyAlignment="1">
      <alignment horizontal="left" vertical="center" wrapText="1"/>
    </xf>
    <xf numFmtId="0" fontId="0" fillId="0" borderId="79" xfId="0" applyBorder="1" applyAlignment="1">
      <alignment horizontal="center" vertical="center" wrapText="1"/>
    </xf>
    <xf numFmtId="0" fontId="10" fillId="14" borderId="13" xfId="0" applyFont="1" applyFill="1" applyBorder="1" applyAlignment="1">
      <alignment horizontal="center" vertical="center" textRotation="90" wrapText="1"/>
    </xf>
    <xf numFmtId="0" fontId="12" fillId="5" borderId="8" xfId="0" applyFont="1" applyFill="1" applyBorder="1" applyAlignment="1" applyProtection="1">
      <alignment horizontal="left" vertical="center" wrapText="1"/>
      <protection locked="0"/>
    </xf>
    <xf numFmtId="0" fontId="8" fillId="0" borderId="8" xfId="0" applyFont="1" applyBorder="1" applyAlignment="1">
      <alignment horizontal="left" vertical="center" wrapText="1"/>
    </xf>
    <xf numFmtId="0" fontId="12" fillId="0" borderId="8" xfId="0" applyFont="1" applyBorder="1" applyAlignment="1">
      <alignment horizontal="left" vertical="center" wrapText="1"/>
    </xf>
    <xf numFmtId="0" fontId="12" fillId="0" borderId="8" xfId="0" applyFont="1" applyBorder="1" applyAlignment="1">
      <alignment wrapText="1"/>
    </xf>
    <xf numFmtId="0" fontId="12" fillId="0" borderId="21" xfId="0" applyFont="1" applyBorder="1" applyAlignment="1">
      <alignment vertical="center" wrapText="1"/>
    </xf>
    <xf numFmtId="0" fontId="12" fillId="5" borderId="8" xfId="0" applyFont="1" applyFill="1" applyBorder="1" applyAlignment="1">
      <alignment horizontal="center" vertical="center"/>
    </xf>
    <xf numFmtId="0" fontId="12" fillId="5" borderId="8" xfId="0" applyFont="1" applyFill="1" applyBorder="1" applyAlignment="1" applyProtection="1">
      <alignment horizontal="center" vertical="center"/>
      <protection locked="0"/>
    </xf>
    <xf numFmtId="0" fontId="12" fillId="5" borderId="8" xfId="0" applyFont="1" applyFill="1" applyBorder="1" applyAlignment="1">
      <alignment vertical="center" wrapText="1"/>
    </xf>
    <xf numFmtId="0" fontId="12" fillId="5" borderId="13" xfId="0" applyFont="1" applyFill="1" applyBorder="1" applyAlignment="1">
      <alignment vertical="center" wrapText="1"/>
    </xf>
    <xf numFmtId="0" fontId="8" fillId="5" borderId="8" xfId="0" applyFont="1" applyFill="1" applyBorder="1" applyAlignment="1">
      <alignment horizontal="center" vertical="center" wrapText="1"/>
    </xf>
    <xf numFmtId="0" fontId="12" fillId="0" borderId="8"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9" fontId="3" fillId="0" borderId="0" xfId="0" applyNumberFormat="1" applyFont="1" applyAlignment="1">
      <alignment horizontal="left" wrapText="1"/>
    </xf>
    <xf numFmtId="10" fontId="3" fillId="0" borderId="0" xfId="0" applyNumberFormat="1" applyFont="1" applyAlignment="1">
      <alignment horizontal="left" wrapText="1"/>
    </xf>
    <xf numFmtId="9" fontId="3" fillId="0" borderId="0" xfId="0" applyNumberFormat="1" applyFont="1"/>
    <xf numFmtId="0" fontId="8" fillId="0" borderId="0" xfId="0" applyFont="1" applyAlignment="1">
      <alignment horizontal="center" vertical="center" wrapText="1"/>
    </xf>
    <xf numFmtId="0" fontId="8" fillId="0" borderId="3" xfId="0" applyFont="1" applyBorder="1" applyAlignment="1">
      <alignment horizontal="center" vertical="center"/>
    </xf>
    <xf numFmtId="0" fontId="9" fillId="0" borderId="4" xfId="0" applyFont="1" applyBorder="1" applyAlignment="1">
      <alignment horizontal="center" vertical="center" wrapText="1"/>
    </xf>
    <xf numFmtId="0" fontId="8" fillId="0" borderId="0" xfId="0" applyFont="1" applyAlignment="1">
      <alignment horizontal="justify" vertical="center"/>
    </xf>
    <xf numFmtId="0" fontId="9" fillId="3" borderId="46" xfId="0" applyFont="1" applyFill="1" applyBorder="1" applyAlignment="1">
      <alignment horizontal="center" vertical="center"/>
    </xf>
    <xf numFmtId="0" fontId="9" fillId="3" borderId="32"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29" xfId="0" applyFont="1" applyFill="1" applyBorder="1" applyAlignment="1">
      <alignment horizontal="center" vertical="center" wrapText="1"/>
    </xf>
    <xf numFmtId="0" fontId="8" fillId="0" borderId="6" xfId="0" applyFont="1" applyBorder="1" applyAlignment="1">
      <alignment horizontal="left" vertical="center" wrapText="1"/>
    </xf>
    <xf numFmtId="14" fontId="12" fillId="5" borderId="78" xfId="0" applyNumberFormat="1" applyFont="1" applyFill="1" applyBorder="1" applyAlignment="1">
      <alignment horizontal="center" vertical="center" wrapText="1"/>
    </xf>
    <xf numFmtId="0" fontId="12" fillId="0" borderId="0" xfId="0" applyFont="1" applyAlignment="1">
      <alignment horizontal="center" vertical="center"/>
    </xf>
    <xf numFmtId="14" fontId="12" fillId="5" borderId="8" xfId="0" applyNumberFormat="1" applyFont="1" applyFill="1" applyBorder="1" applyAlignment="1">
      <alignment horizontal="center" vertical="center" wrapText="1"/>
    </xf>
    <xf numFmtId="14" fontId="12" fillId="5" borderId="53" xfId="0" applyNumberFormat="1" applyFont="1" applyFill="1" applyBorder="1" applyAlignment="1">
      <alignment horizontal="center" vertical="center" wrapText="1"/>
    </xf>
    <xf numFmtId="0" fontId="12" fillId="0" borderId="10" xfId="0" applyFont="1" applyBorder="1" applyAlignment="1">
      <alignment horizontal="left" vertical="center" wrapText="1"/>
    </xf>
    <xf numFmtId="14" fontId="12" fillId="5" borderId="10" xfId="0" applyNumberFormat="1" applyFont="1" applyFill="1" applyBorder="1" applyAlignment="1">
      <alignment horizontal="center" vertical="center" wrapText="1"/>
    </xf>
    <xf numFmtId="14" fontId="12" fillId="0" borderId="6" xfId="0" applyNumberFormat="1" applyFont="1" applyBorder="1" applyAlignment="1">
      <alignment horizontal="center" vertical="center" wrapText="1"/>
    </xf>
    <xf numFmtId="14" fontId="12" fillId="0" borderId="8" xfId="0" applyNumberFormat="1" applyFont="1" applyBorder="1" applyAlignment="1">
      <alignment horizontal="center" vertical="center" wrapText="1"/>
    </xf>
    <xf numFmtId="14" fontId="12" fillId="0" borderId="10" xfId="0" applyNumberFormat="1" applyFont="1" applyBorder="1" applyAlignment="1">
      <alignment horizontal="center" vertical="center" wrapText="1"/>
    </xf>
    <xf numFmtId="14" fontId="12" fillId="0" borderId="6" xfId="0" applyNumberFormat="1" applyFont="1" applyBorder="1" applyAlignment="1">
      <alignment horizontal="center" vertical="center"/>
    </xf>
    <xf numFmtId="9" fontId="12" fillId="5" borderId="13" xfId="0" applyNumberFormat="1" applyFont="1" applyFill="1" applyBorder="1" applyAlignment="1">
      <alignment horizontal="center" vertical="center"/>
    </xf>
    <xf numFmtId="14" fontId="12" fillId="0" borderId="8" xfId="0" applyNumberFormat="1" applyFont="1" applyBorder="1" applyAlignment="1">
      <alignment horizontal="center" vertical="center"/>
    </xf>
    <xf numFmtId="9" fontId="12" fillId="0" borderId="21" xfId="0" applyNumberFormat="1" applyFont="1" applyBorder="1" applyAlignment="1">
      <alignment horizontal="center" vertical="center"/>
    </xf>
    <xf numFmtId="9" fontId="12" fillId="0" borderId="20" xfId="0" applyNumberFormat="1" applyFont="1" applyBorder="1" applyAlignment="1">
      <alignment horizontal="center" vertical="center"/>
    </xf>
    <xf numFmtId="0" fontId="12" fillId="0" borderId="20" xfId="0" applyFont="1" applyBorder="1" applyAlignment="1">
      <alignment horizontal="center" vertical="center"/>
    </xf>
    <xf numFmtId="9" fontId="12" fillId="5" borderId="20" xfId="0" applyNumberFormat="1" applyFont="1" applyFill="1" applyBorder="1" applyAlignment="1">
      <alignment horizontal="center" vertical="center"/>
    </xf>
    <xf numFmtId="9" fontId="14" fillId="0" borderId="21" xfId="0" applyNumberFormat="1" applyFont="1" applyBorder="1" applyAlignment="1">
      <alignment horizontal="center" vertical="center"/>
    </xf>
    <xf numFmtId="9" fontId="14" fillId="0" borderId="20" xfId="0" applyNumberFormat="1" applyFont="1" applyBorder="1" applyAlignment="1">
      <alignment horizontal="center" vertical="center"/>
    </xf>
    <xf numFmtId="0" fontId="14" fillId="0" borderId="20" xfId="0" applyFont="1" applyBorder="1" applyAlignment="1">
      <alignment horizontal="center" vertical="center"/>
    </xf>
    <xf numFmtId="9" fontId="8" fillId="0" borderId="8" xfId="2" applyFont="1" applyFill="1" applyBorder="1" applyAlignment="1">
      <alignment horizontal="center" vertical="center"/>
    </xf>
    <xf numFmtId="14" fontId="8" fillId="0" borderId="8" xfId="0" applyNumberFormat="1" applyFont="1" applyBorder="1" applyAlignment="1">
      <alignment horizontal="center" vertical="center" wrapText="1"/>
    </xf>
    <xf numFmtId="0" fontId="8" fillId="0" borderId="10" xfId="0" applyFont="1" applyBorder="1" applyAlignment="1">
      <alignment horizontal="left" vertical="center" wrapText="1"/>
    </xf>
    <xf numFmtId="14" fontId="8" fillId="0" borderId="10" xfId="0" applyNumberFormat="1" applyFont="1" applyBorder="1" applyAlignment="1">
      <alignment horizontal="center" vertical="center" wrapText="1"/>
    </xf>
    <xf numFmtId="0" fontId="8" fillId="0" borderId="21" xfId="0" applyFont="1" applyBorder="1" applyAlignment="1">
      <alignment horizontal="left" vertical="center" wrapText="1"/>
    </xf>
    <xf numFmtId="14" fontId="12" fillId="5" borderId="21" xfId="0" applyNumberFormat="1" applyFont="1" applyFill="1" applyBorder="1" applyAlignment="1">
      <alignment horizontal="center" vertical="center" wrapText="1"/>
    </xf>
    <xf numFmtId="14" fontId="8" fillId="0" borderId="31" xfId="0" applyNumberFormat="1" applyFont="1" applyBorder="1" applyAlignment="1">
      <alignment horizontal="center" vertical="center" wrapText="1"/>
    </xf>
    <xf numFmtId="0" fontId="14" fillId="0" borderId="8" xfId="0" applyFont="1" applyBorder="1" applyAlignment="1">
      <alignment vertical="center" wrapText="1"/>
    </xf>
    <xf numFmtId="164" fontId="8" fillId="0" borderId="0" xfId="0" applyNumberFormat="1" applyFont="1" applyAlignment="1">
      <alignment horizontal="center" vertical="center"/>
    </xf>
    <xf numFmtId="0" fontId="8" fillId="0" borderId="6" xfId="0" applyFont="1" applyBorder="1" applyAlignment="1">
      <alignment vertical="center" wrapText="1"/>
    </xf>
    <xf numFmtId="0" fontId="8" fillId="0" borderId="5" xfId="0" applyFont="1" applyBorder="1" applyAlignment="1">
      <alignment horizontal="center" vertical="center" wrapText="1"/>
    </xf>
    <xf numFmtId="0" fontId="8" fillId="0" borderId="26" xfId="0" applyFont="1" applyBorder="1" applyAlignment="1">
      <alignment horizontal="center" vertical="center"/>
    </xf>
    <xf numFmtId="0" fontId="9" fillId="0" borderId="26" xfId="0" applyFont="1" applyBorder="1" applyAlignment="1">
      <alignment horizontal="center" vertical="center" wrapText="1"/>
    </xf>
    <xf numFmtId="0" fontId="8" fillId="0" borderId="24" xfId="0" applyFont="1" applyBorder="1" applyAlignment="1">
      <alignment horizontal="center" vertical="center" wrapText="1"/>
    </xf>
    <xf numFmtId="0" fontId="9" fillId="3" borderId="50" xfId="0" applyFont="1" applyFill="1" applyBorder="1" applyAlignment="1">
      <alignment horizontal="center" vertical="center"/>
    </xf>
    <xf numFmtId="0" fontId="9" fillId="3" borderId="33" xfId="0" applyFont="1" applyFill="1" applyBorder="1" applyAlignment="1">
      <alignment horizontal="center" vertical="center"/>
    </xf>
    <xf numFmtId="0" fontId="9" fillId="3" borderId="32" xfId="0" applyFont="1" applyFill="1" applyBorder="1" applyAlignment="1">
      <alignment horizontal="center" vertical="center" wrapText="1"/>
    </xf>
    <xf numFmtId="0" fontId="31" fillId="3" borderId="23" xfId="0" applyFont="1" applyFill="1" applyBorder="1" applyAlignment="1">
      <alignment horizontal="center" vertical="center" wrapText="1"/>
    </xf>
    <xf numFmtId="0" fontId="31" fillId="3" borderId="86" xfId="0" applyFont="1" applyFill="1" applyBorder="1" applyAlignment="1">
      <alignment horizontal="center" vertical="center" wrapText="1"/>
    </xf>
    <xf numFmtId="0" fontId="31" fillId="3" borderId="26" xfId="0" applyFont="1" applyFill="1" applyBorder="1" applyAlignment="1">
      <alignment horizontal="center" vertical="center" wrapText="1"/>
    </xf>
    <xf numFmtId="0" fontId="31" fillId="3" borderId="87" xfId="0" applyFont="1" applyFill="1" applyBorder="1" applyAlignment="1">
      <alignment horizontal="center" vertical="center" wrapText="1"/>
    </xf>
    <xf numFmtId="164" fontId="12" fillId="0" borderId="15" xfId="2" applyNumberFormat="1" applyFont="1" applyFill="1" applyBorder="1" applyAlignment="1">
      <alignment horizontal="center" vertical="center" wrapText="1"/>
    </xf>
    <xf numFmtId="9" fontId="12" fillId="0" borderId="8" xfId="2" applyFont="1" applyFill="1" applyBorder="1" applyAlignment="1">
      <alignment horizontal="center" vertical="center"/>
    </xf>
    <xf numFmtId="0" fontId="8" fillId="0" borderId="21" xfId="0" applyFont="1" applyBorder="1" applyAlignment="1">
      <alignment vertical="center" wrapText="1"/>
    </xf>
    <xf numFmtId="0" fontId="8" fillId="0" borderId="8" xfId="0" applyFont="1" applyBorder="1" applyAlignment="1">
      <alignment vertical="center" wrapText="1"/>
    </xf>
    <xf numFmtId="0" fontId="14" fillId="0" borderId="21" xfId="0" applyFont="1" applyBorder="1" applyAlignment="1">
      <alignment vertical="center" wrapText="1"/>
    </xf>
    <xf numFmtId="0" fontId="14" fillId="0" borderId="8" xfId="0" applyFont="1" applyBorder="1" applyAlignment="1">
      <alignment horizontal="left" vertical="center" wrapText="1"/>
    </xf>
    <xf numFmtId="0" fontId="12" fillId="5" borderId="47" xfId="0" applyFont="1" applyFill="1" applyBorder="1" applyAlignment="1">
      <alignment horizontal="center" vertical="center" wrapText="1"/>
    </xf>
    <xf numFmtId="164" fontId="12" fillId="0" borderId="81" xfId="2" applyNumberFormat="1" applyFont="1" applyFill="1" applyBorder="1" applyAlignment="1">
      <alignment horizontal="center" vertical="center" wrapText="1"/>
    </xf>
    <xf numFmtId="0" fontId="8" fillId="0" borderId="83" xfId="0" applyFont="1" applyBorder="1" applyAlignment="1">
      <alignment vertical="center" wrapText="1"/>
    </xf>
    <xf numFmtId="0" fontId="14" fillId="0" borderId="83" xfId="0" applyFont="1" applyBorder="1" applyAlignment="1">
      <alignment vertical="center" wrapText="1"/>
    </xf>
    <xf numFmtId="0" fontId="14" fillId="0" borderId="10" xfId="0" applyFont="1" applyBorder="1" applyAlignment="1">
      <alignment horizontal="left" vertical="center" wrapText="1"/>
    </xf>
    <xf numFmtId="0" fontId="12" fillId="5" borderId="91" xfId="0" applyFont="1" applyFill="1" applyBorder="1" applyAlignment="1">
      <alignment horizontal="center" vertical="center" wrapText="1"/>
    </xf>
    <xf numFmtId="164" fontId="12" fillId="0" borderId="36" xfId="2" applyNumberFormat="1" applyFont="1" applyFill="1" applyBorder="1" applyAlignment="1">
      <alignment horizontal="center" vertical="center" wrapText="1"/>
    </xf>
    <xf numFmtId="164" fontId="12" fillId="0" borderId="81" xfId="2" applyNumberFormat="1" applyFont="1" applyBorder="1" applyAlignment="1">
      <alignment horizontal="center" vertical="center" wrapText="1"/>
    </xf>
    <xf numFmtId="9" fontId="12" fillId="0" borderId="8" xfId="2" applyFont="1" applyBorder="1" applyAlignment="1">
      <alignment horizontal="center" vertical="center"/>
    </xf>
    <xf numFmtId="0" fontId="12" fillId="0" borderId="21" xfId="0" applyFont="1" applyBorder="1" applyAlignment="1">
      <alignment horizontal="center" vertical="center" wrapText="1"/>
    </xf>
    <xf numFmtId="14" fontId="12" fillId="5" borderId="47" xfId="0" applyNumberFormat="1" applyFont="1" applyFill="1" applyBorder="1" applyAlignment="1">
      <alignment horizontal="center" vertical="center" wrapText="1"/>
    </xf>
    <xf numFmtId="0" fontId="8" fillId="0" borderId="21" xfId="0" applyFont="1" applyBorder="1" applyAlignment="1">
      <alignment horizontal="center" vertical="center" wrapText="1"/>
    </xf>
    <xf numFmtId="0" fontId="12" fillId="0" borderId="54" xfId="0" applyFont="1" applyBorder="1" applyAlignment="1">
      <alignment vertical="center" wrapText="1"/>
    </xf>
    <xf numFmtId="14" fontId="12" fillId="5" borderId="77" xfId="0" applyNumberFormat="1" applyFont="1" applyFill="1" applyBorder="1" applyAlignment="1">
      <alignment horizontal="center" vertical="center" wrapText="1"/>
    </xf>
    <xf numFmtId="164" fontId="12" fillId="0" borderId="19" xfId="2" applyNumberFormat="1" applyFont="1" applyBorder="1" applyAlignment="1">
      <alignment horizontal="center" vertical="center" wrapText="1"/>
    </xf>
    <xf numFmtId="0" fontId="8" fillId="0" borderId="56" xfId="0" applyFont="1" applyBorder="1" applyAlignment="1">
      <alignment horizontal="left" vertical="center" wrapText="1"/>
    </xf>
    <xf numFmtId="164" fontId="12" fillId="0" borderId="15" xfId="2" applyNumberFormat="1" applyFont="1" applyBorder="1" applyAlignment="1">
      <alignment horizontal="center" vertical="center" wrapText="1"/>
    </xf>
    <xf numFmtId="0" fontId="8" fillId="0" borderId="10" xfId="0" applyFont="1" applyBorder="1" applyAlignment="1">
      <alignment vertical="center" wrapText="1"/>
    </xf>
    <xf numFmtId="14" fontId="12" fillId="5" borderId="91" xfId="0" applyNumberFormat="1" applyFont="1" applyFill="1" applyBorder="1" applyAlignment="1">
      <alignment horizontal="center" vertical="center" wrapText="1"/>
    </xf>
    <xf numFmtId="14" fontId="8" fillId="0" borderId="78" xfId="0" applyNumberFormat="1" applyFont="1" applyBorder="1" applyAlignment="1">
      <alignment horizontal="center" vertical="center" wrapText="1"/>
    </xf>
    <xf numFmtId="14" fontId="8" fillId="0" borderId="47" xfId="0" applyNumberFormat="1" applyFont="1" applyBorder="1" applyAlignment="1">
      <alignment horizontal="center" vertical="center" wrapText="1"/>
    </xf>
    <xf numFmtId="14" fontId="8" fillId="0" borderId="91" xfId="0" applyNumberFormat="1" applyFont="1" applyBorder="1" applyAlignment="1">
      <alignment horizontal="center" vertical="center" wrapText="1"/>
    </xf>
    <xf numFmtId="164" fontId="12" fillId="0" borderId="36" xfId="2" applyNumberFormat="1" applyFont="1" applyBorder="1" applyAlignment="1">
      <alignment horizontal="center" vertical="center" wrapText="1"/>
    </xf>
    <xf numFmtId="0" fontId="8" fillId="0" borderId="56" xfId="0" applyFont="1" applyBorder="1" applyAlignment="1">
      <alignment vertical="center" wrapText="1"/>
    </xf>
    <xf numFmtId="0" fontId="8" fillId="0" borderId="18" xfId="0" applyFont="1" applyBorder="1" applyAlignment="1">
      <alignment vertical="center" wrapText="1"/>
    </xf>
    <xf numFmtId="14" fontId="12" fillId="0" borderId="47" xfId="0" applyNumberFormat="1" applyFont="1" applyBorder="1" applyAlignment="1">
      <alignment horizontal="center" vertical="center" wrapText="1"/>
    </xf>
    <xf numFmtId="0" fontId="8" fillId="0" borderId="77" xfId="0" applyFont="1" applyBorder="1" applyAlignment="1">
      <alignment horizontal="center" vertical="center" wrapText="1"/>
    </xf>
    <xf numFmtId="0" fontId="8" fillId="0" borderId="54" xfId="0" applyFont="1" applyBorder="1" applyAlignment="1">
      <alignment vertical="center" wrapText="1"/>
    </xf>
    <xf numFmtId="0" fontId="8" fillId="0" borderId="65" xfId="0" applyFont="1" applyBorder="1" applyAlignment="1">
      <alignment vertical="center" wrapText="1"/>
    </xf>
    <xf numFmtId="0" fontId="32" fillId="0" borderId="10" xfId="0" applyFont="1" applyBorder="1" applyAlignment="1">
      <alignment horizontal="left" vertical="center" wrapText="1"/>
    </xf>
    <xf numFmtId="0" fontId="12" fillId="0" borderId="19" xfId="0" applyFont="1" applyBorder="1" applyAlignment="1">
      <alignment horizontal="center" vertical="center" wrapText="1"/>
    </xf>
    <xf numFmtId="0" fontId="12" fillId="0" borderId="36" xfId="0" applyFont="1" applyBorder="1" applyAlignment="1">
      <alignment horizontal="center" vertical="center" wrapText="1"/>
    </xf>
    <xf numFmtId="9" fontId="3" fillId="0" borderId="25" xfId="0" applyNumberFormat="1" applyFont="1" applyBorder="1" applyAlignment="1">
      <alignment horizontal="center" vertical="center" wrapText="1"/>
    </xf>
    <xf numFmtId="9" fontId="3" fillId="0" borderId="24"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center" wrapText="1"/>
    </xf>
    <xf numFmtId="0" fontId="9" fillId="3" borderId="43" xfId="0" applyFont="1" applyFill="1" applyBorder="1" applyAlignment="1">
      <alignment horizontal="center" vertical="center"/>
    </xf>
    <xf numFmtId="0" fontId="9" fillId="3" borderId="43" xfId="0" applyFont="1" applyFill="1" applyBorder="1" applyAlignment="1">
      <alignment horizontal="center" vertical="center" wrapText="1"/>
    </xf>
    <xf numFmtId="0" fontId="9" fillId="3" borderId="105" xfId="0" applyFont="1" applyFill="1" applyBorder="1" applyAlignment="1">
      <alignment horizontal="center" vertical="center"/>
    </xf>
    <xf numFmtId="10" fontId="12" fillId="0" borderId="81" xfId="2" applyNumberFormat="1" applyFont="1" applyBorder="1" applyAlignment="1">
      <alignment horizontal="center" vertical="center" wrapText="1"/>
    </xf>
    <xf numFmtId="10" fontId="12" fillId="0" borderId="81" xfId="2" applyNumberFormat="1" applyFont="1" applyFill="1" applyBorder="1" applyAlignment="1">
      <alignment horizontal="center" vertical="center" wrapText="1"/>
    </xf>
    <xf numFmtId="0" fontId="12" fillId="0" borderId="8" xfId="0" applyFont="1" applyBorder="1" applyAlignment="1">
      <alignment vertical="center" wrapText="1"/>
    </xf>
    <xf numFmtId="0" fontId="12" fillId="0" borderId="25" xfId="0" applyFont="1" applyBorder="1" applyAlignment="1">
      <alignment horizontal="center" vertical="center" wrapText="1"/>
    </xf>
    <xf numFmtId="0" fontId="12" fillId="0" borderId="0" xfId="0" applyFont="1" applyAlignment="1">
      <alignment horizontal="center" vertical="center" wrapText="1"/>
    </xf>
    <xf numFmtId="10" fontId="12" fillId="0" borderId="106" xfId="2" applyNumberFormat="1" applyFont="1" applyFill="1" applyBorder="1" applyAlignment="1">
      <alignment horizontal="center" vertical="center" wrapText="1"/>
    </xf>
    <xf numFmtId="10" fontId="8" fillId="0" borderId="0" xfId="0" applyNumberFormat="1" applyFont="1" applyAlignment="1">
      <alignment horizontal="center" vertical="center"/>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83" xfId="0" applyFont="1" applyBorder="1" applyAlignment="1">
      <alignment horizontal="center" vertical="center" wrapText="1"/>
    </xf>
    <xf numFmtId="14" fontId="12" fillId="0" borderId="92" xfId="0" applyNumberFormat="1" applyFont="1" applyBorder="1" applyAlignment="1">
      <alignment horizontal="center" vertical="center" wrapText="1"/>
    </xf>
    <xf numFmtId="0" fontId="8" fillId="0" borderId="93" xfId="0" applyFont="1" applyBorder="1" applyAlignment="1">
      <alignment horizontal="center" vertical="center" wrapText="1"/>
    </xf>
    <xf numFmtId="14" fontId="8" fillId="0" borderId="101" xfId="0" applyNumberFormat="1" applyFont="1" applyBorder="1" applyAlignment="1">
      <alignment horizontal="center" vertical="center" wrapText="1"/>
    </xf>
    <xf numFmtId="0" fontId="8" fillId="0" borderId="18" xfId="0" applyFont="1" applyBorder="1" applyAlignment="1">
      <alignment horizontal="left" vertical="center" wrapText="1"/>
    </xf>
    <xf numFmtId="0" fontId="8" fillId="0" borderId="58" xfId="0" applyFont="1" applyBorder="1" applyAlignment="1">
      <alignment horizontal="center" vertical="center" wrapText="1"/>
    </xf>
    <xf numFmtId="14" fontId="8" fillId="0" borderId="102" xfId="0" applyNumberFormat="1" applyFont="1" applyBorder="1" applyAlignment="1">
      <alignment horizontal="center" vertical="center" wrapText="1"/>
    </xf>
    <xf numFmtId="0" fontId="8" fillId="0" borderId="2" xfId="0" applyFont="1" applyBorder="1" applyAlignment="1">
      <alignment horizontal="center" vertical="center"/>
    </xf>
    <xf numFmtId="0" fontId="8" fillId="0" borderId="59" xfId="0" applyFont="1" applyBorder="1" applyAlignment="1">
      <alignment horizontal="center" vertical="center" wrapText="1"/>
    </xf>
    <xf numFmtId="14" fontId="8" fillId="0" borderId="103" xfId="0" applyNumberFormat="1" applyFont="1" applyBorder="1" applyAlignment="1">
      <alignment horizontal="center" vertical="center" wrapText="1"/>
    </xf>
    <xf numFmtId="0" fontId="8" fillId="0" borderId="94" xfId="0" applyFont="1" applyBorder="1" applyAlignment="1">
      <alignment horizontal="center" vertical="center" wrapText="1"/>
    </xf>
    <xf numFmtId="0" fontId="8" fillId="0" borderId="95" xfId="0" applyFont="1" applyBorder="1" applyAlignment="1">
      <alignment horizontal="left" vertical="center" wrapText="1"/>
    </xf>
    <xf numFmtId="0" fontId="8" fillId="0" borderId="95" xfId="0" applyFont="1" applyBorder="1" applyAlignment="1">
      <alignment horizontal="center" vertical="center" wrapText="1"/>
    </xf>
    <xf numFmtId="0" fontId="8" fillId="0" borderId="97" xfId="0" applyFont="1" applyBorder="1" applyAlignment="1">
      <alignment horizontal="center" vertical="center" wrapText="1"/>
    </xf>
    <xf numFmtId="0" fontId="8" fillId="0" borderId="98" xfId="0" applyFont="1" applyBorder="1" applyAlignment="1">
      <alignment horizontal="center" vertical="center" wrapText="1"/>
    </xf>
    <xf numFmtId="14" fontId="8" fillId="0" borderId="104" xfId="0" applyNumberFormat="1" applyFont="1" applyBorder="1" applyAlignment="1">
      <alignment horizontal="center" vertical="center" wrapText="1"/>
    </xf>
    <xf numFmtId="0" fontId="8" fillId="0" borderId="6" xfId="0" applyFont="1" applyBorder="1" applyAlignment="1">
      <alignment horizontal="center" vertical="center"/>
    </xf>
    <xf numFmtId="0" fontId="8" fillId="0" borderId="101" xfId="0" applyFont="1" applyBorder="1" applyAlignment="1">
      <alignment horizontal="center" vertical="center" wrapText="1"/>
    </xf>
    <xf numFmtId="0" fontId="8" fillId="0" borderId="103" xfId="0" applyFont="1" applyBorder="1" applyAlignment="1">
      <alignment horizontal="center" vertical="center" wrapText="1"/>
    </xf>
    <xf numFmtId="0" fontId="8" fillId="0" borderId="104" xfId="0" applyFont="1" applyBorder="1" applyAlignment="1">
      <alignment horizontal="center" vertical="center" wrapText="1"/>
    </xf>
    <xf numFmtId="0" fontId="12" fillId="0" borderId="83" xfId="0" applyFont="1" applyBorder="1" applyAlignment="1">
      <alignment horizontal="left" vertical="center" wrapText="1"/>
    </xf>
    <xf numFmtId="0" fontId="12" fillId="0" borderId="99" xfId="0" applyFont="1" applyBorder="1" applyAlignment="1">
      <alignment horizontal="center" vertical="center" wrapText="1"/>
    </xf>
    <xf numFmtId="0" fontId="12" fillId="0" borderId="100" xfId="0" applyFont="1" applyBorder="1" applyAlignment="1">
      <alignment horizontal="center" vertical="center"/>
    </xf>
    <xf numFmtId="14" fontId="12" fillId="0" borderId="100" xfId="0" applyNumberFormat="1" applyFont="1" applyBorder="1" applyAlignment="1">
      <alignment horizontal="center" vertical="center" wrapText="1"/>
    </xf>
    <xf numFmtId="0" fontId="12" fillId="0" borderId="61"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92" xfId="0" applyFont="1" applyBorder="1" applyAlignment="1">
      <alignment horizontal="center" vertical="center" wrapText="1"/>
    </xf>
    <xf numFmtId="0" fontId="9" fillId="3" borderId="38"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10" fillId="24" borderId="8" xfId="0" applyFont="1" applyFill="1" applyBorder="1" applyAlignment="1">
      <alignment horizontal="center" vertical="center" wrapText="1"/>
    </xf>
    <xf numFmtId="10" fontId="10" fillId="25" borderId="8" xfId="0" applyNumberFormat="1" applyFont="1" applyFill="1" applyBorder="1" applyAlignment="1">
      <alignment horizontal="center" vertical="center"/>
    </xf>
    <xf numFmtId="0" fontId="9" fillId="5" borderId="2"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33" fillId="0" borderId="8" xfId="0" applyFont="1" applyBorder="1" applyAlignment="1">
      <alignment horizontal="center" vertical="center" wrapText="1"/>
    </xf>
    <xf numFmtId="10" fontId="33" fillId="0" borderId="15" xfId="2" applyNumberFormat="1" applyFont="1" applyBorder="1" applyAlignment="1">
      <alignment horizontal="center" vertical="center"/>
    </xf>
    <xf numFmtId="0" fontId="33" fillId="0" borderId="8" xfId="0" applyFont="1" applyBorder="1" applyAlignment="1">
      <alignment horizontal="center" vertical="center"/>
    </xf>
    <xf numFmtId="9" fontId="33" fillId="0" borderId="8" xfId="2" applyFont="1" applyBorder="1" applyAlignment="1">
      <alignment horizontal="center" vertical="center"/>
    </xf>
    <xf numFmtId="0" fontId="34" fillId="0" borderId="83" xfId="0" applyFont="1" applyBorder="1" applyAlignment="1">
      <alignment vertical="center" wrapText="1"/>
    </xf>
    <xf numFmtId="0" fontId="34" fillId="0" borderId="83" xfId="0" applyFont="1" applyBorder="1" applyAlignment="1">
      <alignment horizontal="left" vertical="center" wrapText="1"/>
    </xf>
    <xf numFmtId="14" fontId="34" fillId="0" borderId="92" xfId="0" applyNumberFormat="1" applyFont="1" applyBorder="1" applyAlignment="1">
      <alignment horizontal="center" vertical="center" wrapText="1"/>
    </xf>
    <xf numFmtId="0" fontId="33" fillId="0" borderId="21" xfId="0" applyFont="1" applyBorder="1" applyAlignment="1">
      <alignment horizontal="center" vertical="center" wrapText="1"/>
    </xf>
    <xf numFmtId="10" fontId="33" fillId="0" borderId="36" xfId="2" applyNumberFormat="1" applyFont="1" applyBorder="1" applyAlignment="1">
      <alignment horizontal="center" vertical="center"/>
    </xf>
    <xf numFmtId="0" fontId="12" fillId="0" borderId="21" xfId="0" applyFont="1" applyBorder="1" applyAlignment="1">
      <alignment horizontal="center" vertical="center"/>
    </xf>
    <xf numFmtId="0" fontId="33" fillId="0" borderId="21" xfId="0" applyFont="1" applyBorder="1" applyAlignment="1">
      <alignment horizontal="center" vertical="center"/>
    </xf>
    <xf numFmtId="9" fontId="33" fillId="0" borderId="21" xfId="2" applyFont="1" applyBorder="1" applyAlignment="1">
      <alignment horizontal="center" vertical="center"/>
    </xf>
    <xf numFmtId="0" fontId="12" fillId="0" borderId="21" xfId="0" applyFont="1" applyBorder="1" applyAlignment="1" applyProtection="1">
      <alignment horizontal="center" vertical="center"/>
      <protection locked="0"/>
    </xf>
    <xf numFmtId="0" fontId="13" fillId="0" borderId="21" xfId="0" applyFont="1" applyBorder="1" applyAlignment="1">
      <alignment horizontal="center" vertical="center"/>
    </xf>
    <xf numFmtId="0" fontId="34" fillId="0" borderId="6" xfId="0" applyFont="1" applyBorder="1" applyAlignment="1">
      <alignment horizontal="left" vertical="center" wrapText="1"/>
    </xf>
    <xf numFmtId="0" fontId="34" fillId="0" borderId="6" xfId="0" applyFont="1" applyBorder="1" applyAlignment="1">
      <alignment horizontal="center" vertical="center" wrapText="1"/>
    </xf>
    <xf numFmtId="14" fontId="34" fillId="0" borderId="78" xfId="0" applyNumberFormat="1" applyFont="1" applyBorder="1" applyAlignment="1">
      <alignment horizontal="center" vertical="center" wrapText="1"/>
    </xf>
    <xf numFmtId="10" fontId="35" fillId="25" borderId="8" xfId="0" applyNumberFormat="1" applyFont="1" applyFill="1" applyBorder="1" applyAlignment="1">
      <alignment horizontal="center" vertical="center"/>
    </xf>
    <xf numFmtId="0" fontId="9" fillId="3" borderId="23" xfId="0" applyFont="1" applyFill="1" applyBorder="1" applyAlignment="1">
      <alignment horizontal="center" vertical="center" wrapText="1"/>
    </xf>
    <xf numFmtId="0" fontId="12" fillId="0" borderId="32" xfId="0" applyFont="1" applyBorder="1" applyAlignment="1">
      <alignment horizontal="center" vertical="center" wrapText="1"/>
    </xf>
    <xf numFmtId="10" fontId="12" fillId="0" borderId="134" xfId="2" applyNumberFormat="1" applyFont="1" applyBorder="1" applyAlignment="1">
      <alignment horizontal="center" vertical="center"/>
    </xf>
    <xf numFmtId="0" fontId="12" fillId="0" borderId="66" xfId="0" applyFont="1" applyBorder="1" applyAlignment="1">
      <alignment horizontal="center" vertical="center" wrapText="1"/>
    </xf>
    <xf numFmtId="10" fontId="12" fillId="0" borderId="126" xfId="2" applyNumberFormat="1" applyFont="1" applyBorder="1" applyAlignment="1">
      <alignment horizontal="center" vertical="center"/>
    </xf>
    <xf numFmtId="10" fontId="12" fillId="0" borderId="128" xfId="2" applyNumberFormat="1" applyFont="1" applyBorder="1" applyAlignment="1">
      <alignment horizontal="center" vertical="center"/>
    </xf>
    <xf numFmtId="10" fontId="12" fillId="0" borderId="137" xfId="2" applyNumberFormat="1" applyFont="1" applyBorder="1" applyAlignment="1">
      <alignment horizontal="center" vertical="center"/>
    </xf>
    <xf numFmtId="10" fontId="12" fillId="0" borderId="131" xfId="2" applyNumberFormat="1" applyFont="1" applyBorder="1" applyAlignment="1">
      <alignment horizontal="center" vertical="center"/>
    </xf>
    <xf numFmtId="0" fontId="12" fillId="0" borderId="133" xfId="0" applyFont="1" applyBorder="1" applyAlignment="1">
      <alignment horizontal="left" vertical="center" wrapText="1"/>
    </xf>
    <xf numFmtId="0" fontId="12" fillId="0" borderId="133" xfId="0" applyFont="1" applyBorder="1" applyAlignment="1">
      <alignment horizontal="left" vertical="center"/>
    </xf>
    <xf numFmtId="14" fontId="12" fillId="0" borderId="133" xfId="0" applyNumberFormat="1" applyFont="1" applyBorder="1" applyAlignment="1">
      <alignment horizontal="center" vertical="center"/>
    </xf>
    <xf numFmtId="0" fontId="12" fillId="0" borderId="125" xfId="0" applyFont="1" applyBorder="1" applyAlignment="1">
      <alignment horizontal="left" vertical="center" wrapText="1"/>
    </xf>
    <xf numFmtId="0" fontId="12" fillId="0" borderId="125" xfId="0" applyFont="1" applyBorder="1" applyAlignment="1">
      <alignment horizontal="left" vertical="center"/>
    </xf>
    <xf numFmtId="14" fontId="12" fillId="0" borderId="125" xfId="0" applyNumberFormat="1" applyFont="1" applyBorder="1" applyAlignment="1">
      <alignment horizontal="center" vertical="center" wrapText="1"/>
    </xf>
    <xf numFmtId="0" fontId="12" fillId="0" borderId="35" xfId="0" applyFont="1" applyBorder="1" applyAlignment="1">
      <alignment horizontal="left" vertical="center" wrapText="1"/>
    </xf>
    <xf numFmtId="0" fontId="12" fillId="0" borderId="35" xfId="0" applyFont="1" applyBorder="1" applyAlignment="1">
      <alignment horizontal="left" vertical="center"/>
    </xf>
    <xf numFmtId="14" fontId="12" fillId="0" borderId="35" xfId="0" applyNumberFormat="1" applyFont="1" applyBorder="1" applyAlignment="1">
      <alignment horizontal="center" vertical="center"/>
    </xf>
    <xf numFmtId="0" fontId="12" fillId="0" borderId="136" xfId="0" applyFont="1" applyBorder="1" applyAlignment="1">
      <alignment horizontal="left" vertical="center" wrapText="1"/>
    </xf>
    <xf numFmtId="14" fontId="12" fillId="0" borderId="136" xfId="0" applyNumberFormat="1" applyFont="1" applyBorder="1" applyAlignment="1">
      <alignment horizontal="center" vertical="center"/>
    </xf>
    <xf numFmtId="0" fontId="8" fillId="0" borderId="125" xfId="0" applyFont="1" applyBorder="1" applyAlignment="1">
      <alignment horizontal="left" vertical="center" wrapText="1"/>
    </xf>
    <xf numFmtId="0" fontId="8" fillId="2" borderId="125" xfId="0" applyFont="1" applyFill="1" applyBorder="1" applyAlignment="1">
      <alignment horizontal="left" vertical="center" wrapText="1"/>
    </xf>
    <xf numFmtId="14" fontId="8" fillId="2" borderId="125" xfId="0" applyNumberFormat="1" applyFont="1" applyFill="1" applyBorder="1" applyAlignment="1">
      <alignment horizontal="center" vertical="center"/>
    </xf>
    <xf numFmtId="0" fontId="8" fillId="0" borderId="136" xfId="0" applyFont="1" applyBorder="1" applyAlignment="1">
      <alignment horizontal="left" vertical="center" wrapText="1"/>
    </xf>
    <xf numFmtId="14" fontId="8" fillId="2" borderId="136" xfId="0" applyNumberFormat="1" applyFont="1" applyFill="1" applyBorder="1" applyAlignment="1">
      <alignment horizontal="center" vertical="center"/>
    </xf>
    <xf numFmtId="14" fontId="8" fillId="0" borderId="125" xfId="0" applyNumberFormat="1" applyFont="1" applyBorder="1" applyAlignment="1">
      <alignment horizontal="center" vertical="center" wrapText="1"/>
    </xf>
    <xf numFmtId="0" fontId="8" fillId="0" borderId="35" xfId="0" applyFont="1" applyBorder="1" applyAlignment="1">
      <alignment horizontal="left" vertical="center" wrapText="1"/>
    </xf>
    <xf numFmtId="14" fontId="8" fillId="2" borderId="35" xfId="0" applyNumberFormat="1" applyFont="1" applyFill="1" applyBorder="1" applyAlignment="1">
      <alignment horizontal="center" vertical="center"/>
    </xf>
    <xf numFmtId="0" fontId="8" fillId="0" borderId="130" xfId="0" applyFont="1" applyBorder="1" applyAlignment="1">
      <alignment horizontal="left" vertical="center" wrapText="1"/>
    </xf>
    <xf numFmtId="14" fontId="8" fillId="0" borderId="130" xfId="0" applyNumberFormat="1" applyFont="1" applyBorder="1" applyAlignment="1">
      <alignment horizontal="center" vertical="center"/>
    </xf>
    <xf numFmtId="0" fontId="9" fillId="3" borderId="1" xfId="0" applyFont="1" applyFill="1" applyBorder="1" applyAlignment="1">
      <alignment horizontal="center" vertical="center" wrapText="1"/>
    </xf>
    <xf numFmtId="0" fontId="8" fillId="0" borderId="6" xfId="0" applyFont="1" applyBorder="1" applyAlignment="1">
      <alignment horizontal="left" vertical="center"/>
    </xf>
    <xf numFmtId="14" fontId="14" fillId="0" borderId="78" xfId="0" applyNumberFormat="1" applyFont="1" applyBorder="1" applyAlignment="1">
      <alignment horizontal="center" vertical="center" wrapText="1"/>
    </xf>
    <xf numFmtId="10" fontId="12" fillId="0" borderId="15" xfId="2" applyNumberFormat="1" applyFont="1" applyBorder="1" applyAlignment="1">
      <alignment horizontal="center" vertical="center" wrapText="1"/>
    </xf>
    <xf numFmtId="0" fontId="12" fillId="0" borderId="10" xfId="0" applyFont="1" applyBorder="1" applyAlignment="1">
      <alignment horizontal="left" vertical="center"/>
    </xf>
    <xf numFmtId="14" fontId="12" fillId="0" borderId="91" xfId="0" applyNumberFormat="1" applyFont="1" applyBorder="1" applyAlignment="1">
      <alignment horizontal="center" vertical="center" wrapText="1"/>
    </xf>
    <xf numFmtId="10" fontId="12" fillId="0" borderId="114" xfId="2" applyNumberFormat="1" applyFont="1" applyBorder="1" applyAlignment="1">
      <alignment horizontal="center" vertical="center" wrapText="1"/>
    </xf>
    <xf numFmtId="10" fontId="12" fillId="0" borderId="114" xfId="2" applyNumberFormat="1" applyFont="1" applyFill="1" applyBorder="1" applyAlignment="1">
      <alignment horizontal="center" vertical="center" wrapText="1"/>
    </xf>
    <xf numFmtId="10" fontId="8" fillId="0" borderId="114" xfId="2" applyNumberFormat="1" applyFont="1" applyFill="1" applyBorder="1" applyAlignment="1">
      <alignment horizontal="center" vertical="center" wrapText="1"/>
    </xf>
    <xf numFmtId="0" fontId="8" fillId="5" borderId="8" xfId="0" applyFont="1" applyFill="1" applyBorder="1" applyAlignment="1">
      <alignment horizontal="center" vertical="center"/>
    </xf>
    <xf numFmtId="0" fontId="12" fillId="0" borderId="68" xfId="0" applyFont="1" applyBorder="1" applyAlignment="1">
      <alignment horizontal="center" vertical="center" wrapText="1"/>
    </xf>
    <xf numFmtId="14" fontId="8" fillId="0" borderId="96" xfId="0" applyNumberFormat="1" applyFont="1" applyBorder="1" applyAlignment="1">
      <alignment horizontal="center" vertical="center" wrapText="1"/>
    </xf>
    <xf numFmtId="0" fontId="8" fillId="0" borderId="91" xfId="0" applyFont="1" applyBorder="1" applyAlignment="1">
      <alignment horizontal="center" vertical="center" wrapText="1"/>
    </xf>
    <xf numFmtId="14" fontId="8" fillId="0" borderId="95" xfId="0" applyNumberFormat="1" applyFont="1" applyBorder="1" applyAlignment="1">
      <alignment horizontal="left" vertical="center" wrapText="1"/>
    </xf>
    <xf numFmtId="0" fontId="14" fillId="0" borderId="95" xfId="0" applyFont="1" applyBorder="1" applyAlignment="1">
      <alignment horizontal="left" vertical="center" wrapText="1"/>
    </xf>
    <xf numFmtId="0" fontId="14" fillId="0" borderId="6" xfId="0" applyFont="1" applyBorder="1" applyAlignment="1">
      <alignment horizontal="left" vertical="center" wrapText="1"/>
    </xf>
    <xf numFmtId="0" fontId="8" fillId="0" borderId="10" xfId="0" applyFont="1" applyBorder="1" applyAlignment="1">
      <alignment horizontal="left" vertical="center"/>
    </xf>
    <xf numFmtId="0" fontId="8" fillId="0" borderId="2" xfId="0" applyFont="1" applyBorder="1" applyAlignment="1">
      <alignment horizontal="center" vertical="center" wrapText="1"/>
    </xf>
    <xf numFmtId="0" fontId="9" fillId="3" borderId="25" xfId="0" applyFont="1" applyFill="1" applyBorder="1" applyAlignment="1">
      <alignment horizontal="center" vertical="center" wrapText="1"/>
    </xf>
    <xf numFmtId="0" fontId="12" fillId="0" borderId="95" xfId="0" applyFont="1" applyBorder="1" applyAlignment="1">
      <alignment horizontal="center" vertical="center" wrapText="1"/>
    </xf>
    <xf numFmtId="14" fontId="8" fillId="0" borderId="116" xfId="0" applyNumberFormat="1" applyFont="1" applyBorder="1" applyAlignment="1">
      <alignment horizontal="center" vertical="center" wrapText="1"/>
    </xf>
    <xf numFmtId="10" fontId="12" fillId="0" borderId="109" xfId="2" applyNumberFormat="1" applyFont="1" applyBorder="1" applyAlignment="1">
      <alignment horizontal="center" vertical="center" wrapText="1"/>
    </xf>
    <xf numFmtId="10" fontId="8" fillId="0" borderId="110" xfId="2" applyNumberFormat="1" applyFont="1" applyFill="1" applyBorder="1" applyAlignment="1">
      <alignment horizontal="center" vertical="center" wrapText="1"/>
    </xf>
    <xf numFmtId="0" fontId="12" fillId="0" borderId="6" xfId="0" applyFont="1" applyBorder="1" applyAlignment="1">
      <alignment horizontal="center" vertical="center" wrapText="1"/>
    </xf>
    <xf numFmtId="14" fontId="8" fillId="0" borderId="7" xfId="0" applyNumberFormat="1" applyFont="1" applyBorder="1" applyAlignment="1">
      <alignment horizontal="center" vertical="center" wrapText="1"/>
    </xf>
    <xf numFmtId="0" fontId="12" fillId="5" borderId="55" xfId="0" applyFont="1" applyFill="1" applyBorder="1" applyAlignment="1">
      <alignment horizontal="center" vertical="center" wrapText="1"/>
    </xf>
    <xf numFmtId="0" fontId="8" fillId="0" borderId="9" xfId="0" applyFont="1" applyBorder="1" applyAlignment="1">
      <alignment horizontal="center" vertical="center" wrapText="1"/>
    </xf>
    <xf numFmtId="10" fontId="12" fillId="0" borderId="110" xfId="2" applyNumberFormat="1" applyFont="1" applyBorder="1" applyAlignment="1">
      <alignment horizontal="center" vertical="center" wrapText="1"/>
    </xf>
    <xf numFmtId="0" fontId="12" fillId="0" borderId="10" xfId="0" applyFont="1" applyBorder="1" applyAlignment="1">
      <alignment horizontal="center" vertical="center" wrapText="1"/>
    </xf>
    <xf numFmtId="14" fontId="8" fillId="0" borderId="11" xfId="0" applyNumberFormat="1" applyFont="1" applyBorder="1" applyAlignment="1">
      <alignment horizontal="center" vertical="center" wrapText="1"/>
    </xf>
    <xf numFmtId="10" fontId="8" fillId="0" borderId="117" xfId="2" applyNumberFormat="1" applyFont="1" applyFill="1" applyBorder="1" applyAlignment="1">
      <alignment horizontal="center" vertical="center" wrapText="1"/>
    </xf>
    <xf numFmtId="0" fontId="8" fillId="0" borderId="120" xfId="0" applyFont="1" applyBorder="1" applyAlignment="1">
      <alignment horizontal="center" vertical="center" wrapText="1"/>
    </xf>
    <xf numFmtId="10" fontId="12" fillId="0" borderId="118" xfId="2" applyNumberFormat="1" applyFont="1" applyFill="1" applyBorder="1" applyAlignment="1">
      <alignment horizontal="center" vertical="center" wrapText="1"/>
    </xf>
    <xf numFmtId="0" fontId="8" fillId="0" borderId="121" xfId="0" applyFont="1" applyBorder="1" applyAlignment="1">
      <alignment horizontal="center" vertical="center" wrapText="1"/>
    </xf>
    <xf numFmtId="0" fontId="8" fillId="0" borderId="65" xfId="0" applyFont="1" applyBorder="1" applyAlignment="1">
      <alignment horizontal="left" vertical="center" wrapText="1"/>
    </xf>
    <xf numFmtId="0" fontId="12" fillId="0" borderId="122" xfId="0" applyFont="1" applyBorder="1" applyAlignment="1">
      <alignment horizontal="center" vertical="center" wrapText="1"/>
    </xf>
    <xf numFmtId="10" fontId="8" fillId="0" borderId="119" xfId="2" applyNumberFormat="1"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95" xfId="0" applyFont="1" applyBorder="1" applyAlignment="1">
      <alignment vertical="center" wrapText="1"/>
    </xf>
    <xf numFmtId="14" fontId="8" fillId="5" borderId="116" xfId="0" applyNumberFormat="1" applyFont="1" applyFill="1" applyBorder="1" applyAlignment="1">
      <alignment horizontal="center" vertical="center" wrapText="1"/>
    </xf>
    <xf numFmtId="165" fontId="8" fillId="0" borderId="15" xfId="2" applyNumberFormat="1" applyFont="1" applyBorder="1" applyAlignment="1">
      <alignment horizontal="center" vertical="center" wrapText="1"/>
    </xf>
    <xf numFmtId="0" fontId="12" fillId="0" borderId="39" xfId="0" applyFont="1" applyBorder="1" applyAlignment="1">
      <alignment horizontal="center" vertical="center" wrapText="1"/>
    </xf>
    <xf numFmtId="0" fontId="8" fillId="0" borderId="123" xfId="0" applyFont="1" applyBorder="1" applyAlignment="1">
      <alignment horizontal="center" vertical="center" wrapText="1"/>
    </xf>
    <xf numFmtId="165" fontId="12" fillId="0" borderId="15" xfId="2" applyNumberFormat="1" applyFont="1" applyBorder="1" applyAlignment="1">
      <alignment horizontal="center" vertical="center" wrapText="1"/>
    </xf>
    <xf numFmtId="0" fontId="12" fillId="0" borderId="3" xfId="0" applyFont="1" applyBorder="1" applyAlignment="1">
      <alignment horizontal="center" vertical="center" wrapText="1"/>
    </xf>
    <xf numFmtId="0" fontId="12" fillId="0" borderId="116" xfId="0" applyFont="1" applyBorder="1" applyAlignment="1">
      <alignment horizontal="center" vertical="center" wrapText="1"/>
    </xf>
    <xf numFmtId="165" fontId="12" fillId="0" borderId="1" xfId="2" applyNumberFormat="1" applyFont="1" applyBorder="1" applyAlignment="1">
      <alignment horizontal="center" vertical="center" wrapText="1"/>
    </xf>
    <xf numFmtId="0" fontId="12" fillId="0" borderId="95" xfId="0" applyFont="1" applyBorder="1" applyAlignment="1">
      <alignment horizontal="left" vertical="center" wrapText="1"/>
    </xf>
    <xf numFmtId="0" fontId="8" fillId="0" borderId="54" xfId="0" applyFont="1" applyBorder="1" applyAlignment="1">
      <alignment horizontal="left" vertical="center" wrapText="1"/>
    </xf>
    <xf numFmtId="0" fontId="14" fillId="0" borderId="54" xfId="0" applyFont="1" applyBorder="1" applyAlignment="1">
      <alignment horizontal="left" vertical="center" wrapText="1"/>
    </xf>
    <xf numFmtId="0" fontId="12" fillId="0" borderId="95" xfId="0" applyFont="1" applyBorder="1" applyAlignment="1">
      <alignment vertical="center" wrapText="1"/>
    </xf>
    <xf numFmtId="0" fontId="8" fillId="0" borderId="85" xfId="0" applyFont="1" applyBorder="1" applyAlignment="1">
      <alignment horizontal="center" vertical="center"/>
    </xf>
    <xf numFmtId="0" fontId="6" fillId="0" borderId="5" xfId="0" applyFont="1" applyBorder="1" applyAlignment="1">
      <alignment horizontal="right" wrapText="1"/>
    </xf>
    <xf numFmtId="0" fontId="34" fillId="0" borderId="6" xfId="0" applyFont="1" applyBorder="1" applyAlignment="1">
      <alignment horizontal="center" vertical="center"/>
    </xf>
    <xf numFmtId="0" fontId="34" fillId="0" borderId="83" xfId="0" applyFont="1" applyBorder="1" applyAlignment="1">
      <alignment horizontal="center" vertical="center"/>
    </xf>
    <xf numFmtId="0" fontId="0" fillId="0" borderId="44" xfId="0" applyBorder="1" applyAlignment="1">
      <alignment horizontal="center" vertical="center"/>
    </xf>
    <xf numFmtId="0" fontId="8" fillId="0" borderId="129" xfId="0" applyFont="1" applyBorder="1" applyAlignment="1">
      <alignment horizontal="center" vertical="center"/>
    </xf>
    <xf numFmtId="0" fontId="8" fillId="0" borderId="67" xfId="0" applyFont="1" applyBorder="1" applyAlignment="1">
      <alignment horizontal="center" vertical="center" wrapText="1"/>
    </xf>
    <xf numFmtId="0" fontId="8" fillId="0" borderId="115" xfId="0" applyFont="1" applyBorder="1" applyAlignment="1">
      <alignment horizontal="center" vertical="center"/>
    </xf>
    <xf numFmtId="0" fontId="12" fillId="0" borderId="115" xfId="0" applyFont="1" applyBorder="1" applyAlignment="1">
      <alignment horizontal="center" vertical="center"/>
    </xf>
    <xf numFmtId="10" fontId="6" fillId="3" borderId="27" xfId="0" applyNumberFormat="1" applyFont="1" applyFill="1" applyBorder="1" applyAlignment="1">
      <alignment horizontal="center" wrapText="1"/>
    </xf>
    <xf numFmtId="0" fontId="8" fillId="0" borderId="64" xfId="0" applyFont="1" applyBorder="1" applyAlignment="1">
      <alignment horizontal="center" vertical="center"/>
    </xf>
    <xf numFmtId="9" fontId="12" fillId="0" borderId="21" xfId="0" applyNumberFormat="1" applyFont="1" applyBorder="1" applyAlignment="1" applyProtection="1">
      <alignment horizontal="center" vertical="center"/>
      <protection locked="0"/>
    </xf>
    <xf numFmtId="0" fontId="14" fillId="5" borderId="8" xfId="0" applyFont="1" applyFill="1" applyBorder="1" applyAlignment="1" applyProtection="1">
      <alignment horizontal="left" vertical="center" wrapText="1"/>
      <protection locked="0"/>
    </xf>
    <xf numFmtId="0" fontId="12" fillId="5" borderId="47" xfId="0" applyFont="1" applyFill="1" applyBorder="1" applyAlignment="1">
      <alignment horizontal="justify" vertical="center" wrapText="1"/>
    </xf>
    <xf numFmtId="0" fontId="14" fillId="5" borderId="18" xfId="0" applyFont="1" applyFill="1" applyBorder="1" applyAlignment="1" applyProtection="1">
      <alignment horizontal="left" vertical="center" wrapText="1"/>
      <protection locked="0"/>
    </xf>
    <xf numFmtId="0" fontId="37" fillId="0" borderId="0" xfId="0" applyFont="1" applyAlignment="1">
      <alignment wrapText="1"/>
    </xf>
    <xf numFmtId="0" fontId="12" fillId="5" borderId="8" xfId="0" applyFont="1" applyFill="1" applyBorder="1" applyAlignment="1">
      <alignment wrapText="1"/>
    </xf>
    <xf numFmtId="0" fontId="12" fillId="0" borderId="47" xfId="0" applyFont="1" applyBorder="1" applyAlignment="1" applyProtection="1">
      <alignment horizontal="center" vertical="center" wrapText="1"/>
      <protection locked="0"/>
    </xf>
    <xf numFmtId="0" fontId="12" fillId="5" borderId="18" xfId="0" applyFont="1" applyFill="1" applyBorder="1" applyAlignment="1" applyProtection="1">
      <alignment horizontal="center" vertical="center" wrapText="1"/>
      <protection locked="0"/>
    </xf>
    <xf numFmtId="0" fontId="12" fillId="0" borderId="35" xfId="0" applyFont="1" applyBorder="1" applyAlignment="1">
      <alignment horizontal="center" vertical="center"/>
    </xf>
    <xf numFmtId="0" fontId="12" fillId="5" borderId="47" xfId="0" applyFont="1" applyFill="1" applyBorder="1" applyAlignment="1" applyProtection="1">
      <alignment horizontal="center" vertical="center" wrapText="1"/>
      <protection locked="0"/>
    </xf>
    <xf numFmtId="0" fontId="12" fillId="5" borderId="13" xfId="0" applyFont="1" applyFill="1" applyBorder="1" applyAlignment="1" applyProtection="1">
      <alignment horizontal="center" vertical="center" wrapText="1"/>
      <protection locked="0"/>
    </xf>
    <xf numFmtId="0" fontId="12" fillId="2" borderId="20" xfId="0" applyFont="1" applyFill="1" applyBorder="1" applyAlignment="1">
      <alignment horizontal="center" vertical="center" wrapText="1"/>
    </xf>
    <xf numFmtId="0" fontId="14" fillId="0" borderId="8" xfId="0" applyFont="1" applyBorder="1" applyAlignment="1" applyProtection="1">
      <alignment horizontal="center" vertical="center" wrapText="1"/>
      <protection locked="0"/>
    </xf>
    <xf numFmtId="0" fontId="14" fillId="6" borderId="0" xfId="0" applyFont="1" applyFill="1"/>
    <xf numFmtId="0" fontId="38" fillId="6" borderId="0" xfId="0" applyFont="1" applyFill="1" applyAlignment="1">
      <alignment wrapText="1"/>
    </xf>
    <xf numFmtId="0" fontId="36" fillId="5" borderId="35" xfId="0" applyFont="1" applyFill="1" applyBorder="1" applyAlignment="1">
      <alignment vertical="center" wrapText="1"/>
    </xf>
    <xf numFmtId="0" fontId="12" fillId="0" borderId="47" xfId="0" applyFont="1" applyBorder="1" applyAlignment="1">
      <alignment horizontal="center" vertical="center"/>
    </xf>
    <xf numFmtId="0" fontId="12" fillId="0" borderId="18" xfId="0" applyFont="1" applyBorder="1" applyAlignment="1">
      <alignment horizontal="center" vertical="center"/>
    </xf>
    <xf numFmtId="0" fontId="12" fillId="5" borderId="18" xfId="0" applyFont="1" applyFill="1" applyBorder="1" applyAlignment="1">
      <alignment horizontal="justify" vertical="center" wrapText="1"/>
    </xf>
    <xf numFmtId="0" fontId="40" fillId="0" borderId="8" xfId="0" applyFont="1" applyBorder="1" applyAlignment="1">
      <alignment horizontal="center" vertical="center" wrapText="1"/>
    </xf>
    <xf numFmtId="0" fontId="12" fillId="5" borderId="35" xfId="0" applyFont="1" applyFill="1" applyBorder="1" applyAlignment="1" applyProtection="1">
      <alignment horizontal="center" vertical="center" wrapText="1"/>
      <protection locked="0"/>
    </xf>
    <xf numFmtId="0" fontId="12" fillId="0" borderId="47" xfId="0" applyFont="1" applyBorder="1" applyAlignment="1">
      <alignment horizontal="center" vertical="center" wrapText="1"/>
    </xf>
    <xf numFmtId="0" fontId="12" fillId="5" borderId="21" xfId="0" applyFont="1" applyFill="1" applyBorder="1" applyAlignment="1" applyProtection="1">
      <alignment horizontal="center" vertical="center" wrapText="1"/>
      <protection locked="0"/>
    </xf>
    <xf numFmtId="0" fontId="12" fillId="0" borderId="138" xfId="0" applyFont="1" applyBorder="1" applyAlignment="1" applyProtection="1">
      <alignment horizontal="center" vertical="center" wrapText="1"/>
      <protection locked="0"/>
    </xf>
    <xf numFmtId="9" fontId="41" fillId="0" borderId="8" xfId="2" applyFont="1" applyBorder="1" applyAlignment="1">
      <alignment horizontal="center" vertical="center"/>
    </xf>
    <xf numFmtId="0" fontId="41" fillId="0" borderId="8" xfId="0" applyFont="1" applyBorder="1" applyAlignment="1" applyProtection="1">
      <alignment horizontal="justify" vertical="center" wrapText="1"/>
      <protection locked="0"/>
    </xf>
    <xf numFmtId="0" fontId="12" fillId="0" borderId="35" xfId="0" applyFont="1" applyBorder="1" applyAlignment="1">
      <alignment horizontal="center" vertical="center" wrapText="1"/>
    </xf>
    <xf numFmtId="0" fontId="38" fillId="0" borderId="0" xfId="0" applyFont="1" applyAlignment="1">
      <alignment vertical="center" wrapText="1"/>
    </xf>
    <xf numFmtId="0" fontId="38" fillId="0" borderId="0" xfId="0" applyFont="1" applyAlignment="1">
      <alignment horizontal="center" vertical="center"/>
    </xf>
    <xf numFmtId="0" fontId="12" fillId="0" borderId="21" xfId="0" applyFont="1" applyBorder="1" applyAlignment="1">
      <alignment horizontal="center" vertical="top" wrapText="1"/>
    </xf>
    <xf numFmtId="0" fontId="38" fillId="0" borderId="0" xfId="0" applyFont="1" applyAlignment="1">
      <alignment vertical="center"/>
    </xf>
    <xf numFmtId="0" fontId="40" fillId="0" borderId="21" xfId="0" applyFont="1" applyBorder="1" applyAlignment="1">
      <alignment vertical="center" wrapText="1"/>
    </xf>
    <xf numFmtId="0" fontId="41" fillId="5" borderId="8" xfId="0" applyFont="1" applyFill="1" applyBorder="1" applyAlignment="1">
      <alignment horizontal="center" vertical="center" wrapText="1"/>
    </xf>
    <xf numFmtId="9" fontId="3" fillId="0" borderId="50" xfId="0" applyNumberFormat="1" applyFont="1" applyBorder="1" applyAlignment="1">
      <alignment horizontal="center" vertical="center" wrapText="1"/>
    </xf>
    <xf numFmtId="0" fontId="40" fillId="0" borderId="8" xfId="0" applyFont="1" applyBorder="1" applyAlignment="1" applyProtection="1">
      <alignment horizontal="left" vertical="center" wrapText="1"/>
      <protection locked="0"/>
    </xf>
    <xf numFmtId="0" fontId="12" fillId="0" borderId="13" xfId="0" applyFont="1" applyBorder="1" applyAlignment="1">
      <alignment wrapText="1"/>
    </xf>
    <xf numFmtId="0" fontId="12" fillId="0" borderId="20" xfId="0" applyFont="1" applyBorder="1" applyAlignment="1">
      <alignment wrapText="1"/>
    </xf>
    <xf numFmtId="0" fontId="12" fillId="0" borderId="35" xfId="0" applyFont="1" applyBorder="1" applyAlignment="1" applyProtection="1">
      <alignment horizontal="center" vertical="center" wrapText="1"/>
      <protection locked="0"/>
    </xf>
    <xf numFmtId="0" fontId="40" fillId="6" borderId="35" xfId="0" applyFont="1" applyFill="1" applyBorder="1" applyAlignment="1">
      <alignment horizontal="center" vertical="center" wrapText="1" readingOrder="1"/>
    </xf>
    <xf numFmtId="0" fontId="38" fillId="0" borderId="35" xfId="0" applyFont="1" applyBorder="1" applyAlignment="1">
      <alignment vertical="center" wrapText="1"/>
    </xf>
    <xf numFmtId="0" fontId="12" fillId="2" borderId="72" xfId="0" applyFont="1" applyFill="1" applyBorder="1" applyAlignment="1">
      <alignment horizontal="center" vertical="center" wrapText="1"/>
    </xf>
    <xf numFmtId="0" fontId="12" fillId="0" borderId="13" xfId="0" applyFont="1" applyBorder="1" applyAlignment="1">
      <alignment horizontal="justify" vertical="center" wrapText="1"/>
    </xf>
    <xf numFmtId="0" fontId="9" fillId="12" borderId="18" xfId="0" applyFont="1" applyFill="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14" fillId="5" borderId="18" xfId="0" applyFont="1" applyFill="1" applyBorder="1" applyAlignment="1">
      <alignment vertical="center" wrapText="1"/>
    </xf>
    <xf numFmtId="0" fontId="12" fillId="0" borderId="18" xfId="0" applyFont="1" applyBorder="1" applyAlignment="1" applyProtection="1">
      <alignment horizontal="left" vertical="center" wrapText="1"/>
      <protection locked="0"/>
    </xf>
    <xf numFmtId="0" fontId="38" fillId="0" borderId="35" xfId="0" applyFont="1" applyBorder="1" applyAlignment="1">
      <alignment horizontal="center" vertical="center"/>
    </xf>
    <xf numFmtId="0" fontId="12" fillId="2" borderId="47" xfId="0" applyFont="1" applyFill="1" applyBorder="1" applyAlignment="1">
      <alignment horizontal="center" vertical="center" wrapText="1"/>
    </xf>
    <xf numFmtId="0" fontId="41" fillId="0" borderId="35" xfId="0" applyFont="1" applyBorder="1" applyAlignment="1" applyProtection="1">
      <alignment horizontal="center" vertical="center" wrapText="1"/>
      <protection locked="0"/>
    </xf>
    <xf numFmtId="0" fontId="12" fillId="0" borderId="102" xfId="0" applyFont="1" applyBorder="1" applyAlignment="1" applyProtection="1">
      <alignment horizontal="center" vertical="center" wrapText="1"/>
      <protection locked="0"/>
    </xf>
    <xf numFmtId="0" fontId="8" fillId="5" borderId="35" xfId="0" applyFont="1" applyFill="1" applyBorder="1" applyAlignment="1">
      <alignment horizontal="center" vertical="center" wrapText="1"/>
    </xf>
    <xf numFmtId="164" fontId="8" fillId="5" borderId="22" xfId="0" applyNumberFormat="1" applyFont="1" applyFill="1" applyBorder="1" applyAlignment="1">
      <alignment horizontal="center" vertical="center"/>
    </xf>
    <xf numFmtId="0" fontId="12" fillId="2" borderId="21" xfId="0" applyFont="1" applyFill="1" applyBorder="1" applyAlignment="1">
      <alignment horizontal="center" wrapText="1"/>
    </xf>
    <xf numFmtId="0" fontId="12" fillId="0" borderId="20" xfId="0" applyFont="1" applyBorder="1" applyAlignment="1">
      <alignment horizontal="center" vertical="center" wrapText="1"/>
    </xf>
    <xf numFmtId="0" fontId="12" fillId="5" borderId="35"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5" borderId="20" xfId="0" applyFont="1" applyFill="1" applyBorder="1" applyAlignment="1">
      <alignment horizontal="center" vertical="center" wrapText="1"/>
    </xf>
    <xf numFmtId="0" fontId="12" fillId="5" borderId="21"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10" xfId="0" applyFont="1" applyFill="1" applyBorder="1" applyAlignment="1">
      <alignment horizontal="center" vertical="center"/>
    </xf>
    <xf numFmtId="0" fontId="12" fillId="5" borderId="60" xfId="0" applyFont="1" applyFill="1" applyBorder="1" applyAlignment="1">
      <alignment horizontal="center" vertical="center" wrapText="1"/>
    </xf>
    <xf numFmtId="164" fontId="8" fillId="5" borderId="79" xfId="0" applyNumberFormat="1" applyFont="1" applyFill="1" applyBorder="1" applyAlignment="1">
      <alignment horizontal="center" vertical="center"/>
    </xf>
    <xf numFmtId="0" fontId="12" fillId="0" borderId="6" xfId="0" applyFont="1" applyBorder="1" applyAlignment="1">
      <alignment horizontal="center" vertical="center"/>
    </xf>
    <xf numFmtId="0" fontId="12" fillId="6" borderId="80" xfId="0" applyFont="1" applyFill="1" applyBorder="1" applyAlignment="1">
      <alignment horizontal="center" vertical="center" wrapText="1"/>
    </xf>
    <xf numFmtId="164" fontId="8" fillId="0" borderId="7" xfId="0" applyNumberFormat="1" applyFont="1" applyBorder="1" applyAlignment="1">
      <alignment horizontal="center" vertical="center"/>
    </xf>
    <xf numFmtId="0" fontId="14" fillId="2" borderId="0" xfId="0" applyFont="1" applyFill="1" applyAlignment="1">
      <alignment horizontal="center" wrapText="1"/>
    </xf>
    <xf numFmtId="0" fontId="12" fillId="6" borderId="35" xfId="0" applyFont="1" applyFill="1" applyBorder="1" applyAlignment="1">
      <alignment horizontal="center" vertical="center" wrapText="1"/>
    </xf>
    <xf numFmtId="164" fontId="8" fillId="0" borderId="22" xfId="0" applyNumberFormat="1" applyFont="1" applyBorder="1" applyAlignment="1">
      <alignment horizontal="center" vertical="center"/>
    </xf>
    <xf numFmtId="0" fontId="12" fillId="0" borderId="21" xfId="0" applyFont="1" applyBorder="1" applyAlignment="1">
      <alignment horizontal="center"/>
    </xf>
    <xf numFmtId="0" fontId="12" fillId="6" borderId="60" xfId="0" applyFont="1" applyFill="1" applyBorder="1" applyAlignment="1">
      <alignment horizontal="center" vertical="center" wrapText="1"/>
    </xf>
    <xf numFmtId="164" fontId="8" fillId="0" borderId="79" xfId="0" applyNumberFormat="1" applyFont="1" applyBorder="1" applyAlignment="1">
      <alignment horizontal="center" vertical="center"/>
    </xf>
    <xf numFmtId="14" fontId="12" fillId="0" borderId="10" xfId="0" applyNumberFormat="1" applyFont="1" applyBorder="1" applyAlignment="1">
      <alignment horizontal="center" vertical="center"/>
    </xf>
    <xf numFmtId="0" fontId="14" fillId="0" borderId="21" xfId="0" applyFont="1" applyBorder="1" applyAlignment="1">
      <alignment horizontal="center" vertical="center" wrapText="1"/>
    </xf>
    <xf numFmtId="0" fontId="14" fillId="0" borderId="21" xfId="0" applyFont="1" applyBorder="1" applyAlignment="1">
      <alignment horizontal="center"/>
    </xf>
    <xf numFmtId="0" fontId="14" fillId="0" borderId="20" xfId="0" applyFont="1" applyBorder="1" applyAlignment="1">
      <alignment horizontal="center" vertical="center" wrapText="1"/>
    </xf>
    <xf numFmtId="0" fontId="14" fillId="2" borderId="21" xfId="0" applyFont="1" applyFill="1" applyBorder="1" applyAlignment="1">
      <alignment horizontal="center" wrapText="1"/>
    </xf>
    <xf numFmtId="0" fontId="14" fillId="5" borderId="20"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14" fillId="0" borderId="21" xfId="0" applyFont="1" applyBorder="1" applyAlignment="1">
      <alignment horizontal="center" wrapText="1"/>
    </xf>
    <xf numFmtId="0" fontId="8" fillId="6" borderId="60"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8" fillId="0" borderId="31"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164" fontId="8" fillId="0" borderId="11" xfId="0" applyNumberFormat="1" applyFont="1" applyBorder="1" applyAlignment="1">
      <alignment horizontal="center" vertical="center"/>
    </xf>
    <xf numFmtId="0" fontId="10" fillId="10" borderId="8" xfId="0" applyFont="1" applyFill="1" applyBorder="1" applyAlignment="1">
      <alignment horizontal="justify" vertical="center" wrapText="1"/>
    </xf>
    <xf numFmtId="0" fontId="12" fillId="0" borderId="52" xfId="0" applyFont="1" applyBorder="1" applyAlignment="1">
      <alignment horizontal="center" vertical="center"/>
    </xf>
    <xf numFmtId="0" fontId="8" fillId="0" borderId="47" xfId="0" applyFont="1" applyBorder="1" applyAlignment="1">
      <alignment horizontal="center" vertical="center"/>
    </xf>
    <xf numFmtId="0" fontId="8" fillId="0" borderId="35" xfId="0" applyFont="1" applyBorder="1" applyAlignment="1">
      <alignment horizontal="center" vertical="center" wrapText="1"/>
    </xf>
    <xf numFmtId="0" fontId="8" fillId="0" borderId="13" xfId="0" applyFont="1" applyBorder="1" applyAlignment="1">
      <alignment horizontal="center" vertical="center" wrapText="1"/>
    </xf>
    <xf numFmtId="9" fontId="10" fillId="0" borderId="8" xfId="0" applyNumberFormat="1" applyFont="1" applyBorder="1" applyAlignment="1">
      <alignment horizontal="center" vertical="center"/>
    </xf>
    <xf numFmtId="10" fontId="10" fillId="0" borderId="8" xfId="0" applyNumberFormat="1" applyFont="1" applyBorder="1" applyAlignment="1">
      <alignment horizontal="center" vertical="center"/>
    </xf>
    <xf numFmtId="0" fontId="14" fillId="0" borderId="8" xfId="3" applyFont="1" applyFill="1" applyBorder="1" applyAlignment="1" applyProtection="1">
      <alignment horizontal="center" vertical="center" wrapText="1"/>
      <protection locked="0"/>
    </xf>
    <xf numFmtId="0" fontId="12" fillId="0" borderId="21" xfId="0" applyFont="1" applyBorder="1" applyAlignment="1">
      <alignment horizontal="center" wrapText="1"/>
    </xf>
    <xf numFmtId="0" fontId="14" fillId="0" borderId="51" xfId="0" applyFont="1" applyBorder="1" applyAlignment="1">
      <alignment horizontal="center" vertical="center"/>
    </xf>
    <xf numFmtId="0" fontId="8" fillId="0" borderId="26" xfId="0" applyFont="1" applyBorder="1" applyAlignment="1">
      <alignment horizontal="center" vertical="center" wrapText="1"/>
    </xf>
    <xf numFmtId="14" fontId="12" fillId="0" borderId="78" xfId="0" applyNumberFormat="1" applyFont="1" applyBorder="1" applyAlignment="1">
      <alignment horizontal="center" vertical="center" wrapText="1"/>
    </xf>
    <xf numFmtId="0" fontId="12" fillId="0" borderId="8" xfId="0" applyFont="1" applyBorder="1" applyAlignment="1">
      <alignment horizontal="center" wrapText="1"/>
    </xf>
    <xf numFmtId="0" fontId="12" fillId="0" borderId="13" xfId="0" applyFont="1" applyBorder="1" applyAlignment="1">
      <alignment horizontal="center" vertical="center" wrapText="1"/>
    </xf>
    <xf numFmtId="0" fontId="9" fillId="0" borderId="8" xfId="0" applyFont="1" applyBorder="1" applyAlignment="1">
      <alignment horizontal="center" vertical="center" wrapText="1"/>
    </xf>
    <xf numFmtId="10" fontId="27" fillId="26" borderId="8" xfId="0" applyNumberFormat="1" applyFont="1" applyFill="1" applyBorder="1" applyAlignment="1">
      <alignment horizontal="center" vertical="center"/>
    </xf>
    <xf numFmtId="0" fontId="28" fillId="27" borderId="8" xfId="0" applyFont="1" applyFill="1" applyBorder="1" applyAlignment="1">
      <alignment horizontal="center" vertical="center"/>
    </xf>
    <xf numFmtId="0" fontId="14" fillId="6" borderId="35" xfId="0" applyFont="1" applyFill="1" applyBorder="1" applyAlignment="1">
      <alignment vertical="top" wrapText="1" readingOrder="1"/>
    </xf>
    <xf numFmtId="0" fontId="14" fillId="0" borderId="35" xfId="0" applyFont="1" applyBorder="1" applyAlignment="1">
      <alignment vertical="center" wrapText="1"/>
    </xf>
    <xf numFmtId="0" fontId="13" fillId="0" borderId="13" xfId="0" applyFont="1" applyBorder="1" applyAlignment="1">
      <alignment horizontal="justify" wrapText="1"/>
    </xf>
    <xf numFmtId="0" fontId="13" fillId="0" borderId="20" xfId="0" applyFont="1" applyBorder="1" applyAlignment="1">
      <alignment horizontal="justify" wrapText="1"/>
    </xf>
    <xf numFmtId="0" fontId="14" fillId="5" borderId="8" xfId="0" applyFont="1" applyFill="1" applyBorder="1" applyAlignment="1">
      <alignment vertical="center" wrapText="1"/>
    </xf>
    <xf numFmtId="0" fontId="14" fillId="0" borderId="52" xfId="0" applyFont="1" applyBorder="1" applyAlignment="1">
      <alignment horizontal="center" vertical="center"/>
    </xf>
    <xf numFmtId="0" fontId="14" fillId="0" borderId="67" xfId="0" applyFont="1" applyBorder="1" applyAlignment="1">
      <alignment horizontal="center" vertical="center"/>
    </xf>
    <xf numFmtId="0" fontId="14" fillId="0" borderId="71" xfId="0" applyFont="1" applyBorder="1" applyAlignment="1">
      <alignment horizontal="center" vertical="center"/>
    </xf>
    <xf numFmtId="0" fontId="8" fillId="0" borderId="51" xfId="0" applyFont="1" applyBorder="1" applyAlignment="1">
      <alignment horizontal="center" vertical="center"/>
    </xf>
    <xf numFmtId="0" fontId="8" fillId="0" borderId="26" xfId="0" applyFont="1" applyBorder="1" applyAlignment="1">
      <alignment vertical="center"/>
    </xf>
    <xf numFmtId="0" fontId="8" fillId="0" borderId="63" xfId="0" applyFont="1" applyBorder="1" applyAlignment="1">
      <alignment horizontal="center" vertical="center"/>
    </xf>
    <xf numFmtId="0" fontId="8" fillId="0" borderId="82" xfId="0" applyFont="1" applyBorder="1" applyAlignment="1">
      <alignment horizontal="center" vertical="center"/>
    </xf>
    <xf numFmtId="0" fontId="14" fillId="0" borderId="10" xfId="0" applyFont="1" applyBorder="1" applyAlignment="1">
      <alignment vertical="center" wrapText="1"/>
    </xf>
    <xf numFmtId="0" fontId="12" fillId="0" borderId="54" xfId="0" applyFont="1" applyBorder="1" applyAlignment="1">
      <alignment horizontal="center" vertical="center" wrapTex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84" xfId="0" applyFont="1" applyBorder="1" applyAlignment="1">
      <alignment horizontal="center" vertical="center"/>
    </xf>
    <xf numFmtId="0" fontId="8" fillId="0" borderId="17" xfId="0" applyFont="1" applyBorder="1" applyAlignment="1">
      <alignment horizontal="center" vertical="center"/>
    </xf>
    <xf numFmtId="0" fontId="8" fillId="0" borderId="56" xfId="0" applyFont="1" applyBorder="1" applyAlignment="1">
      <alignment horizontal="center" vertical="center" wrapText="1"/>
    </xf>
    <xf numFmtId="0" fontId="8" fillId="0" borderId="83" xfId="0" applyFont="1" applyBorder="1" applyAlignment="1">
      <alignment horizontal="left" vertical="center" wrapText="1"/>
    </xf>
    <xf numFmtId="0" fontId="8" fillId="0" borderId="52" xfId="0" applyFont="1" applyBorder="1" applyAlignment="1">
      <alignment horizontal="center" vertical="center"/>
    </xf>
    <xf numFmtId="0" fontId="8" fillId="0" borderId="96" xfId="0" applyFont="1" applyBorder="1" applyAlignment="1">
      <alignment horizontal="center" vertical="center" wrapText="1"/>
    </xf>
    <xf numFmtId="0" fontId="8" fillId="0" borderId="14" xfId="0" applyFont="1" applyBorder="1" applyAlignment="1">
      <alignment horizontal="center" vertical="center" wrapText="1"/>
    </xf>
    <xf numFmtId="0" fontId="0" fillId="0" borderId="108" xfId="0" applyBorder="1" applyAlignment="1">
      <alignment horizontal="center" vertical="center"/>
    </xf>
    <xf numFmtId="0" fontId="0" fillId="0" borderId="51" xfId="0" applyBorder="1" applyAlignment="1">
      <alignment horizontal="left" vertical="center" wrapText="1"/>
    </xf>
    <xf numFmtId="0" fontId="0" fillId="0" borderId="107" xfId="0" applyBorder="1" applyAlignment="1">
      <alignment horizontal="center" vertical="center"/>
    </xf>
    <xf numFmtId="0" fontId="0" fillId="0" borderId="44" xfId="0" applyBorder="1" applyAlignment="1">
      <alignment horizontal="left" vertical="center" wrapText="1"/>
    </xf>
    <xf numFmtId="0" fontId="30" fillId="0" borderId="51" xfId="0" applyFont="1" applyBorder="1" applyAlignment="1">
      <alignment horizontal="left" vertical="center" wrapText="1"/>
    </xf>
    <xf numFmtId="0" fontId="0" fillId="0" borderId="72" xfId="0" applyBorder="1" applyAlignment="1">
      <alignment horizontal="center" vertical="center"/>
    </xf>
    <xf numFmtId="0" fontId="0" fillId="0" borderId="52" xfId="0" applyBorder="1" applyAlignment="1">
      <alignment horizontal="left" vertical="center" wrapText="1"/>
    </xf>
    <xf numFmtId="0" fontId="0" fillId="0" borderId="21" xfId="0" applyBorder="1" applyAlignment="1">
      <alignment horizontal="left" vertical="center" wrapText="1"/>
    </xf>
    <xf numFmtId="0" fontId="0" fillId="0" borderId="2" xfId="0" applyBorder="1" applyAlignment="1">
      <alignment horizontal="center" vertical="center"/>
    </xf>
    <xf numFmtId="0" fontId="0" fillId="0" borderId="38" xfId="0" applyBorder="1" applyAlignment="1">
      <alignment horizontal="center" vertical="center"/>
    </xf>
    <xf numFmtId="0" fontId="0" fillId="0" borderId="112" xfId="0" applyBorder="1" applyAlignment="1">
      <alignment horizontal="left" vertical="center" wrapText="1"/>
    </xf>
    <xf numFmtId="0" fontId="0" fillId="0" borderId="12" xfId="0" applyBorder="1" applyAlignment="1">
      <alignment horizontal="left" vertical="center" wrapText="1"/>
    </xf>
    <xf numFmtId="0" fontId="0" fillId="0" borderId="113" xfId="0" applyBorder="1" applyAlignment="1">
      <alignment horizontal="left" vertical="center" wrapText="1"/>
    </xf>
    <xf numFmtId="0" fontId="0" fillId="0" borderId="26" xfId="0" applyBorder="1" applyAlignment="1">
      <alignment horizontal="left" vertical="center"/>
    </xf>
    <xf numFmtId="0" fontId="14" fillId="5" borderId="18" xfId="0" applyFont="1" applyFill="1" applyBorder="1" applyAlignment="1" applyProtection="1">
      <alignment horizontal="center" vertical="center" wrapText="1"/>
      <protection locked="0"/>
    </xf>
    <xf numFmtId="0" fontId="12" fillId="0" borderId="132" xfId="0" applyFont="1" applyBorder="1" applyAlignment="1">
      <alignment horizontal="center" vertical="center"/>
    </xf>
    <xf numFmtId="0" fontId="12" fillId="0" borderId="124" xfId="0" applyFont="1" applyBorder="1" applyAlignment="1">
      <alignment horizontal="center" vertical="center"/>
    </xf>
    <xf numFmtId="0" fontId="12" fillId="0" borderId="127" xfId="0" applyFont="1" applyBorder="1" applyAlignment="1">
      <alignment horizontal="center" vertical="center"/>
    </xf>
    <xf numFmtId="0" fontId="12" fillId="0" borderId="135" xfId="0" applyFont="1" applyBorder="1" applyAlignment="1">
      <alignment horizontal="center" vertical="center"/>
    </xf>
    <xf numFmtId="0" fontId="8" fillId="0" borderId="124" xfId="0" applyFont="1" applyBorder="1" applyAlignment="1">
      <alignment horizontal="center" vertical="center"/>
    </xf>
    <xf numFmtId="0" fontId="8" fillId="0" borderId="135" xfId="0" applyFont="1" applyBorder="1" applyAlignment="1">
      <alignment horizontal="center" vertical="center"/>
    </xf>
    <xf numFmtId="0" fontId="8" fillId="0" borderId="127" xfId="0" applyFont="1" applyBorder="1" applyAlignment="1">
      <alignment horizontal="center" vertical="center"/>
    </xf>
    <xf numFmtId="0" fontId="8" fillId="0" borderId="51" xfId="0" applyFont="1" applyBorder="1" applyAlignment="1">
      <alignment horizontal="center" vertical="center" wrapText="1"/>
    </xf>
    <xf numFmtId="0" fontId="12" fillId="0" borderId="6" xfId="0" applyFont="1" applyBorder="1" applyAlignment="1">
      <alignment horizontal="left" vertical="center" wrapText="1"/>
    </xf>
    <xf numFmtId="0" fontId="8" fillId="0" borderId="52" xfId="0" applyFont="1" applyBorder="1" applyAlignment="1">
      <alignment horizontal="center" vertical="center" wrapText="1"/>
    </xf>
    <xf numFmtId="0" fontId="8" fillId="0" borderId="115" xfId="0" applyFont="1" applyBorder="1" applyAlignment="1">
      <alignment horizontal="center" vertical="center" wrapText="1"/>
    </xf>
    <xf numFmtId="0" fontId="12"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7" xfId="0" applyFont="1" applyBorder="1" applyAlignment="1">
      <alignment horizontal="center" vertical="center"/>
    </xf>
    <xf numFmtId="10" fontId="25" fillId="0" borderId="8" xfId="0" applyNumberFormat="1" applyFont="1" applyBorder="1" applyAlignment="1">
      <alignment horizontal="center" vertical="center"/>
    </xf>
    <xf numFmtId="10" fontId="26" fillId="0" borderId="8" xfId="0" applyNumberFormat="1" applyFont="1" applyBorder="1" applyAlignment="1">
      <alignment horizontal="center" vertical="center"/>
    </xf>
    <xf numFmtId="0" fontId="6" fillId="0" borderId="4" xfId="0" applyFont="1" applyBorder="1" applyAlignment="1">
      <alignment horizontal="center" vertical="center"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2" fillId="4" borderId="38"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6" fillId="0" borderId="0" xfId="0" applyFont="1" applyAlignment="1">
      <alignment horizontal="justify" vertical="center" wrapText="1"/>
    </xf>
    <xf numFmtId="0" fontId="25" fillId="5" borderId="0" xfId="0" applyFont="1" applyFill="1" applyAlignment="1">
      <alignment horizontal="justify" vertical="center" wrapText="1"/>
    </xf>
    <xf numFmtId="0" fontId="27" fillId="21" borderId="8" xfId="0" applyFont="1" applyFill="1" applyBorder="1" applyAlignment="1">
      <alignment horizontal="center" vertical="center" wrapText="1"/>
    </xf>
    <xf numFmtId="0" fontId="27" fillId="21" borderId="8" xfId="0" applyFont="1" applyFill="1" applyBorder="1" applyAlignment="1">
      <alignment horizontal="center" vertical="center"/>
    </xf>
    <xf numFmtId="0" fontId="28" fillId="22" borderId="8" xfId="0" applyFont="1" applyFill="1" applyBorder="1" applyAlignment="1">
      <alignment horizontal="center" vertical="center"/>
    </xf>
    <xf numFmtId="0" fontId="25" fillId="5" borderId="8" xfId="0" applyFont="1" applyFill="1" applyBorder="1" applyAlignment="1">
      <alignment horizontal="justify" vertical="center" wrapText="1"/>
    </xf>
    <xf numFmtId="0" fontId="26" fillId="5" borderId="8" xfId="0" applyFont="1" applyFill="1" applyBorder="1" applyAlignment="1">
      <alignment horizontal="justify" vertical="center" wrapText="1"/>
    </xf>
    <xf numFmtId="0" fontId="26" fillId="0" borderId="8" xfId="0" applyFont="1" applyBorder="1" applyAlignment="1">
      <alignment horizontal="justify" vertical="center" wrapText="1"/>
    </xf>
    <xf numFmtId="0" fontId="25" fillId="0" borderId="8" xfId="0" applyFont="1" applyBorder="1" applyAlignment="1">
      <alignment horizontal="justify" vertical="center" wrapText="1"/>
    </xf>
    <xf numFmtId="0" fontId="27" fillId="26" borderId="8" xfId="0" applyFont="1" applyFill="1" applyBorder="1" applyAlignment="1">
      <alignment horizontal="center" vertical="center" wrapText="1"/>
    </xf>
    <xf numFmtId="0" fontId="27" fillId="26" borderId="8" xfId="0" applyFont="1" applyFill="1" applyBorder="1" applyAlignment="1">
      <alignment horizontal="center" vertical="center"/>
    </xf>
    <xf numFmtId="0" fontId="28" fillId="27" borderId="8"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0" xfId="0" applyFont="1" applyFill="1" applyAlignment="1">
      <alignment horizontal="center" vertical="center"/>
    </xf>
    <xf numFmtId="0" fontId="4" fillId="3" borderId="40" xfId="0" applyFont="1" applyFill="1" applyBorder="1" applyAlignment="1">
      <alignment horizontal="center" vertical="center"/>
    </xf>
    <xf numFmtId="0" fontId="3" fillId="0" borderId="39" xfId="1" applyFont="1" applyBorder="1" applyAlignment="1">
      <alignment vertical="center" wrapText="1"/>
    </xf>
    <xf numFmtId="0" fontId="3" fillId="0" borderId="0" xfId="1" applyFont="1" applyBorder="1" applyAlignment="1">
      <alignment vertical="center" wrapText="1"/>
    </xf>
    <xf numFmtId="0" fontId="3" fillId="0" borderId="25" xfId="0" applyFont="1" applyBorder="1" applyAlignment="1">
      <alignment horizontal="center" vertical="center" wrapText="1"/>
    </xf>
    <xf numFmtId="0" fontId="3" fillId="0" borderId="41" xfId="1" applyFont="1" applyBorder="1" applyAlignment="1">
      <alignment vertical="center" wrapText="1"/>
    </xf>
    <xf numFmtId="0" fontId="3" fillId="0" borderId="33" xfId="1" applyFont="1" applyBorder="1" applyAlignment="1">
      <alignment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3" fillId="0" borderId="50" xfId="0" applyFont="1" applyBorder="1" applyAlignment="1">
      <alignment horizontal="center" vertical="center" wrapText="1"/>
    </xf>
    <xf numFmtId="0" fontId="6" fillId="3" borderId="27" xfId="0" applyFont="1" applyFill="1" applyBorder="1" applyAlignment="1">
      <alignment horizontal="center" wrapText="1"/>
    </xf>
    <xf numFmtId="0" fontId="6" fillId="3" borderId="29" xfId="0" applyFont="1" applyFill="1" applyBorder="1" applyAlignment="1">
      <alignment horizontal="center" wrapText="1"/>
    </xf>
    <xf numFmtId="0" fontId="3" fillId="0" borderId="8" xfId="0" applyFont="1" applyBorder="1" applyAlignment="1">
      <alignment horizontal="center" vertical="center" wrapText="1"/>
    </xf>
    <xf numFmtId="0" fontId="3" fillId="0" borderId="43" xfId="1" applyFont="1" applyBorder="1" applyAlignment="1">
      <alignment vertical="center" wrapText="1"/>
    </xf>
    <xf numFmtId="0" fontId="3" fillId="0" borderId="34" xfId="1" applyFont="1" applyBorder="1" applyAlignment="1">
      <alignment vertical="center" wrapText="1"/>
    </xf>
    <xf numFmtId="0" fontId="3" fillId="0" borderId="18" xfId="0" applyFont="1" applyBorder="1" applyAlignment="1">
      <alignment horizontal="center" vertical="center"/>
    </xf>
    <xf numFmtId="0" fontId="3" fillId="0" borderId="21" xfId="0" applyFont="1" applyBorder="1" applyAlignment="1">
      <alignment horizontal="center" vertical="center"/>
    </xf>
    <xf numFmtId="14" fontId="3" fillId="0" borderId="18" xfId="0" applyNumberFormat="1" applyFont="1" applyBorder="1" applyAlignment="1">
      <alignment horizontal="center" vertical="center"/>
    </xf>
    <xf numFmtId="14" fontId="3" fillId="0" borderId="21" xfId="0" applyNumberFormat="1" applyFont="1" applyBorder="1" applyAlignment="1">
      <alignment horizontal="center" vertical="center"/>
    </xf>
    <xf numFmtId="0" fontId="3" fillId="0" borderId="77" xfId="0" applyFont="1" applyBorder="1" applyAlignment="1">
      <alignment horizontal="left" vertical="center" wrapText="1"/>
    </xf>
    <xf numFmtId="0" fontId="3" fillId="0" borderId="76" xfId="0" applyFont="1" applyBorder="1" applyAlignment="1">
      <alignment horizontal="left" vertical="center" wrapText="1"/>
    </xf>
    <xf numFmtId="0" fontId="3" fillId="0" borderId="17" xfId="0" applyFont="1" applyBorder="1" applyAlignment="1">
      <alignment horizontal="left" vertical="center" wrapText="1"/>
    </xf>
    <xf numFmtId="0" fontId="3" fillId="0" borderId="53" xfId="0" applyFont="1" applyBorder="1" applyAlignment="1">
      <alignment horizontal="left" vertical="center" wrapText="1"/>
    </xf>
    <xf numFmtId="0" fontId="3" fillId="0" borderId="72" xfId="0" applyFont="1" applyBorder="1" applyAlignment="1">
      <alignment horizontal="left" vertical="center" wrapText="1"/>
    </xf>
    <xf numFmtId="0" fontId="3" fillId="0" borderId="20" xfId="0" applyFont="1" applyBorder="1" applyAlignment="1">
      <alignment horizontal="left" vertical="center" wrapText="1"/>
    </xf>
    <xf numFmtId="0" fontId="3" fillId="0" borderId="8" xfId="0" applyFont="1" applyBorder="1" applyAlignment="1">
      <alignment horizontal="justify" vertical="center" wrapText="1"/>
    </xf>
    <xf numFmtId="0" fontId="4" fillId="3" borderId="41"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38" xfId="0" applyFont="1" applyFill="1" applyBorder="1" applyAlignment="1">
      <alignment horizontal="center"/>
    </xf>
    <xf numFmtId="0" fontId="4" fillId="3" borderId="26" xfId="0" applyFont="1" applyFill="1" applyBorder="1" applyAlignment="1">
      <alignment horizontal="center"/>
    </xf>
    <xf numFmtId="0" fontId="4" fillId="3" borderId="24" xfId="0" applyFont="1" applyFill="1" applyBorder="1" applyAlignment="1">
      <alignment horizontal="center"/>
    </xf>
    <xf numFmtId="0" fontId="3" fillId="0" borderId="39" xfId="0" applyFont="1" applyBorder="1" applyAlignment="1">
      <alignment horizontal="left" vertical="center" wrapText="1"/>
    </xf>
    <xf numFmtId="0" fontId="3" fillId="0" borderId="0" xfId="0" applyFont="1" applyAlignment="1">
      <alignment horizontal="left" vertical="center"/>
    </xf>
    <xf numFmtId="0" fontId="3" fillId="0" borderId="40" xfId="0" applyFont="1" applyBorder="1" applyAlignment="1">
      <alignment horizontal="left" vertical="center"/>
    </xf>
    <xf numFmtId="0" fontId="3" fillId="0" borderId="39" xfId="0" applyFont="1" applyBorder="1" applyAlignment="1">
      <alignment horizontal="left" vertical="top" wrapText="1"/>
    </xf>
    <xf numFmtId="0" fontId="3" fillId="0" borderId="0" xfId="0" applyFont="1" applyAlignment="1">
      <alignment horizontal="left" vertical="top" wrapText="1"/>
    </xf>
    <xf numFmtId="0" fontId="3" fillId="0" borderId="40" xfId="0" applyFont="1" applyBorder="1" applyAlignment="1">
      <alignment horizontal="left" vertical="top" wrapText="1"/>
    </xf>
    <xf numFmtId="0" fontId="4" fillId="3" borderId="39" xfId="0" applyFont="1" applyFill="1" applyBorder="1" applyAlignment="1">
      <alignment horizontal="center"/>
    </xf>
    <xf numFmtId="0" fontId="4" fillId="3" borderId="0" xfId="0" applyFont="1" applyFill="1" applyAlignment="1">
      <alignment horizontal="center"/>
    </xf>
    <xf numFmtId="0" fontId="4" fillId="3" borderId="40" xfId="0" applyFont="1" applyFill="1" applyBorder="1" applyAlignment="1">
      <alignment horizontal="center"/>
    </xf>
    <xf numFmtId="0" fontId="10" fillId="19" borderId="47" xfId="0" applyFont="1" applyFill="1" applyBorder="1" applyAlignment="1">
      <alignment horizontal="center" vertical="center"/>
    </xf>
    <xf numFmtId="0" fontId="10" fillId="19" borderId="73" xfId="0" applyFont="1" applyFill="1" applyBorder="1" applyAlignment="1">
      <alignment horizontal="center" vertical="center"/>
    </xf>
    <xf numFmtId="0" fontId="10" fillId="19" borderId="13" xfId="0" applyFont="1" applyFill="1" applyBorder="1" applyAlignment="1">
      <alignment horizontal="center" vertical="center"/>
    </xf>
    <xf numFmtId="0" fontId="10" fillId="10" borderId="47" xfId="0" applyFont="1" applyFill="1" applyBorder="1" applyAlignment="1">
      <alignment horizontal="center" vertical="center" wrapText="1"/>
    </xf>
    <xf numFmtId="0" fontId="10" fillId="10" borderId="13" xfId="0" applyFont="1" applyFill="1" applyBorder="1" applyAlignment="1">
      <alignment horizontal="center" vertical="center" wrapText="1"/>
    </xf>
    <xf numFmtId="0" fontId="10" fillId="10" borderId="47" xfId="0" applyFont="1" applyFill="1" applyBorder="1" applyAlignment="1" applyProtection="1">
      <alignment horizontal="center" vertical="center" wrapText="1"/>
      <protection locked="0"/>
    </xf>
    <xf numFmtId="0" fontId="10" fillId="10" borderId="13" xfId="0" applyFont="1" applyFill="1" applyBorder="1" applyAlignment="1" applyProtection="1">
      <alignment horizontal="center" vertical="center" wrapText="1"/>
      <protection locked="0"/>
    </xf>
    <xf numFmtId="0" fontId="10" fillId="9" borderId="47" xfId="0" applyFont="1" applyFill="1" applyBorder="1" applyAlignment="1">
      <alignment horizontal="center" vertical="center" wrapText="1"/>
    </xf>
    <xf numFmtId="0" fontId="10" fillId="9" borderId="73" xfId="0" applyFont="1" applyFill="1" applyBorder="1" applyAlignment="1">
      <alignment horizontal="center" vertical="center" wrapText="1"/>
    </xf>
    <xf numFmtId="0" fontId="10" fillId="9" borderId="13" xfId="0" applyFont="1" applyFill="1" applyBorder="1" applyAlignment="1">
      <alignment horizontal="center" vertical="center" wrapText="1"/>
    </xf>
    <xf numFmtId="0" fontId="10" fillId="20" borderId="47" xfId="0" applyFont="1" applyFill="1" applyBorder="1" applyAlignment="1">
      <alignment horizontal="center" vertical="center" wrapText="1"/>
    </xf>
    <xf numFmtId="0" fontId="10" fillId="20" borderId="13" xfId="0" applyFont="1" applyFill="1" applyBorder="1" applyAlignment="1">
      <alignment horizontal="center" vertical="center" wrapText="1"/>
    </xf>
    <xf numFmtId="0" fontId="10" fillId="9" borderId="8" xfId="0" applyFont="1" applyFill="1" applyBorder="1" applyAlignment="1">
      <alignment horizontal="center" vertical="center" wrapText="1"/>
    </xf>
    <xf numFmtId="49" fontId="10" fillId="9" borderId="8" xfId="0" applyNumberFormat="1" applyFont="1" applyFill="1" applyBorder="1" applyAlignment="1">
      <alignment horizontal="center" vertical="center" wrapText="1"/>
    </xf>
    <xf numFmtId="9" fontId="10" fillId="9" borderId="8" xfId="0" applyNumberFormat="1" applyFont="1" applyFill="1" applyBorder="1" applyAlignment="1">
      <alignment horizontal="center" vertical="center" wrapText="1"/>
    </xf>
    <xf numFmtId="0" fontId="14" fillId="0" borderId="23"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41" xfId="0" applyFont="1" applyBorder="1" applyAlignment="1">
      <alignment horizontal="center" vertical="center" wrapText="1"/>
    </xf>
    <xf numFmtId="0" fontId="9" fillId="0" borderId="4" xfId="0" applyFont="1" applyBorder="1" applyAlignment="1">
      <alignment horizontal="center" vertical="center" wrapText="1"/>
    </xf>
    <xf numFmtId="0" fontId="9" fillId="3" borderId="38"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12" fillId="5" borderId="88" xfId="0" applyFont="1" applyFill="1" applyBorder="1" applyAlignment="1">
      <alignment horizontal="center" vertical="center" wrapText="1"/>
    </xf>
    <xf numFmtId="0" fontId="12" fillId="5" borderId="89" xfId="0" applyFont="1" applyFill="1" applyBorder="1" applyAlignment="1">
      <alignment horizontal="center" vertical="center" wrapText="1"/>
    </xf>
    <xf numFmtId="0" fontId="12" fillId="5" borderId="90" xfId="0" applyFont="1" applyFill="1" applyBorder="1" applyAlignment="1">
      <alignment horizontal="center" vertical="center" wrapText="1"/>
    </xf>
    <xf numFmtId="0" fontId="12" fillId="0" borderId="23"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36" xfId="0" applyFont="1" applyBorder="1" applyAlignment="1">
      <alignment horizontal="center" vertical="center" wrapText="1"/>
    </xf>
    <xf numFmtId="0" fontId="9" fillId="3" borderId="24" xfId="0" applyFont="1" applyFill="1" applyBorder="1" applyAlignment="1">
      <alignment horizontal="center" vertical="center" wrapText="1"/>
    </xf>
    <xf numFmtId="0" fontId="8" fillId="0" borderId="50" xfId="0" applyFont="1" applyBorder="1" applyAlignment="1">
      <alignment horizontal="center" vertical="center" wrapText="1"/>
    </xf>
    <xf numFmtId="0" fontId="8" fillId="0" borderId="57" xfId="0" applyFont="1" applyBorder="1" applyAlignment="1">
      <alignment horizontal="center" vertical="center" wrapText="1"/>
    </xf>
    <xf numFmtId="0" fontId="12" fillId="0" borderId="37"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6" xfId="0" applyFont="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8" fillId="0" borderId="0" xfId="0" applyFont="1" applyAlignment="1">
      <alignment horizontal="center" vertical="center" wrapText="1"/>
    </xf>
    <xf numFmtId="0" fontId="9" fillId="7" borderId="8" xfId="0" applyFont="1" applyFill="1" applyBorder="1" applyAlignment="1">
      <alignment horizontal="center" vertical="center"/>
    </xf>
    <xf numFmtId="22" fontId="8" fillId="5" borderId="8" xfId="0" applyNumberFormat="1" applyFont="1" applyFill="1" applyBorder="1" applyAlignment="1">
      <alignment horizontal="center" vertical="center"/>
    </xf>
    <xf numFmtId="0" fontId="9" fillId="7" borderId="8"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3" fillId="0" borderId="49" xfId="0" applyFont="1" applyBorder="1" applyAlignment="1">
      <alignment horizontal="center" vertical="center" wrapText="1"/>
    </xf>
    <xf numFmtId="0" fontId="3" fillId="0" borderId="139" xfId="0" applyFont="1" applyBorder="1" applyAlignment="1">
      <alignment horizontal="center" vertical="center" wrapText="1"/>
    </xf>
    <xf numFmtId="0" fontId="3" fillId="0" borderId="41" xfId="0" applyFont="1" applyBorder="1" applyAlignment="1">
      <alignment horizontal="center" vertical="center" wrapText="1"/>
    </xf>
    <xf numFmtId="0" fontId="24" fillId="0" borderId="48"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62"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62"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44" xfId="0" applyFont="1" applyBorder="1" applyAlignment="1">
      <alignment horizontal="center" vertical="center" wrapText="1"/>
    </xf>
    <xf numFmtId="0" fontId="9" fillId="3" borderId="5" xfId="0" applyFont="1" applyFill="1" applyBorder="1" applyAlignment="1">
      <alignment horizontal="center" vertical="center" wrapText="1"/>
    </xf>
    <xf numFmtId="0" fontId="8" fillId="0" borderId="49"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8"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48"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6" xfId="0" applyFont="1" applyBorder="1" applyAlignment="1">
      <alignment horizontal="center" vertical="center" wrapText="1"/>
    </xf>
  </cellXfs>
  <cellStyles count="4">
    <cellStyle name="Hipervínculo" xfId="1" builtinId="8"/>
    <cellStyle name="Hyperlink" xfId="3" xr:uid="{00000000-0005-0000-0000-000001000000}"/>
    <cellStyle name="Normal" xfId="0" builtinId="0"/>
    <cellStyle name="Porcentaje" xfId="2" builtinId="5"/>
  </cellStyles>
  <dxfs count="0"/>
  <tableStyles count="0" defaultTableStyle="TableStyleMedium2" defaultPivotStyle="PivotStyleLight16"/>
  <colors>
    <mruColors>
      <color rgb="FF8B0B48"/>
      <color rgb="FFC21065"/>
      <color rgb="FFD454A9"/>
      <color rgb="FFF369AB"/>
      <color rgb="FFDE1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sz="900" b="1"/>
              <a:t>Porcentaje (%) de avance del PTEI</a:t>
            </a:r>
          </a:p>
          <a:p>
            <a:pPr>
              <a:defRPr sz="900" b="1"/>
            </a:pPr>
            <a:r>
              <a:rPr lang="es-CO" sz="900" b="1"/>
              <a:t>2do Cuatrimestre de 2024</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5"/>
          <c:order val="5"/>
          <c:spPr>
            <a:solidFill>
              <a:srgbClr val="C21065"/>
            </a:solidFill>
            <a:ln>
              <a:noFill/>
            </a:ln>
            <a:effectLst/>
            <a:sp3d/>
          </c:spPr>
          <c:invertIfNegative val="0"/>
          <c:dPt>
            <c:idx val="3"/>
            <c:invertIfNegative val="0"/>
            <c:bubble3D val="0"/>
            <c:spPr>
              <a:solidFill>
                <a:srgbClr val="F369AB"/>
              </a:solidFill>
              <a:ln>
                <a:noFill/>
              </a:ln>
              <a:effectLst/>
              <a:sp3d/>
            </c:spPr>
            <c:extLst>
              <c:ext xmlns:c16="http://schemas.microsoft.com/office/drawing/2014/chart" uri="{C3380CC4-5D6E-409C-BE32-E72D297353CC}">
                <c16:uniqueId val="{00000000-9595-4027-9A55-1441B4A686ED}"/>
              </c:ext>
            </c:extLst>
          </c:dPt>
          <c:dPt>
            <c:idx val="8"/>
            <c:invertIfNegative val="0"/>
            <c:bubble3D val="0"/>
            <c:spPr>
              <a:solidFill>
                <a:srgbClr val="F369AB"/>
              </a:solidFill>
              <a:ln>
                <a:noFill/>
              </a:ln>
              <a:effectLst/>
              <a:sp3d/>
            </c:spPr>
            <c:extLst>
              <c:ext xmlns:c16="http://schemas.microsoft.com/office/drawing/2014/chart" uri="{C3380CC4-5D6E-409C-BE32-E72D297353CC}">
                <c16:uniqueId val="{00000001-9595-4027-9A55-1441B4A686ED}"/>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OCI 31-08-24'!$C$8:$C$16</c:f>
              <c:strCache>
                <c:ptCount val="9"/>
                <c:pt idx="0">
                  <c:v>COMPONENTE 1. MECANISMOS PARA LA TRANSPARENCIA Y ACCESO A LA INFORMACIÓN</c:v>
                </c:pt>
                <c:pt idx="1">
                  <c:v>COMPONENTE 2. RENDICIÓN DE CUENTAS</c:v>
                </c:pt>
                <c:pt idx="2">
                  <c:v>COMPONENTE 3. MECANISMOS PARA MEJORAR LA ATENCIÓN AL CIUDADANO</c:v>
                </c:pt>
                <c:pt idx="3">
                  <c:v>COMPONENTE 4. RACIONALIZACIÓN DE TRÁMITES</c:v>
                </c:pt>
                <c:pt idx="4">
                  <c:v>COMPONENTE 5. APERTURA DE INFORMACIÓN Y DATOS ABIERTOS</c:v>
                </c:pt>
                <c:pt idx="5">
                  <c:v>COMPONENTE 6. PARTICIPACIÓN E INNOVACIÓN EN LA GESTIÓN PÚBLICA</c:v>
                </c:pt>
                <c:pt idx="6">
                  <c:v>COMPONENTE 7. PROMOCIÓN DE LA INTEGRIDAD Y LA ÉTICA PÚBLICA</c:v>
                </c:pt>
                <c:pt idx="7">
                  <c:v>COMPONENTE 8. GESTIÓN DE RIESGOS DE CORRUPCIÓN - MAPAS DE RIESGO</c:v>
                </c:pt>
                <c:pt idx="8">
                  <c:v>COMPONENTE 9. MEDIDAS DE DEBIDA DILIGENCIA Y PREVENCIÓN DE LAVADO DE ACTIVOS</c:v>
                </c:pt>
              </c:strCache>
            </c:strRef>
          </c:cat>
          <c:val>
            <c:numRef>
              <c:f>'Informe OCI 31-08-24'!$I$8:$I$16</c:f>
              <c:numCache>
                <c:formatCode>0.00%</c:formatCode>
                <c:ptCount val="9"/>
                <c:pt idx="0">
                  <c:v>0.21505376344086016</c:v>
                </c:pt>
                <c:pt idx="1">
                  <c:v>0.23655913978494617</c:v>
                </c:pt>
                <c:pt idx="2">
                  <c:v>0.10752688172043014</c:v>
                </c:pt>
                <c:pt idx="3">
                  <c:v>2.1505376344086023E-2</c:v>
                </c:pt>
                <c:pt idx="4">
                  <c:v>8.6021505376344107E-2</c:v>
                </c:pt>
                <c:pt idx="5">
                  <c:v>0.11827956989247315</c:v>
                </c:pt>
                <c:pt idx="6">
                  <c:v>8.6021505376344093E-2</c:v>
                </c:pt>
                <c:pt idx="7">
                  <c:v>8.0645161290322592E-2</c:v>
                </c:pt>
                <c:pt idx="8">
                  <c:v>3.2258064516129031E-2</c:v>
                </c:pt>
              </c:numCache>
            </c:numRef>
          </c:val>
          <c:extLst>
            <c:ext xmlns:c16="http://schemas.microsoft.com/office/drawing/2014/chart" uri="{C3380CC4-5D6E-409C-BE32-E72D297353CC}">
              <c16:uniqueId val="{00000005-8BB7-4920-B497-2EE9AB217C7D}"/>
            </c:ext>
          </c:extLst>
        </c:ser>
        <c:dLbls>
          <c:showLegendKey val="0"/>
          <c:showVal val="0"/>
          <c:showCatName val="0"/>
          <c:showSerName val="0"/>
          <c:showPercent val="0"/>
          <c:showBubbleSize val="0"/>
        </c:dLbls>
        <c:gapWidth val="150"/>
        <c:shape val="box"/>
        <c:axId val="1083004480"/>
        <c:axId val="1083004960"/>
        <c:axId val="0"/>
        <c:extLst>
          <c:ext xmlns:c15="http://schemas.microsoft.com/office/drawing/2012/chart" uri="{02D57815-91ED-43cb-92C2-25804820EDAC}">
            <c15:filteredBarSeries>
              <c15:ser>
                <c:idx val="0"/>
                <c:order val="0"/>
                <c:spPr>
                  <a:solidFill>
                    <a:schemeClr val="accent1"/>
                  </a:solidFill>
                  <a:ln>
                    <a:noFill/>
                  </a:ln>
                  <a:effectLst/>
                  <a:sp3d/>
                </c:spPr>
                <c:invertIfNegative val="0"/>
                <c:cat>
                  <c:strRef>
                    <c:extLst>
                      <c:ext uri="{02D57815-91ED-43cb-92C2-25804820EDAC}">
                        <c15:formulaRef>
                          <c15:sqref>'Informe OCI 31-08-24'!$C$8:$C$16</c15:sqref>
                        </c15:formulaRef>
                      </c:ext>
                    </c:extLst>
                    <c:strCache>
                      <c:ptCount val="9"/>
                      <c:pt idx="0">
                        <c:v>COMPONENTE 1. MECANISMOS PARA LA TRANSPARENCIA Y ACCESO A LA INFORMACIÓN</c:v>
                      </c:pt>
                      <c:pt idx="1">
                        <c:v>COMPONENTE 2. RENDICIÓN DE CUENTAS</c:v>
                      </c:pt>
                      <c:pt idx="2">
                        <c:v>COMPONENTE 3. MECANISMOS PARA MEJORAR LA ATENCIÓN AL CIUDADANO</c:v>
                      </c:pt>
                      <c:pt idx="3">
                        <c:v>COMPONENTE 4. RACIONALIZACIÓN DE TRÁMITES</c:v>
                      </c:pt>
                      <c:pt idx="4">
                        <c:v>COMPONENTE 5. APERTURA DE INFORMACIÓN Y DATOS ABIERTOS</c:v>
                      </c:pt>
                      <c:pt idx="5">
                        <c:v>COMPONENTE 6. PARTICIPACIÓN E INNOVACIÓN EN LA GESTIÓN PÚBLICA</c:v>
                      </c:pt>
                      <c:pt idx="6">
                        <c:v>COMPONENTE 7. PROMOCIÓN DE LA INTEGRIDAD Y LA ÉTICA PÚBLICA</c:v>
                      </c:pt>
                      <c:pt idx="7">
                        <c:v>COMPONENTE 8. GESTIÓN DE RIESGOS DE CORRUPCIÓN - MAPAS DE RIESGO</c:v>
                      </c:pt>
                      <c:pt idx="8">
                        <c:v>COMPONENTE 9. MEDIDAS DE DEBIDA DILIGENCIA Y PREVENCIÓN DE LAVADO DE ACTIVOS</c:v>
                      </c:pt>
                    </c:strCache>
                  </c:strRef>
                </c:cat>
                <c:val>
                  <c:numRef>
                    <c:extLst>
                      <c:ext uri="{02D57815-91ED-43cb-92C2-25804820EDAC}">
                        <c15:formulaRef>
                          <c15:sqref>'Informe OCI 31-08-24'!$D$8:$D$16</c15:sqref>
                        </c15:formulaRef>
                      </c:ext>
                    </c:extLst>
                    <c:numCache>
                      <c:formatCode>General</c:formatCode>
                      <c:ptCount val="9"/>
                    </c:numCache>
                  </c:numRef>
                </c:val>
                <c:extLst>
                  <c:ext xmlns:c16="http://schemas.microsoft.com/office/drawing/2014/chart" uri="{C3380CC4-5D6E-409C-BE32-E72D297353CC}">
                    <c16:uniqueId val="{00000000-8BB7-4920-B497-2EE9AB217C7D}"/>
                  </c:ext>
                </c:extLst>
              </c15:ser>
            </c15:filteredBarSeries>
            <c15:filteredBarSeries>
              <c15:ser>
                <c:idx val="1"/>
                <c:order val="1"/>
                <c:spPr>
                  <a:solidFill>
                    <a:schemeClr val="accent2"/>
                  </a:solidFill>
                  <a:ln>
                    <a:noFill/>
                  </a:ln>
                  <a:effectLst/>
                  <a:sp3d/>
                </c:spPr>
                <c:invertIfNegative val="0"/>
                <c:cat>
                  <c:strRef>
                    <c:extLst xmlns:c15="http://schemas.microsoft.com/office/drawing/2012/chart">
                      <c:ext xmlns:c15="http://schemas.microsoft.com/office/drawing/2012/chart" uri="{02D57815-91ED-43cb-92C2-25804820EDAC}">
                        <c15:formulaRef>
                          <c15:sqref>'Informe OCI 31-08-24'!$C$8:$C$16</c15:sqref>
                        </c15:formulaRef>
                      </c:ext>
                    </c:extLst>
                    <c:strCache>
                      <c:ptCount val="9"/>
                      <c:pt idx="0">
                        <c:v>COMPONENTE 1. MECANISMOS PARA LA TRANSPARENCIA Y ACCESO A LA INFORMACIÓN</c:v>
                      </c:pt>
                      <c:pt idx="1">
                        <c:v>COMPONENTE 2. RENDICIÓN DE CUENTAS</c:v>
                      </c:pt>
                      <c:pt idx="2">
                        <c:v>COMPONENTE 3. MECANISMOS PARA MEJORAR LA ATENCIÓN AL CIUDADANO</c:v>
                      </c:pt>
                      <c:pt idx="3">
                        <c:v>COMPONENTE 4. RACIONALIZACIÓN DE TRÁMITES</c:v>
                      </c:pt>
                      <c:pt idx="4">
                        <c:v>COMPONENTE 5. APERTURA DE INFORMACIÓN Y DATOS ABIERTOS</c:v>
                      </c:pt>
                      <c:pt idx="5">
                        <c:v>COMPONENTE 6. PARTICIPACIÓN E INNOVACIÓN EN LA GESTIÓN PÚBLICA</c:v>
                      </c:pt>
                      <c:pt idx="6">
                        <c:v>COMPONENTE 7. PROMOCIÓN DE LA INTEGRIDAD Y LA ÉTICA PÚBLICA</c:v>
                      </c:pt>
                      <c:pt idx="7">
                        <c:v>COMPONENTE 8. GESTIÓN DE RIESGOS DE CORRUPCIÓN - MAPAS DE RIESGO</c:v>
                      </c:pt>
                      <c:pt idx="8">
                        <c:v>COMPONENTE 9. MEDIDAS DE DEBIDA DILIGENCIA Y PREVENCIÓN DE LAVADO DE ACTIVOS</c:v>
                      </c:pt>
                    </c:strCache>
                  </c:strRef>
                </c:cat>
                <c:val>
                  <c:numRef>
                    <c:extLst xmlns:c15="http://schemas.microsoft.com/office/drawing/2012/chart">
                      <c:ext xmlns:c15="http://schemas.microsoft.com/office/drawing/2012/chart" uri="{02D57815-91ED-43cb-92C2-25804820EDAC}">
                        <c15:formulaRef>
                          <c15:sqref>'Informe OCI 31-08-24'!$E$8:$E$16</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1-8BB7-4920-B497-2EE9AB217C7D}"/>
                  </c:ext>
                </c:extLst>
              </c15:ser>
            </c15:filteredBarSeries>
            <c15:filteredBarSeries>
              <c15:ser>
                <c:idx val="2"/>
                <c:order val="2"/>
                <c:spPr>
                  <a:solidFill>
                    <a:schemeClr val="accent3"/>
                  </a:solidFill>
                  <a:ln>
                    <a:noFill/>
                  </a:ln>
                  <a:effectLst/>
                  <a:sp3d/>
                </c:spPr>
                <c:invertIfNegative val="0"/>
                <c:cat>
                  <c:strRef>
                    <c:extLst xmlns:c15="http://schemas.microsoft.com/office/drawing/2012/chart">
                      <c:ext xmlns:c15="http://schemas.microsoft.com/office/drawing/2012/chart" uri="{02D57815-91ED-43cb-92C2-25804820EDAC}">
                        <c15:formulaRef>
                          <c15:sqref>'Informe OCI 31-08-24'!$C$8:$C$16</c15:sqref>
                        </c15:formulaRef>
                      </c:ext>
                    </c:extLst>
                    <c:strCache>
                      <c:ptCount val="9"/>
                      <c:pt idx="0">
                        <c:v>COMPONENTE 1. MECANISMOS PARA LA TRANSPARENCIA Y ACCESO A LA INFORMACIÓN</c:v>
                      </c:pt>
                      <c:pt idx="1">
                        <c:v>COMPONENTE 2. RENDICIÓN DE CUENTAS</c:v>
                      </c:pt>
                      <c:pt idx="2">
                        <c:v>COMPONENTE 3. MECANISMOS PARA MEJORAR LA ATENCIÓN AL CIUDADANO</c:v>
                      </c:pt>
                      <c:pt idx="3">
                        <c:v>COMPONENTE 4. RACIONALIZACIÓN DE TRÁMITES</c:v>
                      </c:pt>
                      <c:pt idx="4">
                        <c:v>COMPONENTE 5. APERTURA DE INFORMACIÓN Y DATOS ABIERTOS</c:v>
                      </c:pt>
                      <c:pt idx="5">
                        <c:v>COMPONENTE 6. PARTICIPACIÓN E INNOVACIÓN EN LA GESTIÓN PÚBLICA</c:v>
                      </c:pt>
                      <c:pt idx="6">
                        <c:v>COMPONENTE 7. PROMOCIÓN DE LA INTEGRIDAD Y LA ÉTICA PÚBLICA</c:v>
                      </c:pt>
                      <c:pt idx="7">
                        <c:v>COMPONENTE 8. GESTIÓN DE RIESGOS DE CORRUPCIÓN - MAPAS DE RIESGO</c:v>
                      </c:pt>
                      <c:pt idx="8">
                        <c:v>COMPONENTE 9. MEDIDAS DE DEBIDA DILIGENCIA Y PREVENCIÓN DE LAVADO DE ACTIVOS</c:v>
                      </c:pt>
                    </c:strCache>
                  </c:strRef>
                </c:cat>
                <c:val>
                  <c:numRef>
                    <c:extLst xmlns:c15="http://schemas.microsoft.com/office/drawing/2012/chart">
                      <c:ext xmlns:c15="http://schemas.microsoft.com/office/drawing/2012/chart" uri="{02D57815-91ED-43cb-92C2-25804820EDAC}">
                        <c15:formulaRef>
                          <c15:sqref>'Informe OCI 31-08-24'!$F$8:$F$16</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2-8BB7-4920-B497-2EE9AB217C7D}"/>
                  </c:ext>
                </c:extLst>
              </c15:ser>
            </c15:filteredBarSeries>
            <c15:filteredBarSeries>
              <c15:ser>
                <c:idx val="3"/>
                <c:order val="3"/>
                <c:spPr>
                  <a:solidFill>
                    <a:schemeClr val="accent4"/>
                  </a:solidFill>
                  <a:ln>
                    <a:noFill/>
                  </a:ln>
                  <a:effectLst/>
                  <a:sp3d/>
                </c:spPr>
                <c:invertIfNegative val="0"/>
                <c:cat>
                  <c:strRef>
                    <c:extLst xmlns:c15="http://schemas.microsoft.com/office/drawing/2012/chart">
                      <c:ext xmlns:c15="http://schemas.microsoft.com/office/drawing/2012/chart" uri="{02D57815-91ED-43cb-92C2-25804820EDAC}">
                        <c15:formulaRef>
                          <c15:sqref>'Informe OCI 31-08-24'!$C$8:$C$16</c15:sqref>
                        </c15:formulaRef>
                      </c:ext>
                    </c:extLst>
                    <c:strCache>
                      <c:ptCount val="9"/>
                      <c:pt idx="0">
                        <c:v>COMPONENTE 1. MECANISMOS PARA LA TRANSPARENCIA Y ACCESO A LA INFORMACIÓN</c:v>
                      </c:pt>
                      <c:pt idx="1">
                        <c:v>COMPONENTE 2. RENDICIÓN DE CUENTAS</c:v>
                      </c:pt>
                      <c:pt idx="2">
                        <c:v>COMPONENTE 3. MECANISMOS PARA MEJORAR LA ATENCIÓN AL CIUDADANO</c:v>
                      </c:pt>
                      <c:pt idx="3">
                        <c:v>COMPONENTE 4. RACIONALIZACIÓN DE TRÁMITES</c:v>
                      </c:pt>
                      <c:pt idx="4">
                        <c:v>COMPONENTE 5. APERTURA DE INFORMACIÓN Y DATOS ABIERTOS</c:v>
                      </c:pt>
                      <c:pt idx="5">
                        <c:v>COMPONENTE 6. PARTICIPACIÓN E INNOVACIÓN EN LA GESTIÓN PÚBLICA</c:v>
                      </c:pt>
                      <c:pt idx="6">
                        <c:v>COMPONENTE 7. PROMOCIÓN DE LA INTEGRIDAD Y LA ÉTICA PÚBLICA</c:v>
                      </c:pt>
                      <c:pt idx="7">
                        <c:v>COMPONENTE 8. GESTIÓN DE RIESGOS DE CORRUPCIÓN - MAPAS DE RIESGO</c:v>
                      </c:pt>
                      <c:pt idx="8">
                        <c:v>COMPONENTE 9. MEDIDAS DE DEBIDA DILIGENCIA Y PREVENCIÓN DE LAVADO DE ACTIVOS</c:v>
                      </c:pt>
                    </c:strCache>
                  </c:strRef>
                </c:cat>
                <c:val>
                  <c:numRef>
                    <c:extLst xmlns:c15="http://schemas.microsoft.com/office/drawing/2012/chart">
                      <c:ext xmlns:c15="http://schemas.microsoft.com/office/drawing/2012/chart" uri="{02D57815-91ED-43cb-92C2-25804820EDAC}">
                        <c15:formulaRef>
                          <c15:sqref>'Informe OCI 31-08-24'!$G$8:$G$16</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3-8BB7-4920-B497-2EE9AB217C7D}"/>
                  </c:ext>
                </c:extLst>
              </c15:ser>
            </c15:filteredBarSeries>
            <c15:filteredBarSeries>
              <c15:ser>
                <c:idx val="4"/>
                <c:order val="4"/>
                <c:spPr>
                  <a:solidFill>
                    <a:schemeClr val="accent5"/>
                  </a:solidFill>
                  <a:ln>
                    <a:noFill/>
                  </a:ln>
                  <a:effectLst/>
                  <a:sp3d/>
                </c:spPr>
                <c:invertIfNegative val="0"/>
                <c:cat>
                  <c:strRef>
                    <c:extLst xmlns:c15="http://schemas.microsoft.com/office/drawing/2012/chart">
                      <c:ext xmlns:c15="http://schemas.microsoft.com/office/drawing/2012/chart" uri="{02D57815-91ED-43cb-92C2-25804820EDAC}">
                        <c15:formulaRef>
                          <c15:sqref>'Informe OCI 31-08-24'!$C$8:$C$16</c15:sqref>
                        </c15:formulaRef>
                      </c:ext>
                    </c:extLst>
                    <c:strCache>
                      <c:ptCount val="9"/>
                      <c:pt idx="0">
                        <c:v>COMPONENTE 1. MECANISMOS PARA LA TRANSPARENCIA Y ACCESO A LA INFORMACIÓN</c:v>
                      </c:pt>
                      <c:pt idx="1">
                        <c:v>COMPONENTE 2. RENDICIÓN DE CUENTAS</c:v>
                      </c:pt>
                      <c:pt idx="2">
                        <c:v>COMPONENTE 3. MECANISMOS PARA MEJORAR LA ATENCIÓN AL CIUDADANO</c:v>
                      </c:pt>
                      <c:pt idx="3">
                        <c:v>COMPONENTE 4. RACIONALIZACIÓN DE TRÁMITES</c:v>
                      </c:pt>
                      <c:pt idx="4">
                        <c:v>COMPONENTE 5. APERTURA DE INFORMACIÓN Y DATOS ABIERTOS</c:v>
                      </c:pt>
                      <c:pt idx="5">
                        <c:v>COMPONENTE 6. PARTICIPACIÓN E INNOVACIÓN EN LA GESTIÓN PÚBLICA</c:v>
                      </c:pt>
                      <c:pt idx="6">
                        <c:v>COMPONENTE 7. PROMOCIÓN DE LA INTEGRIDAD Y LA ÉTICA PÚBLICA</c:v>
                      </c:pt>
                      <c:pt idx="7">
                        <c:v>COMPONENTE 8. GESTIÓN DE RIESGOS DE CORRUPCIÓN - MAPAS DE RIESGO</c:v>
                      </c:pt>
                      <c:pt idx="8">
                        <c:v>COMPONENTE 9. MEDIDAS DE DEBIDA DILIGENCIA Y PREVENCIÓN DE LAVADO DE ACTIVOS</c:v>
                      </c:pt>
                    </c:strCache>
                  </c:strRef>
                </c:cat>
                <c:val>
                  <c:numRef>
                    <c:extLst xmlns:c15="http://schemas.microsoft.com/office/drawing/2012/chart">
                      <c:ext xmlns:c15="http://schemas.microsoft.com/office/drawing/2012/chart" uri="{02D57815-91ED-43cb-92C2-25804820EDAC}">
                        <c15:formulaRef>
                          <c15:sqref>'Informe OCI 31-08-24'!$H$8:$H$16</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4-8BB7-4920-B497-2EE9AB217C7D}"/>
                  </c:ext>
                </c:extLst>
              </c15:ser>
            </c15:filteredBarSeries>
          </c:ext>
        </c:extLst>
      </c:bar3DChart>
      <c:catAx>
        <c:axId val="10830044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83004960"/>
        <c:crosses val="autoZero"/>
        <c:auto val="1"/>
        <c:lblAlgn val="ctr"/>
        <c:lblOffset val="100"/>
        <c:noMultiLvlLbl val="0"/>
      </c:catAx>
      <c:valAx>
        <c:axId val="1083004960"/>
        <c:scaling>
          <c:orientation val="minMax"/>
        </c:scaling>
        <c:delete val="1"/>
        <c:axPos val="l"/>
        <c:numFmt formatCode="0.00%" sourceLinked="1"/>
        <c:majorTickMark val="none"/>
        <c:minorTickMark val="none"/>
        <c:tickLblPos val="nextTo"/>
        <c:crossAx val="108300448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sz="900" b="1"/>
              <a:t>Porcentaje (%) de avance del PTEI</a:t>
            </a:r>
          </a:p>
          <a:p>
            <a:pPr>
              <a:defRPr sz="900" b="1"/>
            </a:pPr>
            <a:r>
              <a:rPr lang="es-CO" sz="900" b="1"/>
              <a:t>3er Cuatrimestre de 2024</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5"/>
          <c:order val="5"/>
          <c:spPr>
            <a:solidFill>
              <a:srgbClr val="C21065"/>
            </a:solidFill>
            <a:ln>
              <a:noFill/>
            </a:ln>
            <a:effectLst/>
            <a:sp3d/>
          </c:spPr>
          <c:invertIfNegative val="0"/>
          <c:dPt>
            <c:idx val="3"/>
            <c:invertIfNegative val="0"/>
            <c:bubble3D val="0"/>
            <c:spPr>
              <a:solidFill>
                <a:srgbClr val="F369AB"/>
              </a:solidFill>
              <a:ln>
                <a:noFill/>
              </a:ln>
              <a:effectLst/>
              <a:sp3d/>
            </c:spPr>
            <c:extLst>
              <c:ext xmlns:c16="http://schemas.microsoft.com/office/drawing/2014/chart" uri="{C3380CC4-5D6E-409C-BE32-E72D297353CC}">
                <c16:uniqueId val="{00000001-5C71-452E-9E85-EDFD80214AE2}"/>
              </c:ext>
            </c:extLst>
          </c:dPt>
          <c:dPt>
            <c:idx val="8"/>
            <c:invertIfNegative val="0"/>
            <c:bubble3D val="0"/>
            <c:spPr>
              <a:solidFill>
                <a:srgbClr val="F369AB"/>
              </a:solidFill>
              <a:ln>
                <a:noFill/>
              </a:ln>
              <a:effectLst/>
              <a:sp3d/>
            </c:spPr>
            <c:extLst>
              <c:ext xmlns:c16="http://schemas.microsoft.com/office/drawing/2014/chart" uri="{C3380CC4-5D6E-409C-BE32-E72D297353CC}">
                <c16:uniqueId val="{00000003-5C71-452E-9E85-EDFD80214AE2}"/>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OCI 31-12-2024'!$C$8:$C$16</c:f>
              <c:strCache>
                <c:ptCount val="9"/>
                <c:pt idx="0">
                  <c:v>COMPONENTE 1. MECANISMOS PARA LA TRANSPARENCIA Y ACCESO A LA INFORMACIÓN</c:v>
                </c:pt>
                <c:pt idx="1">
                  <c:v>COMPONENTE 2. RENDICIÓN DE CUENTAS</c:v>
                </c:pt>
                <c:pt idx="2">
                  <c:v>COMPONENTE 3. MECANISMOS PARA MEJORAR LA ATENCIÓN AL CIUDADANO</c:v>
                </c:pt>
                <c:pt idx="3">
                  <c:v>COMPONENTE 4. RACIONALIZACIÓN DE TRÁMITES</c:v>
                </c:pt>
                <c:pt idx="4">
                  <c:v>COMPONENTE 5. APERTURA DE INFORMACIÓN Y DATOS ABIERTOS</c:v>
                </c:pt>
                <c:pt idx="5">
                  <c:v>COMPONENTE 6. PARTICIPACIÓN E INNOVACIÓN EN LA GESTIÓN PÚBLICA</c:v>
                </c:pt>
                <c:pt idx="6">
                  <c:v>COMPONENTE 7. PROMOCIÓN DE LA INTEGRIDAD Y LA ÉTICA PÚBLICA</c:v>
                </c:pt>
                <c:pt idx="7">
                  <c:v>COMPONENTE 8. GESTIÓN DE RIESGOS DE CORRUPCIÓN - MAPAS DE RIESGO</c:v>
                </c:pt>
                <c:pt idx="8">
                  <c:v>COMPONENTE 9. MEDIDAS DE DEBIDA DILIGENCIA Y PREVENCIÓN DE LAVADO DE ACTIVOS</c:v>
                </c:pt>
              </c:strCache>
            </c:strRef>
          </c:cat>
          <c:val>
            <c:numRef>
              <c:f>'Informe OCI 31-12-2024'!$I$8:$I$16</c:f>
              <c:numCache>
                <c:formatCode>0.00%</c:formatCode>
                <c:ptCount val="9"/>
                <c:pt idx="0">
                  <c:v>0.21505376344086016</c:v>
                </c:pt>
                <c:pt idx="1">
                  <c:v>0.23655913978494617</c:v>
                </c:pt>
                <c:pt idx="2">
                  <c:v>0.10752688172043014</c:v>
                </c:pt>
                <c:pt idx="3">
                  <c:v>2.1505376344086023E-2</c:v>
                </c:pt>
                <c:pt idx="4">
                  <c:v>8.6021505376344107E-2</c:v>
                </c:pt>
                <c:pt idx="5">
                  <c:v>0.11827956989247315</c:v>
                </c:pt>
                <c:pt idx="6">
                  <c:v>8.6021505376344093E-2</c:v>
                </c:pt>
                <c:pt idx="7">
                  <c:v>8.0645161290322592E-2</c:v>
                </c:pt>
                <c:pt idx="8">
                  <c:v>3.2258064516129031E-2</c:v>
                </c:pt>
              </c:numCache>
            </c:numRef>
          </c:val>
          <c:extLst>
            <c:ext xmlns:c16="http://schemas.microsoft.com/office/drawing/2014/chart" uri="{C3380CC4-5D6E-409C-BE32-E72D297353CC}">
              <c16:uniqueId val="{00000004-5C71-452E-9E85-EDFD80214AE2}"/>
            </c:ext>
          </c:extLst>
        </c:ser>
        <c:dLbls>
          <c:showLegendKey val="0"/>
          <c:showVal val="0"/>
          <c:showCatName val="0"/>
          <c:showSerName val="0"/>
          <c:showPercent val="0"/>
          <c:showBubbleSize val="0"/>
        </c:dLbls>
        <c:gapWidth val="150"/>
        <c:shape val="box"/>
        <c:axId val="1083004480"/>
        <c:axId val="1083004960"/>
        <c:axId val="0"/>
        <c:extLst>
          <c:ext xmlns:c15="http://schemas.microsoft.com/office/drawing/2012/chart" uri="{02D57815-91ED-43cb-92C2-25804820EDAC}">
            <c15:filteredBarSeries>
              <c15:ser>
                <c:idx val="0"/>
                <c:order val="0"/>
                <c:spPr>
                  <a:solidFill>
                    <a:schemeClr val="accent1"/>
                  </a:solidFill>
                  <a:ln>
                    <a:noFill/>
                  </a:ln>
                  <a:effectLst/>
                  <a:sp3d/>
                </c:spPr>
                <c:invertIfNegative val="0"/>
                <c:cat>
                  <c:strRef>
                    <c:extLst>
                      <c:ext uri="{02D57815-91ED-43cb-92C2-25804820EDAC}">
                        <c15:formulaRef>
                          <c15:sqref>'Informe OCI 31-12-2024'!$C$8:$C$16</c15:sqref>
                        </c15:formulaRef>
                      </c:ext>
                    </c:extLst>
                    <c:strCache>
                      <c:ptCount val="9"/>
                      <c:pt idx="0">
                        <c:v>COMPONENTE 1. MECANISMOS PARA LA TRANSPARENCIA Y ACCESO A LA INFORMACIÓN</c:v>
                      </c:pt>
                      <c:pt idx="1">
                        <c:v>COMPONENTE 2. RENDICIÓN DE CUENTAS</c:v>
                      </c:pt>
                      <c:pt idx="2">
                        <c:v>COMPONENTE 3. MECANISMOS PARA MEJORAR LA ATENCIÓN AL CIUDADANO</c:v>
                      </c:pt>
                      <c:pt idx="3">
                        <c:v>COMPONENTE 4. RACIONALIZACIÓN DE TRÁMITES</c:v>
                      </c:pt>
                      <c:pt idx="4">
                        <c:v>COMPONENTE 5. APERTURA DE INFORMACIÓN Y DATOS ABIERTOS</c:v>
                      </c:pt>
                      <c:pt idx="5">
                        <c:v>COMPONENTE 6. PARTICIPACIÓN E INNOVACIÓN EN LA GESTIÓN PÚBLICA</c:v>
                      </c:pt>
                      <c:pt idx="6">
                        <c:v>COMPONENTE 7. PROMOCIÓN DE LA INTEGRIDAD Y LA ÉTICA PÚBLICA</c:v>
                      </c:pt>
                      <c:pt idx="7">
                        <c:v>COMPONENTE 8. GESTIÓN DE RIESGOS DE CORRUPCIÓN - MAPAS DE RIESGO</c:v>
                      </c:pt>
                      <c:pt idx="8">
                        <c:v>COMPONENTE 9. MEDIDAS DE DEBIDA DILIGENCIA Y PREVENCIÓN DE LAVADO DE ACTIVOS</c:v>
                      </c:pt>
                    </c:strCache>
                  </c:strRef>
                </c:cat>
                <c:val>
                  <c:numRef>
                    <c:extLst>
                      <c:ext uri="{02D57815-91ED-43cb-92C2-25804820EDAC}">
                        <c15:formulaRef>
                          <c15:sqref>'Informe OCI 31-12-2024'!$D$8:$D$16</c15:sqref>
                        </c15:formulaRef>
                      </c:ext>
                    </c:extLst>
                    <c:numCache>
                      <c:formatCode>General</c:formatCode>
                      <c:ptCount val="9"/>
                    </c:numCache>
                  </c:numRef>
                </c:val>
                <c:extLst>
                  <c:ext xmlns:c16="http://schemas.microsoft.com/office/drawing/2014/chart" uri="{C3380CC4-5D6E-409C-BE32-E72D297353CC}">
                    <c16:uniqueId val="{00000005-5C71-452E-9E85-EDFD80214AE2}"/>
                  </c:ext>
                </c:extLst>
              </c15:ser>
            </c15:filteredBarSeries>
            <c15:filteredBarSeries>
              <c15:ser>
                <c:idx val="1"/>
                <c:order val="1"/>
                <c:spPr>
                  <a:solidFill>
                    <a:schemeClr val="accent2"/>
                  </a:solidFill>
                  <a:ln>
                    <a:noFill/>
                  </a:ln>
                  <a:effectLst/>
                  <a:sp3d/>
                </c:spPr>
                <c:invertIfNegative val="0"/>
                <c:cat>
                  <c:strRef>
                    <c:extLst xmlns:c15="http://schemas.microsoft.com/office/drawing/2012/chart">
                      <c:ext xmlns:c15="http://schemas.microsoft.com/office/drawing/2012/chart" uri="{02D57815-91ED-43cb-92C2-25804820EDAC}">
                        <c15:formulaRef>
                          <c15:sqref>'Informe OCI 31-12-2024'!$C$8:$C$16</c15:sqref>
                        </c15:formulaRef>
                      </c:ext>
                    </c:extLst>
                    <c:strCache>
                      <c:ptCount val="9"/>
                      <c:pt idx="0">
                        <c:v>COMPONENTE 1. MECANISMOS PARA LA TRANSPARENCIA Y ACCESO A LA INFORMACIÓN</c:v>
                      </c:pt>
                      <c:pt idx="1">
                        <c:v>COMPONENTE 2. RENDICIÓN DE CUENTAS</c:v>
                      </c:pt>
                      <c:pt idx="2">
                        <c:v>COMPONENTE 3. MECANISMOS PARA MEJORAR LA ATENCIÓN AL CIUDADANO</c:v>
                      </c:pt>
                      <c:pt idx="3">
                        <c:v>COMPONENTE 4. RACIONALIZACIÓN DE TRÁMITES</c:v>
                      </c:pt>
                      <c:pt idx="4">
                        <c:v>COMPONENTE 5. APERTURA DE INFORMACIÓN Y DATOS ABIERTOS</c:v>
                      </c:pt>
                      <c:pt idx="5">
                        <c:v>COMPONENTE 6. PARTICIPACIÓN E INNOVACIÓN EN LA GESTIÓN PÚBLICA</c:v>
                      </c:pt>
                      <c:pt idx="6">
                        <c:v>COMPONENTE 7. PROMOCIÓN DE LA INTEGRIDAD Y LA ÉTICA PÚBLICA</c:v>
                      </c:pt>
                      <c:pt idx="7">
                        <c:v>COMPONENTE 8. GESTIÓN DE RIESGOS DE CORRUPCIÓN - MAPAS DE RIESGO</c:v>
                      </c:pt>
                      <c:pt idx="8">
                        <c:v>COMPONENTE 9. MEDIDAS DE DEBIDA DILIGENCIA Y PREVENCIÓN DE LAVADO DE ACTIVOS</c:v>
                      </c:pt>
                    </c:strCache>
                  </c:strRef>
                </c:cat>
                <c:val>
                  <c:numRef>
                    <c:extLst xmlns:c15="http://schemas.microsoft.com/office/drawing/2012/chart">
                      <c:ext xmlns:c15="http://schemas.microsoft.com/office/drawing/2012/chart" uri="{02D57815-91ED-43cb-92C2-25804820EDAC}">
                        <c15:formulaRef>
                          <c15:sqref>'Informe OCI 31-12-2024'!$E$8:$E$16</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6-5C71-452E-9E85-EDFD80214AE2}"/>
                  </c:ext>
                </c:extLst>
              </c15:ser>
            </c15:filteredBarSeries>
            <c15:filteredBarSeries>
              <c15:ser>
                <c:idx val="2"/>
                <c:order val="2"/>
                <c:spPr>
                  <a:solidFill>
                    <a:schemeClr val="accent3"/>
                  </a:solidFill>
                  <a:ln>
                    <a:noFill/>
                  </a:ln>
                  <a:effectLst/>
                  <a:sp3d/>
                </c:spPr>
                <c:invertIfNegative val="0"/>
                <c:cat>
                  <c:strRef>
                    <c:extLst xmlns:c15="http://schemas.microsoft.com/office/drawing/2012/chart">
                      <c:ext xmlns:c15="http://schemas.microsoft.com/office/drawing/2012/chart" uri="{02D57815-91ED-43cb-92C2-25804820EDAC}">
                        <c15:formulaRef>
                          <c15:sqref>'Informe OCI 31-12-2024'!$C$8:$C$16</c15:sqref>
                        </c15:formulaRef>
                      </c:ext>
                    </c:extLst>
                    <c:strCache>
                      <c:ptCount val="9"/>
                      <c:pt idx="0">
                        <c:v>COMPONENTE 1. MECANISMOS PARA LA TRANSPARENCIA Y ACCESO A LA INFORMACIÓN</c:v>
                      </c:pt>
                      <c:pt idx="1">
                        <c:v>COMPONENTE 2. RENDICIÓN DE CUENTAS</c:v>
                      </c:pt>
                      <c:pt idx="2">
                        <c:v>COMPONENTE 3. MECANISMOS PARA MEJORAR LA ATENCIÓN AL CIUDADANO</c:v>
                      </c:pt>
                      <c:pt idx="3">
                        <c:v>COMPONENTE 4. RACIONALIZACIÓN DE TRÁMITES</c:v>
                      </c:pt>
                      <c:pt idx="4">
                        <c:v>COMPONENTE 5. APERTURA DE INFORMACIÓN Y DATOS ABIERTOS</c:v>
                      </c:pt>
                      <c:pt idx="5">
                        <c:v>COMPONENTE 6. PARTICIPACIÓN E INNOVACIÓN EN LA GESTIÓN PÚBLICA</c:v>
                      </c:pt>
                      <c:pt idx="6">
                        <c:v>COMPONENTE 7. PROMOCIÓN DE LA INTEGRIDAD Y LA ÉTICA PÚBLICA</c:v>
                      </c:pt>
                      <c:pt idx="7">
                        <c:v>COMPONENTE 8. GESTIÓN DE RIESGOS DE CORRUPCIÓN - MAPAS DE RIESGO</c:v>
                      </c:pt>
                      <c:pt idx="8">
                        <c:v>COMPONENTE 9. MEDIDAS DE DEBIDA DILIGENCIA Y PREVENCIÓN DE LAVADO DE ACTIVOS</c:v>
                      </c:pt>
                    </c:strCache>
                  </c:strRef>
                </c:cat>
                <c:val>
                  <c:numRef>
                    <c:extLst xmlns:c15="http://schemas.microsoft.com/office/drawing/2012/chart">
                      <c:ext xmlns:c15="http://schemas.microsoft.com/office/drawing/2012/chart" uri="{02D57815-91ED-43cb-92C2-25804820EDAC}">
                        <c15:formulaRef>
                          <c15:sqref>'Informe OCI 31-12-2024'!$F$8:$F$16</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7-5C71-452E-9E85-EDFD80214AE2}"/>
                  </c:ext>
                </c:extLst>
              </c15:ser>
            </c15:filteredBarSeries>
            <c15:filteredBarSeries>
              <c15:ser>
                <c:idx val="3"/>
                <c:order val="3"/>
                <c:spPr>
                  <a:solidFill>
                    <a:schemeClr val="accent4"/>
                  </a:solidFill>
                  <a:ln>
                    <a:noFill/>
                  </a:ln>
                  <a:effectLst/>
                  <a:sp3d/>
                </c:spPr>
                <c:invertIfNegative val="0"/>
                <c:cat>
                  <c:strRef>
                    <c:extLst xmlns:c15="http://schemas.microsoft.com/office/drawing/2012/chart">
                      <c:ext xmlns:c15="http://schemas.microsoft.com/office/drawing/2012/chart" uri="{02D57815-91ED-43cb-92C2-25804820EDAC}">
                        <c15:formulaRef>
                          <c15:sqref>'Informe OCI 31-12-2024'!$C$8:$C$16</c15:sqref>
                        </c15:formulaRef>
                      </c:ext>
                    </c:extLst>
                    <c:strCache>
                      <c:ptCount val="9"/>
                      <c:pt idx="0">
                        <c:v>COMPONENTE 1. MECANISMOS PARA LA TRANSPARENCIA Y ACCESO A LA INFORMACIÓN</c:v>
                      </c:pt>
                      <c:pt idx="1">
                        <c:v>COMPONENTE 2. RENDICIÓN DE CUENTAS</c:v>
                      </c:pt>
                      <c:pt idx="2">
                        <c:v>COMPONENTE 3. MECANISMOS PARA MEJORAR LA ATENCIÓN AL CIUDADANO</c:v>
                      </c:pt>
                      <c:pt idx="3">
                        <c:v>COMPONENTE 4. RACIONALIZACIÓN DE TRÁMITES</c:v>
                      </c:pt>
                      <c:pt idx="4">
                        <c:v>COMPONENTE 5. APERTURA DE INFORMACIÓN Y DATOS ABIERTOS</c:v>
                      </c:pt>
                      <c:pt idx="5">
                        <c:v>COMPONENTE 6. PARTICIPACIÓN E INNOVACIÓN EN LA GESTIÓN PÚBLICA</c:v>
                      </c:pt>
                      <c:pt idx="6">
                        <c:v>COMPONENTE 7. PROMOCIÓN DE LA INTEGRIDAD Y LA ÉTICA PÚBLICA</c:v>
                      </c:pt>
                      <c:pt idx="7">
                        <c:v>COMPONENTE 8. GESTIÓN DE RIESGOS DE CORRUPCIÓN - MAPAS DE RIESGO</c:v>
                      </c:pt>
                      <c:pt idx="8">
                        <c:v>COMPONENTE 9. MEDIDAS DE DEBIDA DILIGENCIA Y PREVENCIÓN DE LAVADO DE ACTIVOS</c:v>
                      </c:pt>
                    </c:strCache>
                  </c:strRef>
                </c:cat>
                <c:val>
                  <c:numRef>
                    <c:extLst xmlns:c15="http://schemas.microsoft.com/office/drawing/2012/chart">
                      <c:ext xmlns:c15="http://schemas.microsoft.com/office/drawing/2012/chart" uri="{02D57815-91ED-43cb-92C2-25804820EDAC}">
                        <c15:formulaRef>
                          <c15:sqref>'Informe OCI 31-12-2024'!$G$8:$G$16</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8-5C71-452E-9E85-EDFD80214AE2}"/>
                  </c:ext>
                </c:extLst>
              </c15:ser>
            </c15:filteredBarSeries>
            <c15:filteredBarSeries>
              <c15:ser>
                <c:idx val="4"/>
                <c:order val="4"/>
                <c:spPr>
                  <a:solidFill>
                    <a:schemeClr val="accent5"/>
                  </a:solidFill>
                  <a:ln>
                    <a:noFill/>
                  </a:ln>
                  <a:effectLst/>
                  <a:sp3d/>
                </c:spPr>
                <c:invertIfNegative val="0"/>
                <c:cat>
                  <c:strRef>
                    <c:extLst xmlns:c15="http://schemas.microsoft.com/office/drawing/2012/chart">
                      <c:ext xmlns:c15="http://schemas.microsoft.com/office/drawing/2012/chart" uri="{02D57815-91ED-43cb-92C2-25804820EDAC}">
                        <c15:formulaRef>
                          <c15:sqref>'Informe OCI 31-12-2024'!$C$8:$C$16</c15:sqref>
                        </c15:formulaRef>
                      </c:ext>
                    </c:extLst>
                    <c:strCache>
                      <c:ptCount val="9"/>
                      <c:pt idx="0">
                        <c:v>COMPONENTE 1. MECANISMOS PARA LA TRANSPARENCIA Y ACCESO A LA INFORMACIÓN</c:v>
                      </c:pt>
                      <c:pt idx="1">
                        <c:v>COMPONENTE 2. RENDICIÓN DE CUENTAS</c:v>
                      </c:pt>
                      <c:pt idx="2">
                        <c:v>COMPONENTE 3. MECANISMOS PARA MEJORAR LA ATENCIÓN AL CIUDADANO</c:v>
                      </c:pt>
                      <c:pt idx="3">
                        <c:v>COMPONENTE 4. RACIONALIZACIÓN DE TRÁMITES</c:v>
                      </c:pt>
                      <c:pt idx="4">
                        <c:v>COMPONENTE 5. APERTURA DE INFORMACIÓN Y DATOS ABIERTOS</c:v>
                      </c:pt>
                      <c:pt idx="5">
                        <c:v>COMPONENTE 6. PARTICIPACIÓN E INNOVACIÓN EN LA GESTIÓN PÚBLICA</c:v>
                      </c:pt>
                      <c:pt idx="6">
                        <c:v>COMPONENTE 7. PROMOCIÓN DE LA INTEGRIDAD Y LA ÉTICA PÚBLICA</c:v>
                      </c:pt>
                      <c:pt idx="7">
                        <c:v>COMPONENTE 8. GESTIÓN DE RIESGOS DE CORRUPCIÓN - MAPAS DE RIESGO</c:v>
                      </c:pt>
                      <c:pt idx="8">
                        <c:v>COMPONENTE 9. MEDIDAS DE DEBIDA DILIGENCIA Y PREVENCIÓN DE LAVADO DE ACTIVOS</c:v>
                      </c:pt>
                    </c:strCache>
                  </c:strRef>
                </c:cat>
                <c:val>
                  <c:numRef>
                    <c:extLst xmlns:c15="http://schemas.microsoft.com/office/drawing/2012/chart">
                      <c:ext xmlns:c15="http://schemas.microsoft.com/office/drawing/2012/chart" uri="{02D57815-91ED-43cb-92C2-25804820EDAC}">
                        <c15:formulaRef>
                          <c15:sqref>'Informe OCI 31-12-2024'!$H$8:$H$16</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9-5C71-452E-9E85-EDFD80214AE2}"/>
                  </c:ext>
                </c:extLst>
              </c15:ser>
            </c15:filteredBarSeries>
          </c:ext>
        </c:extLst>
      </c:bar3DChart>
      <c:catAx>
        <c:axId val="10830044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83004960"/>
        <c:crosses val="autoZero"/>
        <c:auto val="1"/>
        <c:lblAlgn val="ctr"/>
        <c:lblOffset val="100"/>
        <c:noMultiLvlLbl val="0"/>
      </c:catAx>
      <c:valAx>
        <c:axId val="1083004960"/>
        <c:scaling>
          <c:orientation val="minMax"/>
        </c:scaling>
        <c:delete val="1"/>
        <c:axPos val="l"/>
        <c:numFmt formatCode="0.00%" sourceLinked="1"/>
        <c:majorTickMark val="none"/>
        <c:minorTickMark val="none"/>
        <c:tickLblPos val="nextTo"/>
        <c:crossAx val="108300448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hyperlink" Target="#PTEP!A1"/></Relationships>
</file>

<file path=xl/drawings/_rels/drawing6.xml.rels><?xml version="1.0" encoding="UTF-8" standalone="yes"?>
<Relationships xmlns="http://schemas.openxmlformats.org/package/2006/relationships"><Relationship Id="rId3" Type="http://schemas.openxmlformats.org/officeDocument/2006/relationships/hyperlink" Target="#PTEP!A1"/><Relationship Id="rId2" Type="http://schemas.openxmlformats.org/officeDocument/2006/relationships/image" Target="../media/image1.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9.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158750</xdr:colOff>
      <xdr:row>0</xdr:row>
      <xdr:rowOff>111125</xdr:rowOff>
    </xdr:from>
    <xdr:to>
      <xdr:col>0</xdr:col>
      <xdr:colOff>1238091</xdr:colOff>
      <xdr:row>0</xdr:row>
      <xdr:rowOff>1301750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750" y="111125"/>
          <a:ext cx="1079341" cy="11906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285750</xdr:colOff>
      <xdr:row>0</xdr:row>
      <xdr:rowOff>76200</xdr:rowOff>
    </xdr:from>
    <xdr:to>
      <xdr:col>1</xdr:col>
      <xdr:colOff>1023937</xdr:colOff>
      <xdr:row>0</xdr:row>
      <xdr:rowOff>925974</xdr:rowOff>
    </xdr:to>
    <xdr:pic>
      <xdr:nvPicPr>
        <xdr:cNvPr id="5" name="Imagen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76200"/>
          <a:ext cx="738187" cy="849774"/>
        </a:xfrm>
        <a:prstGeom prst="rect">
          <a:avLst/>
        </a:prstGeom>
      </xdr:spPr>
    </xdr:pic>
    <xdr:clientData/>
  </xdr:twoCellAnchor>
  <xdr:twoCellAnchor>
    <xdr:from>
      <xdr:col>11</xdr:col>
      <xdr:colOff>65509</xdr:colOff>
      <xdr:row>0</xdr:row>
      <xdr:rowOff>1051497</xdr:rowOff>
    </xdr:from>
    <xdr:to>
      <xdr:col>11</xdr:col>
      <xdr:colOff>817984</xdr:colOff>
      <xdr:row>0</xdr:row>
      <xdr:rowOff>1337247</xdr:rowOff>
    </xdr:to>
    <xdr:sp macro="" textlink="">
      <xdr:nvSpPr>
        <xdr:cNvPr id="2" name="Rectángulo redondeado 1">
          <a:hlinkClick xmlns:r="http://schemas.openxmlformats.org/officeDocument/2006/relationships" r:id="rId2"/>
          <a:extLst>
            <a:ext uri="{FF2B5EF4-FFF2-40B4-BE49-F238E27FC236}">
              <a16:creationId xmlns:a16="http://schemas.microsoft.com/office/drawing/2014/main" id="{D484BF5F-82EC-5238-330A-1F15CBACDCA9}"/>
            </a:ext>
            <a:ext uri="{147F2762-F138-4A5C-976F-8EAC2B608ADB}">
              <a16:predDERef xmlns:a16="http://schemas.microsoft.com/office/drawing/2014/main" pred="{3CFF865E-58FF-2C85-559E-3BED0E7A84FF}"/>
            </a:ext>
          </a:extLst>
        </xdr:cNvPr>
        <xdr:cNvSpPr/>
      </xdr:nvSpPr>
      <xdr:spPr>
        <a:xfrm>
          <a:off x="17416085" y="1051497"/>
          <a:ext cx="752475" cy="285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4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295275</xdr:colOff>
      <xdr:row>0</xdr:row>
      <xdr:rowOff>28575</xdr:rowOff>
    </xdr:from>
    <xdr:to>
      <xdr:col>1</xdr:col>
      <xdr:colOff>976313</xdr:colOff>
      <xdr:row>0</xdr:row>
      <xdr:rowOff>804642</xdr:rowOff>
    </xdr:to>
    <xdr:pic>
      <xdr:nvPicPr>
        <xdr:cNvPr id="5" name="Imagen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5806" y="28575"/>
          <a:ext cx="681038" cy="776067"/>
        </a:xfrm>
        <a:prstGeom prst="rect">
          <a:avLst/>
        </a:prstGeom>
      </xdr:spPr>
    </xdr:pic>
    <xdr:clientData/>
  </xdr:twoCellAnchor>
  <xdr:twoCellAnchor>
    <xdr:from>
      <xdr:col>11</xdr:col>
      <xdr:colOff>95249</xdr:colOff>
      <xdr:row>0</xdr:row>
      <xdr:rowOff>1083551</xdr:rowOff>
    </xdr:from>
    <xdr:to>
      <xdr:col>11</xdr:col>
      <xdr:colOff>790574</xdr:colOff>
      <xdr:row>0</xdr:row>
      <xdr:rowOff>1378826</xdr:rowOff>
    </xdr:to>
    <xdr:sp macro="" textlink="">
      <xdr:nvSpPr>
        <xdr:cNvPr id="2" name="Rectángulo redondeado 2">
          <a:hlinkClick xmlns:r="http://schemas.openxmlformats.org/officeDocument/2006/relationships" r:id="rId2"/>
          <a:extLst>
            <a:ext uri="{FF2B5EF4-FFF2-40B4-BE49-F238E27FC236}">
              <a16:creationId xmlns:a16="http://schemas.microsoft.com/office/drawing/2014/main" id="{46ED7560-7F81-AE71-1FA7-820EADDB8DF2}"/>
            </a:ext>
            <a:ext uri="{147F2762-F138-4A5C-976F-8EAC2B608ADB}">
              <a16:predDERef xmlns:a16="http://schemas.microsoft.com/office/drawing/2014/main" pred="{7A7F7F4D-E50D-480C-A3BE-9BA52A7770A1}"/>
            </a:ext>
          </a:extLst>
        </xdr:cNvPr>
        <xdr:cNvSpPr/>
      </xdr:nvSpPr>
      <xdr:spPr>
        <a:xfrm>
          <a:off x="19725508" y="1083551"/>
          <a:ext cx="695325" cy="2952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4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185737</xdr:colOff>
      <xdr:row>0</xdr:row>
      <xdr:rowOff>59532</xdr:rowOff>
    </xdr:from>
    <xdr:to>
      <xdr:col>1</xdr:col>
      <xdr:colOff>916780</xdr:colOff>
      <xdr:row>0</xdr:row>
      <xdr:rowOff>898739</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2956" y="59532"/>
          <a:ext cx="731043" cy="839207"/>
        </a:xfrm>
        <a:prstGeom prst="rect">
          <a:avLst/>
        </a:prstGeom>
      </xdr:spPr>
    </xdr:pic>
    <xdr:clientData/>
  </xdr:twoCellAnchor>
  <xdr:twoCellAnchor>
    <xdr:from>
      <xdr:col>11</xdr:col>
      <xdr:colOff>79375</xdr:colOff>
      <xdr:row>0</xdr:row>
      <xdr:rowOff>705402</xdr:rowOff>
    </xdr:from>
    <xdr:to>
      <xdr:col>11</xdr:col>
      <xdr:colOff>841375</xdr:colOff>
      <xdr:row>0</xdr:row>
      <xdr:rowOff>1118152</xdr:rowOff>
    </xdr:to>
    <xdr:sp macro="" textlink="">
      <xdr:nvSpPr>
        <xdr:cNvPr id="2" name="Rectángulo redondeado 1">
          <a:hlinkClick xmlns:r="http://schemas.openxmlformats.org/officeDocument/2006/relationships" r:id="rId2"/>
          <a:extLst>
            <a:ext uri="{FF2B5EF4-FFF2-40B4-BE49-F238E27FC236}">
              <a16:creationId xmlns:a16="http://schemas.microsoft.com/office/drawing/2014/main" id="{5710447E-2094-B520-92FB-ABA28122A7FB}"/>
            </a:ext>
            <a:ext uri="{147F2762-F138-4A5C-976F-8EAC2B608ADB}">
              <a16:predDERef xmlns:a16="http://schemas.microsoft.com/office/drawing/2014/main" pred="{7A7F7F4D-E50D-480C-A3BE-9BA52A7770A1}"/>
            </a:ext>
          </a:extLst>
        </xdr:cNvPr>
        <xdr:cNvSpPr/>
      </xdr:nvSpPr>
      <xdr:spPr>
        <a:xfrm>
          <a:off x="22563897" y="705402"/>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466725</xdr:colOff>
      <xdr:row>0</xdr:row>
      <xdr:rowOff>171450</xdr:rowOff>
    </xdr:from>
    <xdr:to>
      <xdr:col>1</xdr:col>
      <xdr:colOff>819150</xdr:colOff>
      <xdr:row>0</xdr:row>
      <xdr:rowOff>600075</xdr:rowOff>
    </xdr:to>
    <xdr:pic>
      <xdr:nvPicPr>
        <xdr:cNvPr id="5" name="Imagen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6325" y="171450"/>
          <a:ext cx="352425" cy="428625"/>
        </a:xfrm>
        <a:prstGeom prst="rect">
          <a:avLst/>
        </a:prstGeom>
      </xdr:spPr>
    </xdr:pic>
    <xdr:clientData/>
  </xdr:twoCellAnchor>
  <xdr:twoCellAnchor>
    <xdr:from>
      <xdr:col>11</xdr:col>
      <xdr:colOff>122169</xdr:colOff>
      <xdr:row>0</xdr:row>
      <xdr:rowOff>1002194</xdr:rowOff>
    </xdr:from>
    <xdr:to>
      <xdr:col>11</xdr:col>
      <xdr:colOff>1138169</xdr:colOff>
      <xdr:row>0</xdr:row>
      <xdr:rowOff>1526069</xdr:rowOff>
    </xdr:to>
    <xdr:sp macro="" textlink="">
      <xdr:nvSpPr>
        <xdr:cNvPr id="2" name="Rectángulo redondeado 2">
          <a:hlinkClick xmlns:r="http://schemas.openxmlformats.org/officeDocument/2006/relationships" r:id="rId2"/>
          <a:extLst>
            <a:ext uri="{FF2B5EF4-FFF2-40B4-BE49-F238E27FC236}">
              <a16:creationId xmlns:a16="http://schemas.microsoft.com/office/drawing/2014/main" id="{53AEB04F-F33D-785C-9DCC-452E5B139AD0}"/>
            </a:ext>
            <a:ext uri="{147F2762-F138-4A5C-976F-8EAC2B608ADB}">
              <a16:predDERef xmlns:a16="http://schemas.microsoft.com/office/drawing/2014/main" pred="{7A7F7F4D-E50D-480C-A3BE-9BA52A7770A1}"/>
            </a:ext>
          </a:extLst>
        </xdr:cNvPr>
        <xdr:cNvSpPr/>
      </xdr:nvSpPr>
      <xdr:spPr>
        <a:xfrm>
          <a:off x="21546517" y="1002194"/>
          <a:ext cx="1016000" cy="5238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8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409700" cy="1607820"/>
    <xdr:pic>
      <xdr:nvPicPr>
        <xdr:cNvPr id="2" name="Imagen 1">
          <a:extLst>
            <a:ext uri="{FF2B5EF4-FFF2-40B4-BE49-F238E27FC236}">
              <a16:creationId xmlns:a16="http://schemas.microsoft.com/office/drawing/2014/main" id="{CE0A47AC-2D5C-4293-A6D9-D84E205A20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3597" t="3812" r="43393" b="85611"/>
        <a:stretch>
          <a:fillRect/>
        </a:stretch>
      </xdr:blipFill>
      <xdr:spPr bwMode="auto">
        <a:xfrm>
          <a:off x="0" y="0"/>
          <a:ext cx="1409700" cy="160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9</xdr:col>
      <xdr:colOff>523875</xdr:colOff>
      <xdr:row>6</xdr:row>
      <xdr:rowOff>109537</xdr:rowOff>
    </xdr:from>
    <xdr:to>
      <xdr:col>15</xdr:col>
      <xdr:colOff>523875</xdr:colOff>
      <xdr:row>15</xdr:row>
      <xdr:rowOff>147637</xdr:rowOff>
    </xdr:to>
    <xdr:graphicFrame macro="">
      <xdr:nvGraphicFramePr>
        <xdr:cNvPr id="4" name="Gráfico 3">
          <a:extLst>
            <a:ext uri="{FF2B5EF4-FFF2-40B4-BE49-F238E27FC236}">
              <a16:creationId xmlns:a16="http://schemas.microsoft.com/office/drawing/2014/main" id="{80A86E06-C961-06FF-79FF-E967EFBE86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409700" cy="1607820"/>
    <xdr:pic>
      <xdr:nvPicPr>
        <xdr:cNvPr id="2" name="Imagen 1">
          <a:extLst>
            <a:ext uri="{FF2B5EF4-FFF2-40B4-BE49-F238E27FC236}">
              <a16:creationId xmlns:a16="http://schemas.microsoft.com/office/drawing/2014/main" id="{0861E257-4E5D-47E4-8DD0-7F81D6B808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3597" t="3812" r="43393" b="85611"/>
        <a:stretch>
          <a:fillRect/>
        </a:stretch>
      </xdr:blipFill>
      <xdr:spPr bwMode="auto">
        <a:xfrm>
          <a:off x="0" y="0"/>
          <a:ext cx="1409700" cy="160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9</xdr:col>
      <xdr:colOff>523875</xdr:colOff>
      <xdr:row>6</xdr:row>
      <xdr:rowOff>109537</xdr:rowOff>
    </xdr:from>
    <xdr:to>
      <xdr:col>15</xdr:col>
      <xdr:colOff>523875</xdr:colOff>
      <xdr:row>15</xdr:row>
      <xdr:rowOff>147637</xdr:rowOff>
    </xdr:to>
    <xdr:graphicFrame macro="">
      <xdr:nvGraphicFramePr>
        <xdr:cNvPr id="3" name="Gráfico 2">
          <a:extLst>
            <a:ext uri="{FF2B5EF4-FFF2-40B4-BE49-F238E27FC236}">
              <a16:creationId xmlns:a16="http://schemas.microsoft.com/office/drawing/2014/main" id="{08F53B0E-C522-42EF-851E-70C009E9BD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158750</xdr:colOff>
      <xdr:row>0</xdr:row>
      <xdr:rowOff>111125</xdr:rowOff>
    </xdr:from>
    <xdr:to>
      <xdr:col>1</xdr:col>
      <xdr:colOff>1238091</xdr:colOff>
      <xdr:row>0</xdr:row>
      <xdr:rowOff>1412875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125" y="111125"/>
          <a:ext cx="1079341" cy="1301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627342</xdr:colOff>
      <xdr:row>0</xdr:row>
      <xdr:rowOff>622299</xdr:rowOff>
    </xdr:from>
    <xdr:to>
      <xdr:col>10</xdr:col>
      <xdr:colOff>243415</xdr:colOff>
      <xdr:row>0</xdr:row>
      <xdr:rowOff>1099110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3E656C87-D33B-7A23-35A8-0A03BE5E079D}"/>
            </a:ext>
            <a:ext uri="{147F2762-F138-4A5C-976F-8EAC2B608ADB}">
              <a16:predDERef xmlns:a16="http://schemas.microsoft.com/office/drawing/2014/main" pred="{7A7F7F4D-E50D-480C-A3BE-9BA52A7770A1}"/>
            </a:ext>
          </a:extLst>
        </xdr:cNvPr>
        <xdr:cNvSpPr/>
      </xdr:nvSpPr>
      <xdr:spPr>
        <a:xfrm>
          <a:off x="12353675" y="622299"/>
          <a:ext cx="833157" cy="476811"/>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200" b="1"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466725</xdr:colOff>
      <xdr:row>0</xdr:row>
      <xdr:rowOff>190500</xdr:rowOff>
    </xdr:from>
    <xdr:to>
      <xdr:col>1</xdr:col>
      <xdr:colOff>1416891</xdr:colOff>
      <xdr:row>0</xdr:row>
      <xdr:rowOff>1181100</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8725" y="190500"/>
          <a:ext cx="950166"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365124</xdr:colOff>
      <xdr:row>0</xdr:row>
      <xdr:rowOff>63500</xdr:rowOff>
    </xdr:from>
    <xdr:to>
      <xdr:col>1</xdr:col>
      <xdr:colOff>1666875</xdr:colOff>
      <xdr:row>0</xdr:row>
      <xdr:rowOff>1659382</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7124" y="63500"/>
          <a:ext cx="1301751" cy="1595882"/>
        </a:xfrm>
        <a:prstGeom prst="rect">
          <a:avLst/>
        </a:prstGeom>
      </xdr:spPr>
    </xdr:pic>
    <xdr:clientData/>
  </xdr:twoCellAnchor>
  <xdr:twoCellAnchor>
    <xdr:from>
      <xdr:col>11</xdr:col>
      <xdr:colOff>156633</xdr:colOff>
      <xdr:row>0</xdr:row>
      <xdr:rowOff>635000</xdr:rowOff>
    </xdr:from>
    <xdr:to>
      <xdr:col>13</xdr:col>
      <xdr:colOff>179916</xdr:colOff>
      <xdr:row>0</xdr:row>
      <xdr:rowOff>1099608</xdr:rowOff>
    </xdr:to>
    <xdr:sp macro="" textlink="">
      <xdr:nvSpPr>
        <xdr:cNvPr id="6" name="Rectángulo redondeado 5">
          <a:hlinkClick xmlns:r="http://schemas.openxmlformats.org/officeDocument/2006/relationships" r:id="rId3"/>
          <a:extLst>
            <a:ext uri="{FF2B5EF4-FFF2-40B4-BE49-F238E27FC236}">
              <a16:creationId xmlns:a16="http://schemas.microsoft.com/office/drawing/2014/main" id="{03EFC4DB-0367-9541-940D-A4DBB1B55557}"/>
            </a:ext>
            <a:ext uri="{147F2762-F138-4A5C-976F-8EAC2B608ADB}">
              <a16:predDERef xmlns:a16="http://schemas.microsoft.com/office/drawing/2014/main" pred="{8F243811-F731-4614-B086-24CAFBEB1DEB}"/>
            </a:ext>
          </a:extLst>
        </xdr:cNvPr>
        <xdr:cNvSpPr/>
      </xdr:nvSpPr>
      <xdr:spPr>
        <a:xfrm>
          <a:off x="17428633" y="635000"/>
          <a:ext cx="1123950" cy="464608"/>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4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277813</xdr:colOff>
      <xdr:row>0</xdr:row>
      <xdr:rowOff>186531</xdr:rowOff>
    </xdr:from>
    <xdr:to>
      <xdr:col>1</xdr:col>
      <xdr:colOff>1476375</xdr:colOff>
      <xdr:row>0</xdr:row>
      <xdr:rowOff>1543681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501" y="186531"/>
          <a:ext cx="1198562" cy="1357150"/>
        </a:xfrm>
        <a:prstGeom prst="rect">
          <a:avLst/>
        </a:prstGeom>
      </xdr:spPr>
    </xdr:pic>
    <xdr:clientData/>
  </xdr:twoCellAnchor>
  <xdr:twoCellAnchor>
    <xdr:from>
      <xdr:col>11</xdr:col>
      <xdr:colOff>201082</xdr:colOff>
      <xdr:row>0</xdr:row>
      <xdr:rowOff>987425</xdr:rowOff>
    </xdr:from>
    <xdr:to>
      <xdr:col>13</xdr:col>
      <xdr:colOff>264582</xdr:colOff>
      <xdr:row>0</xdr:row>
      <xdr:rowOff>1463675</xdr:rowOff>
    </xdr:to>
    <xdr:sp macro="" textlink="">
      <xdr:nvSpPr>
        <xdr:cNvPr id="4" name="Rectángulo redondeado 3">
          <a:hlinkClick xmlns:r="http://schemas.openxmlformats.org/officeDocument/2006/relationships" r:id="rId2"/>
          <a:extLst>
            <a:ext uri="{FF2B5EF4-FFF2-40B4-BE49-F238E27FC236}">
              <a16:creationId xmlns:a16="http://schemas.microsoft.com/office/drawing/2014/main" id="{FD34D7D6-6900-D3A1-9D80-875012FB3AEB}"/>
            </a:ext>
            <a:ext uri="{147F2762-F138-4A5C-976F-8EAC2B608ADB}">
              <a16:predDERef xmlns:a16="http://schemas.microsoft.com/office/drawing/2014/main" pred="{39779545-7444-420E-9731-37DCA53901F3}"/>
            </a:ext>
          </a:extLst>
        </xdr:cNvPr>
        <xdr:cNvSpPr/>
      </xdr:nvSpPr>
      <xdr:spPr>
        <a:xfrm>
          <a:off x="16922749" y="987425"/>
          <a:ext cx="952500" cy="4762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338667</xdr:colOff>
      <xdr:row>0</xdr:row>
      <xdr:rowOff>582083</xdr:rowOff>
    </xdr:from>
    <xdr:to>
      <xdr:col>12</xdr:col>
      <xdr:colOff>550334</xdr:colOff>
      <xdr:row>0</xdr:row>
      <xdr:rowOff>1058333</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500-000003000000}"/>
            </a:ext>
            <a:ext uri="{147F2762-F138-4A5C-976F-8EAC2B608ADB}">
              <a16:predDERef xmlns:a16="http://schemas.microsoft.com/office/drawing/2014/main" pred="{8688BB8B-9738-470E-AEB8-45F087025AD4}"/>
            </a:ext>
          </a:extLst>
        </xdr:cNvPr>
        <xdr:cNvSpPr/>
      </xdr:nvSpPr>
      <xdr:spPr>
        <a:xfrm>
          <a:off x="10720917" y="582083"/>
          <a:ext cx="1111250" cy="4762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301625</xdr:colOff>
      <xdr:row>0</xdr:row>
      <xdr:rowOff>31751</xdr:rowOff>
    </xdr:from>
    <xdr:to>
      <xdr:col>1</xdr:col>
      <xdr:colOff>1415857</xdr:colOff>
      <xdr:row>0</xdr:row>
      <xdr:rowOff>1291167</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6792" y="31751"/>
          <a:ext cx="1118466" cy="125941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304799</xdr:colOff>
      <xdr:row>0</xdr:row>
      <xdr:rowOff>0</xdr:rowOff>
    </xdr:from>
    <xdr:to>
      <xdr:col>1</xdr:col>
      <xdr:colOff>1047748</xdr:colOff>
      <xdr:row>0</xdr:row>
      <xdr:rowOff>860256</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237" y="0"/>
          <a:ext cx="742949" cy="860256"/>
        </a:xfrm>
        <a:prstGeom prst="rect">
          <a:avLst/>
        </a:prstGeom>
      </xdr:spPr>
    </xdr:pic>
    <xdr:clientData/>
  </xdr:twoCellAnchor>
  <xdr:twoCellAnchor>
    <xdr:from>
      <xdr:col>11</xdr:col>
      <xdr:colOff>52456</xdr:colOff>
      <xdr:row>0</xdr:row>
      <xdr:rowOff>465668</xdr:rowOff>
    </xdr:from>
    <xdr:to>
      <xdr:col>13</xdr:col>
      <xdr:colOff>370417</xdr:colOff>
      <xdr:row>0</xdr:row>
      <xdr:rowOff>906946</xdr:rowOff>
    </xdr:to>
    <xdr:sp macro="" textlink="">
      <xdr:nvSpPr>
        <xdr:cNvPr id="2" name="Rectángulo redondeado 1">
          <a:hlinkClick xmlns:r="http://schemas.openxmlformats.org/officeDocument/2006/relationships" r:id="rId2"/>
          <a:extLst>
            <a:ext uri="{FF2B5EF4-FFF2-40B4-BE49-F238E27FC236}">
              <a16:creationId xmlns:a16="http://schemas.microsoft.com/office/drawing/2014/main" id="{95844863-0C20-B4EE-5E6A-F3AE96AAFE19}"/>
            </a:ext>
            <a:ext uri="{147F2762-F138-4A5C-976F-8EAC2B608ADB}">
              <a16:predDERef xmlns:a16="http://schemas.microsoft.com/office/drawing/2014/main" pred="{DB23D2B2-9853-4368-8071-1DC3497868E1}"/>
            </a:ext>
          </a:extLst>
        </xdr:cNvPr>
        <xdr:cNvSpPr/>
      </xdr:nvSpPr>
      <xdr:spPr>
        <a:xfrm>
          <a:off x="16160289" y="465668"/>
          <a:ext cx="1016461" cy="441278"/>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jgovcol.sharepoint.com/Users/USUARIO/Downloads/Programa%20de%20Transparecia%20y%20&#201;tica%20P&#250;blica%20-PTEP%202024%20-%20V3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lau_/Downloads/Programa%20de%20Transparecia%20y%20&#201;tica%20P&#250;blica%20-PTEP%202024%20-%20V3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EP"/>
      <sheetName val="Instrucciones"/>
      <sheetName val="Componente 1"/>
      <sheetName val="Componente 2"/>
      <sheetName val="Componente 3"/>
      <sheetName val="Componente 4"/>
      <sheetName val="Componente 5"/>
      <sheetName val="Componente 6"/>
      <sheetName val="Componente 7"/>
      <sheetName val="Componente 8"/>
      <sheetName val="Componente 9"/>
    </sheetNames>
    <sheetDataSet>
      <sheetData sheetId="0" refreshError="1"/>
      <sheetData sheetId="1" refreshError="1"/>
      <sheetData sheetId="2" refreshError="1"/>
      <sheetData sheetId="3" refreshError="1">
        <row r="5">
          <cell r="C5" t="str">
            <v>2.1.1</v>
          </cell>
        </row>
        <row r="6">
          <cell r="C6" t="str">
            <v>2.1.2</v>
          </cell>
        </row>
        <row r="7">
          <cell r="C7" t="str">
            <v>2.1.3</v>
          </cell>
        </row>
        <row r="8">
          <cell r="C8" t="str">
            <v>2.2.1</v>
          </cell>
        </row>
        <row r="9">
          <cell r="C9" t="str">
            <v>2.2.2</v>
          </cell>
        </row>
        <row r="10">
          <cell r="C10" t="str">
            <v>2.2.3</v>
          </cell>
        </row>
        <row r="11">
          <cell r="C11" t="str">
            <v>2.2.4</v>
          </cell>
        </row>
        <row r="12">
          <cell r="C12" t="str">
            <v>2.2.5</v>
          </cell>
        </row>
        <row r="13">
          <cell r="C13" t="str">
            <v>2.2.6</v>
          </cell>
        </row>
        <row r="14">
          <cell r="C14" t="str">
            <v>2.3.1</v>
          </cell>
        </row>
        <row r="15">
          <cell r="C15" t="str">
            <v>2.3.2</v>
          </cell>
        </row>
        <row r="16">
          <cell r="C16" t="str">
            <v>2.3.3</v>
          </cell>
        </row>
        <row r="17">
          <cell r="C17" t="str">
            <v>2.4.1</v>
          </cell>
        </row>
        <row r="18">
          <cell r="C18" t="str">
            <v>2.4.2</v>
          </cell>
        </row>
        <row r="19">
          <cell r="C19" t="str">
            <v>2.4.3</v>
          </cell>
        </row>
        <row r="20">
          <cell r="C20" t="str">
            <v>2.5.1</v>
          </cell>
        </row>
        <row r="21">
          <cell r="C21" t="str">
            <v>2.5.2</v>
          </cell>
        </row>
        <row r="22">
          <cell r="C22" t="str">
            <v>2.5.3</v>
          </cell>
        </row>
        <row r="23">
          <cell r="C23" t="str">
            <v>2.5.4</v>
          </cell>
        </row>
        <row r="24">
          <cell r="C24" t="str">
            <v>2.6.1</v>
          </cell>
        </row>
        <row r="25">
          <cell r="C25" t="str">
            <v>2.6.2</v>
          </cell>
        </row>
        <row r="26">
          <cell r="C26" t="str">
            <v>2.6.3</v>
          </cell>
        </row>
      </sheetData>
      <sheetData sheetId="4" refreshError="1">
        <row r="5">
          <cell r="C5" t="str">
            <v>3.1.1</v>
          </cell>
        </row>
        <row r="6">
          <cell r="C6" t="str">
            <v>3.1.2</v>
          </cell>
        </row>
        <row r="7">
          <cell r="C7" t="str">
            <v>3.2.1</v>
          </cell>
        </row>
        <row r="8">
          <cell r="C8" t="str">
            <v>3.2.2</v>
          </cell>
        </row>
        <row r="9">
          <cell r="C9" t="str">
            <v>3.2.3</v>
          </cell>
        </row>
        <row r="10">
          <cell r="C10" t="str">
            <v>3.3.1</v>
          </cell>
        </row>
        <row r="11">
          <cell r="C11" t="str">
            <v>3.4.1</v>
          </cell>
        </row>
        <row r="12">
          <cell r="C12" t="str">
            <v>3.4.2</v>
          </cell>
        </row>
        <row r="13">
          <cell r="C13" t="str">
            <v>3.5.1</v>
          </cell>
        </row>
        <row r="14">
          <cell r="C14" t="str">
            <v>3.6.1</v>
          </cell>
        </row>
      </sheetData>
      <sheetData sheetId="5" refreshError="1">
        <row r="14">
          <cell r="C14" t="str">
            <v>4.1.1</v>
          </cell>
        </row>
        <row r="15">
          <cell r="C15" t="str">
            <v>4.2.1</v>
          </cell>
        </row>
      </sheetData>
      <sheetData sheetId="6" refreshError="1">
        <row r="5">
          <cell r="C5" t="str">
            <v>5.1.1</v>
          </cell>
        </row>
        <row r="6">
          <cell r="C6" t="str">
            <v>5.1.2</v>
          </cell>
        </row>
        <row r="7">
          <cell r="C7" t="str">
            <v>5.2.1</v>
          </cell>
        </row>
        <row r="8">
          <cell r="C8" t="str">
            <v>5.2.2</v>
          </cell>
        </row>
        <row r="9">
          <cell r="C9" t="str">
            <v>5.2.3</v>
          </cell>
        </row>
        <row r="10">
          <cell r="C10" t="str">
            <v>5.3.1</v>
          </cell>
        </row>
        <row r="11">
          <cell r="C11" t="str">
            <v>5.3.2</v>
          </cell>
        </row>
        <row r="12">
          <cell r="C12" t="str">
            <v>5.4.1</v>
          </cell>
        </row>
      </sheetData>
      <sheetData sheetId="7" refreshError="1"/>
      <sheetData sheetId="8" refreshError="1">
        <row r="5">
          <cell r="C5" t="str">
            <v>7.1.1</v>
          </cell>
        </row>
        <row r="6">
          <cell r="C6" t="str">
            <v>7.1.2</v>
          </cell>
        </row>
        <row r="7">
          <cell r="C7" t="str">
            <v>7.2.1</v>
          </cell>
        </row>
        <row r="8">
          <cell r="C8" t="str">
            <v>7.2.2</v>
          </cell>
        </row>
        <row r="9">
          <cell r="C9" t="str">
            <v>7.2.3</v>
          </cell>
        </row>
        <row r="10">
          <cell r="C10" t="str">
            <v>7.3.1</v>
          </cell>
        </row>
        <row r="11">
          <cell r="C11" t="str">
            <v>7.4.1</v>
          </cell>
        </row>
        <row r="12">
          <cell r="C12" t="str">
            <v>7.5.1</v>
          </cell>
        </row>
        <row r="13">
          <cell r="C13" t="str">
            <v>7.5.2</v>
          </cell>
        </row>
      </sheetData>
      <sheetData sheetId="9" refreshError="1">
        <row r="5">
          <cell r="C5" t="str">
            <v>8.1.1</v>
          </cell>
        </row>
        <row r="6">
          <cell r="C6" t="str">
            <v>8.2.1</v>
          </cell>
        </row>
        <row r="7">
          <cell r="C7" t="str">
            <v>8.3.1</v>
          </cell>
        </row>
        <row r="8">
          <cell r="C8" t="str">
            <v>8.3.2</v>
          </cell>
        </row>
        <row r="9">
          <cell r="C9" t="str">
            <v>8.3.3</v>
          </cell>
        </row>
        <row r="10">
          <cell r="C10" t="str">
            <v>8.4.1</v>
          </cell>
        </row>
        <row r="11">
          <cell r="C11" t="str">
            <v>8.4.2</v>
          </cell>
        </row>
        <row r="12">
          <cell r="C12" t="str">
            <v>8.4.3</v>
          </cell>
        </row>
      </sheetData>
      <sheetData sheetId="10" refreshError="1">
        <row r="5">
          <cell r="C5" t="str">
            <v>9.1.1</v>
          </cell>
        </row>
        <row r="6">
          <cell r="C6" t="str">
            <v>9.2.1</v>
          </cell>
        </row>
        <row r="7">
          <cell r="C7" t="str">
            <v>9.3.1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EP"/>
      <sheetName val="Instrucciones"/>
      <sheetName val="Componente 1"/>
      <sheetName val="Componente 2"/>
      <sheetName val="Componente 3"/>
      <sheetName val="Componente 4"/>
      <sheetName val="Componente 5"/>
      <sheetName val="Componente 6"/>
      <sheetName val="Componente 7"/>
      <sheetName val="Componente 8"/>
      <sheetName val="Componente 9"/>
    </sheetNames>
    <sheetDataSet>
      <sheetData sheetId="0">
        <row r="10">
          <cell r="D10">
            <v>20</v>
          </cell>
          <cell r="G10">
            <v>0.21505376344086022</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8.bin"/><Relationship Id="rId5" Type="http://schemas.openxmlformats.org/officeDocument/2006/relationships/comments" Target="../comments6.xml"/><Relationship Id="rId4" Type="http://schemas.openxmlformats.org/officeDocument/2006/relationships/vmlDrawing" Target="../drawings/vmlDrawing14.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1.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0.bin"/><Relationship Id="rId1" Type="http://schemas.openxmlformats.org/officeDocument/2006/relationships/hyperlink" Target="https://scj.gov.co/sites/default/files/control/Matriz_Segundo_Seguimiento_Mapa_Riesgos_Corrupcion_2024.xlsx" TargetMode="External"/><Relationship Id="rId6" Type="http://schemas.openxmlformats.org/officeDocument/2006/relationships/comments" Target="../comments8.xml"/><Relationship Id="rId5" Type="http://schemas.openxmlformats.org/officeDocument/2006/relationships/vmlDrawing" Target="../drawings/vmlDrawing17.vml"/><Relationship Id="rId4" Type="http://schemas.openxmlformats.org/officeDocument/2006/relationships/vmlDrawing" Target="../drawings/vmlDrawing16.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3.xml"/><Relationship Id="rId1" Type="http://schemas.openxmlformats.org/officeDocument/2006/relationships/printerSettings" Target="../printerSettings/printerSettings11.bin"/><Relationship Id="rId5" Type="http://schemas.openxmlformats.org/officeDocument/2006/relationships/comments" Target="../comments9.xml"/><Relationship Id="rId4" Type="http://schemas.openxmlformats.org/officeDocument/2006/relationships/vmlDrawing" Target="../drawings/vmlDrawing19.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vmlDrawing" Target="../drawings/vmlDrawing8.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vmlDrawing" Target="../drawings/vmlDrawing10.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7.bin"/><Relationship Id="rId1" Type="http://schemas.openxmlformats.org/officeDocument/2006/relationships/hyperlink" Target="https://datosabiertos.bogota.gov.co/dataset?organization=secretaria-distrital-de-seguridad-convivencia-y-justicia&amp;groups=seguridad-y-defensa" TargetMode="External"/><Relationship Id="rId6" Type="http://schemas.openxmlformats.org/officeDocument/2006/relationships/comments" Target="../comments5.xml"/><Relationship Id="rId5" Type="http://schemas.openxmlformats.org/officeDocument/2006/relationships/vmlDrawing" Target="../drawings/vmlDrawing12.vml"/><Relationship Id="rId4" Type="http://schemas.openxmlformats.org/officeDocument/2006/relationships/vmlDrawing" Target="../drawings/vmlDrawing1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21065"/>
    <pageSetUpPr fitToPage="1"/>
  </sheetPr>
  <dimension ref="A1:G18"/>
  <sheetViews>
    <sheetView showGridLines="0" zoomScale="80" zoomScaleNormal="80" zoomScaleSheetLayoutView="90" workbookViewId="0">
      <selection activeCell="B5" sqref="B5:G5"/>
    </sheetView>
  </sheetViews>
  <sheetFormatPr baseColWidth="10" defaultColWidth="9.140625" defaultRowHeight="15" x14ac:dyDescent="0.25"/>
  <cols>
    <col min="1" max="1" width="33.42578125" customWidth="1"/>
    <col min="6" max="6" width="30.85546875" customWidth="1"/>
    <col min="7" max="7" width="28.5703125" customWidth="1"/>
  </cols>
  <sheetData>
    <row r="1" spans="1:7" s="1" customFormat="1" ht="104.25" customHeight="1" thickBot="1" x14ac:dyDescent="0.25">
      <c r="A1" s="5"/>
      <c r="B1" s="537" t="s">
        <v>0</v>
      </c>
      <c r="C1" s="537"/>
      <c r="D1" s="537"/>
      <c r="E1" s="537"/>
      <c r="F1" s="537"/>
      <c r="G1" s="6" t="s">
        <v>1</v>
      </c>
    </row>
    <row r="2" spans="1:7" ht="15.75" thickBot="1" x14ac:dyDescent="0.3"/>
    <row r="3" spans="1:7" ht="15.75" thickBot="1" x14ac:dyDescent="0.3">
      <c r="A3" s="541" t="s">
        <v>2</v>
      </c>
      <c r="B3" s="542"/>
      <c r="C3" s="542"/>
      <c r="D3" s="542"/>
      <c r="E3" s="542"/>
      <c r="F3" s="542"/>
      <c r="G3" s="543"/>
    </row>
    <row r="4" spans="1:7" ht="42" customHeight="1" thickBot="1" x14ac:dyDescent="0.3">
      <c r="A4" s="12" t="s">
        <v>3</v>
      </c>
      <c r="B4" s="538" t="s">
        <v>4</v>
      </c>
      <c r="C4" s="539"/>
      <c r="D4" s="539"/>
      <c r="E4" s="539"/>
      <c r="F4" s="539"/>
      <c r="G4" s="540"/>
    </row>
    <row r="5" spans="1:7" ht="77.25" customHeight="1" thickBot="1" x14ac:dyDescent="0.3">
      <c r="A5" s="12" t="s">
        <v>5</v>
      </c>
      <c r="B5" s="538" t="s">
        <v>6</v>
      </c>
      <c r="C5" s="539"/>
      <c r="D5" s="539"/>
      <c r="E5" s="539"/>
      <c r="F5" s="539"/>
      <c r="G5" s="540"/>
    </row>
    <row r="6" spans="1:7" ht="75.75" customHeight="1" thickBot="1" x14ac:dyDescent="0.3">
      <c r="A6" s="12" t="s">
        <v>7</v>
      </c>
      <c r="B6" s="538" t="s">
        <v>8</v>
      </c>
      <c r="C6" s="539"/>
      <c r="D6" s="539"/>
      <c r="E6" s="539"/>
      <c r="F6" s="539"/>
      <c r="G6" s="540"/>
    </row>
    <row r="7" spans="1:7" ht="34.5" customHeight="1" thickBot="1" x14ac:dyDescent="0.3">
      <c r="A7" s="12" t="s">
        <v>9</v>
      </c>
      <c r="B7" s="538" t="s">
        <v>10</v>
      </c>
      <c r="C7" s="539"/>
      <c r="D7" s="539"/>
      <c r="E7" s="539"/>
      <c r="F7" s="539"/>
      <c r="G7" s="540"/>
    </row>
    <row r="8" spans="1:7" ht="44.25" customHeight="1" thickBot="1" x14ac:dyDescent="0.3">
      <c r="A8" s="12" t="s">
        <v>11</v>
      </c>
      <c r="B8" s="538" t="s">
        <v>12</v>
      </c>
      <c r="C8" s="539"/>
      <c r="D8" s="539"/>
      <c r="E8" s="539"/>
      <c r="F8" s="539"/>
      <c r="G8" s="540"/>
    </row>
    <row r="9" spans="1:7" ht="30" customHeight="1" thickBot="1" x14ac:dyDescent="0.3">
      <c r="A9" s="12" t="s">
        <v>13</v>
      </c>
      <c r="B9" s="538" t="s">
        <v>14</v>
      </c>
      <c r="C9" s="539"/>
      <c r="D9" s="539"/>
      <c r="E9" s="539"/>
      <c r="F9" s="539"/>
      <c r="G9" s="540"/>
    </row>
    <row r="10" spans="1:7" ht="38.25" customHeight="1" thickBot="1" x14ac:dyDescent="0.3">
      <c r="A10" s="12" t="s">
        <v>15</v>
      </c>
      <c r="B10" s="538" t="s">
        <v>16</v>
      </c>
      <c r="C10" s="539"/>
      <c r="D10" s="539"/>
      <c r="E10" s="539"/>
      <c r="F10" s="539"/>
      <c r="G10" s="540"/>
    </row>
    <row r="11" spans="1:7" ht="32.25" customHeight="1" thickBot="1" x14ac:dyDescent="0.3">
      <c r="A11" s="12" t="s">
        <v>17</v>
      </c>
      <c r="B11" s="538" t="s">
        <v>18</v>
      </c>
      <c r="C11" s="539"/>
      <c r="D11" s="539"/>
      <c r="E11" s="539"/>
      <c r="F11" s="539"/>
      <c r="G11" s="540"/>
    </row>
    <row r="12" spans="1:7" ht="60" customHeight="1" thickBot="1" x14ac:dyDescent="0.3">
      <c r="A12" s="12" t="s">
        <v>19</v>
      </c>
      <c r="B12" s="538" t="s">
        <v>20</v>
      </c>
      <c r="C12" s="539"/>
      <c r="D12" s="539"/>
      <c r="E12" s="539"/>
      <c r="F12" s="539"/>
      <c r="G12" s="540"/>
    </row>
    <row r="13" spans="1:7" ht="37.5" customHeight="1" thickBot="1" x14ac:dyDescent="0.3">
      <c r="A13" s="12" t="s">
        <v>21</v>
      </c>
      <c r="B13" s="538" t="s">
        <v>22</v>
      </c>
      <c r="C13" s="539"/>
      <c r="D13" s="539"/>
      <c r="E13" s="539"/>
      <c r="F13" s="539"/>
      <c r="G13" s="540"/>
    </row>
    <row r="14" spans="1:7" ht="15.75" thickBot="1" x14ac:dyDescent="0.3">
      <c r="A14" s="12" t="s">
        <v>23</v>
      </c>
      <c r="B14" s="538" t="s">
        <v>24</v>
      </c>
      <c r="C14" s="539"/>
      <c r="D14" s="539"/>
      <c r="E14" s="539"/>
      <c r="F14" s="539"/>
      <c r="G14" s="540"/>
    </row>
    <row r="15" spans="1:7" ht="15.75" thickBot="1" x14ac:dyDescent="0.3">
      <c r="A15" s="12" t="s">
        <v>25</v>
      </c>
      <c r="B15" s="538" t="s">
        <v>26</v>
      </c>
      <c r="C15" s="539"/>
      <c r="D15" s="539"/>
      <c r="E15" s="539"/>
      <c r="F15" s="539"/>
      <c r="G15" s="540"/>
    </row>
    <row r="16" spans="1:7" ht="49.5" customHeight="1" thickBot="1" x14ac:dyDescent="0.3">
      <c r="A16" s="12" t="s">
        <v>27</v>
      </c>
      <c r="B16" s="538" t="s">
        <v>28</v>
      </c>
      <c r="C16" s="539"/>
      <c r="D16" s="539"/>
      <c r="E16" s="539"/>
      <c r="F16" s="539"/>
      <c r="G16" s="540"/>
    </row>
    <row r="17" spans="1:7" ht="51.75" customHeight="1" thickBot="1" x14ac:dyDescent="0.3">
      <c r="A17" s="12" t="s">
        <v>29</v>
      </c>
      <c r="B17" s="538" t="s">
        <v>30</v>
      </c>
      <c r="C17" s="539"/>
      <c r="D17" s="539"/>
      <c r="E17" s="539"/>
      <c r="F17" s="539"/>
      <c r="G17" s="540"/>
    </row>
    <row r="18" spans="1:7" x14ac:dyDescent="0.25">
      <c r="B18" s="11"/>
      <c r="C18" s="11"/>
      <c r="D18" s="11"/>
      <c r="E18" s="11"/>
      <c r="F18" s="11"/>
      <c r="G18" s="11"/>
    </row>
  </sheetData>
  <mergeCells count="16">
    <mergeCell ref="B17:G17"/>
    <mergeCell ref="B13:G13"/>
    <mergeCell ref="B14:G14"/>
    <mergeCell ref="B15:G15"/>
    <mergeCell ref="B16:G16"/>
    <mergeCell ref="B1:F1"/>
    <mergeCell ref="B10:G10"/>
    <mergeCell ref="B11:G11"/>
    <mergeCell ref="B9:G9"/>
    <mergeCell ref="B12:G12"/>
    <mergeCell ref="A3:G3"/>
    <mergeCell ref="B4:G4"/>
    <mergeCell ref="B5:G5"/>
    <mergeCell ref="B6:G6"/>
    <mergeCell ref="B7:G7"/>
    <mergeCell ref="B8:G8"/>
  </mergeCells>
  <pageMargins left="0.70866141732283472" right="0.70866141732283472" top="0.74803149606299213" bottom="0.74803149606299213" header="0.31496062992125984" footer="0.31496062992125984"/>
  <pageSetup paperSize="9" scale="67" orientation="portrait" r:id="rId1"/>
  <headerFooter>
    <oddFooter>&amp;R&amp;G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B1:BV16"/>
  <sheetViews>
    <sheetView showGridLines="0" zoomScale="80" zoomScaleNormal="80" zoomScaleSheetLayoutView="70" workbookViewId="0"/>
  </sheetViews>
  <sheetFormatPr baseColWidth="10" defaultColWidth="9.140625" defaultRowHeight="12.75" x14ac:dyDescent="0.25"/>
  <cols>
    <col min="1" max="1" width="7.140625" style="58" customWidth="1"/>
    <col min="2" max="2" width="28.5703125" style="130" customWidth="1"/>
    <col min="3" max="3" width="11.42578125" style="58"/>
    <col min="4" max="4" width="47.85546875" style="58" customWidth="1"/>
    <col min="5" max="5" width="37.85546875" style="58" customWidth="1"/>
    <col min="6" max="6" width="21.85546875" style="58" customWidth="1"/>
    <col min="7" max="7" width="22.5703125" style="58" customWidth="1"/>
    <col min="8" max="8" width="20.85546875" style="58" customWidth="1"/>
    <col min="9" max="10" width="16.5703125" style="58" customWidth="1"/>
    <col min="11" max="11" width="17.140625" style="58" customWidth="1"/>
    <col min="12" max="12" width="12.85546875" style="58" customWidth="1"/>
    <col min="13" max="23" width="11.42578125" style="58"/>
    <col min="24" max="50" width="11.42578125" style="58" customWidth="1"/>
    <col min="51" max="54" width="11.42578125" style="58"/>
    <col min="55" max="55" width="23.140625" style="58" customWidth="1"/>
    <col min="56" max="56" width="23.42578125" style="58" customWidth="1"/>
    <col min="57" max="57" width="30.140625" style="58" customWidth="1"/>
    <col min="58" max="58" width="24.140625" style="58" customWidth="1"/>
    <col min="59" max="59" width="44.28515625" style="58" customWidth="1"/>
    <col min="60" max="60" width="28.85546875" style="58" customWidth="1"/>
    <col min="61" max="61" width="18.5703125" style="58" customWidth="1"/>
    <col min="62" max="62" width="36.85546875" style="58" customWidth="1"/>
    <col min="63" max="63" width="46.28515625" style="58" customWidth="1"/>
    <col min="64" max="64" width="68" style="58" customWidth="1"/>
    <col min="65" max="65" width="57" style="58" customWidth="1"/>
    <col min="66" max="66" width="58.5703125" style="58" customWidth="1"/>
    <col min="67" max="67" width="50.5703125" style="58" customWidth="1"/>
    <col min="68" max="68" width="30.7109375" style="58" customWidth="1"/>
    <col min="69" max="69" width="100.7109375" style="58" customWidth="1"/>
    <col min="70" max="70" width="30.7109375" style="58" customWidth="1"/>
    <col min="71" max="71" width="70.7109375" style="58" customWidth="1"/>
    <col min="72" max="72" width="30.7109375" style="58" customWidth="1"/>
    <col min="73" max="74" width="25.85546875" style="58" customWidth="1"/>
    <col min="75" max="76" width="9.140625" style="58"/>
    <col min="77" max="77" width="9.5703125" style="58" bestFit="1" customWidth="1"/>
    <col min="78" max="16384" width="9.140625" style="58"/>
  </cols>
  <sheetData>
    <row r="1" spans="2:74" ht="77.25" customHeight="1" thickBot="1" x14ac:dyDescent="0.3">
      <c r="B1" s="220"/>
      <c r="C1" s="620" t="s">
        <v>0</v>
      </c>
      <c r="D1" s="620"/>
      <c r="E1" s="620"/>
      <c r="F1" s="620"/>
      <c r="G1" s="620"/>
      <c r="H1" s="620"/>
      <c r="I1" s="620"/>
      <c r="J1" s="620"/>
      <c r="K1" s="169" t="s">
        <v>1</v>
      </c>
    </row>
    <row r="2" spans="2:74" ht="63" customHeight="1" thickBot="1" x14ac:dyDescent="0.3">
      <c r="B2" s="221"/>
      <c r="C2" s="221"/>
      <c r="D2" s="221"/>
      <c r="E2" s="221"/>
      <c r="F2" s="221"/>
      <c r="G2" s="221"/>
      <c r="H2" s="221"/>
      <c r="I2" s="221"/>
      <c r="J2" s="221"/>
      <c r="K2" s="130"/>
      <c r="L2" s="611" t="s">
        <v>69</v>
      </c>
      <c r="M2" s="611"/>
      <c r="N2" s="611"/>
      <c r="O2" s="611" t="s">
        <v>70</v>
      </c>
      <c r="P2" s="611"/>
      <c r="Q2" s="611"/>
      <c r="R2" s="611" t="s">
        <v>71</v>
      </c>
      <c r="S2" s="611"/>
      <c r="T2" s="611"/>
      <c r="U2" s="611" t="s">
        <v>72</v>
      </c>
      <c r="V2" s="611"/>
      <c r="W2" s="611"/>
      <c r="X2" s="611" t="s">
        <v>73</v>
      </c>
      <c r="Y2" s="611"/>
      <c r="Z2" s="611"/>
      <c r="AA2" s="611" t="s">
        <v>74</v>
      </c>
      <c r="AB2" s="611"/>
      <c r="AC2" s="611"/>
      <c r="AD2" s="611" t="s">
        <v>75</v>
      </c>
      <c r="AE2" s="611"/>
      <c r="AF2" s="611"/>
      <c r="AG2" s="611" t="s">
        <v>76</v>
      </c>
      <c r="AH2" s="611"/>
      <c r="AI2" s="611"/>
      <c r="AJ2" s="611" t="s">
        <v>77</v>
      </c>
      <c r="AK2" s="611"/>
      <c r="AL2" s="611"/>
      <c r="AM2" s="611" t="s">
        <v>78</v>
      </c>
      <c r="AN2" s="611"/>
      <c r="AO2" s="611"/>
      <c r="AP2" s="611" t="s">
        <v>79</v>
      </c>
      <c r="AQ2" s="611"/>
      <c r="AR2" s="611"/>
      <c r="AS2" s="611" t="s">
        <v>80</v>
      </c>
      <c r="AT2" s="611"/>
      <c r="AU2" s="611"/>
      <c r="AV2" s="612" t="s">
        <v>81</v>
      </c>
      <c r="AW2" s="612"/>
      <c r="AX2" s="612"/>
      <c r="AY2" s="611" t="s">
        <v>82</v>
      </c>
      <c r="AZ2" s="611"/>
      <c r="BA2" s="613" t="s">
        <v>83</v>
      </c>
      <c r="BB2" s="613"/>
      <c r="BC2" s="606" t="s">
        <v>84</v>
      </c>
      <c r="BD2" s="608"/>
      <c r="BE2" s="32"/>
      <c r="BF2" s="32"/>
      <c r="BG2" s="32"/>
      <c r="BH2" s="32"/>
      <c r="BI2" s="32"/>
      <c r="BJ2" s="32"/>
      <c r="BK2" s="32"/>
      <c r="BL2" s="32"/>
      <c r="BM2" s="32"/>
      <c r="BN2" s="32"/>
      <c r="BO2" s="599" t="s">
        <v>85</v>
      </c>
      <c r="BP2" s="600"/>
      <c r="BQ2" s="600"/>
      <c r="BR2" s="600"/>
      <c r="BS2" s="600"/>
      <c r="BT2" s="600"/>
      <c r="BU2" s="600"/>
      <c r="BV2" s="600"/>
    </row>
    <row r="3" spans="2:74" ht="48" customHeight="1" thickBot="1" x14ac:dyDescent="0.3">
      <c r="B3" s="638" t="s">
        <v>40</v>
      </c>
      <c r="C3" s="622"/>
      <c r="D3" s="622"/>
      <c r="E3" s="622"/>
      <c r="F3" s="622"/>
      <c r="G3" s="622"/>
      <c r="H3" s="622"/>
      <c r="I3" s="622"/>
      <c r="J3" s="622"/>
      <c r="K3" s="629"/>
      <c r="L3" s="611"/>
      <c r="M3" s="611"/>
      <c r="N3" s="611"/>
      <c r="O3" s="611"/>
      <c r="P3" s="611"/>
      <c r="Q3" s="611"/>
      <c r="R3" s="611"/>
      <c r="S3" s="611"/>
      <c r="T3" s="611"/>
      <c r="U3" s="611"/>
      <c r="V3" s="611"/>
      <c r="W3" s="611"/>
      <c r="X3" s="611"/>
      <c r="Y3" s="611"/>
      <c r="Z3" s="611"/>
      <c r="AA3" s="611"/>
      <c r="AB3" s="611"/>
      <c r="AC3" s="611"/>
      <c r="AD3" s="611"/>
      <c r="AE3" s="611"/>
      <c r="AF3" s="611"/>
      <c r="AG3" s="611"/>
      <c r="AH3" s="611"/>
      <c r="AI3" s="611"/>
      <c r="AJ3" s="611"/>
      <c r="AK3" s="611"/>
      <c r="AL3" s="611"/>
      <c r="AM3" s="611"/>
      <c r="AN3" s="611"/>
      <c r="AO3" s="611"/>
      <c r="AP3" s="611"/>
      <c r="AQ3" s="611"/>
      <c r="AR3" s="611"/>
      <c r="AS3" s="611"/>
      <c r="AT3" s="611"/>
      <c r="AU3" s="611"/>
      <c r="AV3" s="612"/>
      <c r="AW3" s="612"/>
      <c r="AX3" s="612"/>
      <c r="AY3" s="611"/>
      <c r="AZ3" s="611"/>
      <c r="BA3" s="32"/>
      <c r="BB3" s="36">
        <v>0.2</v>
      </c>
      <c r="BC3" s="602" t="s">
        <v>86</v>
      </c>
      <c r="BD3" s="603"/>
      <c r="BE3" s="602" t="s">
        <v>87</v>
      </c>
      <c r="BF3" s="603"/>
      <c r="BG3" s="604" t="s">
        <v>383</v>
      </c>
      <c r="BH3" s="605"/>
      <c r="BI3" s="604" t="s">
        <v>89</v>
      </c>
      <c r="BJ3" s="605"/>
      <c r="BK3" s="604" t="s">
        <v>90</v>
      </c>
      <c r="BL3" s="605"/>
      <c r="BM3" s="604" t="s">
        <v>91</v>
      </c>
      <c r="BN3" s="605"/>
      <c r="BO3" s="265" t="s">
        <v>384</v>
      </c>
      <c r="BP3" s="265" t="s">
        <v>93</v>
      </c>
      <c r="BQ3" s="265" t="s">
        <v>94</v>
      </c>
      <c r="BR3" s="265" t="s">
        <v>95</v>
      </c>
      <c r="BS3" s="50" t="s">
        <v>96</v>
      </c>
      <c r="BT3" s="50" t="s">
        <v>1206</v>
      </c>
      <c r="BU3" s="609" t="s">
        <v>97</v>
      </c>
      <c r="BV3" s="610"/>
    </row>
    <row r="4" spans="2:74" ht="33.75" thickBot="1" x14ac:dyDescent="0.3">
      <c r="B4" s="263" t="s">
        <v>98</v>
      </c>
      <c r="C4" s="269" t="s">
        <v>99</v>
      </c>
      <c r="D4" s="264" t="s">
        <v>7</v>
      </c>
      <c r="E4" s="288" t="s">
        <v>9</v>
      </c>
      <c r="F4" s="269" t="s">
        <v>759</v>
      </c>
      <c r="G4" s="269" t="s">
        <v>101</v>
      </c>
      <c r="H4" s="269" t="s">
        <v>19</v>
      </c>
      <c r="I4" s="269" t="s">
        <v>17</v>
      </c>
      <c r="J4" s="269" t="s">
        <v>760</v>
      </c>
      <c r="K4" s="269" t="s">
        <v>51</v>
      </c>
      <c r="L4" s="37" t="s">
        <v>102</v>
      </c>
      <c r="M4" s="38" t="s">
        <v>103</v>
      </c>
      <c r="N4" s="39" t="s">
        <v>104</v>
      </c>
      <c r="O4" s="37" t="s">
        <v>102</v>
      </c>
      <c r="P4" s="38" t="s">
        <v>103</v>
      </c>
      <c r="Q4" s="39" t="s">
        <v>104</v>
      </c>
      <c r="R4" s="37" t="s">
        <v>102</v>
      </c>
      <c r="S4" s="38" t="s">
        <v>103</v>
      </c>
      <c r="T4" s="39" t="s">
        <v>104</v>
      </c>
      <c r="U4" s="37" t="s">
        <v>102</v>
      </c>
      <c r="V4" s="38" t="s">
        <v>103</v>
      </c>
      <c r="W4" s="39" t="s">
        <v>104</v>
      </c>
      <c r="X4" s="37" t="s">
        <v>102</v>
      </c>
      <c r="Y4" s="38" t="s">
        <v>103</v>
      </c>
      <c r="Z4" s="39" t="s">
        <v>104</v>
      </c>
      <c r="AA4" s="37" t="s">
        <v>102</v>
      </c>
      <c r="AB4" s="38" t="s">
        <v>103</v>
      </c>
      <c r="AC4" s="39" t="s">
        <v>104</v>
      </c>
      <c r="AD4" s="37" t="s">
        <v>102</v>
      </c>
      <c r="AE4" s="38" t="s">
        <v>103</v>
      </c>
      <c r="AF4" s="39" t="s">
        <v>104</v>
      </c>
      <c r="AG4" s="37" t="s">
        <v>102</v>
      </c>
      <c r="AH4" s="38" t="s">
        <v>103</v>
      </c>
      <c r="AI4" s="39" t="s">
        <v>104</v>
      </c>
      <c r="AJ4" s="37" t="s">
        <v>102</v>
      </c>
      <c r="AK4" s="38" t="s">
        <v>103</v>
      </c>
      <c r="AL4" s="39" t="s">
        <v>104</v>
      </c>
      <c r="AM4" s="37" t="s">
        <v>102</v>
      </c>
      <c r="AN4" s="38" t="s">
        <v>103</v>
      </c>
      <c r="AO4" s="39" t="s">
        <v>104</v>
      </c>
      <c r="AP4" s="37" t="s">
        <v>102</v>
      </c>
      <c r="AQ4" s="38" t="s">
        <v>103</v>
      </c>
      <c r="AR4" s="39" t="s">
        <v>104</v>
      </c>
      <c r="AS4" s="37" t="s">
        <v>102</v>
      </c>
      <c r="AT4" s="38" t="s">
        <v>103</v>
      </c>
      <c r="AU4" s="39" t="s">
        <v>104</v>
      </c>
      <c r="AV4" s="37" t="s">
        <v>102</v>
      </c>
      <c r="AW4" s="38" t="s">
        <v>103</v>
      </c>
      <c r="AX4" s="39" t="s">
        <v>104</v>
      </c>
      <c r="AY4" s="37" t="s">
        <v>102</v>
      </c>
      <c r="AZ4" s="38" t="s">
        <v>103</v>
      </c>
      <c r="BA4" s="39" t="s">
        <v>104</v>
      </c>
      <c r="BB4" s="40">
        <f>SUM(BB5:BB15)</f>
        <v>0.11827956989247315</v>
      </c>
      <c r="BC4" s="41" t="s">
        <v>105</v>
      </c>
      <c r="BD4" s="41" t="s">
        <v>106</v>
      </c>
      <c r="BE4" s="41" t="s">
        <v>105</v>
      </c>
      <c r="BF4" s="41" t="s">
        <v>106</v>
      </c>
      <c r="BG4" s="42" t="s">
        <v>105</v>
      </c>
      <c r="BH4" s="42" t="s">
        <v>106</v>
      </c>
      <c r="BI4" s="42" t="s">
        <v>105</v>
      </c>
      <c r="BJ4" s="42" t="s">
        <v>106</v>
      </c>
      <c r="BK4" s="42" t="s">
        <v>105</v>
      </c>
      <c r="BL4" s="42" t="s">
        <v>106</v>
      </c>
      <c r="BM4" s="42" t="s">
        <v>105</v>
      </c>
      <c r="BN4" s="42" t="s">
        <v>106</v>
      </c>
      <c r="BO4" s="50"/>
      <c r="BP4" s="50"/>
      <c r="BQ4" s="50"/>
      <c r="BR4" s="50"/>
      <c r="BS4" s="50"/>
      <c r="BT4" s="50"/>
      <c r="BU4" s="59" t="s">
        <v>107</v>
      </c>
      <c r="BV4" s="59" t="s">
        <v>108</v>
      </c>
    </row>
    <row r="5" spans="2:74" s="141" customFormat="1" ht="210" customHeight="1" x14ac:dyDescent="0.25">
      <c r="B5" s="289" t="s">
        <v>787</v>
      </c>
      <c r="C5" s="521" t="s">
        <v>788</v>
      </c>
      <c r="D5" s="296" t="s">
        <v>789</v>
      </c>
      <c r="E5" s="296" t="s">
        <v>790</v>
      </c>
      <c r="F5" s="296" t="s">
        <v>357</v>
      </c>
      <c r="G5" s="297"/>
      <c r="H5" s="296" t="s">
        <v>115</v>
      </c>
      <c r="I5" s="296" t="s">
        <v>791</v>
      </c>
      <c r="J5" s="298">
        <v>45657</v>
      </c>
      <c r="K5" s="290">
        <f>PTEP!$G$15/PTEP!$D$15</f>
        <v>1.0752688172043012E-2</v>
      </c>
      <c r="L5" s="99"/>
      <c r="M5" s="27"/>
      <c r="N5" s="29"/>
      <c r="O5" s="27"/>
      <c r="P5" s="27"/>
      <c r="Q5" s="29"/>
      <c r="R5" s="27"/>
      <c r="S5" s="27"/>
      <c r="T5" s="29"/>
      <c r="U5" s="27"/>
      <c r="V5" s="27"/>
      <c r="W5" s="29"/>
      <c r="X5" s="27"/>
      <c r="Y5" s="30"/>
      <c r="Z5" s="30"/>
      <c r="AA5" s="27"/>
      <c r="AB5" s="30"/>
      <c r="AC5" s="30"/>
      <c r="AD5" s="27"/>
      <c r="AE5" s="30"/>
      <c r="AF5" s="30"/>
      <c r="AG5" s="27"/>
      <c r="AH5" s="30"/>
      <c r="AI5" s="30"/>
      <c r="AJ5" s="27"/>
      <c r="AK5" s="30"/>
      <c r="AL5" s="30"/>
      <c r="AM5" s="27"/>
      <c r="AN5" s="30"/>
      <c r="AO5" s="30"/>
      <c r="AP5" s="27"/>
      <c r="AQ5" s="30"/>
      <c r="AR5" s="30"/>
      <c r="AS5" s="27">
        <v>1</v>
      </c>
      <c r="AT5" s="27">
        <v>1</v>
      </c>
      <c r="AU5" s="194">
        <f>AT5/AS5</f>
        <v>1</v>
      </c>
      <c r="AV5" s="27"/>
      <c r="AW5" s="30"/>
      <c r="AX5" s="30"/>
      <c r="AY5" s="27">
        <f t="shared" ref="AY5:AY15" si="0">L5+O5+R5+U5+X5++AA5+AD5+AG5+AJ5+AM5+AP5+AS5+AV5</f>
        <v>1</v>
      </c>
      <c r="AZ5" s="28">
        <f>M5+P5+S5+V5+Y5+AB5+AE5+AH5+AK5+AN5+AQ5+AT5+AW5</f>
        <v>1</v>
      </c>
      <c r="BA5" s="35">
        <f>AZ5/AY5</f>
        <v>1</v>
      </c>
      <c r="BB5" s="43">
        <f t="shared" ref="BB5:BB15" si="1">IFERROR(BA5*K5,"")</f>
        <v>1.0752688172043012E-2</v>
      </c>
      <c r="BC5" s="66"/>
      <c r="BD5" s="66" t="s">
        <v>134</v>
      </c>
      <c r="BE5" s="66"/>
      <c r="BF5" s="66" t="s">
        <v>135</v>
      </c>
      <c r="BG5" s="55"/>
      <c r="BH5" s="66" t="s">
        <v>135</v>
      </c>
      <c r="BI5" s="55"/>
      <c r="BJ5" s="66" t="s">
        <v>792</v>
      </c>
      <c r="BK5" s="55"/>
      <c r="BL5" s="66" t="s">
        <v>792</v>
      </c>
      <c r="BM5" s="386" t="s">
        <v>793</v>
      </c>
      <c r="BN5" s="55" t="s">
        <v>794</v>
      </c>
      <c r="BO5" s="63" t="s">
        <v>795</v>
      </c>
      <c r="BP5" s="52" t="s">
        <v>128</v>
      </c>
      <c r="BQ5" s="63" t="s">
        <v>1257</v>
      </c>
      <c r="BR5" s="52" t="s">
        <v>128</v>
      </c>
      <c r="BS5" s="63" t="s">
        <v>1261</v>
      </c>
      <c r="BT5" s="52" t="s">
        <v>126</v>
      </c>
      <c r="BU5" s="67">
        <f t="shared" ref="BU5" si="2">BA5</f>
        <v>1</v>
      </c>
      <c r="BV5" s="68">
        <f t="shared" ref="BU5:BV10" si="3">BB5</f>
        <v>1.0752688172043012E-2</v>
      </c>
    </row>
    <row r="6" spans="2:74" s="141" customFormat="1" ht="197.25" customHeight="1" x14ac:dyDescent="0.25">
      <c r="B6" s="291"/>
      <c r="C6" s="522" t="s">
        <v>796</v>
      </c>
      <c r="D6" s="299" t="s">
        <v>797</v>
      </c>
      <c r="E6" s="299" t="s">
        <v>790</v>
      </c>
      <c r="F6" s="299" t="s">
        <v>357</v>
      </c>
      <c r="G6" s="300"/>
      <c r="H6" s="299" t="s">
        <v>115</v>
      </c>
      <c r="I6" s="299" t="s">
        <v>791</v>
      </c>
      <c r="J6" s="301">
        <v>45473</v>
      </c>
      <c r="K6" s="292">
        <f>PTEP!$G$15/PTEP!$D$15</f>
        <v>1.0752688172043012E-2</v>
      </c>
      <c r="L6" s="99"/>
      <c r="M6" s="27"/>
      <c r="N6" s="29"/>
      <c r="O6" s="27"/>
      <c r="P6" s="27"/>
      <c r="Q6" s="29"/>
      <c r="R6" s="27"/>
      <c r="S6" s="27"/>
      <c r="T6" s="29"/>
      <c r="U6" s="27"/>
      <c r="V6" s="27"/>
      <c r="W6" s="29"/>
      <c r="X6" s="27"/>
      <c r="Y6" s="30"/>
      <c r="Z6" s="30"/>
      <c r="AA6" s="27">
        <v>1</v>
      </c>
      <c r="AB6" s="27">
        <v>1</v>
      </c>
      <c r="AC6" s="194">
        <f>AB6/AA6</f>
        <v>1</v>
      </c>
      <c r="AD6" s="27"/>
      <c r="AE6" s="30"/>
      <c r="AF6" s="30"/>
      <c r="AG6" s="27"/>
      <c r="AH6" s="30"/>
      <c r="AI6" s="30"/>
      <c r="AJ6" s="27"/>
      <c r="AK6" s="30"/>
      <c r="AL6" s="30"/>
      <c r="AM6" s="27"/>
      <c r="AN6" s="30"/>
      <c r="AO6" s="30"/>
      <c r="AP6" s="27"/>
      <c r="AQ6" s="30"/>
      <c r="AR6" s="30"/>
      <c r="AS6" s="27"/>
      <c r="AT6" s="27"/>
      <c r="AU6" s="194"/>
      <c r="AV6" s="27"/>
      <c r="AW6" s="30"/>
      <c r="AX6" s="30"/>
      <c r="AY6" s="27">
        <f>L6+O6+R6+U6+X6++AA6+AD6+AG6+AJ6+AM6+AP6+AS6+AV6</f>
        <v>1</v>
      </c>
      <c r="AZ6" s="28">
        <f>M6+P6+S6+V6+Y6+AB6+AE6+AH6+AK6+AN6+AQ6+AT6+AW6</f>
        <v>1</v>
      </c>
      <c r="BA6" s="35">
        <f>AZ6/AY6</f>
        <v>1</v>
      </c>
      <c r="BB6" s="43">
        <f t="shared" si="1"/>
        <v>1.0752688172043012E-2</v>
      </c>
      <c r="BC6" s="66"/>
      <c r="BD6" s="66"/>
      <c r="BE6" s="66"/>
      <c r="BF6" s="66"/>
      <c r="BG6" s="66" t="s">
        <v>798</v>
      </c>
      <c r="BH6" s="66" t="s">
        <v>799</v>
      </c>
      <c r="BI6" s="55"/>
      <c r="BJ6" s="62" t="s">
        <v>123</v>
      </c>
      <c r="BK6" s="55"/>
      <c r="BL6" s="400" t="s">
        <v>123</v>
      </c>
      <c r="BM6" s="399"/>
      <c r="BN6" s="389" t="s">
        <v>123</v>
      </c>
      <c r="BO6" s="62" t="s">
        <v>128</v>
      </c>
      <c r="BP6" s="62" t="s">
        <v>128</v>
      </c>
      <c r="BQ6" s="63" t="s">
        <v>800</v>
      </c>
      <c r="BR6" s="52" t="s">
        <v>126</v>
      </c>
      <c r="BS6" s="63" t="s">
        <v>1209</v>
      </c>
      <c r="BT6" s="52" t="s">
        <v>126</v>
      </c>
      <c r="BU6" s="67">
        <f t="shared" si="3"/>
        <v>1</v>
      </c>
      <c r="BV6" s="68">
        <f t="shared" si="3"/>
        <v>1.0752688172043012E-2</v>
      </c>
    </row>
    <row r="7" spans="2:74" s="141" customFormat="1" ht="257.25" customHeight="1" x14ac:dyDescent="0.25">
      <c r="B7" s="291"/>
      <c r="C7" s="523" t="s">
        <v>801</v>
      </c>
      <c r="D7" s="302" t="s">
        <v>802</v>
      </c>
      <c r="E7" s="302" t="s">
        <v>803</v>
      </c>
      <c r="F7" s="302" t="s">
        <v>804</v>
      </c>
      <c r="G7" s="303"/>
      <c r="H7" s="302" t="s">
        <v>115</v>
      </c>
      <c r="I7" s="302" t="s">
        <v>805</v>
      </c>
      <c r="J7" s="304">
        <v>45657</v>
      </c>
      <c r="K7" s="293">
        <f>PTEP!$G$15/PTEP!$D$15</f>
        <v>1.0752688172043012E-2</v>
      </c>
      <c r="L7" s="99"/>
      <c r="M7" s="27"/>
      <c r="N7" s="29"/>
      <c r="O7" s="27"/>
      <c r="P7" s="27"/>
      <c r="Q7" s="29"/>
      <c r="R7" s="27"/>
      <c r="S7" s="27"/>
      <c r="T7" s="29"/>
      <c r="U7" s="27"/>
      <c r="V7" s="27"/>
      <c r="W7" s="29"/>
      <c r="X7" s="27"/>
      <c r="Y7" s="30"/>
      <c r="Z7" s="30"/>
      <c r="AA7" s="27"/>
      <c r="AB7" s="30"/>
      <c r="AC7" s="30"/>
      <c r="AD7" s="27"/>
      <c r="AE7" s="30"/>
      <c r="AF7" s="30"/>
      <c r="AG7" s="27"/>
      <c r="AH7" s="30"/>
      <c r="AI7" s="30"/>
      <c r="AJ7" s="27"/>
      <c r="AK7" s="30"/>
      <c r="AL7" s="30"/>
      <c r="AM7" s="27"/>
      <c r="AN7" s="30"/>
      <c r="AO7" s="30"/>
      <c r="AP7" s="27"/>
      <c r="AQ7" s="30"/>
      <c r="AR7" s="30"/>
      <c r="AS7" s="27">
        <v>1</v>
      </c>
      <c r="AT7" s="27">
        <v>1</v>
      </c>
      <c r="AU7" s="194">
        <f>AT7/AS7</f>
        <v>1</v>
      </c>
      <c r="AV7" s="27"/>
      <c r="AW7" s="30"/>
      <c r="AX7" s="30"/>
      <c r="AY7" s="27">
        <f t="shared" ref="AY7:AY13" si="4">L7+O7+R7+U7+X7++AA7+AD7+AG7+AJ7+AM7+AP7+AS7+AV7</f>
        <v>1</v>
      </c>
      <c r="AZ7" s="28">
        <f t="shared" ref="AZ7:AZ13" si="5">M7+P7+S7+V7+Y7+AB7+AE7+AH7+AK7+AN7+AQ7+AT7+AW7</f>
        <v>1</v>
      </c>
      <c r="BA7" s="35">
        <f t="shared" ref="BA7:BA13" si="6">AZ7/AY7</f>
        <v>1</v>
      </c>
      <c r="BB7" s="43">
        <f t="shared" si="1"/>
        <v>1.0752688172043012E-2</v>
      </c>
      <c r="BC7" s="66"/>
      <c r="BD7" s="66"/>
      <c r="BE7" s="66"/>
      <c r="BF7" s="66"/>
      <c r="BG7" s="55"/>
      <c r="BH7" s="66" t="s">
        <v>135</v>
      </c>
      <c r="BI7" s="55"/>
      <c r="BJ7" s="66" t="s">
        <v>792</v>
      </c>
      <c r="BK7" s="55"/>
      <c r="BL7" s="381" t="s">
        <v>792</v>
      </c>
      <c r="BM7" s="405" t="s">
        <v>806</v>
      </c>
      <c r="BN7" s="389" t="s">
        <v>807</v>
      </c>
      <c r="BO7" s="62" t="s">
        <v>128</v>
      </c>
      <c r="BP7" s="62" t="s">
        <v>128</v>
      </c>
      <c r="BQ7" s="63" t="s">
        <v>808</v>
      </c>
      <c r="BR7" s="62" t="s">
        <v>128</v>
      </c>
      <c r="BS7" s="63" t="s">
        <v>1262</v>
      </c>
      <c r="BT7" s="52" t="s">
        <v>126</v>
      </c>
      <c r="BU7" s="67">
        <f t="shared" ref="BU7" si="7">BA7</f>
        <v>1</v>
      </c>
      <c r="BV7" s="68">
        <f t="shared" si="3"/>
        <v>1.0752688172043012E-2</v>
      </c>
    </row>
    <row r="8" spans="2:74" s="141" customFormat="1" ht="207.75" customHeight="1" x14ac:dyDescent="0.25">
      <c r="B8" s="291"/>
      <c r="C8" s="523" t="s">
        <v>809</v>
      </c>
      <c r="D8" s="302" t="s">
        <v>810</v>
      </c>
      <c r="E8" s="302" t="s">
        <v>790</v>
      </c>
      <c r="F8" s="302" t="s">
        <v>357</v>
      </c>
      <c r="G8" s="303"/>
      <c r="H8" s="302" t="s">
        <v>115</v>
      </c>
      <c r="I8" s="302" t="s">
        <v>791</v>
      </c>
      <c r="J8" s="304">
        <v>45657</v>
      </c>
      <c r="K8" s="293">
        <f>PTEP!$G$15/PTEP!$D$15</f>
        <v>1.0752688172043012E-2</v>
      </c>
      <c r="L8" s="99"/>
      <c r="M8" s="27"/>
      <c r="N8" s="29"/>
      <c r="O8" s="27"/>
      <c r="P8" s="27"/>
      <c r="Q8" s="29"/>
      <c r="R8" s="27"/>
      <c r="S8" s="27"/>
      <c r="T8" s="29"/>
      <c r="U8" s="27"/>
      <c r="V8" s="27"/>
      <c r="W8" s="29"/>
      <c r="X8" s="27"/>
      <c r="Y8" s="30"/>
      <c r="Z8" s="30"/>
      <c r="AA8" s="27"/>
      <c r="AB8" s="30"/>
      <c r="AC8" s="30"/>
      <c r="AD8" s="27"/>
      <c r="AE8" s="30"/>
      <c r="AF8" s="30"/>
      <c r="AG8" s="27"/>
      <c r="AH8" s="30"/>
      <c r="AI8" s="30"/>
      <c r="AJ8" s="27"/>
      <c r="AK8" s="30"/>
      <c r="AL8" s="30"/>
      <c r="AM8" s="27"/>
      <c r="AN8" s="30"/>
      <c r="AO8" s="30"/>
      <c r="AP8" s="27"/>
      <c r="AQ8" s="30"/>
      <c r="AR8" s="30"/>
      <c r="AS8" s="27">
        <v>1</v>
      </c>
      <c r="AT8" s="27">
        <v>1</v>
      </c>
      <c r="AU8" s="194">
        <f>AT8/AS8</f>
        <v>1</v>
      </c>
      <c r="AV8" s="27"/>
      <c r="AW8" s="30"/>
      <c r="AX8" s="30"/>
      <c r="AY8" s="27">
        <f t="shared" si="4"/>
        <v>1</v>
      </c>
      <c r="AZ8" s="28">
        <f t="shared" si="5"/>
        <v>1</v>
      </c>
      <c r="BA8" s="35">
        <f t="shared" si="6"/>
        <v>1</v>
      </c>
      <c r="BB8" s="43">
        <f t="shared" si="1"/>
        <v>1.0752688172043012E-2</v>
      </c>
      <c r="BC8" s="66"/>
      <c r="BD8" s="66"/>
      <c r="BE8" s="66"/>
      <c r="BF8" s="66"/>
      <c r="BG8" s="55"/>
      <c r="BH8" s="66" t="s">
        <v>135</v>
      </c>
      <c r="BI8" s="55"/>
      <c r="BJ8" s="66" t="s">
        <v>792</v>
      </c>
      <c r="BK8" s="55"/>
      <c r="BL8" s="66" t="s">
        <v>792</v>
      </c>
      <c r="BM8" s="401" t="s">
        <v>811</v>
      </c>
      <c r="BN8" s="55" t="s">
        <v>812</v>
      </c>
      <c r="BO8" s="62" t="s">
        <v>128</v>
      </c>
      <c r="BP8" s="62" t="s">
        <v>128</v>
      </c>
      <c r="BQ8" s="63" t="s">
        <v>808</v>
      </c>
      <c r="BR8" s="62" t="s">
        <v>128</v>
      </c>
      <c r="BS8" s="63" t="s">
        <v>1261</v>
      </c>
      <c r="BT8" s="52" t="s">
        <v>126</v>
      </c>
      <c r="BU8" s="67">
        <f t="shared" ref="BU8" si="8">BA8</f>
        <v>1</v>
      </c>
      <c r="BV8" s="68">
        <f t="shared" si="3"/>
        <v>1.0752688172043012E-2</v>
      </c>
    </row>
    <row r="9" spans="2:74" s="141" customFormat="1" ht="246.75" customHeight="1" x14ac:dyDescent="0.25">
      <c r="B9" s="291"/>
      <c r="C9" s="523" t="s">
        <v>813</v>
      </c>
      <c r="D9" s="302" t="s">
        <v>814</v>
      </c>
      <c r="E9" s="302" t="s">
        <v>790</v>
      </c>
      <c r="F9" s="302" t="s">
        <v>357</v>
      </c>
      <c r="G9" s="303"/>
      <c r="H9" s="302" t="s">
        <v>115</v>
      </c>
      <c r="I9" s="302" t="s">
        <v>791</v>
      </c>
      <c r="J9" s="304">
        <v>45657</v>
      </c>
      <c r="K9" s="293">
        <f>PTEP!$G$15/PTEP!$D$15</f>
        <v>1.0752688172043012E-2</v>
      </c>
      <c r="L9" s="99"/>
      <c r="M9" s="27"/>
      <c r="N9" s="29"/>
      <c r="O9" s="27"/>
      <c r="P9" s="27"/>
      <c r="Q9" s="29"/>
      <c r="R9" s="27"/>
      <c r="S9" s="27"/>
      <c r="T9" s="29"/>
      <c r="U9" s="27"/>
      <c r="V9" s="27"/>
      <c r="W9" s="29"/>
      <c r="X9" s="27"/>
      <c r="Y9" s="30"/>
      <c r="Z9" s="30"/>
      <c r="AA9" s="27"/>
      <c r="AB9" s="30"/>
      <c r="AC9" s="30"/>
      <c r="AD9" s="27"/>
      <c r="AE9" s="30"/>
      <c r="AF9" s="30"/>
      <c r="AG9" s="27"/>
      <c r="AH9" s="30"/>
      <c r="AI9" s="30"/>
      <c r="AJ9" s="27"/>
      <c r="AK9" s="30"/>
      <c r="AL9" s="30"/>
      <c r="AM9" s="27"/>
      <c r="AN9" s="30"/>
      <c r="AO9" s="30"/>
      <c r="AP9" s="27"/>
      <c r="AQ9" s="30"/>
      <c r="AR9" s="30"/>
      <c r="AS9" s="27">
        <v>1</v>
      </c>
      <c r="AT9" s="27">
        <v>1</v>
      </c>
      <c r="AU9" s="194">
        <f>AT9/AS9</f>
        <v>1</v>
      </c>
      <c r="AV9" s="27"/>
      <c r="AW9" s="30"/>
      <c r="AX9" s="30"/>
      <c r="AY9" s="27">
        <f t="shared" si="4"/>
        <v>1</v>
      </c>
      <c r="AZ9" s="28">
        <f t="shared" si="5"/>
        <v>1</v>
      </c>
      <c r="BA9" s="35">
        <f t="shared" si="6"/>
        <v>1</v>
      </c>
      <c r="BB9" s="43">
        <f t="shared" si="1"/>
        <v>1.0752688172043012E-2</v>
      </c>
      <c r="BC9" s="66"/>
      <c r="BD9" s="66"/>
      <c r="BE9" s="66"/>
      <c r="BF9" s="66"/>
      <c r="BG9" s="55"/>
      <c r="BH9" s="66" t="s">
        <v>135</v>
      </c>
      <c r="BI9" s="55"/>
      <c r="BJ9" s="66" t="s">
        <v>792</v>
      </c>
      <c r="BK9" s="55"/>
      <c r="BL9" s="66" t="s">
        <v>792</v>
      </c>
      <c r="BM9" s="55" t="s">
        <v>815</v>
      </c>
      <c r="BN9" s="55" t="s">
        <v>816</v>
      </c>
      <c r="BO9" s="62" t="s">
        <v>128</v>
      </c>
      <c r="BP9" s="62" t="s">
        <v>128</v>
      </c>
      <c r="BQ9" s="63" t="s">
        <v>808</v>
      </c>
      <c r="BR9" s="62" t="s">
        <v>128</v>
      </c>
      <c r="BS9" s="63" t="s">
        <v>1258</v>
      </c>
      <c r="BT9" s="52" t="s">
        <v>126</v>
      </c>
      <c r="BU9" s="67">
        <f t="shared" ref="BU9" si="9">BA9</f>
        <v>1</v>
      </c>
      <c r="BV9" s="68">
        <f t="shared" si="3"/>
        <v>1.0752688172043012E-2</v>
      </c>
    </row>
    <row r="10" spans="2:74" s="141" customFormat="1" ht="201.75" customHeight="1" thickBot="1" x14ac:dyDescent="0.3">
      <c r="B10" s="291"/>
      <c r="C10" s="524" t="s">
        <v>817</v>
      </c>
      <c r="D10" s="305" t="s">
        <v>818</v>
      </c>
      <c r="E10" s="305" t="s">
        <v>790</v>
      </c>
      <c r="F10" s="305" t="s">
        <v>357</v>
      </c>
      <c r="G10" s="305" t="s">
        <v>819</v>
      </c>
      <c r="H10" s="305" t="s">
        <v>115</v>
      </c>
      <c r="I10" s="305" t="s">
        <v>791</v>
      </c>
      <c r="J10" s="306">
        <v>45473</v>
      </c>
      <c r="K10" s="294">
        <f>PTEP!$G$15/PTEP!$D$15</f>
        <v>1.0752688172043012E-2</v>
      </c>
      <c r="L10" s="99"/>
      <c r="M10" s="27"/>
      <c r="N10" s="29"/>
      <c r="O10" s="27"/>
      <c r="P10" s="27"/>
      <c r="Q10" s="29"/>
      <c r="R10" s="27"/>
      <c r="S10" s="27"/>
      <c r="T10" s="29"/>
      <c r="U10" s="27"/>
      <c r="V10" s="27"/>
      <c r="W10" s="29"/>
      <c r="X10" s="27"/>
      <c r="Y10" s="30"/>
      <c r="Z10" s="30"/>
      <c r="AA10" s="27">
        <v>1</v>
      </c>
      <c r="AB10" s="27">
        <v>1</v>
      </c>
      <c r="AC10" s="194">
        <f>AB10/AA10</f>
        <v>1</v>
      </c>
      <c r="AD10" s="27"/>
      <c r="AE10" s="30"/>
      <c r="AF10" s="30"/>
      <c r="AG10" s="27"/>
      <c r="AH10" s="30"/>
      <c r="AI10" s="30"/>
      <c r="AJ10" s="27"/>
      <c r="AK10" s="30"/>
      <c r="AL10" s="30"/>
      <c r="AM10" s="27"/>
      <c r="AN10" s="30"/>
      <c r="AO10" s="30"/>
      <c r="AP10" s="27"/>
      <c r="AQ10" s="30"/>
      <c r="AR10" s="30"/>
      <c r="AS10" s="27"/>
      <c r="AT10" s="27"/>
      <c r="AU10" s="194"/>
      <c r="AV10" s="27"/>
      <c r="AW10" s="30"/>
      <c r="AX10" s="30"/>
      <c r="AY10" s="27">
        <f t="shared" si="4"/>
        <v>1</v>
      </c>
      <c r="AZ10" s="28">
        <f t="shared" si="5"/>
        <v>1</v>
      </c>
      <c r="BA10" s="35">
        <f t="shared" si="6"/>
        <v>1</v>
      </c>
      <c r="BB10" s="43">
        <f t="shared" si="1"/>
        <v>1.0752688172043012E-2</v>
      </c>
      <c r="BC10" s="66"/>
      <c r="BD10" s="66"/>
      <c r="BE10" s="66"/>
      <c r="BF10" s="66"/>
      <c r="BG10" s="55" t="s">
        <v>820</v>
      </c>
      <c r="BH10" s="55" t="s">
        <v>821</v>
      </c>
      <c r="BI10" s="55"/>
      <c r="BJ10" s="62" t="s">
        <v>123</v>
      </c>
      <c r="BK10" s="55"/>
      <c r="BL10" s="62" t="s">
        <v>123</v>
      </c>
      <c r="BM10" s="55"/>
      <c r="BN10" s="409" t="s">
        <v>822</v>
      </c>
      <c r="BO10" s="62" t="s">
        <v>128</v>
      </c>
      <c r="BP10" s="62" t="s">
        <v>128</v>
      </c>
      <c r="BQ10" s="63" t="s">
        <v>823</v>
      </c>
      <c r="BR10" s="52" t="s">
        <v>126</v>
      </c>
      <c r="BS10" s="63" t="s">
        <v>1209</v>
      </c>
      <c r="BT10" s="52" t="s">
        <v>126</v>
      </c>
      <c r="BU10" s="67">
        <f t="shared" si="3"/>
        <v>1</v>
      </c>
      <c r="BV10" s="68">
        <f t="shared" si="3"/>
        <v>1.0752688172043012E-2</v>
      </c>
    </row>
    <row r="11" spans="2:74" s="141" customFormat="1" ht="303" customHeight="1" x14ac:dyDescent="0.25">
      <c r="B11" s="655" t="s">
        <v>824</v>
      </c>
      <c r="C11" s="525" t="s">
        <v>825</v>
      </c>
      <c r="D11" s="307" t="s">
        <v>826</v>
      </c>
      <c r="E11" s="307" t="s">
        <v>827</v>
      </c>
      <c r="F11" s="307" t="s">
        <v>357</v>
      </c>
      <c r="G11" s="307"/>
      <c r="H11" s="308" t="s">
        <v>115</v>
      </c>
      <c r="I11" s="308" t="s">
        <v>828</v>
      </c>
      <c r="J11" s="309">
        <v>45596</v>
      </c>
      <c r="K11" s="292">
        <f>PTEP!$G$15/PTEP!$D$15</f>
        <v>1.0752688172043012E-2</v>
      </c>
      <c r="L11" s="99"/>
      <c r="M11" s="27"/>
      <c r="N11" s="29"/>
      <c r="O11" s="27"/>
      <c r="P11" s="27"/>
      <c r="Q11" s="29"/>
      <c r="R11" s="27"/>
      <c r="S11" s="27"/>
      <c r="T11" s="29"/>
      <c r="U11" s="27"/>
      <c r="V11" s="27"/>
      <c r="W11" s="27"/>
      <c r="X11" s="27"/>
      <c r="Y11" s="30"/>
      <c r="Z11" s="30"/>
      <c r="AA11" s="27"/>
      <c r="AB11" s="30"/>
      <c r="AC11" s="30"/>
      <c r="AD11" s="27"/>
      <c r="AE11" s="30"/>
      <c r="AF11" s="30"/>
      <c r="AG11" s="27"/>
      <c r="AH11" s="30"/>
      <c r="AI11" s="30"/>
      <c r="AJ11" s="27"/>
      <c r="AK11" s="30"/>
      <c r="AL11" s="31"/>
      <c r="AM11" s="27">
        <v>1</v>
      </c>
      <c r="AN11" s="27"/>
      <c r="AO11" s="194">
        <f>AN11/AM11</f>
        <v>0</v>
      </c>
      <c r="AP11" s="27"/>
      <c r="AQ11" s="30"/>
      <c r="AR11" s="30"/>
      <c r="AS11" s="27"/>
      <c r="AT11" s="30">
        <v>1</v>
      </c>
      <c r="AU11" s="30"/>
      <c r="AV11" s="27"/>
      <c r="AW11" s="30"/>
      <c r="AX11" s="30"/>
      <c r="AY11" s="27">
        <f t="shared" si="4"/>
        <v>1</v>
      </c>
      <c r="AZ11" s="28">
        <f t="shared" si="5"/>
        <v>1</v>
      </c>
      <c r="BA11" s="35">
        <f t="shared" si="6"/>
        <v>1</v>
      </c>
      <c r="BB11" s="43">
        <f t="shared" si="1"/>
        <v>1.0752688172043012E-2</v>
      </c>
      <c r="BC11" s="66"/>
      <c r="BD11" s="66" t="s">
        <v>134</v>
      </c>
      <c r="BE11" s="66"/>
      <c r="BF11" s="66" t="s">
        <v>135</v>
      </c>
      <c r="BG11" s="55"/>
      <c r="BH11" s="66" t="s">
        <v>135</v>
      </c>
      <c r="BI11" s="55"/>
      <c r="BJ11" s="66" t="s">
        <v>792</v>
      </c>
      <c r="BK11" s="115" t="s">
        <v>829</v>
      </c>
      <c r="BL11" s="402" t="s">
        <v>830</v>
      </c>
      <c r="BM11" s="125" t="s">
        <v>831</v>
      </c>
      <c r="BN11" s="55" t="s">
        <v>832</v>
      </c>
      <c r="BO11" s="63" t="s">
        <v>697</v>
      </c>
      <c r="BP11" s="52" t="s">
        <v>128</v>
      </c>
      <c r="BQ11" s="63" t="s">
        <v>698</v>
      </c>
      <c r="BR11" s="52" t="s">
        <v>128</v>
      </c>
      <c r="BS11" s="63" t="s">
        <v>1259</v>
      </c>
      <c r="BT11" s="52" t="s">
        <v>126</v>
      </c>
      <c r="BU11" s="67">
        <f t="shared" ref="BU11" si="10">BA11</f>
        <v>1</v>
      </c>
      <c r="BV11" s="68">
        <f t="shared" ref="BV11:BV15" si="11">BB11</f>
        <v>1.0752688172043012E-2</v>
      </c>
    </row>
    <row r="12" spans="2:74" ht="167.25" customHeight="1" x14ac:dyDescent="0.25">
      <c r="B12" s="656"/>
      <c r="C12" s="526" t="s">
        <v>833</v>
      </c>
      <c r="D12" s="310" t="s">
        <v>834</v>
      </c>
      <c r="E12" s="310" t="s">
        <v>835</v>
      </c>
      <c r="F12" s="310" t="s">
        <v>357</v>
      </c>
      <c r="G12" s="310"/>
      <c r="H12" s="310" t="s">
        <v>115</v>
      </c>
      <c r="I12" s="310" t="s">
        <v>835</v>
      </c>
      <c r="J12" s="311">
        <v>45412</v>
      </c>
      <c r="K12" s="294">
        <f>PTEP!$G$15/PTEP!$D$15</f>
        <v>1.0752688172043012E-2</v>
      </c>
      <c r="L12" s="99"/>
      <c r="M12" s="27"/>
      <c r="N12" s="29"/>
      <c r="O12" s="27"/>
      <c r="P12" s="27"/>
      <c r="Q12" s="29"/>
      <c r="R12" s="27"/>
      <c r="S12" s="27"/>
      <c r="T12" s="27"/>
      <c r="U12" s="25">
        <v>1</v>
      </c>
      <c r="V12" s="25">
        <v>1</v>
      </c>
      <c r="W12" s="159">
        <f>V12/U12</f>
        <v>1</v>
      </c>
      <c r="X12" s="27"/>
      <c r="Y12" s="30"/>
      <c r="Z12" s="30"/>
      <c r="AA12" s="27"/>
      <c r="AB12" s="30"/>
      <c r="AC12" s="30"/>
      <c r="AD12" s="27"/>
      <c r="AE12" s="30"/>
      <c r="AF12" s="30"/>
      <c r="AG12" s="27"/>
      <c r="AH12" s="30"/>
      <c r="AI12" s="30"/>
      <c r="AJ12" s="27"/>
      <c r="AK12" s="30"/>
      <c r="AL12" s="30"/>
      <c r="AM12" s="27"/>
      <c r="AN12" s="30"/>
      <c r="AO12" s="30"/>
      <c r="AP12" s="27"/>
      <c r="AQ12" s="30"/>
      <c r="AR12" s="31"/>
      <c r="AS12" s="27"/>
      <c r="AT12" s="30"/>
      <c r="AU12" s="30"/>
      <c r="AV12" s="27"/>
      <c r="AW12" s="30"/>
      <c r="AX12" s="30"/>
      <c r="AY12" s="27">
        <f t="shared" si="4"/>
        <v>1</v>
      </c>
      <c r="AZ12" s="28">
        <f t="shared" si="5"/>
        <v>1</v>
      </c>
      <c r="BA12" s="35">
        <f t="shared" si="6"/>
        <v>1</v>
      </c>
      <c r="BB12" s="43">
        <f t="shared" si="1"/>
        <v>1.0752688172043012E-2</v>
      </c>
      <c r="BC12" s="63"/>
      <c r="BD12" s="63" t="s">
        <v>134</v>
      </c>
      <c r="BE12" s="63" t="s">
        <v>836</v>
      </c>
      <c r="BF12" s="63" t="s">
        <v>837</v>
      </c>
      <c r="BG12" s="56"/>
      <c r="BH12" s="66" t="s">
        <v>838</v>
      </c>
      <c r="BI12" s="56"/>
      <c r="BJ12" s="62" t="s">
        <v>521</v>
      </c>
      <c r="BK12" s="56"/>
      <c r="BL12" s="195" t="s">
        <v>521</v>
      </c>
      <c r="BM12" s="56"/>
      <c r="BN12" s="409" t="s">
        <v>839</v>
      </c>
      <c r="BO12" s="63" t="s">
        <v>840</v>
      </c>
      <c r="BP12" s="62" t="s">
        <v>126</v>
      </c>
      <c r="BQ12" s="63" t="s">
        <v>396</v>
      </c>
      <c r="BR12" s="62" t="s">
        <v>126</v>
      </c>
      <c r="BS12" s="63" t="s">
        <v>1210</v>
      </c>
      <c r="BT12" s="62" t="s">
        <v>126</v>
      </c>
      <c r="BU12" s="67">
        <f>BA12</f>
        <v>1</v>
      </c>
      <c r="BV12" s="48">
        <f t="shared" si="11"/>
        <v>1.0752688172043012E-2</v>
      </c>
    </row>
    <row r="13" spans="2:74" s="141" customFormat="1" ht="195.75" customHeight="1" x14ac:dyDescent="0.25">
      <c r="B13" s="653" t="s">
        <v>841</v>
      </c>
      <c r="C13" s="525" t="s">
        <v>842</v>
      </c>
      <c r="D13" s="307" t="s">
        <v>843</v>
      </c>
      <c r="E13" s="307" t="s">
        <v>844</v>
      </c>
      <c r="F13" s="307" t="s">
        <v>357</v>
      </c>
      <c r="G13" s="307"/>
      <c r="H13" s="307" t="s">
        <v>115</v>
      </c>
      <c r="I13" s="307" t="s">
        <v>844</v>
      </c>
      <c r="J13" s="312" t="s">
        <v>845</v>
      </c>
      <c r="K13" s="292">
        <f>PTEP!$G$15/PTEP!$D$15</f>
        <v>1.0752688172043012E-2</v>
      </c>
      <c r="L13" s="99"/>
      <c r="M13" s="27"/>
      <c r="N13" s="29"/>
      <c r="O13" s="27"/>
      <c r="P13" s="27"/>
      <c r="Q13" s="29"/>
      <c r="R13" s="27"/>
      <c r="S13" s="27"/>
      <c r="T13" s="29"/>
      <c r="U13" s="27"/>
      <c r="V13" s="27"/>
      <c r="W13" s="27"/>
      <c r="X13" s="27"/>
      <c r="Y13" s="30"/>
      <c r="Z13" s="30"/>
      <c r="AA13" s="27"/>
      <c r="AB13" s="30"/>
      <c r="AC13" s="30"/>
      <c r="AD13" s="27">
        <v>1</v>
      </c>
      <c r="AE13" s="27">
        <v>1</v>
      </c>
      <c r="AF13" s="194">
        <f>AE13/AD13</f>
        <v>1</v>
      </c>
      <c r="AG13" s="27"/>
      <c r="AH13" s="30"/>
      <c r="AI13" s="30"/>
      <c r="AJ13" s="27"/>
      <c r="AK13" s="30"/>
      <c r="AL13" s="30"/>
      <c r="AM13" s="27"/>
      <c r="AN13" s="27"/>
      <c r="AO13" s="194"/>
      <c r="AP13" s="27"/>
      <c r="AQ13" s="30">
        <v>1</v>
      </c>
      <c r="AR13" s="30"/>
      <c r="AS13" s="27">
        <v>1</v>
      </c>
      <c r="AT13" s="27"/>
      <c r="AU13" s="194">
        <f>AT13/AS13</f>
        <v>0</v>
      </c>
      <c r="AV13" s="27"/>
      <c r="AW13" s="30"/>
      <c r="AX13" s="30"/>
      <c r="AY13" s="27">
        <f t="shared" si="4"/>
        <v>2</v>
      </c>
      <c r="AZ13" s="28">
        <f t="shared" si="5"/>
        <v>2</v>
      </c>
      <c r="BA13" s="35">
        <f t="shared" si="6"/>
        <v>1</v>
      </c>
      <c r="BB13" s="43">
        <f t="shared" si="1"/>
        <v>1.0752688172043012E-2</v>
      </c>
      <c r="BC13" s="66"/>
      <c r="BD13" s="66" t="s">
        <v>134</v>
      </c>
      <c r="BE13" s="66"/>
      <c r="BF13" s="66" t="s">
        <v>135</v>
      </c>
      <c r="BG13" s="55" t="s">
        <v>846</v>
      </c>
      <c r="BH13" s="66" t="s">
        <v>847</v>
      </c>
      <c r="BI13" s="55"/>
      <c r="BJ13" s="55" t="s">
        <v>848</v>
      </c>
      <c r="BK13" s="115" t="s">
        <v>849</v>
      </c>
      <c r="BL13" s="55" t="s">
        <v>850</v>
      </c>
      <c r="BM13" s="55"/>
      <c r="BN13" s="55" t="s">
        <v>851</v>
      </c>
      <c r="BO13" s="63" t="s">
        <v>852</v>
      </c>
      <c r="BP13" s="52" t="s">
        <v>128</v>
      </c>
      <c r="BQ13" s="63" t="s">
        <v>853</v>
      </c>
      <c r="BR13" s="62" t="s">
        <v>126</v>
      </c>
      <c r="BS13" s="63" t="s">
        <v>1263</v>
      </c>
      <c r="BT13" s="62" t="s">
        <v>126</v>
      </c>
      <c r="BU13" s="67">
        <f>BA13</f>
        <v>1</v>
      </c>
      <c r="BV13" s="68">
        <f t="shared" si="11"/>
        <v>1.0752688172043012E-2</v>
      </c>
    </row>
    <row r="14" spans="2:74" s="141" customFormat="1" ht="222" customHeight="1" x14ac:dyDescent="0.25">
      <c r="B14" s="653"/>
      <c r="C14" s="527" t="s">
        <v>854</v>
      </c>
      <c r="D14" s="313" t="s">
        <v>855</v>
      </c>
      <c r="E14" s="313" t="s">
        <v>856</v>
      </c>
      <c r="F14" s="313" t="s">
        <v>357</v>
      </c>
      <c r="G14" s="313"/>
      <c r="H14" s="313" t="s">
        <v>115</v>
      </c>
      <c r="I14" s="313" t="s">
        <v>856</v>
      </c>
      <c r="J14" s="314">
        <v>45596</v>
      </c>
      <c r="K14" s="293">
        <f>PTEP!$G$15/PTEP!$D$15</f>
        <v>1.0752688172043012E-2</v>
      </c>
      <c r="L14" s="99"/>
      <c r="M14" s="27"/>
      <c r="N14" s="29"/>
      <c r="O14" s="27"/>
      <c r="P14" s="27"/>
      <c r="Q14" s="29"/>
      <c r="R14" s="27"/>
      <c r="S14" s="27"/>
      <c r="T14" s="29"/>
      <c r="U14" s="27"/>
      <c r="V14" s="27"/>
      <c r="W14" s="27"/>
      <c r="X14" s="27"/>
      <c r="Y14" s="30"/>
      <c r="Z14" s="30"/>
      <c r="AA14" s="27"/>
      <c r="AB14" s="30"/>
      <c r="AC14" s="30"/>
      <c r="AD14" s="27"/>
      <c r="AE14" s="30"/>
      <c r="AF14" s="30"/>
      <c r="AG14" s="27"/>
      <c r="AH14" s="30"/>
      <c r="AI14" s="30"/>
      <c r="AJ14" s="27"/>
      <c r="AK14" s="30"/>
      <c r="AL14" s="30"/>
      <c r="AM14" s="27">
        <v>1</v>
      </c>
      <c r="AN14" s="27">
        <v>1</v>
      </c>
      <c r="AO14" s="194">
        <f>AN14/AM14</f>
        <v>1</v>
      </c>
      <c r="AP14" s="27"/>
      <c r="AQ14" s="30"/>
      <c r="AR14" s="30"/>
      <c r="AS14" s="27"/>
      <c r="AT14" s="30"/>
      <c r="AU14" s="30"/>
      <c r="AV14" s="27"/>
      <c r="AW14" s="30"/>
      <c r="AX14" s="30"/>
      <c r="AY14" s="27">
        <f t="shared" si="0"/>
        <v>1</v>
      </c>
      <c r="AZ14" s="28">
        <f>M14+P14+S14+V14+Y14+AB14+AE14+AH14+AK14+AN14+AQ14+AT14+AW14</f>
        <v>1</v>
      </c>
      <c r="BA14" s="35">
        <f>AZ14/AY14</f>
        <v>1</v>
      </c>
      <c r="BB14" s="43">
        <f t="shared" si="1"/>
        <v>1.0752688172043012E-2</v>
      </c>
      <c r="BC14" s="66"/>
      <c r="BD14" s="66" t="s">
        <v>134</v>
      </c>
      <c r="BE14" s="66"/>
      <c r="BF14" s="66" t="s">
        <v>135</v>
      </c>
      <c r="BG14" s="55"/>
      <c r="BH14" s="66" t="s">
        <v>135</v>
      </c>
      <c r="BI14" s="55"/>
      <c r="BJ14" s="66" t="s">
        <v>792</v>
      </c>
      <c r="BK14" s="380" t="s">
        <v>857</v>
      </c>
      <c r="BL14" s="56" t="s">
        <v>830</v>
      </c>
      <c r="BM14" s="55" t="s">
        <v>858</v>
      </c>
      <c r="BN14" s="520" t="s">
        <v>1260</v>
      </c>
      <c r="BO14" s="63" t="s">
        <v>697</v>
      </c>
      <c r="BP14" s="52" t="s">
        <v>128</v>
      </c>
      <c r="BQ14" s="63" t="s">
        <v>698</v>
      </c>
      <c r="BR14" s="52" t="s">
        <v>128</v>
      </c>
      <c r="BS14" s="63" t="s">
        <v>1264</v>
      </c>
      <c r="BT14" s="62" t="s">
        <v>126</v>
      </c>
      <c r="BU14" s="67">
        <f>BA14</f>
        <v>1</v>
      </c>
      <c r="BV14" s="68">
        <f t="shared" si="11"/>
        <v>1.0752688172043012E-2</v>
      </c>
    </row>
    <row r="15" spans="2:74" s="141" customFormat="1" ht="195" customHeight="1" x14ac:dyDescent="0.25">
      <c r="B15" s="654"/>
      <c r="C15" s="373" t="s">
        <v>859</v>
      </c>
      <c r="D15" s="315" t="s">
        <v>860</v>
      </c>
      <c r="E15" s="315" t="s">
        <v>861</v>
      </c>
      <c r="F15" s="315" t="s">
        <v>357</v>
      </c>
      <c r="G15" s="315"/>
      <c r="H15" s="315" t="s">
        <v>115</v>
      </c>
      <c r="I15" s="315" t="s">
        <v>862</v>
      </c>
      <c r="J15" s="316">
        <v>45596</v>
      </c>
      <c r="K15" s="295">
        <f>PTEP!$G$15/PTEP!$D$15</f>
        <v>1.0752688172043012E-2</v>
      </c>
      <c r="L15" s="99"/>
      <c r="M15" s="27"/>
      <c r="N15" s="29"/>
      <c r="O15" s="27"/>
      <c r="P15" s="27"/>
      <c r="Q15" s="29"/>
      <c r="R15" s="27"/>
      <c r="S15" s="27"/>
      <c r="T15" s="27"/>
      <c r="U15" s="27"/>
      <c r="V15" s="27"/>
      <c r="W15" s="27"/>
      <c r="X15" s="27"/>
      <c r="Y15" s="30"/>
      <c r="Z15" s="30"/>
      <c r="AA15" s="27"/>
      <c r="AB15" s="30"/>
      <c r="AC15" s="69"/>
      <c r="AD15" s="27"/>
      <c r="AE15" s="30"/>
      <c r="AF15" s="30"/>
      <c r="AG15" s="27"/>
      <c r="AH15" s="30"/>
      <c r="AI15" s="30"/>
      <c r="AJ15" s="27"/>
      <c r="AK15" s="30"/>
      <c r="AL15" s="30"/>
      <c r="AM15" s="27">
        <v>1</v>
      </c>
      <c r="AN15" s="27">
        <v>1</v>
      </c>
      <c r="AO15" s="194">
        <f>AN15/AM15</f>
        <v>1</v>
      </c>
      <c r="AP15" s="27"/>
      <c r="AQ15" s="30"/>
      <c r="AR15" s="69"/>
      <c r="AS15" s="27"/>
      <c r="AT15" s="30"/>
      <c r="AU15" s="30"/>
      <c r="AV15" s="27"/>
      <c r="AW15" s="30"/>
      <c r="AX15" s="30"/>
      <c r="AY15" s="27">
        <f t="shared" si="0"/>
        <v>1</v>
      </c>
      <c r="AZ15" s="28">
        <f>M15+P15+S15+V15+Y15+AB15+AE15+AH15+AK15+AN15+AQ15+AT15+AW15</f>
        <v>1</v>
      </c>
      <c r="BA15" s="35">
        <f>AZ15/AY15</f>
        <v>1</v>
      </c>
      <c r="BB15" s="43">
        <f t="shared" si="1"/>
        <v>1.0752688172043012E-2</v>
      </c>
      <c r="BC15" s="66"/>
      <c r="BD15" s="66" t="s">
        <v>134</v>
      </c>
      <c r="BE15" s="66"/>
      <c r="BF15" s="66" t="s">
        <v>135</v>
      </c>
      <c r="BG15" s="55"/>
      <c r="BH15" s="66" t="s">
        <v>135</v>
      </c>
      <c r="BI15" s="56"/>
      <c r="BJ15" s="66" t="s">
        <v>792</v>
      </c>
      <c r="BK15" s="115" t="s">
        <v>863</v>
      </c>
      <c r="BL15" s="55" t="s">
        <v>864</v>
      </c>
      <c r="BM15" s="427"/>
      <c r="BN15" s="426" t="s">
        <v>851</v>
      </c>
      <c r="BO15" s="420" t="s">
        <v>697</v>
      </c>
      <c r="BP15" s="52" t="s">
        <v>128</v>
      </c>
      <c r="BQ15" s="63" t="s">
        <v>698</v>
      </c>
      <c r="BR15" s="52" t="s">
        <v>128</v>
      </c>
      <c r="BS15" s="63" t="s">
        <v>1265</v>
      </c>
      <c r="BT15" s="62" t="s">
        <v>126</v>
      </c>
      <c r="BU15" s="67">
        <f>BA15</f>
        <v>1</v>
      </c>
      <c r="BV15" s="68">
        <f t="shared" si="11"/>
        <v>1.0752688172043012E-2</v>
      </c>
    </row>
    <row r="16" spans="2:74" x14ac:dyDescent="0.25">
      <c r="BB16" s="43">
        <f>SUM(BB5:BB15)</f>
        <v>0.11827956989247315</v>
      </c>
      <c r="BV16" s="266">
        <f>SUM(BV5:BV15)</f>
        <v>0.11827956989247315</v>
      </c>
    </row>
  </sheetData>
  <mergeCells count="28">
    <mergeCell ref="B3:K3"/>
    <mergeCell ref="C1:J1"/>
    <mergeCell ref="B13:B15"/>
    <mergeCell ref="B11:B12"/>
    <mergeCell ref="AV2:AX3"/>
    <mergeCell ref="L2:N3"/>
    <mergeCell ref="O2:Q3"/>
    <mergeCell ref="R2:T3"/>
    <mergeCell ref="U2:W3"/>
    <mergeCell ref="X2:Z3"/>
    <mergeCell ref="AA2:AC3"/>
    <mergeCell ref="AD2:AF3"/>
    <mergeCell ref="BU3:BV3"/>
    <mergeCell ref="BO2:BV2"/>
    <mergeCell ref="AG2:AI3"/>
    <mergeCell ref="AJ2:AL3"/>
    <mergeCell ref="AM2:AO3"/>
    <mergeCell ref="AP2:AR3"/>
    <mergeCell ref="AS2:AU3"/>
    <mergeCell ref="BC2:BD2"/>
    <mergeCell ref="BC3:BD3"/>
    <mergeCell ref="AY2:AZ3"/>
    <mergeCell ref="BA2:BB2"/>
    <mergeCell ref="BG3:BH3"/>
    <mergeCell ref="BE3:BF3"/>
    <mergeCell ref="BI3:BJ3"/>
    <mergeCell ref="BK3:BL3"/>
    <mergeCell ref="BM3:BN3"/>
  </mergeCells>
  <pageMargins left="0.70866141732283472" right="0.70866141732283472" top="0.74803149606299213" bottom="0.74803149606299213" header="0.31496062992125984" footer="0.31496062992125984"/>
  <pageSetup paperSize="9" scale="32" orientation="portrait" r:id="rId1"/>
  <headerFooter>
    <oddFooter>&amp;R&amp;G</oddFooter>
  </headerFooter>
  <drawing r:id="rId2"/>
  <legacyDrawing r:id="rId3"/>
  <legacyDrawingHF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249977111117893"/>
  </sheetPr>
  <dimension ref="B1:BV14"/>
  <sheetViews>
    <sheetView showGridLines="0" zoomScale="80" zoomScaleNormal="80" zoomScaleSheetLayoutView="70" workbookViewId="0"/>
  </sheetViews>
  <sheetFormatPr baseColWidth="10" defaultColWidth="9.140625" defaultRowHeight="12.75" x14ac:dyDescent="0.25"/>
  <cols>
    <col min="1" max="1" width="6.5703125" style="58" customWidth="1"/>
    <col min="2" max="2" width="28.5703125" style="130" customWidth="1"/>
    <col min="3" max="3" width="11.42578125" style="58"/>
    <col min="4" max="4" width="49.5703125" style="58" customWidth="1"/>
    <col min="5" max="9" width="25.42578125" style="58" customWidth="1"/>
    <col min="10" max="10" width="14.85546875" style="58" customWidth="1"/>
    <col min="11" max="11" width="19.85546875" style="58" customWidth="1"/>
    <col min="12" max="12" width="14.42578125" style="58" customWidth="1"/>
    <col min="13" max="23" width="11.42578125" style="58"/>
    <col min="24" max="50" width="11.42578125" style="58" customWidth="1"/>
    <col min="51" max="54" width="11.42578125" style="58"/>
    <col min="55" max="55" width="40.42578125" style="58" customWidth="1"/>
    <col min="56" max="56" width="25.42578125" style="58" customWidth="1"/>
    <col min="57" max="57" width="45.85546875" style="58" customWidth="1"/>
    <col min="58" max="58" width="26.5703125" style="58" customWidth="1"/>
    <col min="59" max="59" width="58.7109375" style="58" customWidth="1"/>
    <col min="60" max="60" width="41.7109375" style="58" customWidth="1"/>
    <col min="61" max="61" width="59.140625" style="58" customWidth="1"/>
    <col min="62" max="62" width="51.28515625" style="58" customWidth="1"/>
    <col min="63" max="63" width="47.5703125" style="58" customWidth="1"/>
    <col min="64" max="64" width="37" style="58" customWidth="1"/>
    <col min="65" max="65" width="44.140625" style="58" customWidth="1"/>
    <col min="66" max="66" width="51.5703125" style="58" customWidth="1"/>
    <col min="67" max="67" width="50.5703125" style="58" customWidth="1"/>
    <col min="68" max="68" width="30.7109375" style="58" customWidth="1"/>
    <col min="69" max="69" width="100.7109375" style="58" customWidth="1"/>
    <col min="70" max="70" width="30.7109375" style="58" customWidth="1"/>
    <col min="71" max="71" width="70.7109375" style="58" customWidth="1"/>
    <col min="72" max="72" width="30.7109375" style="58" customWidth="1"/>
    <col min="73" max="74" width="20.140625" style="58" customWidth="1"/>
    <col min="75" max="16384" width="9.140625" style="58"/>
  </cols>
  <sheetData>
    <row r="1" spans="2:74" ht="73.5" customHeight="1" thickBot="1" x14ac:dyDescent="0.3">
      <c r="B1" s="220"/>
      <c r="C1" s="620" t="s">
        <v>0</v>
      </c>
      <c r="D1" s="620"/>
      <c r="E1" s="620"/>
      <c r="F1" s="620"/>
      <c r="G1" s="620"/>
      <c r="H1" s="620"/>
      <c r="I1" s="620"/>
      <c r="J1" s="620"/>
      <c r="K1" s="169" t="s">
        <v>1</v>
      </c>
    </row>
    <row r="2" spans="2:74" ht="26.25" customHeight="1" thickBot="1" x14ac:dyDescent="0.3">
      <c r="B2" s="221"/>
      <c r="C2" s="221"/>
      <c r="D2" s="221"/>
      <c r="E2" s="221"/>
      <c r="F2" s="221"/>
      <c r="G2" s="221"/>
      <c r="H2" s="221"/>
      <c r="I2" s="221"/>
      <c r="J2" s="221"/>
      <c r="K2" s="130"/>
      <c r="L2" s="611" t="s">
        <v>69</v>
      </c>
      <c r="M2" s="611"/>
      <c r="N2" s="611"/>
      <c r="O2" s="611" t="s">
        <v>70</v>
      </c>
      <c r="P2" s="611"/>
      <c r="Q2" s="611"/>
      <c r="R2" s="611" t="s">
        <v>71</v>
      </c>
      <c r="S2" s="611"/>
      <c r="T2" s="611"/>
      <c r="U2" s="611" t="s">
        <v>72</v>
      </c>
      <c r="V2" s="611"/>
      <c r="W2" s="611"/>
      <c r="X2" s="611" t="s">
        <v>73</v>
      </c>
      <c r="Y2" s="611"/>
      <c r="Z2" s="611"/>
      <c r="AA2" s="611" t="s">
        <v>74</v>
      </c>
      <c r="AB2" s="611"/>
      <c r="AC2" s="611"/>
      <c r="AD2" s="611" t="s">
        <v>75</v>
      </c>
      <c r="AE2" s="611"/>
      <c r="AF2" s="611"/>
      <c r="AG2" s="611" t="s">
        <v>76</v>
      </c>
      <c r="AH2" s="611"/>
      <c r="AI2" s="611"/>
      <c r="AJ2" s="611" t="s">
        <v>77</v>
      </c>
      <c r="AK2" s="611"/>
      <c r="AL2" s="611"/>
      <c r="AM2" s="611" t="s">
        <v>78</v>
      </c>
      <c r="AN2" s="611"/>
      <c r="AO2" s="611"/>
      <c r="AP2" s="611" t="s">
        <v>79</v>
      </c>
      <c r="AQ2" s="611"/>
      <c r="AR2" s="611"/>
      <c r="AS2" s="611" t="s">
        <v>80</v>
      </c>
      <c r="AT2" s="611"/>
      <c r="AU2" s="611"/>
      <c r="AV2" s="612" t="s">
        <v>81</v>
      </c>
      <c r="AW2" s="612"/>
      <c r="AX2" s="612"/>
      <c r="AY2" s="611" t="s">
        <v>82</v>
      </c>
      <c r="AZ2" s="611"/>
      <c r="BA2" s="613" t="s">
        <v>83</v>
      </c>
      <c r="BB2" s="613"/>
      <c r="BC2" s="32" t="s">
        <v>84</v>
      </c>
      <c r="BD2" s="32"/>
      <c r="BE2" s="32"/>
      <c r="BF2" s="32"/>
      <c r="BG2" s="32"/>
      <c r="BH2" s="32"/>
      <c r="BI2" s="32"/>
      <c r="BJ2" s="32"/>
      <c r="BK2" s="32"/>
      <c r="BL2" s="32"/>
      <c r="BM2" s="32"/>
      <c r="BN2" s="32"/>
      <c r="BO2" s="599" t="s">
        <v>85</v>
      </c>
      <c r="BP2" s="600"/>
      <c r="BQ2" s="600"/>
      <c r="BR2" s="600"/>
      <c r="BS2" s="600"/>
      <c r="BT2" s="600"/>
      <c r="BU2" s="600"/>
      <c r="BV2" s="600"/>
    </row>
    <row r="3" spans="2:74" ht="60" customHeight="1" thickBot="1" x14ac:dyDescent="0.3">
      <c r="B3" s="636" t="s">
        <v>41</v>
      </c>
      <c r="C3" s="637"/>
      <c r="D3" s="637"/>
      <c r="E3" s="637"/>
      <c r="F3" s="637"/>
      <c r="G3" s="637"/>
      <c r="H3" s="637"/>
      <c r="I3" s="637"/>
      <c r="J3" s="637"/>
      <c r="K3" s="657"/>
      <c r="L3" s="611"/>
      <c r="M3" s="611"/>
      <c r="N3" s="611"/>
      <c r="O3" s="611"/>
      <c r="P3" s="611"/>
      <c r="Q3" s="611"/>
      <c r="R3" s="611"/>
      <c r="S3" s="611"/>
      <c r="T3" s="611"/>
      <c r="U3" s="611"/>
      <c r="V3" s="611"/>
      <c r="W3" s="611"/>
      <c r="X3" s="611"/>
      <c r="Y3" s="611"/>
      <c r="Z3" s="611"/>
      <c r="AA3" s="611"/>
      <c r="AB3" s="611"/>
      <c r="AC3" s="611"/>
      <c r="AD3" s="611"/>
      <c r="AE3" s="611"/>
      <c r="AF3" s="611"/>
      <c r="AG3" s="611"/>
      <c r="AH3" s="611"/>
      <c r="AI3" s="611"/>
      <c r="AJ3" s="611"/>
      <c r="AK3" s="611"/>
      <c r="AL3" s="611"/>
      <c r="AM3" s="611"/>
      <c r="AN3" s="611"/>
      <c r="AO3" s="611"/>
      <c r="AP3" s="611"/>
      <c r="AQ3" s="611"/>
      <c r="AR3" s="611"/>
      <c r="AS3" s="611"/>
      <c r="AT3" s="611"/>
      <c r="AU3" s="611"/>
      <c r="AV3" s="612"/>
      <c r="AW3" s="612"/>
      <c r="AX3" s="612"/>
      <c r="AY3" s="611"/>
      <c r="AZ3" s="611"/>
      <c r="BA3" s="32"/>
      <c r="BB3" s="36">
        <v>0.2</v>
      </c>
      <c r="BC3" s="33" t="s">
        <v>86</v>
      </c>
      <c r="BD3" s="33"/>
      <c r="BE3" s="33" t="s">
        <v>87</v>
      </c>
      <c r="BF3" s="33"/>
      <c r="BG3" s="34" t="s">
        <v>383</v>
      </c>
      <c r="BH3" s="34"/>
      <c r="BI3" s="34" t="s">
        <v>89</v>
      </c>
      <c r="BJ3" s="34"/>
      <c r="BK3" s="34" t="s">
        <v>90</v>
      </c>
      <c r="BL3" s="34"/>
      <c r="BM3" s="34" t="s">
        <v>91</v>
      </c>
      <c r="BN3" s="34"/>
      <c r="BO3" s="265" t="s">
        <v>384</v>
      </c>
      <c r="BP3" s="265" t="s">
        <v>93</v>
      </c>
      <c r="BQ3" s="265" t="s">
        <v>94</v>
      </c>
      <c r="BR3" s="265" t="s">
        <v>95</v>
      </c>
      <c r="BS3" s="50" t="s">
        <v>96</v>
      </c>
      <c r="BT3" s="50" t="s">
        <v>1206</v>
      </c>
      <c r="BU3" s="609" t="s">
        <v>97</v>
      </c>
      <c r="BV3" s="610"/>
    </row>
    <row r="4" spans="2:74" ht="45.75" customHeight="1" thickBot="1" x14ac:dyDescent="0.3">
      <c r="B4" s="317" t="s">
        <v>98</v>
      </c>
      <c r="C4" s="288" t="s">
        <v>99</v>
      </c>
      <c r="D4" s="288" t="s">
        <v>7</v>
      </c>
      <c r="E4" s="288" t="s">
        <v>9</v>
      </c>
      <c r="F4" s="269" t="s">
        <v>100</v>
      </c>
      <c r="G4" s="269" t="s">
        <v>101</v>
      </c>
      <c r="H4" s="269" t="s">
        <v>19</v>
      </c>
      <c r="I4" s="269" t="s">
        <v>17</v>
      </c>
      <c r="J4" s="175" t="s">
        <v>15</v>
      </c>
      <c r="K4" s="288" t="s">
        <v>51</v>
      </c>
      <c r="L4" s="114" t="s">
        <v>102</v>
      </c>
      <c r="M4" s="38" t="s">
        <v>103</v>
      </c>
      <c r="N4" s="39" t="s">
        <v>104</v>
      </c>
      <c r="O4" s="37" t="s">
        <v>102</v>
      </c>
      <c r="P4" s="38" t="s">
        <v>103</v>
      </c>
      <c r="Q4" s="39" t="s">
        <v>104</v>
      </c>
      <c r="R4" s="37" t="s">
        <v>102</v>
      </c>
      <c r="S4" s="38" t="s">
        <v>103</v>
      </c>
      <c r="T4" s="39" t="s">
        <v>104</v>
      </c>
      <c r="U4" s="37" t="s">
        <v>102</v>
      </c>
      <c r="V4" s="38" t="s">
        <v>103</v>
      </c>
      <c r="W4" s="39" t="s">
        <v>104</v>
      </c>
      <c r="X4" s="37" t="s">
        <v>102</v>
      </c>
      <c r="Y4" s="38" t="s">
        <v>103</v>
      </c>
      <c r="Z4" s="39" t="s">
        <v>104</v>
      </c>
      <c r="AA4" s="37" t="s">
        <v>102</v>
      </c>
      <c r="AB4" s="38" t="s">
        <v>103</v>
      </c>
      <c r="AC4" s="39" t="s">
        <v>104</v>
      </c>
      <c r="AD4" s="37" t="s">
        <v>102</v>
      </c>
      <c r="AE4" s="38" t="s">
        <v>103</v>
      </c>
      <c r="AF4" s="39" t="s">
        <v>104</v>
      </c>
      <c r="AG4" s="37" t="s">
        <v>102</v>
      </c>
      <c r="AH4" s="38" t="s">
        <v>103</v>
      </c>
      <c r="AI4" s="39" t="s">
        <v>104</v>
      </c>
      <c r="AJ4" s="37" t="s">
        <v>102</v>
      </c>
      <c r="AK4" s="38" t="s">
        <v>103</v>
      </c>
      <c r="AL4" s="39" t="s">
        <v>104</v>
      </c>
      <c r="AM4" s="37" t="s">
        <v>102</v>
      </c>
      <c r="AN4" s="38" t="s">
        <v>103</v>
      </c>
      <c r="AO4" s="39" t="s">
        <v>104</v>
      </c>
      <c r="AP4" s="37" t="s">
        <v>102</v>
      </c>
      <c r="AQ4" s="38" t="s">
        <v>103</v>
      </c>
      <c r="AR4" s="39" t="s">
        <v>104</v>
      </c>
      <c r="AS4" s="37" t="s">
        <v>102</v>
      </c>
      <c r="AT4" s="38" t="s">
        <v>103</v>
      </c>
      <c r="AU4" s="39" t="s">
        <v>104</v>
      </c>
      <c r="AV4" s="37" t="s">
        <v>102</v>
      </c>
      <c r="AW4" s="38" t="s">
        <v>103</v>
      </c>
      <c r="AX4" s="39" t="s">
        <v>104</v>
      </c>
      <c r="AY4" s="37" t="s">
        <v>102</v>
      </c>
      <c r="AZ4" s="38" t="s">
        <v>103</v>
      </c>
      <c r="BA4" s="39" t="s">
        <v>104</v>
      </c>
      <c r="BB4" s="40">
        <f>SUM(BB5:BB13)</f>
        <v>8.6021505376344093E-2</v>
      </c>
      <c r="BC4" s="41" t="s">
        <v>105</v>
      </c>
      <c r="BD4" s="41" t="s">
        <v>106</v>
      </c>
      <c r="BE4" s="41" t="s">
        <v>105</v>
      </c>
      <c r="BF4" s="41" t="s">
        <v>106</v>
      </c>
      <c r="BG4" s="42" t="s">
        <v>105</v>
      </c>
      <c r="BH4" s="42" t="s">
        <v>106</v>
      </c>
      <c r="BI4" s="42" t="s">
        <v>105</v>
      </c>
      <c r="BJ4" s="42" t="s">
        <v>106</v>
      </c>
      <c r="BK4" s="42" t="s">
        <v>105</v>
      </c>
      <c r="BL4" s="42" t="s">
        <v>106</v>
      </c>
      <c r="BM4" s="42" t="s">
        <v>105</v>
      </c>
      <c r="BN4" s="42" t="s">
        <v>106</v>
      </c>
      <c r="BO4" s="50"/>
      <c r="BP4" s="50"/>
      <c r="BQ4" s="50"/>
      <c r="BR4" s="50"/>
      <c r="BS4" s="50"/>
      <c r="BT4" s="50"/>
      <c r="BU4" s="59" t="s">
        <v>107</v>
      </c>
      <c r="BV4" s="59" t="s">
        <v>108</v>
      </c>
    </row>
    <row r="5" spans="2:74" s="141" customFormat="1" ht="231" customHeight="1" x14ac:dyDescent="0.25">
      <c r="B5" s="661" t="s">
        <v>988</v>
      </c>
      <c r="C5" s="528" t="s">
        <v>989</v>
      </c>
      <c r="D5" s="529" t="s">
        <v>990</v>
      </c>
      <c r="E5" s="139" t="s">
        <v>991</v>
      </c>
      <c r="F5" s="139" t="s">
        <v>375</v>
      </c>
      <c r="G5" s="318"/>
      <c r="H5" s="139" t="s">
        <v>632</v>
      </c>
      <c r="I5" s="139" t="s">
        <v>991</v>
      </c>
      <c r="J5" s="319">
        <v>45595</v>
      </c>
      <c r="K5" s="320">
        <f>PTEP!$G$16/PTEP!$D$16</f>
        <v>1.075268817204301E-2</v>
      </c>
      <c r="L5" s="99"/>
      <c r="M5" s="27"/>
      <c r="N5" s="29"/>
      <c r="O5" s="27"/>
      <c r="P5" s="27"/>
      <c r="Q5" s="29"/>
      <c r="R5" s="27"/>
      <c r="S5" s="27"/>
      <c r="T5" s="29"/>
      <c r="U5" s="27"/>
      <c r="V5" s="27"/>
      <c r="W5" s="29"/>
      <c r="X5" s="27"/>
      <c r="Y5" s="30"/>
      <c r="Z5" s="30"/>
      <c r="AA5" s="27"/>
      <c r="AB5" s="30"/>
      <c r="AC5" s="30"/>
      <c r="AD5" s="27"/>
      <c r="AE5" s="30"/>
      <c r="AF5" s="30"/>
      <c r="AG5" s="27"/>
      <c r="AH5" s="30"/>
      <c r="AI5" s="30"/>
      <c r="AJ5" s="27"/>
      <c r="AK5" s="27"/>
      <c r="AL5" s="194"/>
      <c r="AM5" s="27">
        <v>1</v>
      </c>
      <c r="AN5" s="121">
        <v>1</v>
      </c>
      <c r="AO5" s="194">
        <f>AN5/AM5</f>
        <v>1</v>
      </c>
      <c r="AP5" s="27"/>
      <c r="AQ5" s="30"/>
      <c r="AR5" s="30"/>
      <c r="AS5" s="27"/>
      <c r="AT5" s="30"/>
      <c r="AU5" s="30"/>
      <c r="AV5" s="27"/>
      <c r="AW5" s="30"/>
      <c r="AX5" s="30"/>
      <c r="AY5" s="27">
        <f t="shared" ref="AY5:AY13" si="0">L5+O5+R5+U5+X5++AA5+AD5+AG5+AJ5+AM5+AP5+AS5+AV5</f>
        <v>1</v>
      </c>
      <c r="AZ5" s="28">
        <f>M5+P5+S5+V5+Y5+AB5+AE5+AH5+AK5+AN5+AQ5+AT5+AW5</f>
        <v>1</v>
      </c>
      <c r="BA5" s="35">
        <f>AZ5/AY5</f>
        <v>1</v>
      </c>
      <c r="BB5" s="43">
        <f>IFERROR(BA5*K5,"")</f>
        <v>1.075268817204301E-2</v>
      </c>
      <c r="BC5" s="66"/>
      <c r="BD5" s="66" t="s">
        <v>134</v>
      </c>
      <c r="BE5" s="63" t="s">
        <v>377</v>
      </c>
      <c r="BF5" s="66" t="s">
        <v>135</v>
      </c>
      <c r="BG5" s="63" t="s">
        <v>377</v>
      </c>
      <c r="BH5" s="66" t="s">
        <v>135</v>
      </c>
      <c r="BI5" s="166" t="s">
        <v>377</v>
      </c>
      <c r="BJ5" s="166" t="s">
        <v>377</v>
      </c>
      <c r="BK5" s="55" t="s">
        <v>992</v>
      </c>
      <c r="BL5" s="55" t="s">
        <v>993</v>
      </c>
      <c r="BM5" s="55"/>
      <c r="BN5" s="55" t="s">
        <v>994</v>
      </c>
      <c r="BO5" s="63" t="s">
        <v>995</v>
      </c>
      <c r="BP5" s="52" t="s">
        <v>128</v>
      </c>
      <c r="BQ5" s="63" t="s">
        <v>996</v>
      </c>
      <c r="BR5" s="52" t="s">
        <v>128</v>
      </c>
      <c r="BS5" s="63" t="s">
        <v>1266</v>
      </c>
      <c r="BT5" s="52" t="s">
        <v>126</v>
      </c>
      <c r="BU5" s="67">
        <f t="shared" ref="BU5" si="1">BA5</f>
        <v>1</v>
      </c>
      <c r="BV5" s="68">
        <f>BB5</f>
        <v>1.075268817204301E-2</v>
      </c>
    </row>
    <row r="6" spans="2:74" s="141" customFormat="1" ht="189" customHeight="1" thickBot="1" x14ac:dyDescent="0.3">
      <c r="B6" s="662"/>
      <c r="C6" s="374" t="s">
        <v>997</v>
      </c>
      <c r="D6" s="144" t="s">
        <v>998</v>
      </c>
      <c r="E6" s="144" t="s">
        <v>999</v>
      </c>
      <c r="F6" s="144" t="s">
        <v>132</v>
      </c>
      <c r="G6" s="321"/>
      <c r="H6" s="144" t="s">
        <v>632</v>
      </c>
      <c r="I6" s="144" t="s">
        <v>1000</v>
      </c>
      <c r="J6" s="322" t="s">
        <v>157</v>
      </c>
      <c r="K6" s="323">
        <f>PTEP!$G$16/PTEP!$D$16</f>
        <v>1.075268817204301E-2</v>
      </c>
      <c r="L6" s="99"/>
      <c r="M6" s="27"/>
      <c r="N6" s="29"/>
      <c r="O6" s="27"/>
      <c r="P6" s="27"/>
      <c r="Q6" s="29"/>
      <c r="R6" s="29">
        <v>0.25</v>
      </c>
      <c r="S6" s="29">
        <v>0.25</v>
      </c>
      <c r="T6" s="181">
        <f>S6/R6</f>
        <v>1</v>
      </c>
      <c r="U6" s="27"/>
      <c r="V6" s="27"/>
      <c r="W6" s="27"/>
      <c r="X6" s="27"/>
      <c r="Y6" s="30"/>
      <c r="Z6" s="30"/>
      <c r="AA6" s="29">
        <v>0.25</v>
      </c>
      <c r="AB6" s="29">
        <v>0.25</v>
      </c>
      <c r="AC6" s="181">
        <f>AB6/AA6</f>
        <v>1</v>
      </c>
      <c r="AD6" s="27"/>
      <c r="AE6" s="30"/>
      <c r="AF6" s="30"/>
      <c r="AG6" s="27"/>
      <c r="AH6" s="30"/>
      <c r="AI6" s="30"/>
      <c r="AJ6" s="29">
        <v>0.25</v>
      </c>
      <c r="AK6" s="29">
        <v>0.25</v>
      </c>
      <c r="AL6" s="194">
        <f>AK6/AJ6</f>
        <v>1</v>
      </c>
      <c r="AM6" s="27"/>
      <c r="AN6" s="30"/>
      <c r="AO6" s="30"/>
      <c r="AP6" s="27"/>
      <c r="AQ6" s="30"/>
      <c r="AR6" s="30"/>
      <c r="AS6" s="29">
        <v>0.25</v>
      </c>
      <c r="AT6" s="29">
        <v>0.25</v>
      </c>
      <c r="AU6" s="194">
        <f>AT6/AS6</f>
        <v>1</v>
      </c>
      <c r="AV6" s="27"/>
      <c r="AW6" s="30"/>
      <c r="AX6" s="30"/>
      <c r="AY6" s="27">
        <f t="shared" si="0"/>
        <v>1</v>
      </c>
      <c r="AZ6" s="28">
        <f t="shared" ref="AZ6:AZ13" si="2">M6+P6+S6+V6+Y6+AB6+AE6+AH6+AK6+AN6+AQ6+AT6+AW6</f>
        <v>1</v>
      </c>
      <c r="BA6" s="35">
        <f t="shared" ref="BA6:BA13" si="3">AZ6/AY6</f>
        <v>1</v>
      </c>
      <c r="BB6" s="43">
        <f t="shared" ref="BB6:BB13" si="4">IFERROR(BA6*K6,"")</f>
        <v>1.075268817204301E-2</v>
      </c>
      <c r="BC6" s="66" t="s">
        <v>1001</v>
      </c>
      <c r="BD6" s="66" t="s">
        <v>134</v>
      </c>
      <c r="BE6" s="66" t="s">
        <v>1002</v>
      </c>
      <c r="BF6" s="66" t="s">
        <v>135</v>
      </c>
      <c r="BG6" s="115" t="s">
        <v>1003</v>
      </c>
      <c r="BH6" s="55" t="s">
        <v>1004</v>
      </c>
      <c r="BI6" s="55" t="s">
        <v>1005</v>
      </c>
      <c r="BJ6" s="66" t="s">
        <v>1006</v>
      </c>
      <c r="BK6" s="55" t="s">
        <v>1007</v>
      </c>
      <c r="BL6" s="55" t="s">
        <v>1008</v>
      </c>
      <c r="BM6" s="55" t="s">
        <v>1009</v>
      </c>
      <c r="BN6" s="55" t="s">
        <v>1010</v>
      </c>
      <c r="BO6" s="63" t="s">
        <v>1011</v>
      </c>
      <c r="BP6" s="52" t="s">
        <v>128</v>
      </c>
      <c r="BQ6" s="63" t="s">
        <v>1012</v>
      </c>
      <c r="BR6" s="52" t="s">
        <v>126</v>
      </c>
      <c r="BS6" s="63" t="s">
        <v>1267</v>
      </c>
      <c r="BT6" s="52" t="s">
        <v>126</v>
      </c>
      <c r="BU6" s="67">
        <f t="shared" ref="BU6" si="5">BA6</f>
        <v>1</v>
      </c>
      <c r="BV6" s="68">
        <f t="shared" ref="BU6:BV13" si="6">BB6</f>
        <v>1.075268817204301E-2</v>
      </c>
    </row>
    <row r="7" spans="2:74" s="141" customFormat="1" ht="227.25" customHeight="1" x14ac:dyDescent="0.25">
      <c r="B7" s="658" t="s">
        <v>1013</v>
      </c>
      <c r="C7" s="528" t="s">
        <v>1014</v>
      </c>
      <c r="D7" s="529" t="s">
        <v>1015</v>
      </c>
      <c r="E7" s="139" t="s">
        <v>1016</v>
      </c>
      <c r="F7" s="139" t="s">
        <v>132</v>
      </c>
      <c r="G7" s="139" t="s">
        <v>307</v>
      </c>
      <c r="H7" s="139" t="s">
        <v>632</v>
      </c>
      <c r="I7" s="139" t="s">
        <v>1016</v>
      </c>
      <c r="J7" s="205" t="s">
        <v>1017</v>
      </c>
      <c r="K7" s="324">
        <f>PTEP!$G$16/PTEP!$D$16</f>
        <v>1.075268817204301E-2</v>
      </c>
      <c r="L7" s="99"/>
      <c r="M7" s="27"/>
      <c r="N7" s="29"/>
      <c r="O7" s="27"/>
      <c r="P7" s="27"/>
      <c r="Q7" s="29"/>
      <c r="R7" s="27"/>
      <c r="S7" s="27"/>
      <c r="T7" s="27"/>
      <c r="U7" s="27">
        <v>1</v>
      </c>
      <c r="V7" s="27">
        <v>1</v>
      </c>
      <c r="W7" s="181">
        <f>V7/U7</f>
        <v>1</v>
      </c>
      <c r="X7" s="27"/>
      <c r="Y7" s="30"/>
      <c r="Z7" s="30"/>
      <c r="AA7" s="27"/>
      <c r="AB7" s="30"/>
      <c r="AC7" s="30"/>
      <c r="AD7" s="27"/>
      <c r="AE7" s="30"/>
      <c r="AF7" s="30"/>
      <c r="AG7" s="27"/>
      <c r="AH7" s="30"/>
      <c r="AI7" s="30"/>
      <c r="AJ7" s="27"/>
      <c r="AK7" s="30"/>
      <c r="AL7" s="30"/>
      <c r="AM7" s="27"/>
      <c r="AN7" s="30"/>
      <c r="AO7" s="30"/>
      <c r="AP7" s="27"/>
      <c r="AQ7" s="30"/>
      <c r="AR7" s="31"/>
      <c r="AS7" s="27"/>
      <c r="AT7" s="30"/>
      <c r="AU7" s="30"/>
      <c r="AV7" s="27"/>
      <c r="AW7" s="30"/>
      <c r="AX7" s="30"/>
      <c r="AY7" s="27">
        <f t="shared" si="0"/>
        <v>1</v>
      </c>
      <c r="AZ7" s="28">
        <f t="shared" si="2"/>
        <v>1</v>
      </c>
      <c r="BA7" s="35">
        <f t="shared" si="3"/>
        <v>1</v>
      </c>
      <c r="BB7" s="43">
        <f t="shared" si="4"/>
        <v>1.075268817204301E-2</v>
      </c>
      <c r="BC7" s="63"/>
      <c r="BD7" s="63" t="s">
        <v>134</v>
      </c>
      <c r="BE7" s="63" t="s">
        <v>1018</v>
      </c>
      <c r="BF7" s="63" t="s">
        <v>1019</v>
      </c>
      <c r="BG7" s="56"/>
      <c r="BH7" s="56" t="s">
        <v>1020</v>
      </c>
      <c r="BI7" s="56" t="s">
        <v>1021</v>
      </c>
      <c r="BJ7" s="62" t="s">
        <v>521</v>
      </c>
      <c r="BK7" s="56"/>
      <c r="BL7" s="62" t="s">
        <v>521</v>
      </c>
      <c r="BM7" s="56"/>
      <c r="BN7" s="56" t="s">
        <v>521</v>
      </c>
      <c r="BO7" s="63" t="s">
        <v>1022</v>
      </c>
      <c r="BP7" s="62" t="s">
        <v>126</v>
      </c>
      <c r="BQ7" s="63" t="s">
        <v>396</v>
      </c>
      <c r="BR7" s="62" t="s">
        <v>126</v>
      </c>
      <c r="BS7" s="63" t="s">
        <v>1210</v>
      </c>
      <c r="BT7" s="52" t="s">
        <v>126</v>
      </c>
      <c r="BU7" s="67">
        <f>BA7</f>
        <v>1</v>
      </c>
      <c r="BV7" s="68">
        <f t="shared" si="6"/>
        <v>1.075268817204301E-2</v>
      </c>
    </row>
    <row r="8" spans="2:74" ht="255" x14ac:dyDescent="0.25">
      <c r="B8" s="659"/>
      <c r="C8" s="530" t="s">
        <v>1023</v>
      </c>
      <c r="D8" s="116" t="s">
        <v>1024</v>
      </c>
      <c r="E8" s="116" t="s">
        <v>1025</v>
      </c>
      <c r="F8" s="116" t="s">
        <v>132</v>
      </c>
      <c r="G8" s="116"/>
      <c r="H8" s="116" t="s">
        <v>632</v>
      </c>
      <c r="I8" s="185" t="s">
        <v>144</v>
      </c>
      <c r="J8" s="206" t="s">
        <v>157</v>
      </c>
      <c r="K8" s="325">
        <f>PTEP!$G$16/PTEP!$D$16</f>
        <v>1.075268817204301E-2</v>
      </c>
      <c r="L8" s="99"/>
      <c r="M8" s="27"/>
      <c r="N8" s="29"/>
      <c r="O8" s="27"/>
      <c r="P8" s="27"/>
      <c r="Q8" s="29"/>
      <c r="R8" s="25">
        <v>1</v>
      </c>
      <c r="S8" s="25">
        <v>1</v>
      </c>
      <c r="T8" s="159">
        <f>S8/R8</f>
        <v>1</v>
      </c>
      <c r="U8" s="27"/>
      <c r="V8" s="27"/>
      <c r="W8" s="27"/>
      <c r="X8" s="27"/>
      <c r="Y8" s="30"/>
      <c r="Z8" s="30"/>
      <c r="AA8" s="25">
        <v>1</v>
      </c>
      <c r="AB8" s="326">
        <v>1</v>
      </c>
      <c r="AC8" s="159">
        <f>AB8/AA8</f>
        <v>1</v>
      </c>
      <c r="AD8" s="27"/>
      <c r="AE8" s="30"/>
      <c r="AF8" s="30"/>
      <c r="AG8" s="27"/>
      <c r="AH8" s="30"/>
      <c r="AI8" s="30"/>
      <c r="AJ8" s="25">
        <v>1</v>
      </c>
      <c r="AK8" s="25">
        <v>1</v>
      </c>
      <c r="AL8" s="159">
        <f>AK8/AJ8</f>
        <v>1</v>
      </c>
      <c r="AM8" s="27"/>
      <c r="AN8" s="30"/>
      <c r="AO8" s="30"/>
      <c r="AP8" s="27"/>
      <c r="AQ8" s="30"/>
      <c r="AR8" s="30"/>
      <c r="AS8" s="25">
        <v>1</v>
      </c>
      <c r="AT8" s="25">
        <v>1</v>
      </c>
      <c r="AU8" s="159">
        <f t="shared" ref="AU8:AU13" si="7">AT8/AS8</f>
        <v>1</v>
      </c>
      <c r="AV8" s="27"/>
      <c r="AW8" s="30"/>
      <c r="AX8" s="30"/>
      <c r="AY8" s="27">
        <f t="shared" si="0"/>
        <v>4</v>
      </c>
      <c r="AZ8" s="28">
        <f t="shared" si="2"/>
        <v>4</v>
      </c>
      <c r="BA8" s="35">
        <f t="shared" si="3"/>
        <v>1</v>
      </c>
      <c r="BB8" s="43">
        <f t="shared" si="4"/>
        <v>1.075268817204301E-2</v>
      </c>
      <c r="BC8" s="63" t="s">
        <v>1026</v>
      </c>
      <c r="BD8" s="63" t="s">
        <v>134</v>
      </c>
      <c r="BE8" s="63" t="s">
        <v>1027</v>
      </c>
      <c r="BF8" s="63" t="s">
        <v>1028</v>
      </c>
      <c r="BG8" s="56" t="s">
        <v>1029</v>
      </c>
      <c r="BH8" s="56" t="s">
        <v>1030</v>
      </c>
      <c r="BI8" s="126" t="s">
        <v>1031</v>
      </c>
      <c r="BJ8" s="391" t="s">
        <v>1032</v>
      </c>
      <c r="BK8" s="126" t="s">
        <v>1033</v>
      </c>
      <c r="BL8" s="55" t="s">
        <v>1034</v>
      </c>
      <c r="BM8" s="125" t="s">
        <v>1035</v>
      </c>
      <c r="BN8" s="56" t="s">
        <v>1036</v>
      </c>
      <c r="BO8" s="63" t="s">
        <v>1037</v>
      </c>
      <c r="BP8" s="62" t="s">
        <v>126</v>
      </c>
      <c r="BQ8" s="63" t="s">
        <v>1038</v>
      </c>
      <c r="BR8" s="62" t="s">
        <v>126</v>
      </c>
      <c r="BS8" s="63" t="s">
        <v>1271</v>
      </c>
      <c r="BT8" s="52" t="s">
        <v>126</v>
      </c>
      <c r="BU8" s="67">
        <f>BA8</f>
        <v>1</v>
      </c>
      <c r="BV8" s="48">
        <f t="shared" si="6"/>
        <v>1.075268817204301E-2</v>
      </c>
    </row>
    <row r="9" spans="2:74" ht="225" customHeight="1" thickBot="1" x14ac:dyDescent="0.3">
      <c r="B9" s="660"/>
      <c r="C9" s="374" t="s">
        <v>1039</v>
      </c>
      <c r="D9" s="161" t="s">
        <v>1040</v>
      </c>
      <c r="E9" s="161" t="s">
        <v>1025</v>
      </c>
      <c r="F9" s="161" t="s">
        <v>132</v>
      </c>
      <c r="G9" s="161"/>
      <c r="H9" s="161" t="s">
        <v>632</v>
      </c>
      <c r="I9" s="190" t="s">
        <v>144</v>
      </c>
      <c r="J9" s="207" t="s">
        <v>157</v>
      </c>
      <c r="K9" s="325">
        <f>PTEP!$G$16/PTEP!$D$16</f>
        <v>1.075268817204301E-2</v>
      </c>
      <c r="L9" s="99"/>
      <c r="M9" s="27"/>
      <c r="N9" s="29"/>
      <c r="O9" s="27"/>
      <c r="P9" s="27"/>
      <c r="Q9" s="29"/>
      <c r="R9" s="25">
        <v>1</v>
      </c>
      <c r="S9" s="25">
        <v>1</v>
      </c>
      <c r="T9" s="159">
        <f>S9/R9</f>
        <v>1</v>
      </c>
      <c r="U9" s="27"/>
      <c r="V9" s="27"/>
      <c r="W9" s="27"/>
      <c r="X9" s="27"/>
      <c r="Y9" s="30"/>
      <c r="Z9" s="30"/>
      <c r="AA9" s="25">
        <v>1</v>
      </c>
      <c r="AB9" s="326">
        <v>1</v>
      </c>
      <c r="AC9" s="159">
        <f>AB9/AA9</f>
        <v>1</v>
      </c>
      <c r="AD9" s="27"/>
      <c r="AE9" s="30"/>
      <c r="AF9" s="30"/>
      <c r="AG9" s="27"/>
      <c r="AH9" s="30"/>
      <c r="AI9" s="30"/>
      <c r="AJ9" s="25">
        <v>1</v>
      </c>
      <c r="AK9" s="25">
        <v>1</v>
      </c>
      <c r="AL9" s="159">
        <f>AK9/AJ9</f>
        <v>1</v>
      </c>
      <c r="AM9" s="27"/>
      <c r="AN9" s="30"/>
      <c r="AO9" s="30"/>
      <c r="AP9" s="27"/>
      <c r="AQ9" s="30"/>
      <c r="AR9" s="30"/>
      <c r="AS9" s="25">
        <v>1</v>
      </c>
      <c r="AT9" s="25">
        <v>1</v>
      </c>
      <c r="AU9" s="159">
        <f t="shared" si="7"/>
        <v>1</v>
      </c>
      <c r="AV9" s="27"/>
      <c r="AW9" s="30"/>
      <c r="AX9" s="30"/>
      <c r="AY9" s="27">
        <f t="shared" si="0"/>
        <v>4</v>
      </c>
      <c r="AZ9" s="28">
        <f t="shared" si="2"/>
        <v>4</v>
      </c>
      <c r="BA9" s="35">
        <f t="shared" si="3"/>
        <v>1</v>
      </c>
      <c r="BB9" s="43">
        <f t="shared" si="4"/>
        <v>1.075268817204301E-2</v>
      </c>
      <c r="BC9" s="63" t="s">
        <v>1041</v>
      </c>
      <c r="BD9" s="63" t="s">
        <v>134</v>
      </c>
      <c r="BE9" s="63" t="s">
        <v>1042</v>
      </c>
      <c r="BF9" s="63" t="s">
        <v>1043</v>
      </c>
      <c r="BG9" s="56" t="s">
        <v>1044</v>
      </c>
      <c r="BH9" s="55" t="s">
        <v>1045</v>
      </c>
      <c r="BI9" s="126" t="s">
        <v>1046</v>
      </c>
      <c r="BJ9" s="55" t="s">
        <v>1047</v>
      </c>
      <c r="BK9" s="126" t="s">
        <v>1048</v>
      </c>
      <c r="BL9" s="55" t="s">
        <v>1049</v>
      </c>
      <c r="BM9" s="413" t="s">
        <v>1050</v>
      </c>
      <c r="BN9" s="56" t="s">
        <v>1051</v>
      </c>
      <c r="BO9" s="63" t="s">
        <v>1052</v>
      </c>
      <c r="BP9" s="62" t="s">
        <v>126</v>
      </c>
      <c r="BQ9" s="63" t="s">
        <v>1053</v>
      </c>
      <c r="BR9" s="62" t="s">
        <v>126</v>
      </c>
      <c r="BS9" s="63" t="s">
        <v>1268</v>
      </c>
      <c r="BT9" s="52" t="s">
        <v>126</v>
      </c>
      <c r="BU9" s="67">
        <f>BA9</f>
        <v>1</v>
      </c>
      <c r="BV9" s="48">
        <f t="shared" si="6"/>
        <v>1.075268817204301E-2</v>
      </c>
    </row>
    <row r="10" spans="2:74" s="141" customFormat="1" ht="150" customHeight="1" thickBot="1" x14ac:dyDescent="0.3">
      <c r="B10" s="327" t="s">
        <v>1054</v>
      </c>
      <c r="C10" s="531" t="s">
        <v>1055</v>
      </c>
      <c r="D10" s="247" t="s">
        <v>1056</v>
      </c>
      <c r="E10" s="247" t="s">
        <v>1057</v>
      </c>
      <c r="F10" s="247" t="s">
        <v>132</v>
      </c>
      <c r="G10" s="330"/>
      <c r="H10" s="247" t="s">
        <v>632</v>
      </c>
      <c r="I10" s="247" t="s">
        <v>1057</v>
      </c>
      <c r="J10" s="328">
        <v>45657</v>
      </c>
      <c r="K10" s="323">
        <f>PTEP!$G$16/PTEP!$D$16</f>
        <v>1.075268817204301E-2</v>
      </c>
      <c r="L10" s="99"/>
      <c r="M10" s="27"/>
      <c r="N10" s="29"/>
      <c r="O10" s="27"/>
      <c r="P10" s="27"/>
      <c r="Q10" s="29"/>
      <c r="R10" s="27"/>
      <c r="S10" s="27"/>
      <c r="T10" s="27"/>
      <c r="U10" s="27"/>
      <c r="V10" s="27"/>
      <c r="W10" s="27"/>
      <c r="X10" s="27"/>
      <c r="Y10" s="30"/>
      <c r="Z10" s="30"/>
      <c r="AA10" s="27"/>
      <c r="AB10" s="121"/>
      <c r="AC10" s="69"/>
      <c r="AD10" s="27"/>
      <c r="AE10" s="30"/>
      <c r="AF10" s="30"/>
      <c r="AG10" s="27"/>
      <c r="AH10" s="30"/>
      <c r="AI10" s="30"/>
      <c r="AJ10" s="27"/>
      <c r="AK10" s="30"/>
      <c r="AL10" s="30"/>
      <c r="AM10" s="27"/>
      <c r="AN10" s="30"/>
      <c r="AO10" s="30"/>
      <c r="AP10" s="27"/>
      <c r="AQ10" s="30"/>
      <c r="AR10" s="69"/>
      <c r="AS10" s="27">
        <v>1</v>
      </c>
      <c r="AT10" s="27"/>
      <c r="AU10" s="194">
        <f t="shared" si="7"/>
        <v>0</v>
      </c>
      <c r="AV10" s="27"/>
      <c r="AW10" s="30"/>
      <c r="AX10" s="30"/>
      <c r="AY10" s="27">
        <f t="shared" si="0"/>
        <v>1</v>
      </c>
      <c r="AZ10" s="28">
        <f t="shared" si="2"/>
        <v>0</v>
      </c>
      <c r="BA10" s="35">
        <f t="shared" si="3"/>
        <v>0</v>
      </c>
      <c r="BB10" s="43">
        <f t="shared" si="4"/>
        <v>0</v>
      </c>
      <c r="BC10" s="66"/>
      <c r="BD10" s="66" t="s">
        <v>134</v>
      </c>
      <c r="BE10" s="66"/>
      <c r="BF10" s="66" t="s">
        <v>135</v>
      </c>
      <c r="BG10" s="55"/>
      <c r="BH10" s="66" t="s">
        <v>135</v>
      </c>
      <c r="BI10" s="66" t="s">
        <v>1058</v>
      </c>
      <c r="BJ10" s="66" t="s">
        <v>135</v>
      </c>
      <c r="BK10" s="55"/>
      <c r="BL10" s="66" t="s">
        <v>135</v>
      </c>
      <c r="BM10" s="70" t="s">
        <v>1059</v>
      </c>
      <c r="BN10" s="55" t="s">
        <v>1060</v>
      </c>
      <c r="BO10" s="63" t="s">
        <v>186</v>
      </c>
      <c r="BP10" s="52" t="s">
        <v>1061</v>
      </c>
      <c r="BQ10" s="63" t="s">
        <v>269</v>
      </c>
      <c r="BR10" s="52" t="s">
        <v>128</v>
      </c>
      <c r="BS10" s="63" t="s">
        <v>1272</v>
      </c>
      <c r="BT10" s="52" t="s">
        <v>128</v>
      </c>
      <c r="BU10" s="77">
        <f t="shared" si="6"/>
        <v>0</v>
      </c>
      <c r="BV10" s="68">
        <f t="shared" si="6"/>
        <v>0</v>
      </c>
    </row>
    <row r="11" spans="2:74" s="141" customFormat="1" ht="189" customHeight="1" thickBot="1" x14ac:dyDescent="0.3">
      <c r="B11" s="327" t="s">
        <v>1062</v>
      </c>
      <c r="C11" s="531" t="s">
        <v>1063</v>
      </c>
      <c r="D11" s="247" t="s">
        <v>1064</v>
      </c>
      <c r="E11" s="247" t="s">
        <v>1065</v>
      </c>
      <c r="F11" s="247" t="s">
        <v>132</v>
      </c>
      <c r="G11" s="330" t="s">
        <v>735</v>
      </c>
      <c r="H11" s="247" t="s">
        <v>632</v>
      </c>
      <c r="I11" s="331" t="s">
        <v>601</v>
      </c>
      <c r="J11" s="328" t="s">
        <v>845</v>
      </c>
      <c r="K11" s="323">
        <f>PTEP!$G$16/PTEP!$D$16</f>
        <v>1.075268817204301E-2</v>
      </c>
      <c r="L11" s="99"/>
      <c r="M11" s="27"/>
      <c r="N11" s="29"/>
      <c r="O11" s="27"/>
      <c r="P11" s="27"/>
      <c r="Q11" s="29"/>
      <c r="R11" s="27"/>
      <c r="S11" s="27"/>
      <c r="T11" s="29"/>
      <c r="U11" s="27"/>
      <c r="V11" s="27"/>
      <c r="W11" s="27"/>
      <c r="X11" s="27"/>
      <c r="Y11" s="30"/>
      <c r="Z11" s="30"/>
      <c r="AA11" s="27"/>
      <c r="AB11" s="121"/>
      <c r="AC11" s="69"/>
      <c r="AD11" s="27">
        <v>1</v>
      </c>
      <c r="AE11" s="27">
        <v>1</v>
      </c>
      <c r="AF11" s="194">
        <f>AE11/AD11</f>
        <v>1</v>
      </c>
      <c r="AG11" s="27"/>
      <c r="AH11" s="30"/>
      <c r="AI11" s="30"/>
      <c r="AJ11" s="27"/>
      <c r="AK11" s="30"/>
      <c r="AL11" s="30"/>
      <c r="AM11" s="27"/>
      <c r="AN11" s="30"/>
      <c r="AO11" s="30"/>
      <c r="AP11" s="27"/>
      <c r="AQ11" s="30"/>
      <c r="AR11" s="30"/>
      <c r="AS11" s="27">
        <v>1</v>
      </c>
      <c r="AT11" s="27">
        <v>1</v>
      </c>
      <c r="AU11" s="194">
        <f t="shared" si="7"/>
        <v>1</v>
      </c>
      <c r="AV11" s="27"/>
      <c r="AW11" s="30"/>
      <c r="AX11" s="30"/>
      <c r="AY11" s="27">
        <f t="shared" si="0"/>
        <v>2</v>
      </c>
      <c r="AZ11" s="28">
        <f t="shared" si="2"/>
        <v>2</v>
      </c>
      <c r="BA11" s="35">
        <f t="shared" si="3"/>
        <v>1</v>
      </c>
      <c r="BB11" s="43">
        <f t="shared" si="4"/>
        <v>1.075268817204301E-2</v>
      </c>
      <c r="BC11" s="66"/>
      <c r="BD11" s="66" t="s">
        <v>134</v>
      </c>
      <c r="BE11" s="66"/>
      <c r="BF11" s="66" t="s">
        <v>135</v>
      </c>
      <c r="BG11" s="55"/>
      <c r="BH11" s="66" t="s">
        <v>135</v>
      </c>
      <c r="BI11" s="125" t="s">
        <v>1066</v>
      </c>
      <c r="BJ11" s="56" t="s">
        <v>1067</v>
      </c>
      <c r="BK11" s="380" t="s">
        <v>1068</v>
      </c>
      <c r="BL11" s="66" t="s">
        <v>135</v>
      </c>
      <c r="BM11" s="115" t="s">
        <v>1069</v>
      </c>
      <c r="BN11" s="55" t="s">
        <v>1036</v>
      </c>
      <c r="BO11" s="63" t="s">
        <v>852</v>
      </c>
      <c r="BP11" s="52" t="s">
        <v>128</v>
      </c>
      <c r="BQ11" s="63" t="s">
        <v>1070</v>
      </c>
      <c r="BR11" s="52" t="s">
        <v>126</v>
      </c>
      <c r="BS11" s="63" t="s">
        <v>1269</v>
      </c>
      <c r="BT11" s="52" t="s">
        <v>126</v>
      </c>
      <c r="BU11" s="67">
        <f>BA11</f>
        <v>1</v>
      </c>
      <c r="BV11" s="68">
        <f t="shared" si="6"/>
        <v>1.075268817204301E-2</v>
      </c>
    </row>
    <row r="12" spans="2:74" s="141" customFormat="1" ht="165.75" x14ac:dyDescent="0.25">
      <c r="B12" s="658" t="s">
        <v>1071</v>
      </c>
      <c r="C12" s="528" t="s">
        <v>1072</v>
      </c>
      <c r="D12" s="139" t="s">
        <v>1073</v>
      </c>
      <c r="E12" s="139" t="s">
        <v>1065</v>
      </c>
      <c r="F12" s="139" t="s">
        <v>132</v>
      </c>
      <c r="G12" s="318"/>
      <c r="H12" s="139" t="s">
        <v>632</v>
      </c>
      <c r="I12" s="332" t="s">
        <v>601</v>
      </c>
      <c r="J12" s="205" t="s">
        <v>1074</v>
      </c>
      <c r="K12" s="323">
        <f>PTEP!$G$16/PTEP!$D$16</f>
        <v>1.075268817204301E-2</v>
      </c>
      <c r="L12" s="99"/>
      <c r="M12" s="27"/>
      <c r="N12" s="29"/>
      <c r="O12" s="27"/>
      <c r="P12" s="27"/>
      <c r="Q12" s="29"/>
      <c r="R12" s="27"/>
      <c r="S12" s="27"/>
      <c r="T12" s="27"/>
      <c r="U12" s="27"/>
      <c r="V12" s="27"/>
      <c r="W12" s="27"/>
      <c r="X12" s="27"/>
      <c r="Y12" s="30"/>
      <c r="Z12" s="30"/>
      <c r="AA12" s="27">
        <v>1</v>
      </c>
      <c r="AB12" s="120">
        <v>1</v>
      </c>
      <c r="AC12" s="194">
        <f>AB12/AA12</f>
        <v>1</v>
      </c>
      <c r="AD12" s="194"/>
      <c r="AE12" s="30"/>
      <c r="AF12" s="30"/>
      <c r="AG12" s="27"/>
      <c r="AH12" s="30"/>
      <c r="AI12" s="30"/>
      <c r="AJ12" s="27"/>
      <c r="AK12" s="30"/>
      <c r="AL12" s="30"/>
      <c r="AM12" s="27"/>
      <c r="AN12" s="30"/>
      <c r="AO12" s="30"/>
      <c r="AP12" s="27"/>
      <c r="AQ12" s="30"/>
      <c r="AR12" s="30"/>
      <c r="AS12" s="27">
        <v>1</v>
      </c>
      <c r="AT12" s="27">
        <v>1</v>
      </c>
      <c r="AU12" s="194">
        <f t="shared" si="7"/>
        <v>1</v>
      </c>
      <c r="AV12" s="27"/>
      <c r="AW12" s="30"/>
      <c r="AX12" s="30"/>
      <c r="AY12" s="27">
        <f t="shared" si="0"/>
        <v>2</v>
      </c>
      <c r="AZ12" s="28">
        <f t="shared" si="2"/>
        <v>2</v>
      </c>
      <c r="BA12" s="35">
        <f t="shared" si="3"/>
        <v>1</v>
      </c>
      <c r="BB12" s="43">
        <f t="shared" si="4"/>
        <v>1.075268817204301E-2</v>
      </c>
      <c r="BC12" s="66"/>
      <c r="BD12" s="66" t="s">
        <v>134</v>
      </c>
      <c r="BE12" s="66"/>
      <c r="BF12" s="66" t="s">
        <v>135</v>
      </c>
      <c r="BG12" s="55" t="s">
        <v>1075</v>
      </c>
      <c r="BH12" s="55" t="s">
        <v>1076</v>
      </c>
      <c r="BI12" s="125" t="s">
        <v>1077</v>
      </c>
      <c r="BJ12" s="56" t="s">
        <v>1078</v>
      </c>
      <c r="BK12" s="382" t="s">
        <v>1079</v>
      </c>
      <c r="BL12" s="66" t="s">
        <v>135</v>
      </c>
      <c r="BM12" s="425" t="s">
        <v>1080</v>
      </c>
      <c r="BN12" s="386" t="s">
        <v>1081</v>
      </c>
      <c r="BO12" s="63" t="s">
        <v>877</v>
      </c>
      <c r="BP12" s="52" t="s">
        <v>128</v>
      </c>
      <c r="BQ12" s="63" t="s">
        <v>1082</v>
      </c>
      <c r="BR12" s="52" t="s">
        <v>126</v>
      </c>
      <c r="BS12" s="63" t="s">
        <v>1273</v>
      </c>
      <c r="BT12" s="52" t="s">
        <v>126</v>
      </c>
      <c r="BU12" s="67">
        <f>BA12</f>
        <v>1</v>
      </c>
      <c r="BV12" s="68">
        <f t="shared" si="6"/>
        <v>1.075268817204301E-2</v>
      </c>
    </row>
    <row r="13" spans="2:74" s="141" customFormat="1" ht="281.25" thickBot="1" x14ac:dyDescent="0.3">
      <c r="B13" s="656"/>
      <c r="C13" s="374" t="s">
        <v>1083</v>
      </c>
      <c r="D13" s="161" t="s">
        <v>1084</v>
      </c>
      <c r="E13" s="161" t="s">
        <v>1085</v>
      </c>
      <c r="F13" s="161" t="s">
        <v>307</v>
      </c>
      <c r="G13" s="333"/>
      <c r="H13" s="161" t="s">
        <v>632</v>
      </c>
      <c r="I13" s="190" t="s">
        <v>144</v>
      </c>
      <c r="J13" s="329" t="s">
        <v>1086</v>
      </c>
      <c r="K13" s="230">
        <f>PTEP!$G$16/PTEP!$D$16</f>
        <v>1.075268817204301E-2</v>
      </c>
      <c r="L13" s="99"/>
      <c r="M13" s="27"/>
      <c r="N13" s="29"/>
      <c r="O13" s="27"/>
      <c r="P13" s="27"/>
      <c r="Q13" s="29"/>
      <c r="R13" s="27">
        <v>3</v>
      </c>
      <c r="S13" s="27">
        <v>3</v>
      </c>
      <c r="T13" s="181">
        <f>S13/R13</f>
        <v>1</v>
      </c>
      <c r="U13" s="27"/>
      <c r="V13" s="27"/>
      <c r="W13" s="27"/>
      <c r="X13" s="27"/>
      <c r="Y13" s="30"/>
      <c r="Z13" s="30"/>
      <c r="AA13" s="27">
        <v>3</v>
      </c>
      <c r="AB13" s="27">
        <v>3</v>
      </c>
      <c r="AC13" s="181">
        <f>AB13/AA13</f>
        <v>1</v>
      </c>
      <c r="AD13" s="27"/>
      <c r="AE13" s="30"/>
      <c r="AF13" s="69"/>
      <c r="AG13" s="27"/>
      <c r="AH13" s="30"/>
      <c r="AI13" s="30"/>
      <c r="AJ13" s="27">
        <v>3</v>
      </c>
      <c r="AK13" s="27">
        <v>3</v>
      </c>
      <c r="AL13" s="181">
        <f>AK13/AJ13</f>
        <v>1</v>
      </c>
      <c r="AM13" s="27"/>
      <c r="AN13" s="30"/>
      <c r="AO13" s="30"/>
      <c r="AP13" s="27"/>
      <c r="AQ13" s="30"/>
      <c r="AR13" s="30"/>
      <c r="AS13" s="27">
        <v>3</v>
      </c>
      <c r="AT13" s="27">
        <v>3</v>
      </c>
      <c r="AU13" s="181">
        <f t="shared" si="7"/>
        <v>1</v>
      </c>
      <c r="AV13" s="27"/>
      <c r="AW13" s="30"/>
      <c r="AX13" s="30"/>
      <c r="AY13" s="27">
        <f t="shared" si="0"/>
        <v>12</v>
      </c>
      <c r="AZ13" s="28">
        <f t="shared" si="2"/>
        <v>12</v>
      </c>
      <c r="BA13" s="35">
        <f t="shared" si="3"/>
        <v>1</v>
      </c>
      <c r="BB13" s="43">
        <f t="shared" si="4"/>
        <v>1.075268817204301E-2</v>
      </c>
      <c r="BC13" s="63"/>
      <c r="BD13" s="63"/>
      <c r="BE13" s="63" t="s">
        <v>1087</v>
      </c>
      <c r="BF13" s="63" t="s">
        <v>1088</v>
      </c>
      <c r="BG13" s="63" t="s">
        <v>1089</v>
      </c>
      <c r="BH13" s="56" t="s">
        <v>1090</v>
      </c>
      <c r="BI13" s="56"/>
      <c r="BJ13" s="381" t="s">
        <v>135</v>
      </c>
      <c r="BK13" s="394" t="s">
        <v>1091</v>
      </c>
      <c r="BL13" s="385" t="s">
        <v>1092</v>
      </c>
      <c r="BM13" s="399" t="s">
        <v>1093</v>
      </c>
      <c r="BN13" s="405" t="s">
        <v>1094</v>
      </c>
      <c r="BO13" s="420" t="s">
        <v>1095</v>
      </c>
      <c r="BP13" s="62" t="s">
        <v>126</v>
      </c>
      <c r="BQ13" s="63" t="s">
        <v>1096</v>
      </c>
      <c r="BR13" s="52" t="s">
        <v>126</v>
      </c>
      <c r="BS13" s="63" t="s">
        <v>1270</v>
      </c>
      <c r="BT13" s="52" t="s">
        <v>126</v>
      </c>
      <c r="BU13" s="67">
        <f>BA13</f>
        <v>1</v>
      </c>
      <c r="BV13" s="68">
        <f t="shared" si="6"/>
        <v>1.075268817204301E-2</v>
      </c>
    </row>
    <row r="14" spans="2:74" x14ac:dyDescent="0.25">
      <c r="C14" s="130"/>
      <c r="D14" s="130"/>
      <c r="E14" s="130"/>
      <c r="F14" s="130"/>
      <c r="G14" s="130"/>
      <c r="H14" s="130"/>
      <c r="I14" s="130"/>
      <c r="J14" s="130"/>
      <c r="BB14" s="43">
        <f>SUM(BB5:BB13)</f>
        <v>8.6021505376344093E-2</v>
      </c>
      <c r="BV14" s="266">
        <f>SUM(BV5:BV13)</f>
        <v>8.6021505376344093E-2</v>
      </c>
    </row>
  </sheetData>
  <mergeCells count="22">
    <mergeCell ref="B3:K3"/>
    <mergeCell ref="B7:B9"/>
    <mergeCell ref="B12:B13"/>
    <mergeCell ref="C1:J1"/>
    <mergeCell ref="B5:B6"/>
    <mergeCell ref="L2:N3"/>
    <mergeCell ref="O2:Q3"/>
    <mergeCell ref="R2:T3"/>
    <mergeCell ref="U2:W3"/>
    <mergeCell ref="X2:Z3"/>
    <mergeCell ref="AA2:AC3"/>
    <mergeCell ref="AD2:AF3"/>
    <mergeCell ref="AG2:AI3"/>
    <mergeCell ref="AJ2:AL3"/>
    <mergeCell ref="AM2:AO3"/>
    <mergeCell ref="BU3:BV3"/>
    <mergeCell ref="BO2:BV2"/>
    <mergeCell ref="AP2:AR3"/>
    <mergeCell ref="AS2:AU3"/>
    <mergeCell ref="AV2:AX3"/>
    <mergeCell ref="AY2:AZ3"/>
    <mergeCell ref="BA2:BB2"/>
  </mergeCells>
  <pageMargins left="0.7" right="0.7" top="0.75" bottom="0.75" header="0.3" footer="0.3"/>
  <pageSetup paperSize="9" scale="52"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499984740745262"/>
    <pageSetUpPr fitToPage="1"/>
  </sheetPr>
  <dimension ref="B1:BV13"/>
  <sheetViews>
    <sheetView showGridLines="0" zoomScale="80" zoomScaleNormal="80" zoomScaleSheetLayoutView="90" workbookViewId="0"/>
  </sheetViews>
  <sheetFormatPr baseColWidth="10" defaultColWidth="9.140625" defaultRowHeight="12.75" x14ac:dyDescent="0.25"/>
  <cols>
    <col min="1" max="1" width="9.140625" style="58"/>
    <col min="2" max="2" width="26.5703125" style="130" customWidth="1"/>
    <col min="3" max="3" width="8.42578125" style="58" customWidth="1"/>
    <col min="4" max="4" width="48.42578125" style="58" customWidth="1"/>
    <col min="5" max="5" width="32.42578125" style="58" bestFit="1" customWidth="1"/>
    <col min="6" max="9" width="28.140625" style="58" customWidth="1"/>
    <col min="10" max="10" width="37.85546875" style="58" customWidth="1"/>
    <col min="11" max="11" width="21.42578125" style="58" customWidth="1"/>
    <col min="12" max="12" width="14" style="58" customWidth="1"/>
    <col min="13" max="23" width="11.42578125" style="58"/>
    <col min="24" max="50" width="11.42578125" style="58" customWidth="1"/>
    <col min="51" max="54" width="11.42578125" style="58"/>
    <col min="55" max="55" width="33.42578125" style="58" customWidth="1"/>
    <col min="56" max="56" width="29.5703125" style="58" customWidth="1"/>
    <col min="57" max="57" width="29.42578125" style="58" customWidth="1"/>
    <col min="58" max="58" width="21.85546875" style="58" customWidth="1"/>
    <col min="59" max="59" width="48" style="58" customWidth="1"/>
    <col min="60" max="60" width="42.42578125" style="58" customWidth="1"/>
    <col min="61" max="61" width="35.85546875" style="58" customWidth="1"/>
    <col min="62" max="62" width="26" style="58" customWidth="1"/>
    <col min="63" max="63" width="37.5703125" style="58" customWidth="1"/>
    <col min="64" max="64" width="33" style="58" customWidth="1"/>
    <col min="65" max="65" width="35.140625" style="58" customWidth="1"/>
    <col min="66" max="66" width="30" style="58" customWidth="1"/>
    <col min="67" max="67" width="50.5703125" style="58" customWidth="1"/>
    <col min="68" max="68" width="30.7109375" style="58" customWidth="1"/>
    <col min="69" max="69" width="100.7109375" style="58" customWidth="1"/>
    <col min="70" max="70" width="30.7109375" style="58" customWidth="1"/>
    <col min="71" max="71" width="70.7109375" style="58" customWidth="1"/>
    <col min="72" max="72" width="30.7109375" style="58" customWidth="1"/>
    <col min="73" max="74" width="18.42578125" style="58" customWidth="1"/>
    <col min="75" max="16384" width="9.140625" style="58"/>
  </cols>
  <sheetData>
    <row r="1" spans="2:74" ht="75.75" customHeight="1" thickBot="1" x14ac:dyDescent="0.3">
      <c r="B1" s="220"/>
      <c r="C1" s="620" t="s">
        <v>0</v>
      </c>
      <c r="D1" s="620"/>
      <c r="E1" s="620"/>
      <c r="F1" s="620"/>
      <c r="G1" s="620"/>
      <c r="H1" s="620"/>
      <c r="I1" s="620"/>
      <c r="J1" s="620"/>
      <c r="K1" s="169" t="s">
        <v>1</v>
      </c>
    </row>
    <row r="2" spans="2:74" ht="38.1" customHeight="1" thickBot="1" x14ac:dyDescent="0.3">
      <c r="B2" s="334"/>
      <c r="C2" s="334"/>
      <c r="D2" s="334"/>
      <c r="E2" s="334"/>
      <c r="F2" s="334"/>
      <c r="G2" s="334"/>
      <c r="H2" s="334"/>
      <c r="I2" s="334"/>
      <c r="J2" s="334"/>
      <c r="K2" s="130"/>
      <c r="L2" s="611" t="s">
        <v>69</v>
      </c>
      <c r="M2" s="611"/>
      <c r="N2" s="611"/>
      <c r="O2" s="611" t="s">
        <v>70</v>
      </c>
      <c r="P2" s="611"/>
      <c r="Q2" s="611"/>
      <c r="R2" s="611" t="s">
        <v>71</v>
      </c>
      <c r="S2" s="611"/>
      <c r="T2" s="611"/>
      <c r="U2" s="611" t="s">
        <v>72</v>
      </c>
      <c r="V2" s="611"/>
      <c r="W2" s="611"/>
      <c r="X2" s="611" t="s">
        <v>73</v>
      </c>
      <c r="Y2" s="611"/>
      <c r="Z2" s="611"/>
      <c r="AA2" s="611" t="s">
        <v>74</v>
      </c>
      <c r="AB2" s="611"/>
      <c r="AC2" s="611"/>
      <c r="AD2" s="611" t="s">
        <v>75</v>
      </c>
      <c r="AE2" s="611"/>
      <c r="AF2" s="611"/>
      <c r="AG2" s="611" t="s">
        <v>76</v>
      </c>
      <c r="AH2" s="611"/>
      <c r="AI2" s="611"/>
      <c r="AJ2" s="611" t="s">
        <v>77</v>
      </c>
      <c r="AK2" s="611"/>
      <c r="AL2" s="611"/>
      <c r="AM2" s="611" t="s">
        <v>78</v>
      </c>
      <c r="AN2" s="611"/>
      <c r="AO2" s="611"/>
      <c r="AP2" s="611" t="s">
        <v>79</v>
      </c>
      <c r="AQ2" s="611"/>
      <c r="AR2" s="611"/>
      <c r="AS2" s="611" t="s">
        <v>80</v>
      </c>
      <c r="AT2" s="611"/>
      <c r="AU2" s="611"/>
      <c r="AV2" s="612" t="s">
        <v>81</v>
      </c>
      <c r="AW2" s="612"/>
      <c r="AX2" s="612"/>
      <c r="AY2" s="611" t="s">
        <v>82</v>
      </c>
      <c r="AZ2" s="611"/>
      <c r="BA2" s="613" t="s">
        <v>83</v>
      </c>
      <c r="BB2" s="613"/>
      <c r="BC2" s="606" t="s">
        <v>84</v>
      </c>
      <c r="BD2" s="608"/>
      <c r="BE2" s="32"/>
      <c r="BF2" s="32"/>
      <c r="BG2" s="32"/>
      <c r="BH2" s="32"/>
      <c r="BI2" s="32"/>
      <c r="BJ2" s="32"/>
      <c r="BK2" s="32"/>
      <c r="BL2" s="32"/>
      <c r="BM2" s="32"/>
      <c r="BN2" s="32"/>
      <c r="BO2" s="599" t="s">
        <v>85</v>
      </c>
      <c r="BP2" s="600"/>
      <c r="BQ2" s="600"/>
      <c r="BR2" s="600"/>
      <c r="BS2" s="600"/>
      <c r="BT2" s="600"/>
      <c r="BU2" s="600"/>
      <c r="BV2" s="600"/>
    </row>
    <row r="3" spans="2:74" ht="60" customHeight="1" thickBot="1" x14ac:dyDescent="0.3">
      <c r="B3" s="636" t="s">
        <v>42</v>
      </c>
      <c r="C3" s="637"/>
      <c r="D3" s="637"/>
      <c r="E3" s="637"/>
      <c r="F3" s="637"/>
      <c r="G3" s="637"/>
      <c r="H3" s="637"/>
      <c r="I3" s="637"/>
      <c r="J3" s="637"/>
      <c r="K3" s="657"/>
      <c r="L3" s="611"/>
      <c r="M3" s="611"/>
      <c r="N3" s="611"/>
      <c r="O3" s="611"/>
      <c r="P3" s="611"/>
      <c r="Q3" s="611"/>
      <c r="R3" s="611"/>
      <c r="S3" s="611"/>
      <c r="T3" s="611"/>
      <c r="U3" s="611"/>
      <c r="V3" s="611"/>
      <c r="W3" s="611"/>
      <c r="X3" s="611"/>
      <c r="Y3" s="611"/>
      <c r="Z3" s="611"/>
      <c r="AA3" s="611"/>
      <c r="AB3" s="611"/>
      <c r="AC3" s="611"/>
      <c r="AD3" s="611"/>
      <c r="AE3" s="611"/>
      <c r="AF3" s="611"/>
      <c r="AG3" s="611"/>
      <c r="AH3" s="611"/>
      <c r="AI3" s="611"/>
      <c r="AJ3" s="611"/>
      <c r="AK3" s="611"/>
      <c r="AL3" s="611"/>
      <c r="AM3" s="611"/>
      <c r="AN3" s="611"/>
      <c r="AO3" s="611"/>
      <c r="AP3" s="611"/>
      <c r="AQ3" s="611"/>
      <c r="AR3" s="611"/>
      <c r="AS3" s="611"/>
      <c r="AT3" s="611"/>
      <c r="AU3" s="611"/>
      <c r="AV3" s="612"/>
      <c r="AW3" s="612"/>
      <c r="AX3" s="612"/>
      <c r="AY3" s="611"/>
      <c r="AZ3" s="611"/>
      <c r="BA3" s="32"/>
      <c r="BB3" s="36">
        <v>0.2</v>
      </c>
      <c r="BC3" s="602" t="s">
        <v>86</v>
      </c>
      <c r="BD3" s="603"/>
      <c r="BE3" s="33" t="s">
        <v>87</v>
      </c>
      <c r="BF3" s="33"/>
      <c r="BG3" s="34" t="s">
        <v>383</v>
      </c>
      <c r="BH3" s="34"/>
      <c r="BI3" s="34" t="s">
        <v>89</v>
      </c>
      <c r="BJ3" s="34"/>
      <c r="BK3" s="34" t="s">
        <v>90</v>
      </c>
      <c r="BL3" s="34"/>
      <c r="BM3" s="34" t="s">
        <v>91</v>
      </c>
      <c r="BN3" s="34"/>
      <c r="BO3" s="265" t="s">
        <v>384</v>
      </c>
      <c r="BP3" s="265" t="s">
        <v>93</v>
      </c>
      <c r="BQ3" s="265" t="s">
        <v>94</v>
      </c>
      <c r="BR3" s="265" t="s">
        <v>95</v>
      </c>
      <c r="BS3" s="50" t="s">
        <v>96</v>
      </c>
      <c r="BT3" s="50" t="s">
        <v>1206</v>
      </c>
      <c r="BU3" s="609" t="s">
        <v>97</v>
      </c>
      <c r="BV3" s="610"/>
    </row>
    <row r="4" spans="2:74" ht="28.15" customHeight="1" thickBot="1" x14ac:dyDescent="0.3">
      <c r="B4" s="317" t="s">
        <v>98</v>
      </c>
      <c r="C4" s="288" t="s">
        <v>99</v>
      </c>
      <c r="D4" s="288" t="s">
        <v>7</v>
      </c>
      <c r="E4" s="288" t="s">
        <v>9</v>
      </c>
      <c r="F4" s="269" t="s">
        <v>100</v>
      </c>
      <c r="G4" s="269" t="s">
        <v>101</v>
      </c>
      <c r="H4" s="269" t="s">
        <v>19</v>
      </c>
      <c r="I4" s="269" t="s">
        <v>17</v>
      </c>
      <c r="J4" s="269" t="s">
        <v>15</v>
      </c>
      <c r="K4" s="335" t="s">
        <v>51</v>
      </c>
      <c r="L4" s="37" t="s">
        <v>102</v>
      </c>
      <c r="M4" s="38" t="s">
        <v>103</v>
      </c>
      <c r="N4" s="39" t="s">
        <v>104</v>
      </c>
      <c r="O4" s="37" t="s">
        <v>102</v>
      </c>
      <c r="P4" s="38" t="s">
        <v>103</v>
      </c>
      <c r="Q4" s="39" t="s">
        <v>104</v>
      </c>
      <c r="R4" s="37" t="s">
        <v>102</v>
      </c>
      <c r="S4" s="38" t="s">
        <v>103</v>
      </c>
      <c r="T4" s="39" t="s">
        <v>104</v>
      </c>
      <c r="U4" s="37" t="s">
        <v>102</v>
      </c>
      <c r="V4" s="38" t="s">
        <v>103</v>
      </c>
      <c r="W4" s="39" t="s">
        <v>104</v>
      </c>
      <c r="X4" s="37" t="s">
        <v>102</v>
      </c>
      <c r="Y4" s="38" t="s">
        <v>103</v>
      </c>
      <c r="Z4" s="39" t="s">
        <v>104</v>
      </c>
      <c r="AA4" s="37" t="s">
        <v>102</v>
      </c>
      <c r="AB4" s="38" t="s">
        <v>103</v>
      </c>
      <c r="AC4" s="39" t="s">
        <v>104</v>
      </c>
      <c r="AD4" s="37" t="s">
        <v>102</v>
      </c>
      <c r="AE4" s="38" t="s">
        <v>103</v>
      </c>
      <c r="AF4" s="39" t="s">
        <v>104</v>
      </c>
      <c r="AG4" s="37" t="s">
        <v>102</v>
      </c>
      <c r="AH4" s="38" t="s">
        <v>103</v>
      </c>
      <c r="AI4" s="39" t="s">
        <v>104</v>
      </c>
      <c r="AJ4" s="37" t="s">
        <v>102</v>
      </c>
      <c r="AK4" s="38" t="s">
        <v>103</v>
      </c>
      <c r="AL4" s="39" t="s">
        <v>104</v>
      </c>
      <c r="AM4" s="37" t="s">
        <v>102</v>
      </c>
      <c r="AN4" s="38" t="s">
        <v>103</v>
      </c>
      <c r="AO4" s="39" t="s">
        <v>104</v>
      </c>
      <c r="AP4" s="37" t="s">
        <v>102</v>
      </c>
      <c r="AQ4" s="38" t="s">
        <v>103</v>
      </c>
      <c r="AR4" s="39" t="s">
        <v>104</v>
      </c>
      <c r="AS4" s="37" t="s">
        <v>102</v>
      </c>
      <c r="AT4" s="38" t="s">
        <v>103</v>
      </c>
      <c r="AU4" s="39" t="s">
        <v>104</v>
      </c>
      <c r="AV4" s="37" t="s">
        <v>102</v>
      </c>
      <c r="AW4" s="38" t="s">
        <v>103</v>
      </c>
      <c r="AX4" s="39" t="s">
        <v>104</v>
      </c>
      <c r="AY4" s="37" t="s">
        <v>102</v>
      </c>
      <c r="AZ4" s="38" t="s">
        <v>103</v>
      </c>
      <c r="BA4" s="39" t="s">
        <v>104</v>
      </c>
      <c r="BB4" s="40">
        <f>SUM(BB5:BB12)</f>
        <v>8.0645161290322592E-2</v>
      </c>
      <c r="BC4" s="41" t="s">
        <v>105</v>
      </c>
      <c r="BD4" s="41" t="s">
        <v>106</v>
      </c>
      <c r="BE4" s="41" t="s">
        <v>105</v>
      </c>
      <c r="BF4" s="41" t="s">
        <v>106</v>
      </c>
      <c r="BG4" s="42" t="s">
        <v>105</v>
      </c>
      <c r="BH4" s="42" t="s">
        <v>106</v>
      </c>
      <c r="BI4" s="42" t="s">
        <v>105</v>
      </c>
      <c r="BJ4" s="42" t="s">
        <v>106</v>
      </c>
      <c r="BK4" s="42" t="s">
        <v>105</v>
      </c>
      <c r="BL4" s="42" t="s">
        <v>106</v>
      </c>
      <c r="BM4" s="42" t="s">
        <v>105</v>
      </c>
      <c r="BN4" s="42" t="s">
        <v>106</v>
      </c>
      <c r="BO4" s="50"/>
      <c r="BP4" s="50"/>
      <c r="BQ4" s="50"/>
      <c r="BR4" s="50"/>
      <c r="BS4" s="50"/>
      <c r="BT4" s="50"/>
      <c r="BU4" s="59" t="s">
        <v>107</v>
      </c>
      <c r="BV4" s="59" t="s">
        <v>108</v>
      </c>
    </row>
    <row r="5" spans="2:74" s="141" customFormat="1" ht="203.25" customHeight="1" thickBot="1" x14ac:dyDescent="0.3">
      <c r="B5" s="532" t="s">
        <v>1097</v>
      </c>
      <c r="C5" s="375" t="s">
        <v>1098</v>
      </c>
      <c r="D5" s="331" t="s">
        <v>1099</v>
      </c>
      <c r="E5" s="247" t="s">
        <v>1100</v>
      </c>
      <c r="F5" s="247" t="s">
        <v>357</v>
      </c>
      <c r="G5" s="247"/>
      <c r="H5" s="247" t="s">
        <v>115</v>
      </c>
      <c r="I5" s="336" t="s">
        <v>1101</v>
      </c>
      <c r="J5" s="337">
        <v>45657</v>
      </c>
      <c r="K5" s="338">
        <f>PTEP!$G$17/PTEP!$D$17</f>
        <v>1.0752688172043012E-2</v>
      </c>
      <c r="L5" s="27"/>
      <c r="M5" s="27"/>
      <c r="N5" s="29"/>
      <c r="O5" s="27"/>
      <c r="P5" s="27">
        <v>1</v>
      </c>
      <c r="Q5" s="29"/>
      <c r="R5" s="27"/>
      <c r="S5" s="27"/>
      <c r="T5" s="29"/>
      <c r="U5" s="27"/>
      <c r="V5" s="27"/>
      <c r="W5" s="29"/>
      <c r="X5" s="27"/>
      <c r="Y5" s="30"/>
      <c r="Z5" s="30"/>
      <c r="AA5" s="27"/>
      <c r="AB5" s="30"/>
      <c r="AC5" s="30"/>
      <c r="AD5" s="27"/>
      <c r="AE5" s="30"/>
      <c r="AF5" s="30"/>
      <c r="AG5" s="27"/>
      <c r="AH5" s="30"/>
      <c r="AI5" s="30"/>
      <c r="AJ5" s="27"/>
      <c r="AK5" s="30"/>
      <c r="AL5" s="30"/>
      <c r="AM5" s="27"/>
      <c r="AN5" s="30"/>
      <c r="AO5" s="30"/>
      <c r="AP5" s="27"/>
      <c r="AQ5" s="30"/>
      <c r="AR5" s="30"/>
      <c r="AS5" s="27">
        <v>1</v>
      </c>
      <c r="AT5" s="27"/>
      <c r="AU5" s="194">
        <f>AT5/AS5</f>
        <v>0</v>
      </c>
      <c r="AV5" s="27"/>
      <c r="AW5" s="30"/>
      <c r="AX5" s="30"/>
      <c r="AY5" s="27">
        <f>L5+O5+R5+U5+X5++AA5+AD5+AG5+AJ5+AM5+AP5+AS5+AV5</f>
        <v>1</v>
      </c>
      <c r="AZ5" s="28">
        <f>M5+P5+S5+V5+Y5+AB5+AE5+AH5+AK5+AN5+AQ5+AT5+AW5</f>
        <v>1</v>
      </c>
      <c r="BA5" s="35">
        <f>AZ5/AY5</f>
        <v>1</v>
      </c>
      <c r="BB5" s="43">
        <f>IFERROR(BA5*K5,"")</f>
        <v>1.0752688172043012E-2</v>
      </c>
      <c r="BC5" s="66" t="s">
        <v>1102</v>
      </c>
      <c r="BD5" s="66" t="s">
        <v>1103</v>
      </c>
      <c r="BE5" s="66"/>
      <c r="BF5" s="66" t="s">
        <v>1104</v>
      </c>
      <c r="BG5" s="55"/>
      <c r="BH5" s="66" t="s">
        <v>135</v>
      </c>
      <c r="BI5" s="56"/>
      <c r="BJ5" s="66" t="s">
        <v>135</v>
      </c>
      <c r="BK5" s="66" t="s">
        <v>1102</v>
      </c>
      <c r="BL5" s="66" t="s">
        <v>1103</v>
      </c>
      <c r="BM5" s="55"/>
      <c r="BN5" s="55" t="s">
        <v>1104</v>
      </c>
      <c r="BO5" s="63" t="s">
        <v>186</v>
      </c>
      <c r="BP5" s="52" t="s">
        <v>128</v>
      </c>
      <c r="BQ5" s="63" t="s">
        <v>269</v>
      </c>
      <c r="BR5" s="52" t="s">
        <v>128</v>
      </c>
      <c r="BS5" s="63" t="s">
        <v>1274</v>
      </c>
      <c r="BT5" s="62" t="s">
        <v>126</v>
      </c>
      <c r="BU5" s="67">
        <f t="shared" ref="BU5" si="0">BA5</f>
        <v>1</v>
      </c>
      <c r="BV5" s="68">
        <f>BB5</f>
        <v>1.0752688172043012E-2</v>
      </c>
    </row>
    <row r="6" spans="2:74" ht="155.25" customHeight="1" thickBot="1" x14ac:dyDescent="0.3">
      <c r="B6" s="533" t="s">
        <v>1105</v>
      </c>
      <c r="C6" s="375" t="s">
        <v>1106</v>
      </c>
      <c r="D6" s="247" t="s">
        <v>1107</v>
      </c>
      <c r="E6" s="247" t="s">
        <v>1108</v>
      </c>
      <c r="F6" s="247" t="s">
        <v>357</v>
      </c>
      <c r="G6" s="247"/>
      <c r="H6" s="247" t="s">
        <v>115</v>
      </c>
      <c r="I6" s="336" t="s">
        <v>1108</v>
      </c>
      <c r="J6" s="337">
        <v>45322</v>
      </c>
      <c r="K6" s="339">
        <f>PTEP!$G$17/PTEP!$D$17</f>
        <v>1.0752688172043012E-2</v>
      </c>
      <c r="L6" s="27">
        <v>1</v>
      </c>
      <c r="M6" s="27">
        <v>1</v>
      </c>
      <c r="N6" s="29">
        <f>M6/L6</f>
        <v>1</v>
      </c>
      <c r="O6" s="27"/>
      <c r="P6" s="27"/>
      <c r="Q6" s="29"/>
      <c r="R6" s="27"/>
      <c r="S6" s="27"/>
      <c r="T6" s="29"/>
      <c r="U6" s="27"/>
      <c r="V6" s="27"/>
      <c r="W6" s="27"/>
      <c r="X6" s="27"/>
      <c r="Y6" s="30"/>
      <c r="Z6" s="30"/>
      <c r="AA6" s="27"/>
      <c r="AB6" s="30"/>
      <c r="AC6" s="30"/>
      <c r="AD6" s="27"/>
      <c r="AE6" s="30"/>
      <c r="AF6" s="30"/>
      <c r="AG6" s="27"/>
      <c r="AH6" s="30"/>
      <c r="AI6" s="30"/>
      <c r="AJ6" s="27"/>
      <c r="AK6" s="30"/>
      <c r="AL6" s="31"/>
      <c r="AM6" s="27"/>
      <c r="AN6" s="30"/>
      <c r="AO6" s="30"/>
      <c r="AP6" s="27"/>
      <c r="AQ6" s="30"/>
      <c r="AR6" s="30"/>
      <c r="AS6" s="27"/>
      <c r="AT6" s="30"/>
      <c r="AU6" s="30"/>
      <c r="AV6" s="27"/>
      <c r="AW6" s="30"/>
      <c r="AX6" s="30"/>
      <c r="AY6" s="27">
        <f t="shared" ref="AY6:AY12" si="1">L6+O6+R6+U6+X6++AA6+AD6+AG6+AJ6+AM6+AP6+AS6+AV6</f>
        <v>1</v>
      </c>
      <c r="AZ6" s="28">
        <f t="shared" ref="AZ6:AZ12" si="2">M6+P6+S6+V6+Y6+AB6+AE6+AH6+AK6+AN6+AQ6+AT6+AW6</f>
        <v>1</v>
      </c>
      <c r="BA6" s="35">
        <f t="shared" ref="BA6:BA12" si="3">AZ6/AY6</f>
        <v>1</v>
      </c>
      <c r="BB6" s="43">
        <f t="shared" ref="BB6:BB12" si="4">IFERROR(BA6*K6,"")</f>
        <v>1.0752688172043012E-2</v>
      </c>
      <c r="BC6" s="63" t="s">
        <v>1109</v>
      </c>
      <c r="BD6" s="63" t="s">
        <v>1110</v>
      </c>
      <c r="BE6" s="63"/>
      <c r="BF6" s="83" t="s">
        <v>1111</v>
      </c>
      <c r="BG6" s="56"/>
      <c r="BH6" s="83" t="s">
        <v>1111</v>
      </c>
      <c r="BI6" s="56"/>
      <c r="BJ6" s="62" t="s">
        <v>1112</v>
      </c>
      <c r="BK6" s="62" t="s">
        <v>1112</v>
      </c>
      <c r="BL6" s="62" t="s">
        <v>532</v>
      </c>
      <c r="BM6" s="56"/>
      <c r="BN6" s="62" t="s">
        <v>532</v>
      </c>
      <c r="BO6" s="63" t="s">
        <v>1113</v>
      </c>
      <c r="BP6" s="62" t="s">
        <v>126</v>
      </c>
      <c r="BQ6" s="63" t="s">
        <v>396</v>
      </c>
      <c r="BR6" s="62" t="s">
        <v>126</v>
      </c>
      <c r="BS6" s="63" t="s">
        <v>1210</v>
      </c>
      <c r="BT6" s="62" t="s">
        <v>126</v>
      </c>
      <c r="BU6" s="67">
        <f t="shared" ref="BU6:BU9" si="5">BA6</f>
        <v>1</v>
      </c>
      <c r="BV6" s="68">
        <f t="shared" ref="BV6:BV12" si="6">BB6</f>
        <v>1.0752688172043012E-2</v>
      </c>
    </row>
    <row r="7" spans="2:74" ht="150.75" customHeight="1" x14ac:dyDescent="0.25">
      <c r="B7" s="665" t="s">
        <v>1114</v>
      </c>
      <c r="C7" s="490" t="s">
        <v>1115</v>
      </c>
      <c r="D7" s="139" t="s">
        <v>1116</v>
      </c>
      <c r="E7" s="139" t="s">
        <v>1016</v>
      </c>
      <c r="F7" s="139" t="s">
        <v>357</v>
      </c>
      <c r="G7" s="139"/>
      <c r="H7" s="139" t="s">
        <v>115</v>
      </c>
      <c r="I7" s="340" t="s">
        <v>1016</v>
      </c>
      <c r="J7" s="341">
        <v>45351</v>
      </c>
      <c r="K7" s="339">
        <f>PTEP!$G$17/PTEP!$D$17</f>
        <v>1.0752688172043012E-2</v>
      </c>
      <c r="L7" s="27"/>
      <c r="M7" s="27"/>
      <c r="N7" s="29"/>
      <c r="O7" s="25">
        <v>1</v>
      </c>
      <c r="P7" s="25">
        <v>1</v>
      </c>
      <c r="Q7" s="159">
        <f>P7/O7</f>
        <v>1</v>
      </c>
      <c r="R7" s="27"/>
      <c r="S7" s="27"/>
      <c r="T7" s="27"/>
      <c r="U7" s="27"/>
      <c r="V7" s="27"/>
      <c r="W7" s="29"/>
      <c r="X7" s="27"/>
      <c r="Y7" s="30"/>
      <c r="Z7" s="30"/>
      <c r="AA7" s="27"/>
      <c r="AB7" s="30"/>
      <c r="AC7" s="30"/>
      <c r="AD7" s="27"/>
      <c r="AE7" s="30"/>
      <c r="AF7" s="30"/>
      <c r="AG7" s="27"/>
      <c r="AH7" s="30"/>
      <c r="AI7" s="30"/>
      <c r="AJ7" s="27"/>
      <c r="AK7" s="30"/>
      <c r="AL7" s="30"/>
      <c r="AM7" s="27"/>
      <c r="AN7" s="30"/>
      <c r="AO7" s="30"/>
      <c r="AP7" s="27"/>
      <c r="AQ7" s="30"/>
      <c r="AR7" s="31"/>
      <c r="AS7" s="27"/>
      <c r="AT7" s="30"/>
      <c r="AU7" s="30"/>
      <c r="AV7" s="27"/>
      <c r="AW7" s="30"/>
      <c r="AX7" s="30"/>
      <c r="AY7" s="27">
        <f t="shared" si="1"/>
        <v>1</v>
      </c>
      <c r="AZ7" s="28">
        <f t="shared" si="2"/>
        <v>1</v>
      </c>
      <c r="BA7" s="35">
        <f t="shared" si="3"/>
        <v>1</v>
      </c>
      <c r="BB7" s="43">
        <f t="shared" si="4"/>
        <v>1.0752688172043012E-2</v>
      </c>
      <c r="BC7" s="63" t="s">
        <v>1117</v>
      </c>
      <c r="BD7" s="63" t="s">
        <v>1118</v>
      </c>
      <c r="BE7" s="63"/>
      <c r="BF7" s="83" t="s">
        <v>1111</v>
      </c>
      <c r="BG7" s="56"/>
      <c r="BH7" s="83" t="s">
        <v>1111</v>
      </c>
      <c r="BI7" s="56"/>
      <c r="BJ7" s="62" t="s">
        <v>1112</v>
      </c>
      <c r="BK7" s="62" t="s">
        <v>1112</v>
      </c>
      <c r="BL7" s="62" t="s">
        <v>532</v>
      </c>
      <c r="BM7" s="56"/>
      <c r="BN7" s="56" t="s">
        <v>532</v>
      </c>
      <c r="BO7" s="63" t="s">
        <v>1119</v>
      </c>
      <c r="BP7" s="62" t="s">
        <v>126</v>
      </c>
      <c r="BQ7" s="63" t="s">
        <v>396</v>
      </c>
      <c r="BR7" s="62" t="s">
        <v>126</v>
      </c>
      <c r="BS7" s="63" t="s">
        <v>1210</v>
      </c>
      <c r="BT7" s="62" t="s">
        <v>126</v>
      </c>
      <c r="BU7" s="67">
        <f>BA7</f>
        <v>1</v>
      </c>
      <c r="BV7" s="68">
        <f t="shared" si="6"/>
        <v>1.0752688172043012E-2</v>
      </c>
    </row>
    <row r="8" spans="2:74" s="141" customFormat="1" ht="207" customHeight="1" x14ac:dyDescent="0.25">
      <c r="B8" s="634"/>
      <c r="C8" s="503" t="s">
        <v>1120</v>
      </c>
      <c r="D8" s="116" t="s">
        <v>1121</v>
      </c>
      <c r="E8" s="116" t="s">
        <v>1122</v>
      </c>
      <c r="F8" s="116" t="s">
        <v>357</v>
      </c>
      <c r="G8" s="116"/>
      <c r="H8" s="116" t="s">
        <v>115</v>
      </c>
      <c r="I8" s="342" t="s">
        <v>1123</v>
      </c>
      <c r="J8" s="343" t="s">
        <v>1124</v>
      </c>
      <c r="K8" s="344">
        <f>PTEP!$G$17/PTEP!$D$17</f>
        <v>1.0752688172043012E-2</v>
      </c>
      <c r="L8" s="27"/>
      <c r="M8" s="27"/>
      <c r="N8" s="29"/>
      <c r="O8" s="27"/>
      <c r="P8" s="27"/>
      <c r="Q8" s="29"/>
      <c r="R8" s="27"/>
      <c r="S8" s="27"/>
      <c r="T8" s="29"/>
      <c r="U8" s="27"/>
      <c r="V8" s="27"/>
      <c r="W8" s="27"/>
      <c r="X8" s="27"/>
      <c r="Y8" s="30"/>
      <c r="Z8" s="30"/>
      <c r="AA8" s="27">
        <v>1</v>
      </c>
      <c r="AB8" s="27">
        <v>1</v>
      </c>
      <c r="AC8" s="194">
        <f>AB8/AA8</f>
        <v>1</v>
      </c>
      <c r="AD8" s="27"/>
      <c r="AE8" s="30"/>
      <c r="AF8" s="30"/>
      <c r="AG8" s="27"/>
      <c r="AH8" s="30"/>
      <c r="AI8" s="30"/>
      <c r="AJ8" s="27"/>
      <c r="AK8" s="30"/>
      <c r="AL8" s="30"/>
      <c r="AM8" s="27"/>
      <c r="AN8" s="30"/>
      <c r="AO8" s="30"/>
      <c r="AP8" s="27"/>
      <c r="AQ8" s="30"/>
      <c r="AR8" s="30"/>
      <c r="AS8" s="27">
        <v>1</v>
      </c>
      <c r="AT8" s="27"/>
      <c r="AU8" s="194">
        <f>AT8/AS8</f>
        <v>0</v>
      </c>
      <c r="AV8" s="27"/>
      <c r="AW8" s="30"/>
      <c r="AX8" s="30"/>
      <c r="AY8" s="27">
        <f t="shared" si="1"/>
        <v>2</v>
      </c>
      <c r="AZ8" s="28">
        <f t="shared" si="2"/>
        <v>1</v>
      </c>
      <c r="BA8" s="35">
        <f t="shared" si="3"/>
        <v>0.5</v>
      </c>
      <c r="BB8" s="43">
        <f t="shared" si="4"/>
        <v>5.3763440860215058E-3</v>
      </c>
      <c r="BC8" s="66"/>
      <c r="BD8" s="66" t="s">
        <v>134</v>
      </c>
      <c r="BE8" s="66"/>
      <c r="BF8" s="66" t="s">
        <v>135</v>
      </c>
      <c r="BG8" s="55" t="s">
        <v>1125</v>
      </c>
      <c r="BH8" s="55" t="s">
        <v>1126</v>
      </c>
      <c r="BI8" s="56"/>
      <c r="BJ8" s="66" t="s">
        <v>135</v>
      </c>
      <c r="BK8" s="66" t="s">
        <v>135</v>
      </c>
      <c r="BL8" s="66" t="s">
        <v>135</v>
      </c>
      <c r="BM8" s="55"/>
      <c r="BN8" s="386" t="s">
        <v>1127</v>
      </c>
      <c r="BO8" s="63" t="s">
        <v>1128</v>
      </c>
      <c r="BP8" s="52" t="s">
        <v>128</v>
      </c>
      <c r="BQ8" s="63" t="s">
        <v>1129</v>
      </c>
      <c r="BR8" s="52" t="s">
        <v>126</v>
      </c>
      <c r="BS8" s="63" t="s">
        <v>1275</v>
      </c>
      <c r="BT8" s="62" t="s">
        <v>745</v>
      </c>
      <c r="BU8" s="77">
        <f>BA8</f>
        <v>0.5</v>
      </c>
      <c r="BV8" s="68">
        <f t="shared" si="6"/>
        <v>5.3763440860215058E-3</v>
      </c>
    </row>
    <row r="9" spans="2:74" ht="217.5" customHeight="1" x14ac:dyDescent="0.25">
      <c r="B9" s="634"/>
      <c r="C9" s="534" t="s">
        <v>1130</v>
      </c>
      <c r="D9" s="161" t="s">
        <v>1131</v>
      </c>
      <c r="E9" s="161" t="s">
        <v>1132</v>
      </c>
      <c r="F9" s="161" t="s">
        <v>357</v>
      </c>
      <c r="G9" s="161"/>
      <c r="H9" s="161" t="s">
        <v>115</v>
      </c>
      <c r="I9" s="345" t="s">
        <v>1133</v>
      </c>
      <c r="J9" s="346">
        <v>45320</v>
      </c>
      <c r="K9" s="347">
        <f>PTEP!$G$17/PTEP!$D$17</f>
        <v>1.0752688172043012E-2</v>
      </c>
      <c r="L9" s="27"/>
      <c r="M9" s="27"/>
      <c r="N9" s="29"/>
      <c r="O9" s="25">
        <v>1</v>
      </c>
      <c r="P9" s="25">
        <v>1</v>
      </c>
      <c r="Q9" s="159">
        <f>P9/O9</f>
        <v>1</v>
      </c>
      <c r="R9" s="27"/>
      <c r="S9" s="27"/>
      <c r="T9" s="29"/>
      <c r="U9" s="27"/>
      <c r="V9" s="27"/>
      <c r="W9" s="27"/>
      <c r="X9" s="27"/>
      <c r="Y9" s="30"/>
      <c r="Z9" s="30"/>
      <c r="AA9" s="27"/>
      <c r="AB9" s="30"/>
      <c r="AC9" s="30"/>
      <c r="AD9" s="27"/>
      <c r="AE9" s="30"/>
      <c r="AF9" s="30"/>
      <c r="AG9" s="27"/>
      <c r="AH9" s="30"/>
      <c r="AI9" s="30"/>
      <c r="AJ9" s="27"/>
      <c r="AK9" s="30"/>
      <c r="AL9" s="30"/>
      <c r="AM9" s="27"/>
      <c r="AN9" s="30"/>
      <c r="AO9" s="30"/>
      <c r="AP9" s="27"/>
      <c r="AQ9" s="30"/>
      <c r="AR9" s="30"/>
      <c r="AS9" s="27"/>
      <c r="AT9" s="30"/>
      <c r="AU9" s="30"/>
      <c r="AV9" s="27"/>
      <c r="AW9" s="30"/>
      <c r="AX9" s="30"/>
      <c r="AY9" s="27">
        <f t="shared" si="1"/>
        <v>1</v>
      </c>
      <c r="AZ9" s="28">
        <f t="shared" si="2"/>
        <v>1</v>
      </c>
      <c r="BA9" s="35">
        <f t="shared" si="3"/>
        <v>1</v>
      </c>
      <c r="BB9" s="43">
        <f t="shared" si="4"/>
        <v>1.0752688172043012E-2</v>
      </c>
      <c r="BC9" s="63" t="s">
        <v>1109</v>
      </c>
      <c r="BD9" s="63" t="s">
        <v>1110</v>
      </c>
      <c r="BE9" s="63"/>
      <c r="BF9" s="83" t="s">
        <v>1111</v>
      </c>
      <c r="BG9" s="56"/>
      <c r="BH9" s="83" t="s">
        <v>1111</v>
      </c>
      <c r="BI9" s="56"/>
      <c r="BJ9" s="62" t="s">
        <v>1112</v>
      </c>
      <c r="BK9" s="62" t="s">
        <v>1112</v>
      </c>
      <c r="BL9" s="62" t="s">
        <v>532</v>
      </c>
      <c r="BM9" s="385"/>
      <c r="BN9" s="418" t="s">
        <v>1134</v>
      </c>
      <c r="BO9" s="420" t="s">
        <v>1135</v>
      </c>
      <c r="BP9" s="62" t="s">
        <v>126</v>
      </c>
      <c r="BQ9" s="63" t="s">
        <v>396</v>
      </c>
      <c r="BR9" s="62" t="s">
        <v>126</v>
      </c>
      <c r="BS9" s="63" t="s">
        <v>1210</v>
      </c>
      <c r="BT9" s="62" t="s">
        <v>126</v>
      </c>
      <c r="BU9" s="67">
        <f t="shared" si="5"/>
        <v>1</v>
      </c>
      <c r="BV9" s="68">
        <f t="shared" si="6"/>
        <v>1.0752688172043012E-2</v>
      </c>
    </row>
    <row r="10" spans="2:74" s="141" customFormat="1" ht="181.5" customHeight="1" x14ac:dyDescent="0.25">
      <c r="B10" s="663" t="s">
        <v>1136</v>
      </c>
      <c r="C10" s="492" t="s">
        <v>1137</v>
      </c>
      <c r="D10" s="163" t="s">
        <v>1138</v>
      </c>
      <c r="E10" s="163" t="s">
        <v>1139</v>
      </c>
      <c r="F10" s="163" t="s">
        <v>357</v>
      </c>
      <c r="G10" s="163"/>
      <c r="H10" s="163" t="s">
        <v>115</v>
      </c>
      <c r="I10" s="195" t="s">
        <v>1140</v>
      </c>
      <c r="J10" s="348" t="s">
        <v>1141</v>
      </c>
      <c r="K10" s="349">
        <f>PTEP!$G$17/PTEP!$D$17</f>
        <v>1.0752688172043012E-2</v>
      </c>
      <c r="L10" s="27">
        <v>1</v>
      </c>
      <c r="M10" s="27">
        <v>1</v>
      </c>
      <c r="N10" s="181">
        <f>M10/L10</f>
        <v>1</v>
      </c>
      <c r="O10" s="27"/>
      <c r="P10" s="27"/>
      <c r="Q10" s="29"/>
      <c r="R10" s="27"/>
      <c r="S10" s="27"/>
      <c r="T10" s="27"/>
      <c r="U10" s="27"/>
      <c r="V10" s="27"/>
      <c r="W10" s="27"/>
      <c r="X10" s="27">
        <v>1</v>
      </c>
      <c r="Y10" s="27">
        <v>1</v>
      </c>
      <c r="Z10" s="181">
        <f>Y10/X10</f>
        <v>1</v>
      </c>
      <c r="AA10" s="27"/>
      <c r="AB10" s="30"/>
      <c r="AC10" s="69"/>
      <c r="AD10" s="27"/>
      <c r="AE10" s="30"/>
      <c r="AF10" s="30"/>
      <c r="AG10" s="27"/>
      <c r="AH10" s="30"/>
      <c r="AI10" s="30"/>
      <c r="AJ10" s="27">
        <v>1</v>
      </c>
      <c r="AK10" s="27">
        <v>1</v>
      </c>
      <c r="AL10" s="181">
        <f>AK10/AJ10</f>
        <v>1</v>
      </c>
      <c r="AM10" s="27"/>
      <c r="AN10" s="30"/>
      <c r="AO10" s="30"/>
      <c r="AP10" s="27"/>
      <c r="AQ10" s="30"/>
      <c r="AR10" s="69"/>
      <c r="AS10" s="27"/>
      <c r="AT10" s="30"/>
      <c r="AU10" s="30"/>
      <c r="AV10" s="27"/>
      <c r="AW10" s="30"/>
      <c r="AX10" s="30"/>
      <c r="AY10" s="27">
        <f t="shared" si="1"/>
        <v>3</v>
      </c>
      <c r="AZ10" s="28">
        <f t="shared" si="2"/>
        <v>3</v>
      </c>
      <c r="BA10" s="35">
        <f t="shared" si="3"/>
        <v>1</v>
      </c>
      <c r="BB10" s="43">
        <f t="shared" si="4"/>
        <v>1.0752688172043012E-2</v>
      </c>
      <c r="BC10" s="63" t="s">
        <v>1142</v>
      </c>
      <c r="BD10" s="63" t="s">
        <v>1143</v>
      </c>
      <c r="BE10" s="63"/>
      <c r="BF10" s="63" t="s">
        <v>135</v>
      </c>
      <c r="BG10" s="122" t="s">
        <v>1144</v>
      </c>
      <c r="BH10" s="123" t="s">
        <v>1145</v>
      </c>
      <c r="BI10" s="56"/>
      <c r="BJ10" s="66" t="s">
        <v>135</v>
      </c>
      <c r="BK10" s="56" t="s">
        <v>1146</v>
      </c>
      <c r="BL10" s="56" t="s">
        <v>1147</v>
      </c>
      <c r="BM10" s="400"/>
      <c r="BN10" s="418" t="s">
        <v>994</v>
      </c>
      <c r="BO10" s="420" t="s">
        <v>1148</v>
      </c>
      <c r="BP10" s="62" t="s">
        <v>126</v>
      </c>
      <c r="BQ10" s="63" t="s">
        <v>1149</v>
      </c>
      <c r="BR10" s="62" t="s">
        <v>126</v>
      </c>
      <c r="BS10" s="63" t="s">
        <v>1276</v>
      </c>
      <c r="BT10" s="62" t="s">
        <v>126</v>
      </c>
      <c r="BU10" s="67">
        <f t="shared" ref="BU10" si="7">BA10</f>
        <v>1</v>
      </c>
      <c r="BV10" s="68">
        <f t="shared" si="6"/>
        <v>1.0752688172043012E-2</v>
      </c>
    </row>
    <row r="11" spans="2:74" ht="222.75" customHeight="1" x14ac:dyDescent="0.25">
      <c r="B11" s="634"/>
      <c r="C11" s="503" t="s">
        <v>1150</v>
      </c>
      <c r="D11" s="116" t="s">
        <v>1151</v>
      </c>
      <c r="E11" s="240" t="s">
        <v>1152</v>
      </c>
      <c r="F11" s="210" t="s">
        <v>357</v>
      </c>
      <c r="G11" s="240"/>
      <c r="H11" s="116" t="s">
        <v>115</v>
      </c>
      <c r="I11" s="62" t="s">
        <v>192</v>
      </c>
      <c r="J11" s="350" t="s">
        <v>1141</v>
      </c>
      <c r="K11" s="339">
        <f>PTEP!$G$17/PTEP!$D$17</f>
        <v>1.0752688172043012E-2</v>
      </c>
      <c r="L11" s="25">
        <v>1</v>
      </c>
      <c r="M11" s="25">
        <v>1</v>
      </c>
      <c r="N11" s="159">
        <f>M11/L11</f>
        <v>1</v>
      </c>
      <c r="O11" s="27"/>
      <c r="P11" s="27"/>
      <c r="Q11" s="29"/>
      <c r="R11" s="27"/>
      <c r="S11" s="27"/>
      <c r="T11" s="29"/>
      <c r="U11" s="27"/>
      <c r="V11" s="27"/>
      <c r="W11" s="27"/>
      <c r="X11" s="25">
        <v>1</v>
      </c>
      <c r="Y11" s="25">
        <v>1</v>
      </c>
      <c r="Z11" s="159">
        <f>Y11/X11</f>
        <v>1</v>
      </c>
      <c r="AA11" s="27"/>
      <c r="AB11" s="30"/>
      <c r="AC11" s="69"/>
      <c r="AD11" s="27"/>
      <c r="AE11" s="30"/>
      <c r="AF11" s="30"/>
      <c r="AG11" s="27"/>
      <c r="AH11" s="30"/>
      <c r="AI11" s="30"/>
      <c r="AJ11" s="25">
        <v>1</v>
      </c>
      <c r="AK11" s="25">
        <v>1</v>
      </c>
      <c r="AL11" s="159">
        <f>AK11/AJ11</f>
        <v>1</v>
      </c>
      <c r="AM11" s="27"/>
      <c r="AN11" s="30"/>
      <c r="AO11" s="30"/>
      <c r="AP11" s="27"/>
      <c r="AQ11" s="30"/>
      <c r="AR11" s="30"/>
      <c r="AS11" s="27"/>
      <c r="AT11" s="30"/>
      <c r="AU11" s="69"/>
      <c r="AV11" s="27"/>
      <c r="AW11" s="30"/>
      <c r="AX11" s="30"/>
      <c r="AY11" s="27">
        <f t="shared" si="1"/>
        <v>3</v>
      </c>
      <c r="AZ11" s="28">
        <f t="shared" si="2"/>
        <v>3</v>
      </c>
      <c r="BA11" s="35">
        <f t="shared" si="3"/>
        <v>1</v>
      </c>
      <c r="BB11" s="43">
        <f t="shared" si="4"/>
        <v>1.0752688172043012E-2</v>
      </c>
      <c r="BC11" s="63" t="s">
        <v>1153</v>
      </c>
      <c r="BD11" s="63" t="s">
        <v>1154</v>
      </c>
      <c r="BE11" s="63"/>
      <c r="BF11" s="63" t="s">
        <v>135</v>
      </c>
      <c r="BG11" s="122" t="s">
        <v>1155</v>
      </c>
      <c r="BH11" s="55" t="s">
        <v>1156</v>
      </c>
      <c r="BI11" s="56"/>
      <c r="BJ11" s="66" t="s">
        <v>135</v>
      </c>
      <c r="BK11" s="383" t="s">
        <v>1157</v>
      </c>
      <c r="BL11" s="56" t="s">
        <v>1158</v>
      </c>
      <c r="BM11" s="56"/>
      <c r="BN11" s="406" t="s">
        <v>994</v>
      </c>
      <c r="BO11" s="63" t="s">
        <v>1159</v>
      </c>
      <c r="BP11" s="62" t="s">
        <v>126</v>
      </c>
      <c r="BQ11" s="63" t="s">
        <v>1160</v>
      </c>
      <c r="BR11" s="62" t="s">
        <v>126</v>
      </c>
      <c r="BS11" s="63" t="s">
        <v>1277</v>
      </c>
      <c r="BT11" s="62" t="s">
        <v>126</v>
      </c>
      <c r="BU11" s="67">
        <f t="shared" ref="BU11" si="8">BA11</f>
        <v>1</v>
      </c>
      <c r="BV11" s="68">
        <f t="shared" si="6"/>
        <v>1.0752688172043012E-2</v>
      </c>
    </row>
    <row r="12" spans="2:74" ht="315" customHeight="1" x14ac:dyDescent="0.2">
      <c r="B12" s="664"/>
      <c r="C12" s="534" t="s">
        <v>1161</v>
      </c>
      <c r="D12" s="161" t="s">
        <v>1162</v>
      </c>
      <c r="E12" s="351" t="s">
        <v>1163</v>
      </c>
      <c r="F12" s="214" t="s">
        <v>375</v>
      </c>
      <c r="G12" s="351"/>
      <c r="H12" s="161" t="s">
        <v>115</v>
      </c>
      <c r="I12" s="345" t="s">
        <v>1164</v>
      </c>
      <c r="J12" s="352" t="s">
        <v>1165</v>
      </c>
      <c r="K12" s="353">
        <f>PTEP!$G$17/PTEP!$D$17</f>
        <v>1.0752688172043012E-2</v>
      </c>
      <c r="L12" s="27">
        <v>1</v>
      </c>
      <c r="M12" s="27">
        <v>1</v>
      </c>
      <c r="N12" s="78">
        <v>1</v>
      </c>
      <c r="O12" s="27"/>
      <c r="P12" s="27"/>
      <c r="Q12" s="29"/>
      <c r="R12" s="27"/>
      <c r="S12" s="27"/>
      <c r="T12" s="27"/>
      <c r="U12" s="27"/>
      <c r="V12" s="27"/>
      <c r="W12" s="27"/>
      <c r="X12" s="25">
        <v>1</v>
      </c>
      <c r="Y12" s="25">
        <v>1</v>
      </c>
      <c r="Z12" s="159">
        <f>Y12/X12</f>
        <v>1</v>
      </c>
      <c r="AA12" s="27"/>
      <c r="AB12" s="30"/>
      <c r="AC12" s="69"/>
      <c r="AD12" s="27"/>
      <c r="AE12" s="30"/>
      <c r="AF12" s="30"/>
      <c r="AG12" s="27"/>
      <c r="AH12" s="30"/>
      <c r="AI12" s="30"/>
      <c r="AJ12" s="25">
        <v>1</v>
      </c>
      <c r="AK12" s="25">
        <v>1</v>
      </c>
      <c r="AL12" s="159">
        <f>AK12/AJ12</f>
        <v>1</v>
      </c>
      <c r="AM12" s="27"/>
      <c r="AN12" s="30"/>
      <c r="AO12" s="30"/>
      <c r="AP12" s="27"/>
      <c r="AQ12" s="30"/>
      <c r="AR12" s="30"/>
      <c r="AS12" s="27"/>
      <c r="AT12" s="30"/>
      <c r="AU12" s="30"/>
      <c r="AV12" s="27"/>
      <c r="AW12" s="30"/>
      <c r="AX12" s="30"/>
      <c r="AY12" s="27">
        <f t="shared" si="1"/>
        <v>3</v>
      </c>
      <c r="AZ12" s="28">
        <f t="shared" si="2"/>
        <v>3</v>
      </c>
      <c r="BA12" s="35">
        <f t="shared" si="3"/>
        <v>1</v>
      </c>
      <c r="BB12" s="43">
        <f t="shared" si="4"/>
        <v>1.0752688172043012E-2</v>
      </c>
      <c r="BC12" s="63" t="s">
        <v>1166</v>
      </c>
      <c r="BD12" s="63" t="s">
        <v>1167</v>
      </c>
      <c r="BE12" s="63" t="s">
        <v>1168</v>
      </c>
      <c r="BF12" s="63" t="s">
        <v>135</v>
      </c>
      <c r="BG12" s="118" t="s">
        <v>1169</v>
      </c>
      <c r="BH12" s="56" t="s">
        <v>1170</v>
      </c>
      <c r="BI12" s="56"/>
      <c r="BJ12" s="66" t="s">
        <v>135</v>
      </c>
      <c r="BK12" s="118" t="s">
        <v>1171</v>
      </c>
      <c r="BL12" s="63" t="s">
        <v>1172</v>
      </c>
      <c r="BM12" s="56"/>
      <c r="BN12" s="56" t="s">
        <v>994</v>
      </c>
      <c r="BO12" s="63" t="s">
        <v>1173</v>
      </c>
      <c r="BP12" s="62" t="s">
        <v>126</v>
      </c>
      <c r="BQ12" s="63" t="s">
        <v>1174</v>
      </c>
      <c r="BR12" s="62" t="s">
        <v>126</v>
      </c>
      <c r="BS12" s="63" t="s">
        <v>1278</v>
      </c>
      <c r="BT12" s="62" t="s">
        <v>126</v>
      </c>
      <c r="BU12" s="67">
        <f t="shared" ref="BU12" si="9">BA12</f>
        <v>1</v>
      </c>
      <c r="BV12" s="68">
        <f t="shared" si="6"/>
        <v>1.0752688172043012E-2</v>
      </c>
    </row>
    <row r="13" spans="2:74" x14ac:dyDescent="0.25">
      <c r="BB13" s="43">
        <f>SUM(BB5:BB12)</f>
        <v>8.0645161290322592E-2</v>
      </c>
      <c r="BV13" s="266">
        <f>SUM(BV5:BV12)</f>
        <v>8.0645161290322592E-2</v>
      </c>
    </row>
  </sheetData>
  <mergeCells count="23">
    <mergeCell ref="BU3:BV3"/>
    <mergeCell ref="BO2:BV2"/>
    <mergeCell ref="BC3:BD3"/>
    <mergeCell ref="BC2:BD2"/>
    <mergeCell ref="B3:K3"/>
    <mergeCell ref="BA2:BB2"/>
    <mergeCell ref="AS2:AU3"/>
    <mergeCell ref="B10:B12"/>
    <mergeCell ref="C1:J1"/>
    <mergeCell ref="B7:B9"/>
    <mergeCell ref="AV2:AX3"/>
    <mergeCell ref="AY2:AZ3"/>
    <mergeCell ref="L2:N3"/>
    <mergeCell ref="O2:Q3"/>
    <mergeCell ref="R2:T3"/>
    <mergeCell ref="U2:W3"/>
    <mergeCell ref="X2:Z3"/>
    <mergeCell ref="AA2:AC3"/>
    <mergeCell ref="AD2:AF3"/>
    <mergeCell ref="AG2:AI3"/>
    <mergeCell ref="AJ2:AL3"/>
    <mergeCell ref="AM2:AO3"/>
    <mergeCell ref="AP2:AR3"/>
  </mergeCells>
  <hyperlinks>
    <hyperlink ref="BL12" r:id="rId1" display="https://scj.gov.co/sites/default/files/control/Matriz_Segundo_Seguimiento_Mapa_Riesgos_Corrupcion_2024.xlsx" xr:uid="{00000000-0004-0000-0B00-000000000000}"/>
  </hyperlinks>
  <pageMargins left="0.70866141732283472" right="0.70866141732283472" top="0.74803149606299213" bottom="0.74803149606299213" header="0.31496062992125984" footer="0.31496062992125984"/>
  <pageSetup paperSize="9" scale="10" orientation="portrait" r:id="rId2"/>
  <headerFooter>
    <oddFooter>&amp;R&amp;G</oddFooter>
  </headerFooter>
  <drawing r:id="rId3"/>
  <legacyDrawing r:id="rId4"/>
  <legacyDrawingHF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499984740745262"/>
    <pageSetUpPr fitToPage="1"/>
  </sheetPr>
  <dimension ref="B1:BV8"/>
  <sheetViews>
    <sheetView showGridLines="0" zoomScale="80" zoomScaleNormal="80" zoomScaleSheetLayoutView="100" workbookViewId="0"/>
  </sheetViews>
  <sheetFormatPr baseColWidth="10" defaultColWidth="9.140625" defaultRowHeight="12.75" x14ac:dyDescent="0.25"/>
  <cols>
    <col min="1" max="1" width="9.140625" style="58"/>
    <col min="2" max="2" width="28.5703125" style="130" customWidth="1"/>
    <col min="3" max="3" width="9.140625" style="58" customWidth="1"/>
    <col min="4" max="4" width="53.42578125" style="58" customWidth="1"/>
    <col min="5" max="9" width="26.42578125" style="58" customWidth="1"/>
    <col min="10" max="10" width="29.42578125" style="58" customWidth="1"/>
    <col min="11" max="11" width="16.42578125" style="58" customWidth="1"/>
    <col min="12" max="12" width="21.85546875" style="58" customWidth="1"/>
    <col min="13" max="23" width="11.42578125" style="58"/>
    <col min="24" max="47" width="11.7109375" style="58" bestFit="1" customWidth="1"/>
    <col min="48" max="50" width="11.7109375" style="58" customWidth="1"/>
    <col min="51" max="54" width="11.42578125" style="58"/>
    <col min="55" max="55" width="42.42578125" style="58" customWidth="1"/>
    <col min="56" max="56" width="28.85546875" style="58" customWidth="1"/>
    <col min="57" max="57" width="9.140625" style="58" customWidth="1"/>
    <col min="58" max="58" width="22.5703125" style="58" customWidth="1"/>
    <col min="59" max="59" width="56.28515625" style="58" customWidth="1"/>
    <col min="60" max="60" width="49.7109375" style="58" customWidth="1"/>
    <col min="61" max="61" width="38.5703125" style="58" customWidth="1"/>
    <col min="62" max="62" width="35.28515625" style="58" customWidth="1"/>
    <col min="63" max="63" width="15.85546875" style="58" customWidth="1"/>
    <col min="64" max="64" width="26" style="58" customWidth="1"/>
    <col min="65" max="65" width="21.5703125" style="58" customWidth="1"/>
    <col min="66" max="66" width="29.28515625" style="58" customWidth="1"/>
    <col min="67" max="67" width="100.7109375" style="58" customWidth="1"/>
    <col min="68" max="68" width="30.7109375" style="58" customWidth="1"/>
    <col min="69" max="69" width="80.7109375" style="58" customWidth="1"/>
    <col min="70" max="70" width="30.7109375" style="58" customWidth="1"/>
    <col min="71" max="71" width="70.7109375" style="58" customWidth="1"/>
    <col min="72" max="72" width="30.7109375" style="58" customWidth="1"/>
    <col min="73" max="74" width="16.42578125" style="58" customWidth="1"/>
    <col min="75" max="16384" width="9.140625" style="58"/>
  </cols>
  <sheetData>
    <row r="1" spans="2:74" ht="48.75" customHeight="1" thickBot="1" x14ac:dyDescent="0.3">
      <c r="B1" s="220"/>
      <c r="C1" s="620" t="s">
        <v>0</v>
      </c>
      <c r="D1" s="620"/>
      <c r="E1" s="620"/>
      <c r="F1" s="620"/>
      <c r="G1" s="620"/>
      <c r="H1" s="620"/>
      <c r="I1" s="620"/>
      <c r="J1" s="620"/>
      <c r="K1" s="169" t="s">
        <v>1</v>
      </c>
    </row>
    <row r="2" spans="2:74" ht="40.5" customHeight="1" thickBot="1" x14ac:dyDescent="0.3">
      <c r="B2" s="334"/>
      <c r="C2" s="334"/>
      <c r="D2" s="334"/>
      <c r="E2" s="334"/>
      <c r="F2" s="334"/>
      <c r="G2" s="334"/>
      <c r="H2" s="334"/>
      <c r="I2" s="334"/>
      <c r="J2" s="334"/>
      <c r="K2" s="130"/>
      <c r="L2" s="611" t="s">
        <v>69</v>
      </c>
      <c r="M2" s="611"/>
      <c r="N2" s="611"/>
      <c r="O2" s="611" t="s">
        <v>70</v>
      </c>
      <c r="P2" s="611"/>
      <c r="Q2" s="611"/>
      <c r="R2" s="611" t="s">
        <v>71</v>
      </c>
      <c r="S2" s="611"/>
      <c r="T2" s="611"/>
      <c r="U2" s="611" t="s">
        <v>72</v>
      </c>
      <c r="V2" s="611"/>
      <c r="W2" s="611"/>
      <c r="X2" s="611" t="s">
        <v>73</v>
      </c>
      <c r="Y2" s="611"/>
      <c r="Z2" s="611"/>
      <c r="AA2" s="611" t="s">
        <v>74</v>
      </c>
      <c r="AB2" s="611"/>
      <c r="AC2" s="611"/>
      <c r="AD2" s="611" t="s">
        <v>75</v>
      </c>
      <c r="AE2" s="611"/>
      <c r="AF2" s="611"/>
      <c r="AG2" s="611" t="s">
        <v>76</v>
      </c>
      <c r="AH2" s="611"/>
      <c r="AI2" s="611"/>
      <c r="AJ2" s="611" t="s">
        <v>77</v>
      </c>
      <c r="AK2" s="611"/>
      <c r="AL2" s="611"/>
      <c r="AM2" s="611" t="s">
        <v>78</v>
      </c>
      <c r="AN2" s="611"/>
      <c r="AO2" s="611"/>
      <c r="AP2" s="611" t="s">
        <v>79</v>
      </c>
      <c r="AQ2" s="611"/>
      <c r="AR2" s="611"/>
      <c r="AS2" s="611" t="s">
        <v>80</v>
      </c>
      <c r="AT2" s="611"/>
      <c r="AU2" s="611"/>
      <c r="AV2" s="612" t="s">
        <v>81</v>
      </c>
      <c r="AW2" s="612"/>
      <c r="AX2" s="612"/>
      <c r="AY2" s="611" t="s">
        <v>82</v>
      </c>
      <c r="AZ2" s="611"/>
      <c r="BA2" s="613" t="s">
        <v>83</v>
      </c>
      <c r="BB2" s="613"/>
      <c r="BC2" s="606" t="s">
        <v>84</v>
      </c>
      <c r="BD2" s="608"/>
      <c r="BE2" s="32"/>
      <c r="BF2" s="32"/>
      <c r="BG2" s="32"/>
      <c r="BH2" s="32"/>
      <c r="BI2" s="32"/>
      <c r="BJ2" s="32"/>
      <c r="BK2" s="32"/>
      <c r="BL2" s="32"/>
      <c r="BM2" s="32"/>
      <c r="BN2" s="32"/>
      <c r="BO2" s="599" t="s">
        <v>85</v>
      </c>
      <c r="BP2" s="600"/>
      <c r="BQ2" s="600"/>
      <c r="BR2" s="600"/>
      <c r="BS2" s="600"/>
      <c r="BT2" s="600"/>
      <c r="BU2" s="600"/>
      <c r="BV2" s="600"/>
    </row>
    <row r="3" spans="2:74" ht="60" customHeight="1" thickBot="1" x14ac:dyDescent="0.3">
      <c r="B3" s="636" t="s">
        <v>43</v>
      </c>
      <c r="C3" s="637"/>
      <c r="D3" s="637"/>
      <c r="E3" s="637"/>
      <c r="F3" s="637"/>
      <c r="G3" s="637"/>
      <c r="H3" s="637"/>
      <c r="I3" s="637"/>
      <c r="J3" s="637"/>
      <c r="K3" s="657"/>
      <c r="L3" s="611"/>
      <c r="M3" s="611"/>
      <c r="N3" s="611"/>
      <c r="O3" s="611"/>
      <c r="P3" s="611"/>
      <c r="Q3" s="611"/>
      <c r="R3" s="611"/>
      <c r="S3" s="611"/>
      <c r="T3" s="611"/>
      <c r="U3" s="611"/>
      <c r="V3" s="611"/>
      <c r="W3" s="611"/>
      <c r="X3" s="611"/>
      <c r="Y3" s="611"/>
      <c r="Z3" s="611"/>
      <c r="AA3" s="611"/>
      <c r="AB3" s="611"/>
      <c r="AC3" s="611"/>
      <c r="AD3" s="611"/>
      <c r="AE3" s="611"/>
      <c r="AF3" s="611"/>
      <c r="AG3" s="611"/>
      <c r="AH3" s="611"/>
      <c r="AI3" s="611"/>
      <c r="AJ3" s="611"/>
      <c r="AK3" s="611"/>
      <c r="AL3" s="611"/>
      <c r="AM3" s="611"/>
      <c r="AN3" s="611"/>
      <c r="AO3" s="611"/>
      <c r="AP3" s="611"/>
      <c r="AQ3" s="611"/>
      <c r="AR3" s="611"/>
      <c r="AS3" s="611"/>
      <c r="AT3" s="611"/>
      <c r="AU3" s="611"/>
      <c r="AV3" s="612"/>
      <c r="AW3" s="612"/>
      <c r="AX3" s="612"/>
      <c r="AY3" s="611"/>
      <c r="AZ3" s="611"/>
      <c r="BA3" s="32"/>
      <c r="BB3" s="36">
        <v>0.2</v>
      </c>
      <c r="BC3" s="602" t="s">
        <v>86</v>
      </c>
      <c r="BD3" s="603"/>
      <c r="BE3" s="33" t="s">
        <v>87</v>
      </c>
      <c r="BF3" s="33"/>
      <c r="BG3" s="34" t="s">
        <v>383</v>
      </c>
      <c r="BH3" s="34"/>
      <c r="BI3" s="34" t="s">
        <v>89</v>
      </c>
      <c r="BJ3" s="34"/>
      <c r="BK3" s="34" t="s">
        <v>90</v>
      </c>
      <c r="BL3" s="34"/>
      <c r="BM3" s="34" t="s">
        <v>91</v>
      </c>
      <c r="BN3" s="34"/>
      <c r="BO3" s="265" t="s">
        <v>384</v>
      </c>
      <c r="BP3" s="265" t="s">
        <v>93</v>
      </c>
      <c r="BQ3" s="265" t="s">
        <v>94</v>
      </c>
      <c r="BR3" s="265" t="s">
        <v>95</v>
      </c>
      <c r="BS3" s="50" t="s">
        <v>96</v>
      </c>
      <c r="BT3" s="50" t="s">
        <v>95</v>
      </c>
      <c r="BU3" s="609" t="s">
        <v>97</v>
      </c>
      <c r="BV3" s="610"/>
    </row>
    <row r="4" spans="2:74" ht="28.5" customHeight="1" thickBot="1" x14ac:dyDescent="0.3">
      <c r="B4" s="288" t="s">
        <v>98</v>
      </c>
      <c r="C4" s="288" t="s">
        <v>99</v>
      </c>
      <c r="D4" s="288" t="s">
        <v>7</v>
      </c>
      <c r="E4" s="288" t="s">
        <v>9</v>
      </c>
      <c r="F4" s="269" t="s">
        <v>100</v>
      </c>
      <c r="G4" s="269" t="s">
        <v>101</v>
      </c>
      <c r="H4" s="269" t="s">
        <v>19</v>
      </c>
      <c r="I4" s="269" t="s">
        <v>17</v>
      </c>
      <c r="J4" s="269" t="s">
        <v>15</v>
      </c>
      <c r="K4" s="269" t="s">
        <v>51</v>
      </c>
      <c r="L4" s="37" t="s">
        <v>102</v>
      </c>
      <c r="M4" s="38" t="s">
        <v>103</v>
      </c>
      <c r="N4" s="39" t="s">
        <v>104</v>
      </c>
      <c r="O4" s="37" t="s">
        <v>102</v>
      </c>
      <c r="P4" s="38" t="s">
        <v>103</v>
      </c>
      <c r="Q4" s="39" t="s">
        <v>104</v>
      </c>
      <c r="R4" s="37" t="s">
        <v>102</v>
      </c>
      <c r="S4" s="38" t="s">
        <v>103</v>
      </c>
      <c r="T4" s="39" t="s">
        <v>104</v>
      </c>
      <c r="U4" s="37" t="s">
        <v>102</v>
      </c>
      <c r="V4" s="38" t="s">
        <v>103</v>
      </c>
      <c r="W4" s="39" t="s">
        <v>104</v>
      </c>
      <c r="X4" s="37" t="s">
        <v>102</v>
      </c>
      <c r="Y4" s="38" t="s">
        <v>103</v>
      </c>
      <c r="Z4" s="39" t="s">
        <v>104</v>
      </c>
      <c r="AA4" s="37" t="s">
        <v>102</v>
      </c>
      <c r="AB4" s="38" t="s">
        <v>103</v>
      </c>
      <c r="AC4" s="39" t="s">
        <v>104</v>
      </c>
      <c r="AD4" s="37" t="s">
        <v>102</v>
      </c>
      <c r="AE4" s="38" t="s">
        <v>103</v>
      </c>
      <c r="AF4" s="39" t="s">
        <v>104</v>
      </c>
      <c r="AG4" s="37" t="s">
        <v>102</v>
      </c>
      <c r="AH4" s="38" t="s">
        <v>103</v>
      </c>
      <c r="AI4" s="39" t="s">
        <v>104</v>
      </c>
      <c r="AJ4" s="37" t="s">
        <v>102</v>
      </c>
      <c r="AK4" s="38" t="s">
        <v>103</v>
      </c>
      <c r="AL4" s="39" t="s">
        <v>104</v>
      </c>
      <c r="AM4" s="37" t="s">
        <v>102</v>
      </c>
      <c r="AN4" s="38" t="s">
        <v>103</v>
      </c>
      <c r="AO4" s="39" t="s">
        <v>104</v>
      </c>
      <c r="AP4" s="37" t="s">
        <v>102</v>
      </c>
      <c r="AQ4" s="38" t="s">
        <v>103</v>
      </c>
      <c r="AR4" s="39" t="s">
        <v>104</v>
      </c>
      <c r="AS4" s="37" t="s">
        <v>102</v>
      </c>
      <c r="AT4" s="38" t="s">
        <v>103</v>
      </c>
      <c r="AU4" s="39" t="s">
        <v>104</v>
      </c>
      <c r="AV4" s="37" t="s">
        <v>102</v>
      </c>
      <c r="AW4" s="38" t="s">
        <v>103</v>
      </c>
      <c r="AX4" s="39" t="s">
        <v>104</v>
      </c>
      <c r="AY4" s="37" t="s">
        <v>102</v>
      </c>
      <c r="AZ4" s="38" t="s">
        <v>103</v>
      </c>
      <c r="BA4" s="39" t="s">
        <v>104</v>
      </c>
      <c r="BB4" s="40">
        <f>SUM(BB5:BB7)</f>
        <v>3.2258064516129031E-2</v>
      </c>
      <c r="BC4" s="41" t="s">
        <v>105</v>
      </c>
      <c r="BD4" s="41" t="s">
        <v>106</v>
      </c>
      <c r="BE4" s="41" t="s">
        <v>105</v>
      </c>
      <c r="BF4" s="41" t="s">
        <v>106</v>
      </c>
      <c r="BG4" s="42" t="s">
        <v>105</v>
      </c>
      <c r="BH4" s="42" t="s">
        <v>106</v>
      </c>
      <c r="BI4" s="42" t="s">
        <v>105</v>
      </c>
      <c r="BJ4" s="42" t="s">
        <v>106</v>
      </c>
      <c r="BK4" s="42" t="s">
        <v>105</v>
      </c>
      <c r="BL4" s="42" t="s">
        <v>106</v>
      </c>
      <c r="BM4" s="42" t="s">
        <v>105</v>
      </c>
      <c r="BN4" s="42" t="s">
        <v>106</v>
      </c>
      <c r="BO4" s="50"/>
      <c r="BP4" s="50"/>
      <c r="BQ4" s="50"/>
      <c r="BR4" s="50"/>
      <c r="BS4" s="50"/>
      <c r="BT4" s="50"/>
      <c r="BU4" s="59" t="s">
        <v>107</v>
      </c>
      <c r="BV4" s="59" t="s">
        <v>108</v>
      </c>
    </row>
    <row r="5" spans="2:74" ht="243" customHeight="1" thickBot="1" x14ac:dyDescent="0.3">
      <c r="B5" s="354" t="s">
        <v>1175</v>
      </c>
      <c r="C5" s="375" t="s">
        <v>1176</v>
      </c>
      <c r="D5" s="355" t="s">
        <v>1177</v>
      </c>
      <c r="E5" s="247" t="s">
        <v>1178</v>
      </c>
      <c r="F5" s="247" t="s">
        <v>357</v>
      </c>
      <c r="G5" s="247"/>
      <c r="H5" s="247" t="s">
        <v>632</v>
      </c>
      <c r="I5" s="247" t="s">
        <v>1179</v>
      </c>
      <c r="J5" s="356">
        <v>45351</v>
      </c>
      <c r="K5" s="357">
        <f>PTEP!$G$18/PTEP!$D$18</f>
        <v>1.075268817204301E-2</v>
      </c>
      <c r="L5" s="27"/>
      <c r="M5" s="27"/>
      <c r="N5" s="29"/>
      <c r="O5" s="27">
        <v>1</v>
      </c>
      <c r="P5" s="27">
        <v>1</v>
      </c>
      <c r="Q5" s="29">
        <f>P5/1</f>
        <v>1</v>
      </c>
      <c r="R5" s="27"/>
      <c r="S5" s="27"/>
      <c r="T5" s="29"/>
      <c r="U5" s="27"/>
      <c r="V5" s="27"/>
      <c r="W5" s="29"/>
      <c r="X5" s="27"/>
      <c r="Y5" s="30"/>
      <c r="Z5" s="30"/>
      <c r="AA5" s="27"/>
      <c r="AB5" s="30"/>
      <c r="AC5" s="30"/>
      <c r="AD5" s="27"/>
      <c r="AE5" s="30"/>
      <c r="AF5" s="30"/>
      <c r="AG5" s="27"/>
      <c r="AH5" s="30"/>
      <c r="AI5" s="30"/>
      <c r="AJ5" s="27"/>
      <c r="AK5" s="30"/>
      <c r="AL5" s="30"/>
      <c r="AM5" s="27"/>
      <c r="AN5" s="30"/>
      <c r="AO5" s="30"/>
      <c r="AP5" s="27"/>
      <c r="AQ5" s="30"/>
      <c r="AR5" s="30"/>
      <c r="AS5" s="27"/>
      <c r="AT5" s="30"/>
      <c r="AU5" s="30"/>
      <c r="AV5" s="27"/>
      <c r="AW5" s="30"/>
      <c r="AX5" s="30"/>
      <c r="AY5" s="27">
        <f>L5+O5+R5+U5+X5++AA5+AD5+AG5+AJ5+AM5+AP5+AS5+AV5</f>
        <v>1</v>
      </c>
      <c r="AZ5" s="28">
        <f>M5+P5+S5+V5+Y5+AB5+AE5+AH5+AK5+AN5+AQ5+AT5+AW5</f>
        <v>1</v>
      </c>
      <c r="BA5" s="35">
        <f>AZ5/AY5</f>
        <v>1</v>
      </c>
      <c r="BB5" s="43">
        <f>IFERROR(BA5*K5,"")</f>
        <v>1.075268817204301E-2</v>
      </c>
      <c r="BC5" s="52" t="s">
        <v>1180</v>
      </c>
      <c r="BD5" s="52" t="s">
        <v>1181</v>
      </c>
      <c r="BE5" s="52"/>
      <c r="BF5" s="60" t="s">
        <v>1111</v>
      </c>
      <c r="BG5" s="55"/>
      <c r="BH5" s="60" t="s">
        <v>1111</v>
      </c>
      <c r="BI5" s="55"/>
      <c r="BJ5" s="62" t="s">
        <v>1112</v>
      </c>
      <c r="BK5" s="55"/>
      <c r="BL5" s="62" t="s">
        <v>532</v>
      </c>
      <c r="BM5" s="55"/>
      <c r="BN5" s="55" t="s">
        <v>1182</v>
      </c>
      <c r="BO5" s="63" t="s">
        <v>1183</v>
      </c>
      <c r="BP5" s="62" t="s">
        <v>126</v>
      </c>
      <c r="BQ5" s="63" t="s">
        <v>396</v>
      </c>
      <c r="BR5" s="62" t="s">
        <v>126</v>
      </c>
      <c r="BS5" s="63" t="s">
        <v>1210</v>
      </c>
      <c r="BT5" s="62" t="s">
        <v>126</v>
      </c>
      <c r="BU5" s="47">
        <f t="shared" ref="BU5:BV7" si="0">BA5</f>
        <v>1</v>
      </c>
      <c r="BV5" s="48">
        <f t="shared" si="0"/>
        <v>1.075268817204301E-2</v>
      </c>
    </row>
    <row r="6" spans="2:74" s="141" customFormat="1" ht="228.75" customHeight="1" thickBot="1" x14ac:dyDescent="0.3">
      <c r="B6" s="358" t="s">
        <v>1184</v>
      </c>
      <c r="C6" s="368" t="s">
        <v>1185</v>
      </c>
      <c r="D6" s="213" t="s">
        <v>1186</v>
      </c>
      <c r="E6" s="213" t="s">
        <v>1065</v>
      </c>
      <c r="F6" s="213" t="s">
        <v>357</v>
      </c>
      <c r="G6" s="365"/>
      <c r="H6" s="365" t="s">
        <v>632</v>
      </c>
      <c r="I6" s="366" t="s">
        <v>601</v>
      </c>
      <c r="J6" s="359" t="s">
        <v>145</v>
      </c>
      <c r="K6" s="360">
        <f>PTEP!$G$18/PTEP!$D$18</f>
        <v>1.075268817204301E-2</v>
      </c>
      <c r="L6" s="27"/>
      <c r="M6" s="27"/>
      <c r="N6" s="29"/>
      <c r="O6" s="27"/>
      <c r="P6" s="27"/>
      <c r="Q6" s="29"/>
      <c r="R6" s="27"/>
      <c r="S6" s="27"/>
      <c r="T6" s="29"/>
      <c r="U6" s="27"/>
      <c r="V6" s="27"/>
      <c r="W6" s="27"/>
      <c r="X6" s="27"/>
      <c r="Y6" s="30"/>
      <c r="Z6" s="30"/>
      <c r="AA6" s="27">
        <v>1</v>
      </c>
      <c r="AB6" s="27">
        <v>1</v>
      </c>
      <c r="AC6" s="194">
        <f>AB6/AA6</f>
        <v>1</v>
      </c>
      <c r="AD6" s="27"/>
      <c r="AE6" s="30"/>
      <c r="AF6" s="30"/>
      <c r="AG6" s="27"/>
      <c r="AH6" s="30"/>
      <c r="AI6" s="30"/>
      <c r="AJ6" s="27"/>
      <c r="AK6" s="30"/>
      <c r="AL6" s="31"/>
      <c r="AM6" s="27"/>
      <c r="AN6" s="30"/>
      <c r="AO6" s="30"/>
      <c r="AP6" s="27"/>
      <c r="AQ6" s="30"/>
      <c r="AR6" s="30"/>
      <c r="AS6" s="27">
        <v>1</v>
      </c>
      <c r="AT6" s="27">
        <v>1</v>
      </c>
      <c r="AU6" s="194">
        <f>AT6/AS6</f>
        <v>1</v>
      </c>
      <c r="AV6" s="27"/>
      <c r="AW6" s="30"/>
      <c r="AX6" s="30"/>
      <c r="AY6" s="27">
        <v>2</v>
      </c>
      <c r="AZ6" s="28">
        <v>2</v>
      </c>
      <c r="BA6" s="35">
        <f>AZ6/AY6</f>
        <v>1</v>
      </c>
      <c r="BB6" s="43">
        <f>IFERROR(BA6*K6,"")</f>
        <v>1.075268817204301E-2</v>
      </c>
      <c r="BC6" s="52"/>
      <c r="BD6" s="52"/>
      <c r="BE6" s="52"/>
      <c r="BF6" s="52" t="s">
        <v>135</v>
      </c>
      <c r="BG6" s="55" t="s">
        <v>1187</v>
      </c>
      <c r="BH6" s="55" t="s">
        <v>1188</v>
      </c>
      <c r="BI6" s="386" t="s">
        <v>1189</v>
      </c>
      <c r="BJ6" s="52" t="s">
        <v>135</v>
      </c>
      <c r="BK6" s="55"/>
      <c r="BL6" s="411" t="s">
        <v>135</v>
      </c>
      <c r="BM6" s="52" t="s">
        <v>1190</v>
      </c>
      <c r="BN6" s="55" t="s">
        <v>1191</v>
      </c>
      <c r="BO6" s="63" t="s">
        <v>1192</v>
      </c>
      <c r="BP6" s="52" t="s">
        <v>128</v>
      </c>
      <c r="BQ6" s="63" t="s">
        <v>1193</v>
      </c>
      <c r="BR6" s="52" t="s">
        <v>126</v>
      </c>
      <c r="BS6" s="63" t="s">
        <v>1279</v>
      </c>
      <c r="BT6" s="62" t="s">
        <v>126</v>
      </c>
      <c r="BU6" s="47">
        <f t="shared" ref="BU6:BU7" si="1">BA6</f>
        <v>1</v>
      </c>
      <c r="BV6" s="48">
        <f t="shared" si="0"/>
        <v>1.075268817204301E-2</v>
      </c>
    </row>
    <row r="7" spans="2:74" s="141" customFormat="1" ht="141" customHeight="1" thickBot="1" x14ac:dyDescent="0.3">
      <c r="B7" s="361" t="s">
        <v>1194</v>
      </c>
      <c r="C7" s="376" t="s">
        <v>1195</v>
      </c>
      <c r="D7" s="364" t="s">
        <v>1196</v>
      </c>
      <c r="E7" s="367" t="s">
        <v>1197</v>
      </c>
      <c r="F7" s="367" t="s">
        <v>357</v>
      </c>
      <c r="G7" s="364"/>
      <c r="H7" s="364" t="s">
        <v>632</v>
      </c>
      <c r="I7" s="364" t="s">
        <v>192</v>
      </c>
      <c r="J7" s="362" t="s">
        <v>1198</v>
      </c>
      <c r="K7" s="363">
        <f>PTEP!$G$18/PTEP!$D$18</f>
        <v>1.075268817204301E-2</v>
      </c>
      <c r="L7" s="27"/>
      <c r="M7" s="27"/>
      <c r="N7" s="29"/>
      <c r="O7" s="27"/>
      <c r="P7" s="27"/>
      <c r="Q7" s="29"/>
      <c r="R7" s="27"/>
      <c r="S7" s="27"/>
      <c r="T7" s="27"/>
      <c r="U7" s="27"/>
      <c r="V7" s="27"/>
      <c r="W7" s="29"/>
      <c r="X7" s="27">
        <v>1</v>
      </c>
      <c r="Y7" s="27">
        <v>1</v>
      </c>
      <c r="Z7" s="181">
        <f>Y7/X7</f>
        <v>1</v>
      </c>
      <c r="AA7" s="27"/>
      <c r="AB7" s="30"/>
      <c r="AC7" s="30"/>
      <c r="AD7" s="27"/>
      <c r="AE7" s="30"/>
      <c r="AF7" s="30"/>
      <c r="AG7" s="27"/>
      <c r="AH7" s="30"/>
      <c r="AI7" s="30"/>
      <c r="AJ7" s="27">
        <v>1</v>
      </c>
      <c r="AK7" s="27">
        <v>1</v>
      </c>
      <c r="AL7" s="194">
        <f>AK7/AJ7</f>
        <v>1</v>
      </c>
      <c r="AM7" s="27"/>
      <c r="AN7" s="30"/>
      <c r="AO7" s="30"/>
      <c r="AP7" s="27"/>
      <c r="AQ7" s="30"/>
      <c r="AR7" s="31"/>
      <c r="AS7" s="27"/>
      <c r="AT7" s="30"/>
      <c r="AU7" s="30"/>
      <c r="AV7" s="27"/>
      <c r="AW7" s="30"/>
      <c r="AX7" s="30"/>
      <c r="AY7" s="27">
        <f>L7+O7+R7+U7+X7++AA7+AD7+AG7+AJ7+AM7+AP7+AS7+AV7</f>
        <v>2</v>
      </c>
      <c r="AZ7" s="28">
        <f>M7+P7+S7+V7+Y7+AB7+AE7+AH7+AK7+AN7+AQ7+AT7+AW7</f>
        <v>2</v>
      </c>
      <c r="BA7" s="35">
        <f>AZ7/AY7</f>
        <v>1</v>
      </c>
      <c r="BB7" s="43">
        <f>IFERROR(BA7*K7,"")</f>
        <v>1.075268817204301E-2</v>
      </c>
      <c r="BC7" s="52"/>
      <c r="BD7" s="52"/>
      <c r="BE7" s="52"/>
      <c r="BF7" s="52" t="s">
        <v>135</v>
      </c>
      <c r="BG7" s="122" t="s">
        <v>1199</v>
      </c>
      <c r="BH7" s="388" t="s">
        <v>1200</v>
      </c>
      <c r="BI7" s="387"/>
      <c r="BJ7" s="389" t="s">
        <v>1201</v>
      </c>
      <c r="BK7" s="55"/>
      <c r="BL7" s="122" t="s">
        <v>1202</v>
      </c>
      <c r="BM7" s="55"/>
      <c r="BN7" s="55" t="s">
        <v>1203</v>
      </c>
      <c r="BO7" s="63" t="s">
        <v>1204</v>
      </c>
      <c r="BP7" s="52" t="s">
        <v>128</v>
      </c>
      <c r="BQ7" s="63" t="s">
        <v>1149</v>
      </c>
      <c r="BR7" s="52" t="s">
        <v>126</v>
      </c>
      <c r="BS7" s="63" t="s">
        <v>1280</v>
      </c>
      <c r="BT7" s="62" t="s">
        <v>126</v>
      </c>
      <c r="BU7" s="47">
        <f t="shared" si="1"/>
        <v>1</v>
      </c>
      <c r="BV7" s="48">
        <f t="shared" si="0"/>
        <v>1.075268817204301E-2</v>
      </c>
    </row>
    <row r="8" spans="2:74" x14ac:dyDescent="0.25">
      <c r="BB8" s="43">
        <f>SUM(BB5:BB7)</f>
        <v>3.2258064516129031E-2</v>
      </c>
      <c r="BV8" s="266">
        <f>SUM(BV5:BV7)</f>
        <v>3.2258064516129031E-2</v>
      </c>
    </row>
  </sheetData>
  <mergeCells count="21">
    <mergeCell ref="BU3:BV3"/>
    <mergeCell ref="BO2:BV2"/>
    <mergeCell ref="AJ2:AL3"/>
    <mergeCell ref="AM2:AO3"/>
    <mergeCell ref="U2:W3"/>
    <mergeCell ref="X2:Z3"/>
    <mergeCell ref="AA2:AC3"/>
    <mergeCell ref="AD2:AF3"/>
    <mergeCell ref="AG2:AI3"/>
    <mergeCell ref="AP2:AR3"/>
    <mergeCell ref="AS2:AU3"/>
    <mergeCell ref="AV2:AX3"/>
    <mergeCell ref="BC3:BD3"/>
    <mergeCell ref="BC2:BD2"/>
    <mergeCell ref="AY2:AZ3"/>
    <mergeCell ref="BA2:BB2"/>
    <mergeCell ref="B3:K3"/>
    <mergeCell ref="C1:J1"/>
    <mergeCell ref="L2:N3"/>
    <mergeCell ref="O2:Q3"/>
    <mergeCell ref="R2:T3"/>
  </mergeCells>
  <pageMargins left="0.70866141732283472" right="0.70866141732283472" top="0.74803149606299213" bottom="0.74803149606299213" header="0.31496062992125984" footer="0.31496062992125984"/>
  <pageSetup paperSize="9" scale="12" orientation="portrait" r:id="rId1"/>
  <headerFooter>
    <oddFooter>&amp;R&amp;G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21065"/>
  </sheetPr>
  <dimension ref="C2:M20"/>
  <sheetViews>
    <sheetView workbookViewId="0"/>
  </sheetViews>
  <sheetFormatPr baseColWidth="10" defaultColWidth="11.42578125" defaultRowHeight="12" x14ac:dyDescent="0.2"/>
  <cols>
    <col min="1" max="16384" width="11.42578125" style="79"/>
  </cols>
  <sheetData>
    <row r="2" spans="3:13" x14ac:dyDescent="0.2">
      <c r="C2" s="544" t="s">
        <v>31</v>
      </c>
      <c r="D2" s="544"/>
      <c r="E2" s="544"/>
      <c r="F2" s="544"/>
      <c r="G2" s="544"/>
      <c r="H2" s="544"/>
      <c r="I2" s="544"/>
      <c r="J2" s="544"/>
      <c r="K2" s="544"/>
      <c r="L2" s="544"/>
      <c r="M2" s="544"/>
    </row>
    <row r="3" spans="3:13" x14ac:dyDescent="0.2">
      <c r="C3" s="544"/>
      <c r="D3" s="544"/>
      <c r="E3" s="544"/>
      <c r="F3" s="544"/>
      <c r="G3" s="544"/>
      <c r="H3" s="544"/>
      <c r="I3" s="544"/>
      <c r="J3" s="544"/>
      <c r="K3" s="544"/>
      <c r="L3" s="544"/>
      <c r="M3" s="544"/>
    </row>
    <row r="4" spans="3:13" x14ac:dyDescent="0.2">
      <c r="C4" s="544"/>
      <c r="D4" s="544"/>
      <c r="E4" s="544"/>
      <c r="F4" s="544"/>
      <c r="G4" s="544"/>
      <c r="H4" s="544"/>
      <c r="I4" s="544"/>
      <c r="J4" s="544"/>
      <c r="K4" s="544"/>
      <c r="L4" s="544"/>
      <c r="M4" s="544"/>
    </row>
    <row r="5" spans="3:13" x14ac:dyDescent="0.2">
      <c r="C5" s="544"/>
      <c r="D5" s="544"/>
      <c r="E5" s="544"/>
      <c r="F5" s="544"/>
      <c r="G5" s="544"/>
      <c r="H5" s="544"/>
      <c r="I5" s="544"/>
      <c r="J5" s="544"/>
      <c r="K5" s="544"/>
      <c r="L5" s="544"/>
      <c r="M5" s="544"/>
    </row>
    <row r="6" spans="3:13" ht="32.25" customHeight="1" x14ac:dyDescent="0.2">
      <c r="C6" s="546" t="s">
        <v>32</v>
      </c>
      <c r="D6" s="547"/>
      <c r="E6" s="547"/>
      <c r="F6" s="547"/>
      <c r="G6" s="547"/>
      <c r="H6" s="547"/>
      <c r="I6" s="80">
        <f>+SUM(I8:I16)</f>
        <v>0.9838709677419355</v>
      </c>
    </row>
    <row r="7" spans="3:13" x14ac:dyDescent="0.2">
      <c r="C7" s="548" t="s">
        <v>33</v>
      </c>
      <c r="D7" s="548"/>
      <c r="E7" s="548"/>
      <c r="F7" s="548"/>
      <c r="G7" s="548"/>
      <c r="H7" s="548"/>
      <c r="I7" s="81" t="s">
        <v>34</v>
      </c>
    </row>
    <row r="8" spans="3:13" ht="24.95" customHeight="1" x14ac:dyDescent="0.2">
      <c r="C8" s="549" t="s">
        <v>35</v>
      </c>
      <c r="D8" s="549"/>
      <c r="E8" s="549"/>
      <c r="F8" s="549"/>
      <c r="G8" s="549"/>
      <c r="H8" s="549"/>
      <c r="I8" s="61">
        <f>+'Componente 1'!BV25</f>
        <v>0.21505376344086016</v>
      </c>
    </row>
    <row r="9" spans="3:13" ht="24.95" customHeight="1" x14ac:dyDescent="0.2">
      <c r="C9" s="549" t="s">
        <v>36</v>
      </c>
      <c r="D9" s="549"/>
      <c r="E9" s="549"/>
      <c r="F9" s="549"/>
      <c r="G9" s="549"/>
      <c r="H9" s="549"/>
      <c r="I9" s="61">
        <f>+'Componente 2'!BV27</f>
        <v>0.23655913978494617</v>
      </c>
    </row>
    <row r="10" spans="3:13" ht="24.95" customHeight="1" x14ac:dyDescent="0.2">
      <c r="C10" s="549" t="s">
        <v>37</v>
      </c>
      <c r="D10" s="549"/>
      <c r="E10" s="549"/>
      <c r="F10" s="549"/>
      <c r="G10" s="549"/>
      <c r="H10" s="549"/>
      <c r="I10" s="61">
        <f>+'Componente 3'!BV15</f>
        <v>0.10752688172043014</v>
      </c>
    </row>
    <row r="11" spans="3:13" ht="24.95" customHeight="1" x14ac:dyDescent="0.2">
      <c r="C11" s="550" t="s">
        <v>38</v>
      </c>
      <c r="D11" s="550"/>
      <c r="E11" s="550"/>
      <c r="F11" s="550"/>
      <c r="G11" s="550"/>
      <c r="H11" s="550"/>
      <c r="I11" s="82">
        <f>+'Componente 4'!BV16</f>
        <v>2.1505376344086023E-2</v>
      </c>
    </row>
    <row r="12" spans="3:13" ht="24.95" customHeight="1" x14ac:dyDescent="0.2">
      <c r="C12" s="549" t="s">
        <v>39</v>
      </c>
      <c r="D12" s="549"/>
      <c r="E12" s="549"/>
      <c r="F12" s="549"/>
      <c r="G12" s="549"/>
      <c r="H12" s="549"/>
      <c r="I12" s="61">
        <f>+'Componente 5'!BV13</f>
        <v>8.6021505376344107E-2</v>
      </c>
    </row>
    <row r="13" spans="3:13" ht="24.95" customHeight="1" x14ac:dyDescent="0.2">
      <c r="C13" s="549" t="s">
        <v>40</v>
      </c>
      <c r="D13" s="549"/>
      <c r="E13" s="549"/>
      <c r="F13" s="549"/>
      <c r="G13" s="549"/>
      <c r="H13" s="549"/>
      <c r="I13" s="61">
        <f>+'Componente 6'!BV16</f>
        <v>0.11827956989247315</v>
      </c>
    </row>
    <row r="14" spans="3:13" ht="24.95" customHeight="1" x14ac:dyDescent="0.2">
      <c r="C14" s="549" t="s">
        <v>41</v>
      </c>
      <c r="D14" s="549"/>
      <c r="E14" s="549"/>
      <c r="F14" s="549"/>
      <c r="G14" s="549"/>
      <c r="H14" s="549"/>
      <c r="I14" s="61">
        <f>+'Componente 7'!BV14</f>
        <v>8.6021505376344093E-2</v>
      </c>
    </row>
    <row r="15" spans="3:13" ht="24.95" customHeight="1" x14ac:dyDescent="0.2">
      <c r="C15" s="549" t="s">
        <v>42</v>
      </c>
      <c r="D15" s="549"/>
      <c r="E15" s="549"/>
      <c r="F15" s="549"/>
      <c r="G15" s="549"/>
      <c r="H15" s="549"/>
      <c r="I15" s="61">
        <f>+'Componente 8'!BV13</f>
        <v>8.0645161290322592E-2</v>
      </c>
    </row>
    <row r="16" spans="3:13" ht="24.95" customHeight="1" x14ac:dyDescent="0.2">
      <c r="C16" s="549" t="s">
        <v>43</v>
      </c>
      <c r="D16" s="549"/>
      <c r="E16" s="549"/>
      <c r="F16" s="549"/>
      <c r="G16" s="549"/>
      <c r="H16" s="549"/>
      <c r="I16" s="61">
        <f>+'Componente 9'!BV8</f>
        <v>3.2258064516129031E-2</v>
      </c>
    </row>
    <row r="17" spans="3:13" ht="87" customHeight="1" x14ac:dyDescent="0.2">
      <c r="C17" s="545"/>
      <c r="D17" s="545"/>
      <c r="E17" s="545"/>
      <c r="F17" s="545"/>
      <c r="G17" s="545"/>
      <c r="H17" s="545"/>
      <c r="I17" s="545"/>
      <c r="J17" s="545"/>
      <c r="K17" s="545"/>
      <c r="L17" s="545"/>
      <c r="M17" s="545"/>
    </row>
    <row r="18" spans="3:13" ht="112.5" customHeight="1" x14ac:dyDescent="0.2">
      <c r="C18" s="545"/>
      <c r="D18" s="545"/>
      <c r="E18" s="545"/>
      <c r="F18" s="545"/>
      <c r="G18" s="545"/>
      <c r="H18" s="545"/>
      <c r="I18" s="545"/>
      <c r="J18" s="545"/>
      <c r="K18" s="545"/>
      <c r="L18" s="545"/>
      <c r="M18" s="545"/>
    </row>
    <row r="19" spans="3:13" ht="169.5" customHeight="1" x14ac:dyDescent="0.2">
      <c r="C19" s="545"/>
      <c r="D19" s="545"/>
      <c r="E19" s="545"/>
      <c r="F19" s="545"/>
      <c r="G19" s="545"/>
      <c r="H19" s="545"/>
      <c r="I19" s="545"/>
      <c r="J19" s="545"/>
      <c r="K19" s="545"/>
      <c r="L19" s="545"/>
      <c r="M19" s="545"/>
    </row>
    <row r="20" spans="3:13" ht="179.25" customHeight="1" x14ac:dyDescent="0.2">
      <c r="C20" s="545"/>
      <c r="D20" s="545"/>
      <c r="E20" s="545"/>
      <c r="F20" s="545"/>
      <c r="G20" s="545"/>
      <c r="H20" s="545"/>
      <c r="I20" s="545"/>
      <c r="J20" s="545"/>
      <c r="K20" s="545"/>
      <c r="L20" s="545"/>
      <c r="M20" s="545"/>
    </row>
  </sheetData>
  <mergeCells count="13">
    <mergeCell ref="C2:M5"/>
    <mergeCell ref="C17:M20"/>
    <mergeCell ref="C6:H6"/>
    <mergeCell ref="C7:H7"/>
    <mergeCell ref="C8:H8"/>
    <mergeCell ref="C9:H9"/>
    <mergeCell ref="C10:H10"/>
    <mergeCell ref="C11:H11"/>
    <mergeCell ref="C15:H15"/>
    <mergeCell ref="C16:H16"/>
    <mergeCell ref="C12:H12"/>
    <mergeCell ref="C13:H13"/>
    <mergeCell ref="C14:H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B0B48"/>
  </sheetPr>
  <dimension ref="C2:M20"/>
  <sheetViews>
    <sheetView tabSelected="1" topLeftCell="A10" workbookViewId="0"/>
  </sheetViews>
  <sheetFormatPr baseColWidth="10" defaultColWidth="11.42578125" defaultRowHeight="12" x14ac:dyDescent="0.2"/>
  <cols>
    <col min="1" max="16384" width="11.42578125" style="79"/>
  </cols>
  <sheetData>
    <row r="2" spans="3:13" x14ac:dyDescent="0.2">
      <c r="C2" s="544" t="s">
        <v>1281</v>
      </c>
      <c r="D2" s="544"/>
      <c r="E2" s="544"/>
      <c r="F2" s="544"/>
      <c r="G2" s="544"/>
      <c r="H2" s="544"/>
      <c r="I2" s="544"/>
      <c r="J2" s="544"/>
      <c r="K2" s="544"/>
      <c r="L2" s="544"/>
      <c r="M2" s="544"/>
    </row>
    <row r="3" spans="3:13" x14ac:dyDescent="0.2">
      <c r="C3" s="544"/>
      <c r="D3" s="544"/>
      <c r="E3" s="544"/>
      <c r="F3" s="544"/>
      <c r="G3" s="544"/>
      <c r="H3" s="544"/>
      <c r="I3" s="544"/>
      <c r="J3" s="544"/>
      <c r="K3" s="544"/>
      <c r="L3" s="544"/>
      <c r="M3" s="544"/>
    </row>
    <row r="4" spans="3:13" x14ac:dyDescent="0.2">
      <c r="C4" s="544"/>
      <c r="D4" s="544"/>
      <c r="E4" s="544"/>
      <c r="F4" s="544"/>
      <c r="G4" s="544"/>
      <c r="H4" s="544"/>
      <c r="I4" s="544"/>
      <c r="J4" s="544"/>
      <c r="K4" s="544"/>
      <c r="L4" s="544"/>
      <c r="M4" s="544"/>
    </row>
    <row r="5" spans="3:13" x14ac:dyDescent="0.2">
      <c r="C5" s="544"/>
      <c r="D5" s="544"/>
      <c r="E5" s="544"/>
      <c r="F5" s="544"/>
      <c r="G5" s="544"/>
      <c r="H5" s="544"/>
      <c r="I5" s="544"/>
      <c r="J5" s="544"/>
      <c r="K5" s="544"/>
      <c r="L5" s="544"/>
      <c r="M5" s="544"/>
    </row>
    <row r="6" spans="3:13" ht="32.25" customHeight="1" x14ac:dyDescent="0.2">
      <c r="C6" s="553" t="s">
        <v>1205</v>
      </c>
      <c r="D6" s="554"/>
      <c r="E6" s="554"/>
      <c r="F6" s="554"/>
      <c r="G6" s="554"/>
      <c r="H6" s="554"/>
      <c r="I6" s="480">
        <f>+SUM(I8:I16)</f>
        <v>0.9838709677419355</v>
      </c>
    </row>
    <row r="7" spans="3:13" ht="15" customHeight="1" x14ac:dyDescent="0.2">
      <c r="C7" s="555" t="s">
        <v>33</v>
      </c>
      <c r="D7" s="555"/>
      <c r="E7" s="555"/>
      <c r="F7" s="555"/>
      <c r="G7" s="555"/>
      <c r="H7" s="555"/>
      <c r="I7" s="481" t="s">
        <v>34</v>
      </c>
    </row>
    <row r="8" spans="3:13" ht="24.95" customHeight="1" x14ac:dyDescent="0.2">
      <c r="C8" s="552" t="s">
        <v>35</v>
      </c>
      <c r="D8" s="552"/>
      <c r="E8" s="552"/>
      <c r="F8" s="552"/>
      <c r="G8" s="552"/>
      <c r="H8" s="552"/>
      <c r="I8" s="535">
        <f>+'Componente 1'!BV25</f>
        <v>0.21505376344086016</v>
      </c>
    </row>
    <row r="9" spans="3:13" ht="24.95" customHeight="1" x14ac:dyDescent="0.2">
      <c r="C9" s="552" t="s">
        <v>36</v>
      </c>
      <c r="D9" s="552"/>
      <c r="E9" s="552"/>
      <c r="F9" s="552"/>
      <c r="G9" s="552"/>
      <c r="H9" s="552"/>
      <c r="I9" s="535">
        <f>+'Componente 2'!BV27</f>
        <v>0.23655913978494617</v>
      </c>
    </row>
    <row r="10" spans="3:13" ht="24.95" customHeight="1" x14ac:dyDescent="0.2">
      <c r="C10" s="552" t="s">
        <v>37</v>
      </c>
      <c r="D10" s="552"/>
      <c r="E10" s="552"/>
      <c r="F10" s="552"/>
      <c r="G10" s="552"/>
      <c r="H10" s="552"/>
      <c r="I10" s="535">
        <f>+'Componente 3'!BV15</f>
        <v>0.10752688172043014</v>
      </c>
    </row>
    <row r="11" spans="3:13" ht="24.95" customHeight="1" x14ac:dyDescent="0.2">
      <c r="C11" s="551" t="s">
        <v>38</v>
      </c>
      <c r="D11" s="551"/>
      <c r="E11" s="551"/>
      <c r="F11" s="551"/>
      <c r="G11" s="551"/>
      <c r="H11" s="551"/>
      <c r="I11" s="536">
        <f>+'Componente 4'!BV16</f>
        <v>2.1505376344086023E-2</v>
      </c>
    </row>
    <row r="12" spans="3:13" ht="24.95" customHeight="1" x14ac:dyDescent="0.2">
      <c r="C12" s="552" t="s">
        <v>39</v>
      </c>
      <c r="D12" s="552"/>
      <c r="E12" s="552"/>
      <c r="F12" s="552"/>
      <c r="G12" s="552"/>
      <c r="H12" s="552"/>
      <c r="I12" s="535">
        <f>+'Componente 5'!BV13</f>
        <v>8.6021505376344107E-2</v>
      </c>
    </row>
    <row r="13" spans="3:13" ht="24.95" customHeight="1" x14ac:dyDescent="0.2">
      <c r="C13" s="552" t="s">
        <v>40</v>
      </c>
      <c r="D13" s="552"/>
      <c r="E13" s="552"/>
      <c r="F13" s="552"/>
      <c r="G13" s="552"/>
      <c r="H13" s="552"/>
      <c r="I13" s="535">
        <f>+'Componente 6'!BV16</f>
        <v>0.11827956989247315</v>
      </c>
    </row>
    <row r="14" spans="3:13" ht="24.95" customHeight="1" x14ac:dyDescent="0.2">
      <c r="C14" s="552" t="s">
        <v>41</v>
      </c>
      <c r="D14" s="552"/>
      <c r="E14" s="552"/>
      <c r="F14" s="552"/>
      <c r="G14" s="552"/>
      <c r="H14" s="552"/>
      <c r="I14" s="535">
        <f>+'Componente 7'!BV14</f>
        <v>8.6021505376344093E-2</v>
      </c>
    </row>
    <row r="15" spans="3:13" ht="24.95" customHeight="1" x14ac:dyDescent="0.2">
      <c r="C15" s="552" t="s">
        <v>42</v>
      </c>
      <c r="D15" s="552"/>
      <c r="E15" s="552"/>
      <c r="F15" s="552"/>
      <c r="G15" s="552"/>
      <c r="H15" s="552"/>
      <c r="I15" s="535">
        <f>+'Componente 8'!BV13</f>
        <v>8.0645161290322592E-2</v>
      </c>
    </row>
    <row r="16" spans="3:13" ht="24.95" customHeight="1" x14ac:dyDescent="0.2">
      <c r="C16" s="552" t="s">
        <v>43</v>
      </c>
      <c r="D16" s="552"/>
      <c r="E16" s="552"/>
      <c r="F16" s="552"/>
      <c r="G16" s="552"/>
      <c r="H16" s="552"/>
      <c r="I16" s="535">
        <f>+'Componente 9'!BV8</f>
        <v>3.2258064516129031E-2</v>
      </c>
    </row>
    <row r="17" spans="3:13" ht="87" customHeight="1" x14ac:dyDescent="0.2">
      <c r="C17" s="545"/>
      <c r="D17" s="545"/>
      <c r="E17" s="545"/>
      <c r="F17" s="545"/>
      <c r="G17" s="545"/>
      <c r="H17" s="545"/>
      <c r="I17" s="545"/>
      <c r="J17" s="545"/>
      <c r="K17" s="545"/>
      <c r="L17" s="545"/>
      <c r="M17" s="545"/>
    </row>
    <row r="18" spans="3:13" ht="112.5" customHeight="1" x14ac:dyDescent="0.2">
      <c r="C18" s="545"/>
      <c r="D18" s="545"/>
      <c r="E18" s="545"/>
      <c r="F18" s="545"/>
      <c r="G18" s="545"/>
      <c r="H18" s="545"/>
      <c r="I18" s="545"/>
      <c r="J18" s="545"/>
      <c r="K18" s="545"/>
      <c r="L18" s="545"/>
      <c r="M18" s="545"/>
    </row>
    <row r="19" spans="3:13" ht="169.5" customHeight="1" x14ac:dyDescent="0.2">
      <c r="C19" s="545"/>
      <c r="D19" s="545"/>
      <c r="E19" s="545"/>
      <c r="F19" s="545"/>
      <c r="G19" s="545"/>
      <c r="H19" s="545"/>
      <c r="I19" s="545"/>
      <c r="J19" s="545"/>
      <c r="K19" s="545"/>
      <c r="L19" s="545"/>
      <c r="M19" s="545"/>
    </row>
    <row r="20" spans="3:13" ht="179.25" customHeight="1" x14ac:dyDescent="0.2">
      <c r="C20" s="545"/>
      <c r="D20" s="545"/>
      <c r="E20" s="545"/>
      <c r="F20" s="545"/>
      <c r="G20" s="545"/>
      <c r="H20" s="545"/>
      <c r="I20" s="545"/>
      <c r="J20" s="545"/>
      <c r="K20" s="545"/>
      <c r="L20" s="545"/>
      <c r="M20" s="545"/>
    </row>
  </sheetData>
  <mergeCells count="13">
    <mergeCell ref="C10:H10"/>
    <mergeCell ref="C2:M5"/>
    <mergeCell ref="C6:H6"/>
    <mergeCell ref="C7:H7"/>
    <mergeCell ref="C8:H8"/>
    <mergeCell ref="C9:H9"/>
    <mergeCell ref="C17:M20"/>
    <mergeCell ref="C11:H11"/>
    <mergeCell ref="C12:H12"/>
    <mergeCell ref="C13:H13"/>
    <mergeCell ref="C14:H14"/>
    <mergeCell ref="C15:H15"/>
    <mergeCell ref="C16:H1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21065"/>
  </sheetPr>
  <dimension ref="B1:M29"/>
  <sheetViews>
    <sheetView showGridLines="0" topLeftCell="A6" zoomScale="75" zoomScaleNormal="80" zoomScaleSheetLayoutView="130" workbookViewId="0">
      <selection activeCell="A13" sqref="A13:XFD13"/>
    </sheetView>
  </sheetViews>
  <sheetFormatPr baseColWidth="10" defaultColWidth="11.42578125" defaultRowHeight="14.25" x14ac:dyDescent="0.2"/>
  <cols>
    <col min="1" max="1" width="5" style="1" customWidth="1"/>
    <col min="2" max="2" width="21.140625" style="1" customWidth="1"/>
    <col min="3" max="3" width="33.5703125" style="1" customWidth="1"/>
    <col min="4" max="5" width="11.42578125" style="1"/>
    <col min="6" max="6" width="15.42578125" style="1" customWidth="1"/>
    <col min="7" max="7" width="18.42578125" style="1" customWidth="1"/>
    <col min="8" max="8" width="6.140625" style="1" customWidth="1"/>
    <col min="9" max="10" width="11.42578125" style="1"/>
    <col min="11" max="12" width="36.42578125" style="1" customWidth="1"/>
    <col min="13" max="16384" width="11.42578125" style="1"/>
  </cols>
  <sheetData>
    <row r="1" spans="2:13" ht="123.75" customHeight="1" thickBot="1" x14ac:dyDescent="0.3">
      <c r="B1" s="5"/>
      <c r="C1" s="537" t="s">
        <v>44</v>
      </c>
      <c r="D1" s="537"/>
      <c r="E1" s="537"/>
      <c r="F1" s="537"/>
      <c r="G1" s="369" t="s">
        <v>1</v>
      </c>
    </row>
    <row r="2" spans="2:13" ht="15" thickBot="1" x14ac:dyDescent="0.25"/>
    <row r="3" spans="2:13" ht="15" x14ac:dyDescent="0.25">
      <c r="B3" s="587" t="s">
        <v>45</v>
      </c>
      <c r="C3" s="588"/>
      <c r="D3" s="588"/>
      <c r="E3" s="588"/>
      <c r="F3" s="588"/>
      <c r="G3" s="589"/>
    </row>
    <row r="4" spans="2:13" ht="87" customHeight="1" x14ac:dyDescent="0.2">
      <c r="B4" s="590" t="s">
        <v>46</v>
      </c>
      <c r="C4" s="591"/>
      <c r="D4" s="591"/>
      <c r="E4" s="591"/>
      <c r="F4" s="591"/>
      <c r="G4" s="592"/>
    </row>
    <row r="5" spans="2:13" ht="15" x14ac:dyDescent="0.25">
      <c r="B5" s="596" t="s">
        <v>47</v>
      </c>
      <c r="C5" s="597"/>
      <c r="D5" s="597"/>
      <c r="E5" s="597"/>
      <c r="F5" s="597"/>
      <c r="G5" s="598"/>
    </row>
    <row r="6" spans="2:13" ht="163.5" customHeight="1" x14ac:dyDescent="0.2">
      <c r="B6" s="593" t="s">
        <v>48</v>
      </c>
      <c r="C6" s="594"/>
      <c r="D6" s="594"/>
      <c r="E6" s="594"/>
      <c r="F6" s="594"/>
      <c r="G6" s="595"/>
    </row>
    <row r="7" spans="2:13" x14ac:dyDescent="0.2">
      <c r="B7" s="7"/>
      <c r="G7" s="8"/>
    </row>
    <row r="8" spans="2:13" ht="15" thickBot="1" x14ac:dyDescent="0.25">
      <c r="B8" s="7"/>
      <c r="G8" s="8"/>
    </row>
    <row r="9" spans="2:13" ht="30.75" customHeight="1" thickBot="1" x14ac:dyDescent="0.3">
      <c r="B9" s="584" t="s">
        <v>33</v>
      </c>
      <c r="C9" s="585"/>
      <c r="D9" s="586" t="s">
        <v>49</v>
      </c>
      <c r="E9" s="585"/>
      <c r="F9" s="15" t="s">
        <v>50</v>
      </c>
      <c r="G9" s="21" t="s">
        <v>51</v>
      </c>
      <c r="H9" s="2"/>
    </row>
    <row r="10" spans="2:13" s="3" customFormat="1" ht="28.5" customHeight="1" thickBot="1" x14ac:dyDescent="0.25">
      <c r="B10" s="562" t="s">
        <v>52</v>
      </c>
      <c r="C10" s="563"/>
      <c r="D10" s="561">
        <v>20</v>
      </c>
      <c r="E10" s="561"/>
      <c r="F10" s="218">
        <f>'Componente 1'!BB25</f>
        <v>0.21505376344086016</v>
      </c>
      <c r="G10" s="219">
        <f>IFERROR(D10/$D$19,"0")</f>
        <v>0.21505376344086022</v>
      </c>
      <c r="L10" s="127"/>
      <c r="M10" s="127"/>
    </row>
    <row r="11" spans="2:13" s="3" customFormat="1" ht="28.5" customHeight="1" x14ac:dyDescent="0.2">
      <c r="B11" s="559" t="s">
        <v>53</v>
      </c>
      <c r="C11" s="560"/>
      <c r="D11" s="561">
        <f>COUNTA('[1]Componente 2'!C5:C26)</f>
        <v>22</v>
      </c>
      <c r="E11" s="561"/>
      <c r="F11" s="218">
        <f>'Componente 2'!BB27</f>
        <v>0.23655913978494617</v>
      </c>
      <c r="G11" s="22">
        <f>IFERROR(D11/$D$19,"0")</f>
        <v>0.23655913978494625</v>
      </c>
      <c r="L11" s="128"/>
      <c r="M11" s="127"/>
    </row>
    <row r="12" spans="2:13" s="3" customFormat="1" ht="28.5" customHeight="1" x14ac:dyDescent="0.2">
      <c r="B12" s="559" t="s">
        <v>54</v>
      </c>
      <c r="C12" s="560"/>
      <c r="D12" s="561">
        <f>COUNTA('[1]Componente 3'!C5:C14)</f>
        <v>10</v>
      </c>
      <c r="E12" s="561"/>
      <c r="F12" s="218">
        <f>'Componente 3'!BB15</f>
        <v>0.10752688172043014</v>
      </c>
      <c r="G12" s="22">
        <f t="shared" ref="G12:G18" si="0">IFERROR(D12/$D$19,"0")</f>
        <v>0.10752688172043011</v>
      </c>
      <c r="L12" s="128"/>
      <c r="M12" s="127"/>
    </row>
    <row r="13" spans="2:13" s="3" customFormat="1" ht="28.5" customHeight="1" x14ac:dyDescent="0.2">
      <c r="B13" s="559" t="s">
        <v>55</v>
      </c>
      <c r="C13" s="560"/>
      <c r="D13" s="561">
        <f>COUNTA('[1]Componente 4'!C14:C15)</f>
        <v>2</v>
      </c>
      <c r="E13" s="561"/>
      <c r="F13" s="218">
        <f>'Componente 4'!BB16</f>
        <v>2.1505376344086023E-2</v>
      </c>
      <c r="G13" s="22">
        <f t="shared" si="0"/>
        <v>2.1505376344086023E-2</v>
      </c>
      <c r="L13" s="128"/>
      <c r="M13" s="127"/>
    </row>
    <row r="14" spans="2:13" s="3" customFormat="1" ht="28.5" customHeight="1" x14ac:dyDescent="0.2">
      <c r="B14" s="559" t="s">
        <v>56</v>
      </c>
      <c r="C14" s="560"/>
      <c r="D14" s="561">
        <f>COUNTA('[1]Componente 5'!C5:C12)</f>
        <v>8</v>
      </c>
      <c r="E14" s="561"/>
      <c r="F14" s="218">
        <f>'Componente 5'!BB13</f>
        <v>8.6021505376344107E-2</v>
      </c>
      <c r="G14" s="22">
        <f t="shared" si="0"/>
        <v>8.6021505376344093E-2</v>
      </c>
      <c r="L14" s="128"/>
      <c r="M14" s="127"/>
    </row>
    <row r="15" spans="2:13" s="3" customFormat="1" ht="28.5" customHeight="1" x14ac:dyDescent="0.2">
      <c r="B15" s="559" t="s">
        <v>57</v>
      </c>
      <c r="C15" s="560"/>
      <c r="D15" s="561">
        <v>11</v>
      </c>
      <c r="E15" s="561"/>
      <c r="F15" s="218">
        <f>'Componente 6'!BB16</f>
        <v>0.11827956989247315</v>
      </c>
      <c r="G15" s="22">
        <f t="shared" si="0"/>
        <v>0.11827956989247312</v>
      </c>
      <c r="L15" s="128"/>
      <c r="M15" s="127"/>
    </row>
    <row r="16" spans="2:13" s="3" customFormat="1" ht="28.5" customHeight="1" x14ac:dyDescent="0.2">
      <c r="B16" s="559" t="s">
        <v>58</v>
      </c>
      <c r="C16" s="560"/>
      <c r="D16" s="561">
        <f>COUNTA('[1]Componente 7'!C5:C13)</f>
        <v>9</v>
      </c>
      <c r="E16" s="561"/>
      <c r="F16" s="218">
        <f>'Componente 7'!BB14</f>
        <v>8.6021505376344093E-2</v>
      </c>
      <c r="G16" s="22">
        <f t="shared" si="0"/>
        <v>9.6774193548387094E-2</v>
      </c>
      <c r="L16" s="128"/>
      <c r="M16" s="127"/>
    </row>
    <row r="17" spans="2:13" s="3" customFormat="1" ht="28.5" customHeight="1" x14ac:dyDescent="0.2">
      <c r="B17" s="559" t="s">
        <v>59</v>
      </c>
      <c r="C17" s="560"/>
      <c r="D17" s="561">
        <f>COUNTA('[1]Componente 8'!C5:C12)</f>
        <v>8</v>
      </c>
      <c r="E17" s="561"/>
      <c r="F17" s="218">
        <f>'Componente 8'!BB13</f>
        <v>8.0645161290322592E-2</v>
      </c>
      <c r="G17" s="22">
        <f t="shared" si="0"/>
        <v>8.6021505376344093E-2</v>
      </c>
      <c r="L17" s="128"/>
      <c r="M17" s="127"/>
    </row>
    <row r="18" spans="2:13" s="3" customFormat="1" ht="28.5" customHeight="1" x14ac:dyDescent="0.2">
      <c r="B18" s="571" t="s">
        <v>60</v>
      </c>
      <c r="C18" s="572"/>
      <c r="D18" s="567">
        <f>COUNTA('[1]Componente 9'!C5:C7)</f>
        <v>3</v>
      </c>
      <c r="E18" s="567"/>
      <c r="F18" s="412">
        <f>'Componente 9'!BB8</f>
        <v>3.2258064516129031E-2</v>
      </c>
      <c r="G18" s="22">
        <f t="shared" si="0"/>
        <v>3.2258064516129031E-2</v>
      </c>
      <c r="L18" s="128"/>
      <c r="M18" s="127"/>
    </row>
    <row r="19" spans="2:13" ht="16.5" thickBot="1" x14ac:dyDescent="0.3">
      <c r="B19" s="559"/>
      <c r="C19" s="560"/>
      <c r="D19" s="568">
        <f>SUM(D10:E18)</f>
        <v>93</v>
      </c>
      <c r="E19" s="569"/>
      <c r="F19" s="377">
        <f>SUM(F10:F18)</f>
        <v>0.9838709677419355</v>
      </c>
      <c r="G19" s="23">
        <f>SUM(G10:G18)</f>
        <v>1.0000000000000002</v>
      </c>
      <c r="L19" s="129"/>
      <c r="M19" s="129"/>
    </row>
    <row r="20" spans="2:13" x14ac:dyDescent="0.2">
      <c r="B20" s="7"/>
      <c r="G20" s="8"/>
    </row>
    <row r="21" spans="2:13" x14ac:dyDescent="0.2">
      <c r="B21" s="7"/>
      <c r="G21" s="8"/>
    </row>
    <row r="22" spans="2:13" ht="15" x14ac:dyDescent="0.2">
      <c r="B22" s="556" t="s">
        <v>61</v>
      </c>
      <c r="C22" s="557"/>
      <c r="D22" s="557"/>
      <c r="E22" s="557"/>
      <c r="F22" s="557"/>
      <c r="G22" s="558"/>
    </row>
    <row r="23" spans="2:13" ht="15" x14ac:dyDescent="0.2">
      <c r="B23" s="9" t="s">
        <v>62</v>
      </c>
      <c r="C23" s="10" t="s">
        <v>63</v>
      </c>
      <c r="D23" s="557" t="s">
        <v>64</v>
      </c>
      <c r="E23" s="557"/>
      <c r="F23" s="557"/>
      <c r="G23" s="558"/>
    </row>
    <row r="24" spans="2:13" ht="39" customHeight="1" x14ac:dyDescent="0.2">
      <c r="B24" s="44">
        <v>1</v>
      </c>
      <c r="C24" s="45">
        <v>45317</v>
      </c>
      <c r="D24" s="570" t="s">
        <v>65</v>
      </c>
      <c r="E24" s="570"/>
      <c r="F24" s="570"/>
      <c r="G24" s="570"/>
    </row>
    <row r="25" spans="2:13" ht="321.75" customHeight="1" x14ac:dyDescent="0.2">
      <c r="B25" s="44">
        <v>2</v>
      </c>
      <c r="C25" s="45">
        <v>45400</v>
      </c>
      <c r="D25" s="583" t="s">
        <v>66</v>
      </c>
      <c r="E25" s="583"/>
      <c r="F25" s="583"/>
      <c r="G25" s="583"/>
    </row>
    <row r="26" spans="2:13" ht="262.5" customHeight="1" x14ac:dyDescent="0.2">
      <c r="B26" s="573">
        <v>3</v>
      </c>
      <c r="C26" s="575">
        <v>45456</v>
      </c>
      <c r="D26" s="577" t="s">
        <v>67</v>
      </c>
      <c r="E26" s="578"/>
      <c r="F26" s="578"/>
      <c r="G26" s="579"/>
    </row>
    <row r="27" spans="2:13" ht="409.6" customHeight="1" x14ac:dyDescent="0.2">
      <c r="B27" s="574"/>
      <c r="C27" s="576"/>
      <c r="D27" s="580"/>
      <c r="E27" s="581"/>
      <c r="F27" s="581"/>
      <c r="G27" s="582"/>
    </row>
    <row r="28" spans="2:13" ht="21.75" customHeight="1" thickBot="1" x14ac:dyDescent="0.25">
      <c r="B28" s="16"/>
      <c r="C28" s="46"/>
      <c r="D28" s="4"/>
      <c r="E28" s="4"/>
      <c r="F28" s="4"/>
      <c r="G28" s="4"/>
    </row>
    <row r="29" spans="2:13" ht="15.75" thickBot="1" x14ac:dyDescent="0.25">
      <c r="B29" s="564" t="s">
        <v>68</v>
      </c>
      <c r="C29" s="565"/>
      <c r="D29" s="565"/>
      <c r="E29" s="565"/>
      <c r="F29" s="565"/>
      <c r="G29" s="566"/>
    </row>
  </sheetData>
  <mergeCells count="35">
    <mergeCell ref="B15:C15"/>
    <mergeCell ref="B9:C9"/>
    <mergeCell ref="D9:E9"/>
    <mergeCell ref="B3:G3"/>
    <mergeCell ref="B4:G4"/>
    <mergeCell ref="B6:G6"/>
    <mergeCell ref="B5:G5"/>
    <mergeCell ref="B29:G29"/>
    <mergeCell ref="B19:C19"/>
    <mergeCell ref="D17:E17"/>
    <mergeCell ref="D18:E18"/>
    <mergeCell ref="D19:E19"/>
    <mergeCell ref="D24:G24"/>
    <mergeCell ref="B17:C17"/>
    <mergeCell ref="B18:C18"/>
    <mergeCell ref="B26:B27"/>
    <mergeCell ref="C26:C27"/>
    <mergeCell ref="D26:G27"/>
    <mergeCell ref="D25:G25"/>
    <mergeCell ref="C1:F1"/>
    <mergeCell ref="B22:G22"/>
    <mergeCell ref="D23:G23"/>
    <mergeCell ref="B16:C16"/>
    <mergeCell ref="D10:E10"/>
    <mergeCell ref="D11:E11"/>
    <mergeCell ref="D12:E12"/>
    <mergeCell ref="D13:E13"/>
    <mergeCell ref="D14:E14"/>
    <mergeCell ref="D15:E15"/>
    <mergeCell ref="D16:E16"/>
    <mergeCell ref="B10:C10"/>
    <mergeCell ref="B11:C11"/>
    <mergeCell ref="B12:C12"/>
    <mergeCell ref="B13:C13"/>
    <mergeCell ref="B14:C14"/>
  </mergeCells>
  <hyperlinks>
    <hyperlink ref="B10:C10" location="'Componente 1'!A1" display=" 1. MECANISMOS PARA LA TRANSPARENCIA Y ACCESO A LA INFORMACIÓN" xr:uid="{00000000-0004-0000-0300-000000000000}"/>
    <hyperlink ref="B11:C11" location="'Componente 2'!A1" display="2. RENDICIÓN DE CUENTAS" xr:uid="{00000000-0004-0000-0300-000001000000}"/>
    <hyperlink ref="B12:C12" location="'Componente 3'!A1" display="3. MECANISMOS PARA MEJORAR LA ATENCIÓN AL CIUDADANO" xr:uid="{00000000-0004-0000-0300-000002000000}"/>
    <hyperlink ref="B13:C13" location="'Componente 4'!A1" display="4. RACIONALIZACIÓN DE TRÁMITES" xr:uid="{00000000-0004-0000-0300-000003000000}"/>
    <hyperlink ref="B14:C14" location="'Componente 5'!A1" display="5. APERTURA DE INFORMACIÓN Y DATOS ABIERTOS" xr:uid="{00000000-0004-0000-0300-000004000000}"/>
    <hyperlink ref="B15:C15" location="'Componente 6'!A1" display="6. PARTICIPACIÓN E INNOVACIÓN EN LA GESTIÓN PÚBLICA" xr:uid="{00000000-0004-0000-0300-000005000000}"/>
    <hyperlink ref="B16:C16" location="'Componente 7'!A1" display="7. PROMOCIÓN DE LA INTEGRIDAD Y LA ÉTICA PÚBLICA" xr:uid="{00000000-0004-0000-0300-000006000000}"/>
    <hyperlink ref="B17:C17" location="'Componente 8'!A1" display="8. GESTIÓN DE RIESGOS DE CORRUPCIÓN - MAPAS DE RIESGO" xr:uid="{00000000-0004-0000-0300-000007000000}"/>
    <hyperlink ref="B18:C18" location="'Componente 9'!A1" display="9. MEDIDAS DE DEBIDA DILIGENCIA Y PREVENCIÓN DE LAVADO DE ACTIVOS" xr:uid="{00000000-0004-0000-0300-000008000000}"/>
  </hyperlinks>
  <pageMargins left="0.70866141732283472" right="0.70866141732283472" top="0.74803149606299213" bottom="0.74803149606299213" header="0.31496062992125984" footer="0.31496062992125984"/>
  <pageSetup paperSize="9" scale="69" orientation="portrait" r:id="rId1"/>
  <headerFooter>
    <oddFooter>&amp;R&amp;G</oddFooter>
  </headerFooter>
  <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B1:BV25"/>
  <sheetViews>
    <sheetView showGridLines="0" zoomScale="80" zoomScaleNormal="80" zoomScaleSheetLayoutView="70" workbookViewId="0"/>
  </sheetViews>
  <sheetFormatPr baseColWidth="10" defaultColWidth="9.140625" defaultRowHeight="12.75" x14ac:dyDescent="0.25"/>
  <cols>
    <col min="1" max="1" width="6.85546875" style="58" customWidth="1"/>
    <col min="2" max="2" width="28.5703125" style="130" customWidth="1"/>
    <col min="3" max="3" width="7.42578125" style="58" customWidth="1"/>
    <col min="4" max="4" width="54.42578125" style="58" customWidth="1"/>
    <col min="5" max="5" width="43.42578125" style="58" customWidth="1"/>
    <col min="6" max="6" width="35.42578125" style="58" customWidth="1"/>
    <col min="7" max="7" width="31" style="58" customWidth="1"/>
    <col min="8" max="8" width="19.42578125" style="58" customWidth="1"/>
    <col min="9" max="9" width="32.5703125" style="130" customWidth="1"/>
    <col min="10" max="10" width="18.42578125" style="58" customWidth="1"/>
    <col min="11" max="11" width="13.85546875" style="58" customWidth="1"/>
    <col min="12" max="26" width="7.140625" style="58" customWidth="1"/>
    <col min="27" max="28" width="5.85546875" style="58" customWidth="1"/>
    <col min="29" max="29" width="9.7109375" style="58" customWidth="1"/>
    <col min="30" max="31" width="5.85546875" style="58" customWidth="1"/>
    <col min="32" max="32" width="8.140625" style="58" customWidth="1"/>
    <col min="33" max="46" width="7" style="58" customWidth="1"/>
    <col min="47" max="47" width="8.42578125" style="58" customWidth="1"/>
    <col min="48" max="54" width="11.42578125" style="58" customWidth="1"/>
    <col min="55" max="55" width="41.42578125" style="58" customWidth="1"/>
    <col min="56" max="56" width="36.42578125" style="58" customWidth="1"/>
    <col min="57" max="57" width="50.140625" style="58" customWidth="1"/>
    <col min="58" max="58" width="41.42578125" style="58" customWidth="1"/>
    <col min="59" max="59" width="53" style="58" customWidth="1"/>
    <col min="60" max="60" width="57.7109375" style="58" customWidth="1"/>
    <col min="61" max="61" width="37.85546875" style="58" customWidth="1"/>
    <col min="62" max="62" width="66.42578125" style="58" customWidth="1"/>
    <col min="63" max="63" width="36.85546875" style="58" customWidth="1"/>
    <col min="64" max="64" width="50.140625" style="58" customWidth="1"/>
    <col min="65" max="65" width="47.28515625" style="58" customWidth="1"/>
    <col min="66" max="66" width="42.85546875" style="58" customWidth="1"/>
    <col min="67" max="67" width="70.7109375" style="133" customWidth="1"/>
    <col min="68" max="68" width="23.85546875" style="58" customWidth="1"/>
    <col min="69" max="69" width="100.7109375" style="133" customWidth="1"/>
    <col min="70" max="70" width="30.7109375" style="58" customWidth="1"/>
    <col min="71" max="71" width="80.7109375" style="133" customWidth="1"/>
    <col min="72" max="72" width="50.7109375" style="58" customWidth="1"/>
    <col min="73" max="73" width="11.42578125" style="58"/>
    <col min="74" max="74" width="15.42578125" style="58" customWidth="1"/>
    <col min="75" max="16384" width="9.140625" style="58"/>
  </cols>
  <sheetData>
    <row r="1" spans="2:74" ht="119.25" customHeight="1" thickBot="1" x14ac:dyDescent="0.3">
      <c r="B1" s="131"/>
      <c r="C1" s="620" t="s">
        <v>0</v>
      </c>
      <c r="D1" s="620"/>
      <c r="E1" s="620"/>
      <c r="F1" s="620"/>
      <c r="G1" s="620"/>
      <c r="H1" s="132"/>
      <c r="I1" s="132"/>
      <c r="J1" s="132"/>
      <c r="K1" s="132"/>
    </row>
    <row r="2" spans="2:74" ht="96" customHeight="1" thickBot="1" x14ac:dyDescent="0.3">
      <c r="C2" s="130"/>
      <c r="D2" s="130"/>
      <c r="E2" s="130"/>
      <c r="F2" s="130"/>
      <c r="G2" s="130"/>
      <c r="H2" s="130"/>
      <c r="J2" s="130"/>
      <c r="K2" s="130"/>
      <c r="L2" s="611" t="s">
        <v>69</v>
      </c>
      <c r="M2" s="611"/>
      <c r="N2" s="611"/>
      <c r="O2" s="611" t="s">
        <v>70</v>
      </c>
      <c r="P2" s="611"/>
      <c r="Q2" s="611"/>
      <c r="R2" s="611" t="s">
        <v>71</v>
      </c>
      <c r="S2" s="611"/>
      <c r="T2" s="611"/>
      <c r="U2" s="611" t="s">
        <v>72</v>
      </c>
      <c r="V2" s="611"/>
      <c r="W2" s="611"/>
      <c r="X2" s="611" t="s">
        <v>73</v>
      </c>
      <c r="Y2" s="611"/>
      <c r="Z2" s="611"/>
      <c r="AA2" s="611" t="s">
        <v>74</v>
      </c>
      <c r="AB2" s="611"/>
      <c r="AC2" s="611"/>
      <c r="AD2" s="611" t="s">
        <v>75</v>
      </c>
      <c r="AE2" s="611"/>
      <c r="AF2" s="611"/>
      <c r="AG2" s="611" t="s">
        <v>76</v>
      </c>
      <c r="AH2" s="611"/>
      <c r="AI2" s="611"/>
      <c r="AJ2" s="611" t="s">
        <v>77</v>
      </c>
      <c r="AK2" s="611"/>
      <c r="AL2" s="611"/>
      <c r="AM2" s="611" t="s">
        <v>78</v>
      </c>
      <c r="AN2" s="611"/>
      <c r="AO2" s="611"/>
      <c r="AP2" s="611" t="s">
        <v>79</v>
      </c>
      <c r="AQ2" s="611"/>
      <c r="AR2" s="611"/>
      <c r="AS2" s="611" t="s">
        <v>80</v>
      </c>
      <c r="AT2" s="611"/>
      <c r="AU2" s="611"/>
      <c r="AV2" s="612" t="s">
        <v>81</v>
      </c>
      <c r="AW2" s="612"/>
      <c r="AX2" s="612"/>
      <c r="AY2" s="611" t="s">
        <v>82</v>
      </c>
      <c r="AZ2" s="611"/>
      <c r="BA2" s="613" t="s">
        <v>83</v>
      </c>
      <c r="BB2" s="613"/>
      <c r="BC2" s="606" t="s">
        <v>84</v>
      </c>
      <c r="BD2" s="607"/>
      <c r="BE2" s="607"/>
      <c r="BF2" s="607"/>
      <c r="BG2" s="607"/>
      <c r="BH2" s="607"/>
      <c r="BI2" s="607"/>
      <c r="BJ2" s="607"/>
      <c r="BK2" s="607"/>
      <c r="BL2" s="607"/>
      <c r="BM2" s="607"/>
      <c r="BN2" s="608"/>
      <c r="BO2" s="599" t="s">
        <v>85</v>
      </c>
      <c r="BP2" s="600"/>
      <c r="BQ2" s="600"/>
      <c r="BR2" s="600"/>
      <c r="BS2" s="600"/>
      <c r="BT2" s="600"/>
      <c r="BU2" s="600"/>
      <c r="BV2" s="601"/>
    </row>
    <row r="3" spans="2:74" ht="42" customHeight="1" thickBot="1" x14ac:dyDescent="0.3">
      <c r="B3" s="621" t="s">
        <v>35</v>
      </c>
      <c r="C3" s="622"/>
      <c r="D3" s="622"/>
      <c r="E3" s="622"/>
      <c r="F3" s="622"/>
      <c r="G3" s="622"/>
      <c r="H3" s="622"/>
      <c r="I3" s="622"/>
      <c r="J3" s="622"/>
      <c r="K3" s="622"/>
      <c r="L3" s="611"/>
      <c r="M3" s="611"/>
      <c r="N3" s="611"/>
      <c r="O3" s="611"/>
      <c r="P3" s="611"/>
      <c r="Q3" s="611"/>
      <c r="R3" s="611"/>
      <c r="S3" s="611"/>
      <c r="T3" s="611"/>
      <c r="U3" s="611"/>
      <c r="V3" s="611"/>
      <c r="W3" s="611"/>
      <c r="X3" s="611"/>
      <c r="Y3" s="611"/>
      <c r="Z3" s="611"/>
      <c r="AA3" s="611"/>
      <c r="AB3" s="611"/>
      <c r="AC3" s="611"/>
      <c r="AD3" s="611"/>
      <c r="AE3" s="611"/>
      <c r="AF3" s="611"/>
      <c r="AG3" s="611"/>
      <c r="AH3" s="611"/>
      <c r="AI3" s="611"/>
      <c r="AJ3" s="611"/>
      <c r="AK3" s="611"/>
      <c r="AL3" s="611"/>
      <c r="AM3" s="611"/>
      <c r="AN3" s="611"/>
      <c r="AO3" s="611"/>
      <c r="AP3" s="611"/>
      <c r="AQ3" s="611"/>
      <c r="AR3" s="611"/>
      <c r="AS3" s="611"/>
      <c r="AT3" s="611"/>
      <c r="AU3" s="611"/>
      <c r="AV3" s="612"/>
      <c r="AW3" s="612"/>
      <c r="AX3" s="612"/>
      <c r="AY3" s="611"/>
      <c r="AZ3" s="611"/>
      <c r="BA3" s="32"/>
      <c r="BB3" s="36">
        <v>0.2</v>
      </c>
      <c r="BC3" s="602" t="s">
        <v>86</v>
      </c>
      <c r="BD3" s="603"/>
      <c r="BE3" s="602" t="s">
        <v>87</v>
      </c>
      <c r="BF3" s="603"/>
      <c r="BG3" s="604" t="s">
        <v>88</v>
      </c>
      <c r="BH3" s="605"/>
      <c r="BI3" s="604" t="s">
        <v>89</v>
      </c>
      <c r="BJ3" s="605"/>
      <c r="BK3" s="604" t="s">
        <v>90</v>
      </c>
      <c r="BL3" s="605"/>
      <c r="BM3" s="604" t="s">
        <v>91</v>
      </c>
      <c r="BN3" s="605"/>
      <c r="BO3" s="265" t="s">
        <v>92</v>
      </c>
      <c r="BP3" s="265" t="s">
        <v>93</v>
      </c>
      <c r="BQ3" s="265" t="s">
        <v>94</v>
      </c>
      <c r="BR3" s="265" t="s">
        <v>95</v>
      </c>
      <c r="BS3" s="50" t="s">
        <v>96</v>
      </c>
      <c r="BT3" s="50" t="s">
        <v>1206</v>
      </c>
      <c r="BU3" s="609" t="s">
        <v>97</v>
      </c>
      <c r="BV3" s="610"/>
    </row>
    <row r="4" spans="2:74" ht="41.1" customHeight="1" thickBot="1" x14ac:dyDescent="0.3">
      <c r="B4" s="134" t="s">
        <v>98</v>
      </c>
      <c r="C4" s="135" t="s">
        <v>99</v>
      </c>
      <c r="D4" s="136" t="s">
        <v>7</v>
      </c>
      <c r="E4" s="137" t="s">
        <v>9</v>
      </c>
      <c r="F4" s="137" t="s">
        <v>100</v>
      </c>
      <c r="G4" s="137" t="s">
        <v>101</v>
      </c>
      <c r="H4" s="137" t="s">
        <v>19</v>
      </c>
      <c r="I4" s="138" t="s">
        <v>17</v>
      </c>
      <c r="J4" s="138" t="s">
        <v>15</v>
      </c>
      <c r="K4" s="137" t="s">
        <v>51</v>
      </c>
      <c r="L4" s="37" t="s">
        <v>102</v>
      </c>
      <c r="M4" s="38" t="s">
        <v>103</v>
      </c>
      <c r="N4" s="39" t="s">
        <v>104</v>
      </c>
      <c r="O4" s="37" t="s">
        <v>102</v>
      </c>
      <c r="P4" s="38" t="s">
        <v>103</v>
      </c>
      <c r="Q4" s="39" t="s">
        <v>104</v>
      </c>
      <c r="R4" s="37" t="s">
        <v>102</v>
      </c>
      <c r="S4" s="38" t="s">
        <v>103</v>
      </c>
      <c r="T4" s="39" t="s">
        <v>104</v>
      </c>
      <c r="U4" s="37" t="s">
        <v>102</v>
      </c>
      <c r="V4" s="38" t="s">
        <v>103</v>
      </c>
      <c r="W4" s="39" t="s">
        <v>104</v>
      </c>
      <c r="X4" s="37" t="s">
        <v>102</v>
      </c>
      <c r="Y4" s="38" t="s">
        <v>103</v>
      </c>
      <c r="Z4" s="39" t="s">
        <v>104</v>
      </c>
      <c r="AA4" s="37" t="s">
        <v>102</v>
      </c>
      <c r="AB4" s="38" t="s">
        <v>103</v>
      </c>
      <c r="AC4" s="39" t="s">
        <v>104</v>
      </c>
      <c r="AD4" s="37" t="s">
        <v>102</v>
      </c>
      <c r="AE4" s="38" t="s">
        <v>103</v>
      </c>
      <c r="AF4" s="39" t="s">
        <v>104</v>
      </c>
      <c r="AG4" s="37" t="s">
        <v>102</v>
      </c>
      <c r="AH4" s="38" t="s">
        <v>103</v>
      </c>
      <c r="AI4" s="39" t="s">
        <v>104</v>
      </c>
      <c r="AJ4" s="37" t="s">
        <v>102</v>
      </c>
      <c r="AK4" s="38" t="s">
        <v>103</v>
      </c>
      <c r="AL4" s="39" t="s">
        <v>104</v>
      </c>
      <c r="AM4" s="37" t="s">
        <v>102</v>
      </c>
      <c r="AN4" s="38" t="s">
        <v>103</v>
      </c>
      <c r="AO4" s="39" t="s">
        <v>104</v>
      </c>
      <c r="AP4" s="37" t="s">
        <v>102</v>
      </c>
      <c r="AQ4" s="38" t="s">
        <v>103</v>
      </c>
      <c r="AR4" s="39" t="s">
        <v>104</v>
      </c>
      <c r="AS4" s="37" t="s">
        <v>102</v>
      </c>
      <c r="AT4" s="38" t="s">
        <v>103</v>
      </c>
      <c r="AU4" s="39" t="s">
        <v>104</v>
      </c>
      <c r="AV4" s="37" t="s">
        <v>102</v>
      </c>
      <c r="AW4" s="38" t="s">
        <v>103</v>
      </c>
      <c r="AX4" s="39" t="s">
        <v>104</v>
      </c>
      <c r="AY4" s="37" t="s">
        <v>102</v>
      </c>
      <c r="AZ4" s="38" t="s">
        <v>103</v>
      </c>
      <c r="BA4" s="39" t="s">
        <v>104</v>
      </c>
      <c r="BB4" s="40">
        <f>SUM(BB5:BB24)</f>
        <v>0.21505376344086016</v>
      </c>
      <c r="BC4" s="41" t="s">
        <v>105</v>
      </c>
      <c r="BD4" s="41" t="s">
        <v>106</v>
      </c>
      <c r="BE4" s="41" t="s">
        <v>105</v>
      </c>
      <c r="BF4" s="41" t="s">
        <v>106</v>
      </c>
      <c r="BG4" s="42" t="s">
        <v>105</v>
      </c>
      <c r="BH4" s="42" t="s">
        <v>106</v>
      </c>
      <c r="BI4" s="42" t="s">
        <v>105</v>
      </c>
      <c r="BJ4" s="42" t="s">
        <v>106</v>
      </c>
      <c r="BK4" s="42" t="s">
        <v>105</v>
      </c>
      <c r="BL4" s="42" t="s">
        <v>106</v>
      </c>
      <c r="BM4" s="42" t="s">
        <v>105</v>
      </c>
      <c r="BN4" s="42" t="s">
        <v>106</v>
      </c>
      <c r="BO4" s="51"/>
      <c r="BP4" s="33"/>
      <c r="BQ4" s="465"/>
      <c r="BR4" s="33"/>
      <c r="BS4" s="465"/>
      <c r="BT4" s="33"/>
      <c r="BU4" s="34" t="s">
        <v>107</v>
      </c>
      <c r="BV4" s="34" t="s">
        <v>108</v>
      </c>
    </row>
    <row r="5" spans="2:74" ht="256.5" customHeight="1" x14ac:dyDescent="0.2">
      <c r="B5" s="619" t="s">
        <v>109</v>
      </c>
      <c r="C5" s="474" t="s">
        <v>110</v>
      </c>
      <c r="D5" s="233" t="s">
        <v>111</v>
      </c>
      <c r="E5" s="233" t="s">
        <v>112</v>
      </c>
      <c r="F5" s="233" t="s">
        <v>113</v>
      </c>
      <c r="G5" s="233" t="s">
        <v>114</v>
      </c>
      <c r="H5" s="475" t="s">
        <v>115</v>
      </c>
      <c r="I5" s="340" t="s">
        <v>116</v>
      </c>
      <c r="J5" s="476" t="s">
        <v>117</v>
      </c>
      <c r="K5" s="444">
        <f>[2]PTEP!$G$10/[2]PTEP!$D$10</f>
        <v>1.0752688172043012E-2</v>
      </c>
      <c r="L5" s="27"/>
      <c r="M5" s="27"/>
      <c r="N5" s="29"/>
      <c r="O5" s="27"/>
      <c r="P5" s="27"/>
      <c r="Q5" s="29"/>
      <c r="R5" s="25"/>
      <c r="S5" s="25"/>
      <c r="T5" s="25"/>
      <c r="U5" s="27">
        <v>1</v>
      </c>
      <c r="V5" s="27">
        <v>1</v>
      </c>
      <c r="W5" s="29">
        <f>V5/U5</f>
        <v>1</v>
      </c>
      <c r="X5" s="27">
        <v>1</v>
      </c>
      <c r="Y5" s="27">
        <v>1</v>
      </c>
      <c r="Z5" s="29">
        <f>Y5/X5</f>
        <v>1</v>
      </c>
      <c r="AA5" s="27"/>
      <c r="AB5" s="30"/>
      <c r="AC5" s="30"/>
      <c r="AD5" s="27"/>
      <c r="AE5" s="30"/>
      <c r="AF5" s="30"/>
      <c r="AG5" s="27"/>
      <c r="AH5" s="30"/>
      <c r="AI5" s="30"/>
      <c r="AJ5" s="27"/>
      <c r="AK5" s="30"/>
      <c r="AL5" s="30"/>
      <c r="AM5" s="27"/>
      <c r="AN5" s="30"/>
      <c r="AO5" s="30"/>
      <c r="AP5" s="27"/>
      <c r="AQ5" s="30"/>
      <c r="AR5" s="30"/>
      <c r="AS5" s="27"/>
      <c r="AT5" s="30"/>
      <c r="AU5" s="30"/>
      <c r="AV5" s="27"/>
      <c r="AW5" s="30"/>
      <c r="AX5" s="30"/>
      <c r="AY5" s="27">
        <f>L5+O5+U5+R5+X5++AA5+AD5+AG5+AJ5+AM5+AP5+AS5+AV5</f>
        <v>2</v>
      </c>
      <c r="AZ5" s="28">
        <f>M5+P5+V5+S5+Y5+AB5+AE5+AH5+AK5+AN5+AQ5+AT5+AW5</f>
        <v>2</v>
      </c>
      <c r="BA5" s="470">
        <f>AZ5/AY5</f>
        <v>1</v>
      </c>
      <c r="BB5" s="471">
        <f>IFERROR(BA5*K5,"")</f>
        <v>1.0752688172043012E-2</v>
      </c>
      <c r="BC5" s="62"/>
      <c r="BD5" s="62" t="s">
        <v>118</v>
      </c>
      <c r="BE5" s="62" t="s">
        <v>119</v>
      </c>
      <c r="BF5" s="62" t="s">
        <v>120</v>
      </c>
      <c r="BG5" s="56" t="s">
        <v>121</v>
      </c>
      <c r="BH5" s="56" t="s">
        <v>122</v>
      </c>
      <c r="BI5" s="56"/>
      <c r="BJ5" s="56" t="s">
        <v>123</v>
      </c>
      <c r="BK5" s="477" t="s">
        <v>124</v>
      </c>
      <c r="BL5" s="478" t="s">
        <v>123</v>
      </c>
      <c r="BM5" s="56"/>
      <c r="BN5" s="478" t="s">
        <v>123</v>
      </c>
      <c r="BO5" s="63" t="s">
        <v>125</v>
      </c>
      <c r="BP5" s="62" t="s">
        <v>126</v>
      </c>
      <c r="BQ5" s="63" t="s">
        <v>127</v>
      </c>
      <c r="BR5" s="62" t="s">
        <v>126</v>
      </c>
      <c r="BS5" s="63" t="s">
        <v>1209</v>
      </c>
      <c r="BT5" s="62" t="s">
        <v>126</v>
      </c>
      <c r="BU5" s="67">
        <f t="shared" ref="BU5:BU12" si="0">BA5</f>
        <v>1</v>
      </c>
      <c r="BV5" s="48">
        <f>BB5</f>
        <v>1.0752688172043012E-2</v>
      </c>
    </row>
    <row r="6" spans="2:74" s="141" customFormat="1" ht="270.75" customHeight="1" x14ac:dyDescent="0.2">
      <c r="B6" s="617"/>
      <c r="C6" s="466" t="s">
        <v>129</v>
      </c>
      <c r="D6" s="26" t="s">
        <v>130</v>
      </c>
      <c r="E6" s="26" t="s">
        <v>131</v>
      </c>
      <c r="F6" s="26" t="s">
        <v>132</v>
      </c>
      <c r="G6" s="467"/>
      <c r="H6" s="468" t="s">
        <v>115</v>
      </c>
      <c r="I6" s="469" t="s">
        <v>133</v>
      </c>
      <c r="J6" s="160">
        <v>45504</v>
      </c>
      <c r="K6" s="447">
        <f>[2]PTEP!$G$10/[2]PTEP!$D$10</f>
        <v>1.0752688172043012E-2</v>
      </c>
      <c r="L6" s="27"/>
      <c r="M6" s="27"/>
      <c r="N6" s="29"/>
      <c r="O6" s="27"/>
      <c r="P6" s="27"/>
      <c r="Q6" s="29"/>
      <c r="R6" s="27"/>
      <c r="S6" s="27"/>
      <c r="T6" s="29"/>
      <c r="U6" s="27"/>
      <c r="V6" s="27"/>
      <c r="W6" s="27"/>
      <c r="X6" s="27"/>
      <c r="Y6" s="30"/>
      <c r="Z6" s="30"/>
      <c r="AA6" s="27"/>
      <c r="AB6" s="30"/>
      <c r="AC6" s="30"/>
      <c r="AD6" s="27">
        <v>1</v>
      </c>
      <c r="AE6" s="30">
        <v>1</v>
      </c>
      <c r="AF6" s="69">
        <f>AE6/AD6</f>
        <v>1</v>
      </c>
      <c r="AG6" s="27"/>
      <c r="AH6" s="30"/>
      <c r="AI6" s="30"/>
      <c r="AJ6" s="27"/>
      <c r="AK6" s="30"/>
      <c r="AL6" s="31"/>
      <c r="AM6" s="27"/>
      <c r="AN6" s="30"/>
      <c r="AO6" s="30"/>
      <c r="AP6" s="27"/>
      <c r="AQ6" s="30"/>
      <c r="AR6" s="30"/>
      <c r="AS6" s="27"/>
      <c r="AT6" s="30"/>
      <c r="AU6" s="30"/>
      <c r="AV6" s="27"/>
      <c r="AW6" s="30"/>
      <c r="AX6" s="30"/>
      <c r="AY6" s="27">
        <f t="shared" ref="AY6:AY13" si="1">L6+O6+R6+U6+X6++AA6+AD6+AG6+AJ6+AM6+AP6+AS6+AV6</f>
        <v>1</v>
      </c>
      <c r="AZ6" s="28">
        <f t="shared" ref="AZ6:AZ13" si="2">M6+P6+S6+V6+Y6+AB6+AE6+AH6+AK6+AN6+AQ6+AT6+AW6</f>
        <v>1</v>
      </c>
      <c r="BA6" s="470">
        <f t="shared" ref="BA6:BA24" si="3">AZ6/AY6</f>
        <v>1</v>
      </c>
      <c r="BB6" s="471">
        <f t="shared" ref="BB6:BB24" si="4">IFERROR(BA6*K6,"")</f>
        <v>1.0752688172043012E-2</v>
      </c>
      <c r="BC6" s="62"/>
      <c r="BD6" s="62" t="s">
        <v>134</v>
      </c>
      <c r="BE6" s="62"/>
      <c r="BF6" s="62" t="s">
        <v>135</v>
      </c>
      <c r="BG6" s="472"/>
      <c r="BH6" s="62" t="s">
        <v>135</v>
      </c>
      <c r="BI6" s="56" t="s">
        <v>136</v>
      </c>
      <c r="BJ6" s="56" t="s">
        <v>137</v>
      </c>
      <c r="BK6" s="473" t="s">
        <v>124</v>
      </c>
      <c r="BL6" s="433" t="s">
        <v>138</v>
      </c>
      <c r="BM6" s="56"/>
      <c r="BN6" s="433" t="s">
        <v>138</v>
      </c>
      <c r="BO6" s="63" t="s">
        <v>139</v>
      </c>
      <c r="BP6" s="62" t="s">
        <v>128</v>
      </c>
      <c r="BQ6" s="63" t="s">
        <v>140</v>
      </c>
      <c r="BR6" s="62" t="s">
        <v>126</v>
      </c>
      <c r="BS6" s="63" t="s">
        <v>1209</v>
      </c>
      <c r="BT6" s="62" t="s">
        <v>126</v>
      </c>
      <c r="BU6" s="67">
        <f t="shared" si="0"/>
        <v>1</v>
      </c>
      <c r="BV6" s="48">
        <f t="shared" ref="BV6:BV24" si="5">BB6</f>
        <v>1.0752688172043012E-2</v>
      </c>
    </row>
    <row r="7" spans="2:74" s="141" customFormat="1" ht="258.75" customHeight="1" x14ac:dyDescent="0.2">
      <c r="B7" s="617"/>
      <c r="C7" s="466" t="s">
        <v>141</v>
      </c>
      <c r="D7" s="26" t="s">
        <v>142</v>
      </c>
      <c r="E7" s="26" t="s">
        <v>143</v>
      </c>
      <c r="F7" s="26" t="s">
        <v>132</v>
      </c>
      <c r="G7" s="479"/>
      <c r="H7" s="468" t="s">
        <v>115</v>
      </c>
      <c r="I7" s="26" t="s">
        <v>144</v>
      </c>
      <c r="J7" s="160" t="s">
        <v>145</v>
      </c>
      <c r="K7" s="447">
        <f>[2]PTEP!$G$10/[2]PTEP!$D$10</f>
        <v>1.0752688172043012E-2</v>
      </c>
      <c r="L7" s="27"/>
      <c r="M7" s="27"/>
      <c r="N7" s="29"/>
      <c r="O7" s="27"/>
      <c r="P7" s="27"/>
      <c r="Q7" s="29"/>
      <c r="R7" s="27"/>
      <c r="S7" s="27"/>
      <c r="T7" s="29"/>
      <c r="U7" s="27"/>
      <c r="V7" s="27"/>
      <c r="W7" s="29"/>
      <c r="X7" s="27"/>
      <c r="Y7" s="30"/>
      <c r="Z7" s="30"/>
      <c r="AA7" s="27">
        <v>1</v>
      </c>
      <c r="AB7" s="30">
        <v>1</v>
      </c>
      <c r="AC7" s="69">
        <f>AB7/AA7</f>
        <v>1</v>
      </c>
      <c r="AD7" s="27"/>
      <c r="AE7" s="30"/>
      <c r="AF7" s="30"/>
      <c r="AG7" s="27"/>
      <c r="AH7" s="30"/>
      <c r="AI7" s="30"/>
      <c r="AJ7" s="27"/>
      <c r="AK7" s="30"/>
      <c r="AL7" s="30"/>
      <c r="AM7" s="27"/>
      <c r="AN7" s="30"/>
      <c r="AO7" s="30"/>
      <c r="AP7" s="27"/>
      <c r="AQ7" s="30"/>
      <c r="AR7" s="31"/>
      <c r="AS7" s="27">
        <v>1</v>
      </c>
      <c r="AT7" s="30">
        <v>1</v>
      </c>
      <c r="AU7" s="69">
        <f>AT7/AS7</f>
        <v>1</v>
      </c>
      <c r="AV7" s="27"/>
      <c r="AW7" s="30"/>
      <c r="AX7" s="30"/>
      <c r="AY7" s="27">
        <f t="shared" si="1"/>
        <v>2</v>
      </c>
      <c r="AZ7" s="28">
        <f t="shared" si="2"/>
        <v>2</v>
      </c>
      <c r="BA7" s="470">
        <f t="shared" si="3"/>
        <v>1</v>
      </c>
      <c r="BB7" s="471">
        <f t="shared" si="4"/>
        <v>1.0752688172043012E-2</v>
      </c>
      <c r="BC7" s="62"/>
      <c r="BD7" s="62" t="s">
        <v>134</v>
      </c>
      <c r="BE7" s="62"/>
      <c r="BF7" s="62" t="s">
        <v>135</v>
      </c>
      <c r="BG7" s="56" t="s">
        <v>146</v>
      </c>
      <c r="BH7" s="56" t="s">
        <v>147</v>
      </c>
      <c r="BI7" s="56"/>
      <c r="BJ7" s="56" t="s">
        <v>148</v>
      </c>
      <c r="BK7" s="473" t="s">
        <v>124</v>
      </c>
      <c r="BL7" s="433" t="s">
        <v>135</v>
      </c>
      <c r="BM7" s="56" t="s">
        <v>149</v>
      </c>
      <c r="BN7" s="56" t="s">
        <v>150</v>
      </c>
      <c r="BO7" s="63" t="s">
        <v>151</v>
      </c>
      <c r="BP7" s="62" t="s">
        <v>128</v>
      </c>
      <c r="BQ7" s="63" t="s">
        <v>152</v>
      </c>
      <c r="BR7" s="62" t="s">
        <v>126</v>
      </c>
      <c r="BS7" s="63" t="s">
        <v>1211</v>
      </c>
      <c r="BT7" s="62" t="s">
        <v>126</v>
      </c>
      <c r="BU7" s="67">
        <f t="shared" si="0"/>
        <v>1</v>
      </c>
      <c r="BV7" s="48">
        <f t="shared" si="5"/>
        <v>1.0752688172043012E-2</v>
      </c>
    </row>
    <row r="8" spans="2:74" s="141" customFormat="1" ht="217.5" customHeight="1" x14ac:dyDescent="0.25">
      <c r="B8" s="617"/>
      <c r="C8" s="466" t="s">
        <v>153</v>
      </c>
      <c r="D8" s="62" t="s">
        <v>154</v>
      </c>
      <c r="E8" s="62" t="s">
        <v>155</v>
      </c>
      <c r="F8" s="62" t="s">
        <v>132</v>
      </c>
      <c r="G8" s="120"/>
      <c r="H8" s="434" t="s">
        <v>115</v>
      </c>
      <c r="I8" s="52" t="s">
        <v>156</v>
      </c>
      <c r="J8" s="142" t="s">
        <v>157</v>
      </c>
      <c r="K8" s="431">
        <f>[2]PTEP!$G$10/[2]PTEP!$D$10</f>
        <v>1.0752688172043012E-2</v>
      </c>
      <c r="L8" s="27"/>
      <c r="M8" s="27"/>
      <c r="N8" s="29"/>
      <c r="O8" s="27"/>
      <c r="P8" s="27"/>
      <c r="Q8" s="29"/>
      <c r="R8" s="27">
        <v>1</v>
      </c>
      <c r="S8" s="27">
        <v>1</v>
      </c>
      <c r="T8" s="29">
        <f>S8/R8</f>
        <v>1</v>
      </c>
      <c r="U8" s="27"/>
      <c r="V8" s="27"/>
      <c r="W8" s="27"/>
      <c r="X8" s="27"/>
      <c r="Y8" s="30"/>
      <c r="Z8" s="30"/>
      <c r="AA8" s="27">
        <v>1</v>
      </c>
      <c r="AB8" s="27">
        <v>1</v>
      </c>
      <c r="AC8" s="29">
        <f>AB8/AA8</f>
        <v>1</v>
      </c>
      <c r="AD8" s="27"/>
      <c r="AE8" s="30"/>
      <c r="AF8" s="30"/>
      <c r="AG8" s="27"/>
      <c r="AH8" s="30"/>
      <c r="AI8" s="30"/>
      <c r="AJ8" s="27">
        <v>1</v>
      </c>
      <c r="AK8" s="27">
        <v>1</v>
      </c>
      <c r="AL8" s="29">
        <f>AK8/AJ8</f>
        <v>1</v>
      </c>
      <c r="AM8" s="27"/>
      <c r="AN8" s="30"/>
      <c r="AO8" s="30"/>
      <c r="AP8" s="27"/>
      <c r="AQ8" s="30"/>
      <c r="AR8" s="30"/>
      <c r="AS8" s="27">
        <v>1</v>
      </c>
      <c r="AT8" s="30">
        <v>1</v>
      </c>
      <c r="AU8" s="65">
        <f>AT8/AS8</f>
        <v>1</v>
      </c>
      <c r="AV8" s="27"/>
      <c r="AW8" s="30"/>
      <c r="AX8" s="30"/>
      <c r="AY8" s="27">
        <f t="shared" si="1"/>
        <v>4</v>
      </c>
      <c r="AZ8" s="28">
        <f t="shared" si="2"/>
        <v>4</v>
      </c>
      <c r="BA8" s="35">
        <f t="shared" si="3"/>
        <v>1</v>
      </c>
      <c r="BB8" s="43">
        <f t="shared" si="4"/>
        <v>1.0752688172043012E-2</v>
      </c>
      <c r="BC8" s="52"/>
      <c r="BD8" s="52" t="s">
        <v>134</v>
      </c>
      <c r="BE8" s="52" t="s">
        <v>158</v>
      </c>
      <c r="BF8" s="52" t="s">
        <v>159</v>
      </c>
      <c r="BG8" s="52" t="s">
        <v>160</v>
      </c>
      <c r="BH8" s="52" t="s">
        <v>161</v>
      </c>
      <c r="BI8" s="52" t="s">
        <v>158</v>
      </c>
      <c r="BJ8" s="52" t="s">
        <v>162</v>
      </c>
      <c r="BK8" s="435" t="s">
        <v>158</v>
      </c>
      <c r="BL8" s="436" t="s">
        <v>163</v>
      </c>
      <c r="BM8" s="55" t="s">
        <v>164</v>
      </c>
      <c r="BN8" s="55" t="s">
        <v>165</v>
      </c>
      <c r="BO8" s="63" t="s">
        <v>166</v>
      </c>
      <c r="BP8" s="52" t="s">
        <v>128</v>
      </c>
      <c r="BQ8" s="63" t="s">
        <v>167</v>
      </c>
      <c r="BR8" s="62" t="s">
        <v>126</v>
      </c>
      <c r="BS8" s="63" t="s">
        <v>1212</v>
      </c>
      <c r="BT8" s="62" t="s">
        <v>126</v>
      </c>
      <c r="BU8" s="67">
        <f t="shared" si="0"/>
        <v>1</v>
      </c>
      <c r="BV8" s="48">
        <f t="shared" si="5"/>
        <v>1.0752688172043012E-2</v>
      </c>
    </row>
    <row r="9" spans="2:74" ht="179.25" customHeight="1" x14ac:dyDescent="0.2">
      <c r="B9" s="617"/>
      <c r="C9" s="487" t="s">
        <v>168</v>
      </c>
      <c r="D9" s="26" t="s">
        <v>169</v>
      </c>
      <c r="E9" s="26" t="s">
        <v>170</v>
      </c>
      <c r="F9" s="26" t="s">
        <v>171</v>
      </c>
      <c r="G9" s="124" t="s">
        <v>172</v>
      </c>
      <c r="H9" s="430" t="s">
        <v>115</v>
      </c>
      <c r="I9" s="437" t="s">
        <v>116</v>
      </c>
      <c r="J9" s="143" t="s">
        <v>173</v>
      </c>
      <c r="K9" s="431">
        <f>[2]PTEP!$G$10/[2]PTEP!$D$10</f>
        <v>1.0752688172043012E-2</v>
      </c>
      <c r="L9" s="27"/>
      <c r="M9" s="27"/>
      <c r="N9" s="29"/>
      <c r="O9" s="27"/>
      <c r="P9" s="27"/>
      <c r="Q9" s="29"/>
      <c r="R9" s="27"/>
      <c r="S9" s="27"/>
      <c r="T9" s="29"/>
      <c r="U9" s="27"/>
      <c r="V9" s="27"/>
      <c r="W9" s="29"/>
      <c r="X9" s="27">
        <v>1</v>
      </c>
      <c r="Y9" s="27">
        <v>1</v>
      </c>
      <c r="Z9" s="29">
        <f>Y9/X9</f>
        <v>1</v>
      </c>
      <c r="AA9" s="27">
        <v>1</v>
      </c>
      <c r="AB9" s="27">
        <v>1</v>
      </c>
      <c r="AC9" s="29">
        <f>AB9/AA9</f>
        <v>1</v>
      </c>
      <c r="AD9" s="27"/>
      <c r="AE9" s="30"/>
      <c r="AF9" s="29"/>
      <c r="AG9" s="27"/>
      <c r="AH9" s="30"/>
      <c r="AI9" s="29"/>
      <c r="AJ9" s="27"/>
      <c r="AK9" s="30"/>
      <c r="AL9" s="29"/>
      <c r="AM9" s="27"/>
      <c r="AN9" s="30"/>
      <c r="AO9" s="29"/>
      <c r="AP9" s="27"/>
      <c r="AQ9" s="30"/>
      <c r="AR9" s="29"/>
      <c r="AS9" s="27"/>
      <c r="AT9" s="30"/>
      <c r="AU9" s="69"/>
      <c r="AV9" s="27"/>
      <c r="AW9" s="30"/>
      <c r="AX9" s="30"/>
      <c r="AY9" s="27">
        <f t="shared" si="1"/>
        <v>2</v>
      </c>
      <c r="AZ9" s="28">
        <f t="shared" si="2"/>
        <v>2</v>
      </c>
      <c r="BA9" s="35">
        <f t="shared" si="3"/>
        <v>1</v>
      </c>
      <c r="BB9" s="43">
        <f t="shared" si="4"/>
        <v>1.0752688172043012E-2</v>
      </c>
      <c r="BC9" s="62"/>
      <c r="BD9" s="52" t="s">
        <v>134</v>
      </c>
      <c r="BE9" s="52"/>
      <c r="BF9" s="52" t="s">
        <v>135</v>
      </c>
      <c r="BG9" s="56" t="s">
        <v>174</v>
      </c>
      <c r="BH9" s="56" t="s">
        <v>175</v>
      </c>
      <c r="BI9" s="56"/>
      <c r="BJ9" s="56" t="s">
        <v>123</v>
      </c>
      <c r="BK9" s="432" t="s">
        <v>124</v>
      </c>
      <c r="BL9" s="433" t="s">
        <v>123</v>
      </c>
      <c r="BM9" s="70"/>
      <c r="BN9" s="433" t="s">
        <v>123</v>
      </c>
      <c r="BO9" s="63" t="s">
        <v>176</v>
      </c>
      <c r="BP9" s="52" t="s">
        <v>128</v>
      </c>
      <c r="BQ9" s="63" t="s">
        <v>177</v>
      </c>
      <c r="BR9" s="62" t="s">
        <v>126</v>
      </c>
      <c r="BS9" s="63" t="s">
        <v>1209</v>
      </c>
      <c r="BT9" s="62" t="s">
        <v>126</v>
      </c>
      <c r="BU9" s="67">
        <f t="shared" si="0"/>
        <v>1</v>
      </c>
      <c r="BV9" s="48">
        <f t="shared" si="5"/>
        <v>1.0752688172043012E-2</v>
      </c>
    </row>
    <row r="10" spans="2:74" s="141" customFormat="1" ht="177.75" customHeight="1" x14ac:dyDescent="0.2">
      <c r="B10" s="617"/>
      <c r="C10" s="466" t="s">
        <v>178</v>
      </c>
      <c r="D10" s="345" t="s">
        <v>179</v>
      </c>
      <c r="E10" s="345" t="s">
        <v>180</v>
      </c>
      <c r="F10" s="345" t="s">
        <v>181</v>
      </c>
      <c r="G10" s="439"/>
      <c r="H10" s="440" t="s">
        <v>115</v>
      </c>
      <c r="I10" s="438" t="s">
        <v>182</v>
      </c>
      <c r="J10" s="145">
        <v>45657</v>
      </c>
      <c r="K10" s="441">
        <f>[2]PTEP!$G$10/[2]PTEP!$D$10</f>
        <v>1.0752688172043012E-2</v>
      </c>
      <c r="L10" s="27"/>
      <c r="M10" s="27"/>
      <c r="N10" s="29"/>
      <c r="O10" s="27"/>
      <c r="P10" s="27"/>
      <c r="Q10" s="29"/>
      <c r="R10" s="27"/>
      <c r="S10" s="27"/>
      <c r="T10" s="29"/>
      <c r="U10" s="27"/>
      <c r="V10" s="27"/>
      <c r="W10" s="27"/>
      <c r="X10" s="27"/>
      <c r="Y10" s="30"/>
      <c r="Z10" s="29"/>
      <c r="AA10" s="27"/>
      <c r="AB10" s="30"/>
      <c r="AC10" s="29"/>
      <c r="AD10" s="27"/>
      <c r="AE10" s="30"/>
      <c r="AF10" s="30"/>
      <c r="AG10" s="27"/>
      <c r="AH10" s="30"/>
      <c r="AI10" s="30"/>
      <c r="AJ10" s="27"/>
      <c r="AK10" s="30"/>
      <c r="AL10" s="30"/>
      <c r="AM10" s="27"/>
      <c r="AN10" s="30"/>
      <c r="AO10" s="30"/>
      <c r="AP10" s="27"/>
      <c r="AQ10" s="30"/>
      <c r="AR10" s="69"/>
      <c r="AS10" s="27">
        <v>1</v>
      </c>
      <c r="AT10" s="30">
        <v>1</v>
      </c>
      <c r="AU10" s="29">
        <f>AT10/AS10</f>
        <v>1</v>
      </c>
      <c r="AV10" s="27"/>
      <c r="AW10" s="30"/>
      <c r="AX10" s="30"/>
      <c r="AY10" s="27">
        <f>L10+O10+R10+U10+X10++AA10+AD10+AG10+AJ10+AM10+AP10+AS10+AV10</f>
        <v>1</v>
      </c>
      <c r="AZ10" s="28">
        <f t="shared" si="2"/>
        <v>1</v>
      </c>
      <c r="BA10" s="35">
        <f t="shared" si="3"/>
        <v>1</v>
      </c>
      <c r="BB10" s="43">
        <f t="shared" si="4"/>
        <v>1.0752688172043012E-2</v>
      </c>
      <c r="BC10" s="52"/>
      <c r="BD10" s="52" t="s">
        <v>134</v>
      </c>
      <c r="BE10" s="52"/>
      <c r="BF10" s="52" t="s">
        <v>135</v>
      </c>
      <c r="BG10" s="55" t="s">
        <v>183</v>
      </c>
      <c r="BH10" s="52" t="s">
        <v>135</v>
      </c>
      <c r="BI10" s="56" t="s">
        <v>135</v>
      </c>
      <c r="BJ10" s="56" t="s">
        <v>135</v>
      </c>
      <c r="BK10" s="432" t="s">
        <v>124</v>
      </c>
      <c r="BL10" s="390" t="s">
        <v>135</v>
      </c>
      <c r="BM10" s="70" t="s">
        <v>184</v>
      </c>
      <c r="BN10" s="55" t="s">
        <v>185</v>
      </c>
      <c r="BO10" s="63" t="s">
        <v>186</v>
      </c>
      <c r="BP10" s="52" t="s">
        <v>128</v>
      </c>
      <c r="BQ10" s="63" t="s">
        <v>187</v>
      </c>
      <c r="BR10" s="52" t="s">
        <v>128</v>
      </c>
      <c r="BS10" s="63" t="s">
        <v>1213</v>
      </c>
      <c r="BT10" s="62" t="s">
        <v>126</v>
      </c>
      <c r="BU10" s="67">
        <f t="shared" si="0"/>
        <v>1</v>
      </c>
      <c r="BV10" s="48">
        <f t="shared" si="5"/>
        <v>1.0752688172043012E-2</v>
      </c>
    </row>
    <row r="11" spans="2:74" ht="332.25" customHeight="1" x14ac:dyDescent="0.2">
      <c r="B11" s="616" t="s">
        <v>188</v>
      </c>
      <c r="C11" s="474" t="s">
        <v>189</v>
      </c>
      <c r="D11" s="340" t="s">
        <v>190</v>
      </c>
      <c r="E11" s="340" t="s">
        <v>191</v>
      </c>
      <c r="F11" s="340" t="s">
        <v>181</v>
      </c>
      <c r="G11" s="442"/>
      <c r="H11" s="443" t="s">
        <v>115</v>
      </c>
      <c r="I11" s="340" t="s">
        <v>192</v>
      </c>
      <c r="J11" s="146" t="s">
        <v>193</v>
      </c>
      <c r="K11" s="444">
        <f>[2]PTEP!$G$10/[2]PTEP!$D$10</f>
        <v>1.0752688172043012E-2</v>
      </c>
      <c r="L11" s="27">
        <v>1</v>
      </c>
      <c r="M11" s="27">
        <v>1</v>
      </c>
      <c r="N11" s="29">
        <f>P11/O11</f>
        <v>1</v>
      </c>
      <c r="O11" s="27">
        <v>1</v>
      </c>
      <c r="P11" s="27">
        <v>1</v>
      </c>
      <c r="Q11" s="69">
        <f>P11/O11</f>
        <v>1</v>
      </c>
      <c r="R11" s="27">
        <v>1</v>
      </c>
      <c r="S11" s="27">
        <v>1</v>
      </c>
      <c r="T11" s="69">
        <f>S11/R11</f>
        <v>1</v>
      </c>
      <c r="U11" s="27">
        <v>1</v>
      </c>
      <c r="V11" s="27">
        <v>1</v>
      </c>
      <c r="W11" s="69">
        <f>V11/U11</f>
        <v>1</v>
      </c>
      <c r="X11" s="27">
        <v>1</v>
      </c>
      <c r="Y11" s="30">
        <v>1</v>
      </c>
      <c r="Z11" s="69">
        <f>Y11/X11</f>
        <v>1</v>
      </c>
      <c r="AA11" s="27">
        <v>1</v>
      </c>
      <c r="AB11" s="30">
        <v>1</v>
      </c>
      <c r="AC11" s="69">
        <f>AB11/AA11</f>
        <v>1</v>
      </c>
      <c r="AD11" s="27">
        <v>1</v>
      </c>
      <c r="AE11" s="30">
        <v>1</v>
      </c>
      <c r="AF11" s="69">
        <f>AE11/AD11</f>
        <v>1</v>
      </c>
      <c r="AG11" s="27">
        <v>1</v>
      </c>
      <c r="AH11" s="30">
        <v>1</v>
      </c>
      <c r="AI11" s="69">
        <f>AH11/AG11</f>
        <v>1</v>
      </c>
      <c r="AJ11" s="27">
        <v>1</v>
      </c>
      <c r="AK11" s="30">
        <v>1</v>
      </c>
      <c r="AL11" s="69">
        <f>AK11/AJ11</f>
        <v>1</v>
      </c>
      <c r="AM11" s="27">
        <v>1</v>
      </c>
      <c r="AN11" s="30">
        <v>1</v>
      </c>
      <c r="AO11" s="69">
        <f>AN11/AM11</f>
        <v>1</v>
      </c>
      <c r="AP11" s="27">
        <v>1</v>
      </c>
      <c r="AQ11" s="30">
        <v>1</v>
      </c>
      <c r="AR11" s="69">
        <f>AQ11/AP11</f>
        <v>1</v>
      </c>
      <c r="AS11" s="27">
        <v>1</v>
      </c>
      <c r="AT11" s="30">
        <v>1</v>
      </c>
      <c r="AU11" s="69">
        <f>AT11/AS11</f>
        <v>1</v>
      </c>
      <c r="AV11" s="27"/>
      <c r="AW11" s="30"/>
      <c r="AX11" s="30"/>
      <c r="AY11" s="27">
        <f t="shared" si="1"/>
        <v>12</v>
      </c>
      <c r="AZ11" s="28">
        <f t="shared" si="2"/>
        <v>12</v>
      </c>
      <c r="BA11" s="35">
        <f t="shared" si="3"/>
        <v>1</v>
      </c>
      <c r="BB11" s="43">
        <f t="shared" si="4"/>
        <v>1.0752688172043012E-2</v>
      </c>
      <c r="BC11" s="62"/>
      <c r="BD11" s="62" t="s">
        <v>134</v>
      </c>
      <c r="BE11" s="62" t="s">
        <v>194</v>
      </c>
      <c r="BF11" s="62" t="s">
        <v>195</v>
      </c>
      <c r="BG11" s="56" t="s">
        <v>196</v>
      </c>
      <c r="BH11" s="62" t="s">
        <v>197</v>
      </c>
      <c r="BI11" s="56" t="s">
        <v>198</v>
      </c>
      <c r="BJ11" s="56" t="s">
        <v>199</v>
      </c>
      <c r="BK11" s="445" t="s">
        <v>200</v>
      </c>
      <c r="BL11" s="195" t="s">
        <v>201</v>
      </c>
      <c r="BM11" s="56" t="s">
        <v>202</v>
      </c>
      <c r="BN11" s="195" t="s">
        <v>203</v>
      </c>
      <c r="BO11" s="63" t="s">
        <v>204</v>
      </c>
      <c r="BP11" s="62" t="s">
        <v>126</v>
      </c>
      <c r="BQ11" s="63" t="s">
        <v>205</v>
      </c>
      <c r="BR11" s="62" t="s">
        <v>126</v>
      </c>
      <c r="BS11" s="63" t="s">
        <v>1214</v>
      </c>
      <c r="BT11" s="62" t="s">
        <v>126</v>
      </c>
      <c r="BU11" s="67">
        <f t="shared" si="0"/>
        <v>1</v>
      </c>
      <c r="BV11" s="48">
        <f t="shared" si="5"/>
        <v>1.0752688172043012E-2</v>
      </c>
    </row>
    <row r="12" spans="2:74" ht="333" customHeight="1" x14ac:dyDescent="0.25">
      <c r="B12" s="617"/>
      <c r="C12" s="466" t="s">
        <v>206</v>
      </c>
      <c r="D12" s="62" t="s">
        <v>207</v>
      </c>
      <c r="E12" s="62" t="s">
        <v>191</v>
      </c>
      <c r="F12" s="62" t="s">
        <v>181</v>
      </c>
      <c r="G12" s="27"/>
      <c r="H12" s="446" t="s">
        <v>115</v>
      </c>
      <c r="I12" s="62" t="s">
        <v>192</v>
      </c>
      <c r="J12" s="147" t="s">
        <v>193</v>
      </c>
      <c r="K12" s="447">
        <f>[2]PTEP!$G$10/[2]PTEP!$D$10</f>
        <v>1.0752688172043012E-2</v>
      </c>
      <c r="L12" s="27"/>
      <c r="M12" s="27"/>
      <c r="N12" s="69"/>
      <c r="O12" s="27">
        <v>1</v>
      </c>
      <c r="P12" s="27">
        <v>1</v>
      </c>
      <c r="Q12" s="69">
        <f>P12/O12</f>
        <v>1</v>
      </c>
      <c r="R12" s="27">
        <v>1</v>
      </c>
      <c r="S12" s="27">
        <v>1</v>
      </c>
      <c r="T12" s="69">
        <f>S12/R12</f>
        <v>1</v>
      </c>
      <c r="U12" s="27">
        <v>1</v>
      </c>
      <c r="V12" s="27">
        <v>1</v>
      </c>
      <c r="W12" s="69">
        <f>V12/U12</f>
        <v>1</v>
      </c>
      <c r="X12" s="27">
        <v>1</v>
      </c>
      <c r="Y12" s="30">
        <v>1</v>
      </c>
      <c r="Z12" s="69">
        <f>Y12/X12</f>
        <v>1</v>
      </c>
      <c r="AA12" s="27">
        <v>1</v>
      </c>
      <c r="AB12" s="30">
        <v>1</v>
      </c>
      <c r="AC12" s="69">
        <f>AB12/AA12</f>
        <v>1</v>
      </c>
      <c r="AD12" s="27">
        <v>1</v>
      </c>
      <c r="AE12" s="30">
        <v>1</v>
      </c>
      <c r="AF12" s="69">
        <f>AE12/AD12</f>
        <v>1</v>
      </c>
      <c r="AG12" s="27">
        <v>1</v>
      </c>
      <c r="AH12" s="30">
        <v>1</v>
      </c>
      <c r="AI12" s="69">
        <f>AH12/AG12</f>
        <v>1</v>
      </c>
      <c r="AJ12" s="27">
        <v>1</v>
      </c>
      <c r="AK12" s="30">
        <v>1</v>
      </c>
      <c r="AL12" s="69">
        <f>AK12/AJ12</f>
        <v>1</v>
      </c>
      <c r="AM12" s="27">
        <v>1</v>
      </c>
      <c r="AN12" s="30">
        <v>1</v>
      </c>
      <c r="AO12" s="69">
        <f>AN12/AM12</f>
        <v>1</v>
      </c>
      <c r="AP12" s="27">
        <v>1</v>
      </c>
      <c r="AQ12" s="30">
        <v>1</v>
      </c>
      <c r="AR12" s="69">
        <f>AQ12/AP12</f>
        <v>1</v>
      </c>
      <c r="AS12" s="27">
        <v>1</v>
      </c>
      <c r="AT12" s="27">
        <v>1</v>
      </c>
      <c r="AU12" s="69">
        <f>AT12/AS12</f>
        <v>1</v>
      </c>
      <c r="AV12" s="27"/>
      <c r="AW12" s="30"/>
      <c r="AX12" s="30"/>
      <c r="AY12" s="27">
        <f t="shared" si="1"/>
        <v>11</v>
      </c>
      <c r="AZ12" s="28">
        <f t="shared" si="2"/>
        <v>11</v>
      </c>
      <c r="BA12" s="35">
        <f t="shared" si="3"/>
        <v>1</v>
      </c>
      <c r="BB12" s="43">
        <f t="shared" si="4"/>
        <v>1.0752688172043012E-2</v>
      </c>
      <c r="BC12" s="62"/>
      <c r="BD12" s="62" t="s">
        <v>134</v>
      </c>
      <c r="BE12" s="62" t="s">
        <v>208</v>
      </c>
      <c r="BF12" s="62" t="s">
        <v>209</v>
      </c>
      <c r="BG12" s="56" t="s">
        <v>210</v>
      </c>
      <c r="BH12" s="62" t="s">
        <v>211</v>
      </c>
      <c r="BI12" s="56" t="s">
        <v>212</v>
      </c>
      <c r="BJ12" s="56" t="s">
        <v>213</v>
      </c>
      <c r="BK12" s="62" t="s">
        <v>214</v>
      </c>
      <c r="BL12" s="433" t="s">
        <v>215</v>
      </c>
      <c r="BM12" s="71" t="s">
        <v>216</v>
      </c>
      <c r="BN12" s="433" t="s">
        <v>217</v>
      </c>
      <c r="BO12" s="63" t="s">
        <v>218</v>
      </c>
      <c r="BP12" s="62" t="s">
        <v>126</v>
      </c>
      <c r="BQ12" s="63" t="s">
        <v>219</v>
      </c>
      <c r="BR12" s="62" t="s">
        <v>126</v>
      </c>
      <c r="BS12" s="63" t="s">
        <v>1215</v>
      </c>
      <c r="BT12" s="62" t="s">
        <v>126</v>
      </c>
      <c r="BU12" s="67">
        <f t="shared" si="0"/>
        <v>1</v>
      </c>
      <c r="BV12" s="48">
        <f t="shared" si="5"/>
        <v>1.0752688172043012E-2</v>
      </c>
    </row>
    <row r="13" spans="2:74" ht="207.75" customHeight="1" x14ac:dyDescent="0.25">
      <c r="B13" s="617"/>
      <c r="C13" s="487" t="s">
        <v>220</v>
      </c>
      <c r="D13" s="62" t="s">
        <v>221</v>
      </c>
      <c r="E13" s="62" t="s">
        <v>222</v>
      </c>
      <c r="F13" s="62" t="s">
        <v>181</v>
      </c>
      <c r="G13" s="62"/>
      <c r="H13" s="446" t="s">
        <v>115</v>
      </c>
      <c r="I13" s="62" t="s">
        <v>192</v>
      </c>
      <c r="J13" s="147" t="s">
        <v>223</v>
      </c>
      <c r="K13" s="447">
        <f>[2]PTEP!$G$10/[2]PTEP!$D$10</f>
        <v>1.0752688172043012E-2</v>
      </c>
      <c r="L13" s="27"/>
      <c r="M13" s="27"/>
      <c r="N13" s="29"/>
      <c r="O13" s="27"/>
      <c r="P13" s="27"/>
      <c r="Q13" s="29"/>
      <c r="R13" s="27"/>
      <c r="S13" s="27"/>
      <c r="T13" s="29"/>
      <c r="U13" s="27">
        <v>1</v>
      </c>
      <c r="V13" s="27">
        <v>1</v>
      </c>
      <c r="W13" s="69">
        <f>V13/U13</f>
        <v>1</v>
      </c>
      <c r="X13" s="27"/>
      <c r="Y13" s="30"/>
      <c r="Z13" s="69"/>
      <c r="AA13" s="27"/>
      <c r="AB13" s="30"/>
      <c r="AC13" s="69"/>
      <c r="AD13" s="27">
        <v>1</v>
      </c>
      <c r="AE13" s="30">
        <v>1</v>
      </c>
      <c r="AF13" s="69">
        <f>AE13/AD13</f>
        <v>1</v>
      </c>
      <c r="AG13" s="27"/>
      <c r="AH13" s="30"/>
      <c r="AI13" s="69"/>
      <c r="AJ13" s="27"/>
      <c r="AK13" s="30"/>
      <c r="AL13" s="30"/>
      <c r="AM13" s="27">
        <v>1</v>
      </c>
      <c r="AN13" s="30">
        <v>1</v>
      </c>
      <c r="AO13" s="69">
        <f>AN13/AM13</f>
        <v>1</v>
      </c>
      <c r="AP13" s="27"/>
      <c r="AQ13" s="30"/>
      <c r="AR13" s="30"/>
      <c r="AS13" s="27"/>
      <c r="AT13" s="30"/>
      <c r="AU13" s="69"/>
      <c r="AV13" s="27"/>
      <c r="AW13" s="30"/>
      <c r="AX13" s="30"/>
      <c r="AY13" s="27">
        <f t="shared" si="1"/>
        <v>3</v>
      </c>
      <c r="AZ13" s="28">
        <f t="shared" si="2"/>
        <v>3</v>
      </c>
      <c r="BA13" s="35">
        <f t="shared" si="3"/>
        <v>1</v>
      </c>
      <c r="BB13" s="43">
        <f t="shared" si="4"/>
        <v>1.0752688172043012E-2</v>
      </c>
      <c r="BC13" s="62"/>
      <c r="BD13" s="62" t="s">
        <v>134</v>
      </c>
      <c r="BE13" s="62" t="s">
        <v>224</v>
      </c>
      <c r="BF13" s="62" t="s">
        <v>225</v>
      </c>
      <c r="BG13" s="56" t="s">
        <v>183</v>
      </c>
      <c r="BH13" s="52" t="s">
        <v>135</v>
      </c>
      <c r="BI13" s="56" t="s">
        <v>226</v>
      </c>
      <c r="BJ13" s="56" t="s">
        <v>227</v>
      </c>
      <c r="BK13" s="195" t="s">
        <v>228</v>
      </c>
      <c r="BL13" s="433" t="s">
        <v>229</v>
      </c>
      <c r="BM13" s="56"/>
      <c r="BN13" s="433" t="s">
        <v>230</v>
      </c>
      <c r="BO13" s="63" t="s">
        <v>1207</v>
      </c>
      <c r="BP13" s="62" t="s">
        <v>126</v>
      </c>
      <c r="BQ13" s="63" t="s">
        <v>231</v>
      </c>
      <c r="BR13" s="62" t="s">
        <v>126</v>
      </c>
      <c r="BS13" s="63" t="s">
        <v>1216</v>
      </c>
      <c r="BT13" s="62" t="s">
        <v>126</v>
      </c>
      <c r="BU13" s="67">
        <f t="shared" ref="BU13" si="6">BA13</f>
        <v>1</v>
      </c>
      <c r="BV13" s="48">
        <f t="shared" si="5"/>
        <v>1.0752688172043012E-2</v>
      </c>
    </row>
    <row r="14" spans="2:74" s="141" customFormat="1" ht="216.6" customHeight="1" x14ac:dyDescent="0.2">
      <c r="B14" s="617"/>
      <c r="C14" s="487" t="s">
        <v>232</v>
      </c>
      <c r="D14" s="62" t="s">
        <v>233</v>
      </c>
      <c r="E14" s="62" t="s">
        <v>234</v>
      </c>
      <c r="F14" s="62" t="s">
        <v>235</v>
      </c>
      <c r="G14" s="62"/>
      <c r="H14" s="446" t="s">
        <v>115</v>
      </c>
      <c r="I14" s="62" t="s">
        <v>236</v>
      </c>
      <c r="J14" s="147" t="s">
        <v>237</v>
      </c>
      <c r="K14" s="447">
        <f>[2]PTEP!$G$10/[2]PTEP!$D$10</f>
        <v>1.0752688172043012E-2</v>
      </c>
      <c r="L14" s="27"/>
      <c r="M14" s="27"/>
      <c r="N14" s="29"/>
      <c r="O14" s="27"/>
      <c r="P14" s="27"/>
      <c r="Q14" s="29"/>
      <c r="R14" s="27"/>
      <c r="S14" s="27"/>
      <c r="T14" s="29"/>
      <c r="U14" s="27">
        <v>1</v>
      </c>
      <c r="V14" s="27">
        <v>1</v>
      </c>
      <c r="W14" s="69">
        <f>V14/U14</f>
        <v>1</v>
      </c>
      <c r="X14" s="27"/>
      <c r="Y14" s="30"/>
      <c r="Z14" s="69"/>
      <c r="AA14" s="27"/>
      <c r="AB14" s="30"/>
      <c r="AC14" s="69"/>
      <c r="AD14" s="27">
        <v>1</v>
      </c>
      <c r="AE14" s="30">
        <v>1</v>
      </c>
      <c r="AF14" s="69">
        <f>AE14/AD14</f>
        <v>1</v>
      </c>
      <c r="AG14" s="27"/>
      <c r="AH14" s="30"/>
      <c r="AI14" s="69"/>
      <c r="AJ14" s="27"/>
      <c r="AK14" s="30"/>
      <c r="AL14" s="30"/>
      <c r="AM14" s="27"/>
      <c r="AN14" s="27"/>
      <c r="AO14" s="27"/>
      <c r="AP14" s="27">
        <v>1</v>
      </c>
      <c r="AQ14" s="30">
        <v>1</v>
      </c>
      <c r="AR14" s="69">
        <v>1</v>
      </c>
      <c r="AS14" s="27"/>
      <c r="AT14" s="30"/>
      <c r="AU14" s="69"/>
      <c r="AV14" s="27"/>
      <c r="AW14" s="30"/>
      <c r="AX14" s="30"/>
      <c r="AY14" s="27">
        <f>L14+O14+R14+U14+X14++AA14+AD14+AG14+AJ14+AP14+AM14+AS14+AV14</f>
        <v>3</v>
      </c>
      <c r="AZ14" s="28">
        <f>M14+P14+S14+V14+Y14+AB14+AE14+AH14+AK14+AQ14+AO14+AT14+AW14</f>
        <v>3</v>
      </c>
      <c r="BA14" s="35">
        <v>1</v>
      </c>
      <c r="BB14" s="43">
        <f t="shared" si="4"/>
        <v>1.0752688172043012E-2</v>
      </c>
      <c r="BC14" s="27" t="s">
        <v>238</v>
      </c>
      <c r="BD14" s="62" t="s">
        <v>134</v>
      </c>
      <c r="BE14" s="62" t="s">
        <v>239</v>
      </c>
      <c r="BF14" s="62" t="s">
        <v>240</v>
      </c>
      <c r="BG14" s="62" t="s">
        <v>241</v>
      </c>
      <c r="BH14" s="52" t="s">
        <v>135</v>
      </c>
      <c r="BI14" s="52" t="s">
        <v>242</v>
      </c>
      <c r="BJ14" s="62" t="s">
        <v>243</v>
      </c>
      <c r="BK14" s="448" t="s">
        <v>124</v>
      </c>
      <c r="BL14" s="390" t="s">
        <v>135</v>
      </c>
      <c r="BM14" s="62" t="s">
        <v>244</v>
      </c>
      <c r="BN14" s="62" t="s">
        <v>245</v>
      </c>
      <c r="BO14" s="63" t="s">
        <v>246</v>
      </c>
      <c r="BP14" s="62" t="s">
        <v>247</v>
      </c>
      <c r="BQ14" s="63" t="s">
        <v>248</v>
      </c>
      <c r="BR14" s="62" t="s">
        <v>126</v>
      </c>
      <c r="BS14" s="63" t="s">
        <v>1217</v>
      </c>
      <c r="BT14" s="62" t="s">
        <v>126</v>
      </c>
      <c r="BU14" s="67">
        <f t="shared" ref="BU14" si="7">BA14</f>
        <v>1</v>
      </c>
      <c r="BV14" s="48">
        <f t="shared" si="5"/>
        <v>1.0752688172043012E-2</v>
      </c>
    </row>
    <row r="15" spans="2:74" s="141" customFormat="1" ht="196.5" customHeight="1" x14ac:dyDescent="0.2">
      <c r="B15" s="617"/>
      <c r="C15" s="488" t="s">
        <v>249</v>
      </c>
      <c r="D15" s="345" t="s">
        <v>250</v>
      </c>
      <c r="E15" s="345" t="s">
        <v>251</v>
      </c>
      <c r="F15" s="345" t="s">
        <v>235</v>
      </c>
      <c r="G15" s="345"/>
      <c r="H15" s="449" t="s">
        <v>115</v>
      </c>
      <c r="I15" s="345" t="s">
        <v>252</v>
      </c>
      <c r="J15" s="148">
        <v>45504</v>
      </c>
      <c r="K15" s="450">
        <f>[2]PTEP!$G$10/[2]PTEP!$D$10</f>
        <v>1.0752688172043012E-2</v>
      </c>
      <c r="L15" s="27"/>
      <c r="M15" s="27"/>
      <c r="N15" s="27"/>
      <c r="O15" s="27"/>
      <c r="P15" s="27"/>
      <c r="Q15" s="27"/>
      <c r="R15" s="27"/>
      <c r="S15" s="27"/>
      <c r="T15" s="29"/>
      <c r="U15" s="27"/>
      <c r="V15" s="27"/>
      <c r="W15" s="27"/>
      <c r="X15" s="27"/>
      <c r="Y15" s="27"/>
      <c r="Z15" s="27"/>
      <c r="AA15" s="27"/>
      <c r="AB15" s="27"/>
      <c r="AC15" s="27"/>
      <c r="AD15" s="27">
        <v>1</v>
      </c>
      <c r="AE15" s="27">
        <v>1</v>
      </c>
      <c r="AF15" s="69">
        <f>AE15/AD15</f>
        <v>1</v>
      </c>
      <c r="AG15" s="27"/>
      <c r="AH15" s="27"/>
      <c r="AI15" s="27"/>
      <c r="AJ15" s="27"/>
      <c r="AK15" s="27"/>
      <c r="AL15" s="27"/>
      <c r="AM15" s="27"/>
      <c r="AN15" s="27"/>
      <c r="AO15" s="27"/>
      <c r="AP15" s="27"/>
      <c r="AQ15" s="27"/>
      <c r="AR15" s="69"/>
      <c r="AS15" s="27"/>
      <c r="AT15" s="27"/>
      <c r="AU15" s="65"/>
      <c r="AV15" s="27"/>
      <c r="AW15" s="27"/>
      <c r="AX15" s="27"/>
      <c r="AY15" s="27">
        <f t="shared" ref="AY15:AY24" si="8">L15+O15+R15+U15+X15++AA15+AD15+AG15+AJ15+AM15+AP15+AS15+AV15</f>
        <v>1</v>
      </c>
      <c r="AZ15" s="28">
        <f t="shared" ref="AZ15:AZ24" si="9">M15+P15+S15+V15+Y15+AB15+AE15+AH15+AK15+AN15+AQ15+AT15+AW15</f>
        <v>1</v>
      </c>
      <c r="BA15" s="35">
        <f t="shared" si="3"/>
        <v>1</v>
      </c>
      <c r="BB15" s="43">
        <f t="shared" si="4"/>
        <v>1.0752688172043012E-2</v>
      </c>
      <c r="BC15" s="27"/>
      <c r="BD15" s="52" t="s">
        <v>134</v>
      </c>
      <c r="BE15" s="27"/>
      <c r="BF15" s="52" t="s">
        <v>135</v>
      </c>
      <c r="BG15" s="27"/>
      <c r="BH15" s="52" t="s">
        <v>135</v>
      </c>
      <c r="BI15" s="52" t="s">
        <v>253</v>
      </c>
      <c r="BJ15" s="62" t="s">
        <v>254</v>
      </c>
      <c r="BK15" s="448" t="s">
        <v>124</v>
      </c>
      <c r="BL15" s="433" t="s">
        <v>255</v>
      </c>
      <c r="BM15" s="27"/>
      <c r="BN15" s="433" t="s">
        <v>255</v>
      </c>
      <c r="BO15" s="63" t="s">
        <v>256</v>
      </c>
      <c r="BP15" s="52" t="s">
        <v>128</v>
      </c>
      <c r="BQ15" s="63" t="s">
        <v>257</v>
      </c>
      <c r="BR15" s="52" t="s">
        <v>126</v>
      </c>
      <c r="BS15" s="63" t="s">
        <v>1209</v>
      </c>
      <c r="BT15" s="62" t="s">
        <v>126</v>
      </c>
      <c r="BU15" s="67">
        <f t="shared" ref="BU15" si="10">BA15</f>
        <v>1</v>
      </c>
      <c r="BV15" s="48">
        <f t="shared" si="5"/>
        <v>1.0752688172043012E-2</v>
      </c>
    </row>
    <row r="16" spans="2:74" s="141" customFormat="1" ht="159.75" customHeight="1" x14ac:dyDescent="0.2">
      <c r="B16" s="616" t="s">
        <v>258</v>
      </c>
      <c r="C16" s="474" t="s">
        <v>259</v>
      </c>
      <c r="D16" s="340" t="s">
        <v>260</v>
      </c>
      <c r="E16" s="340" t="s">
        <v>261</v>
      </c>
      <c r="F16" s="340" t="s">
        <v>262</v>
      </c>
      <c r="G16" s="149"/>
      <c r="H16" s="443" t="s">
        <v>115</v>
      </c>
      <c r="I16" s="340" t="s">
        <v>182</v>
      </c>
      <c r="J16" s="149">
        <v>45657</v>
      </c>
      <c r="K16" s="444">
        <f>[2]PTEP!$G$10/[2]PTEP!$D$10</f>
        <v>1.0752688172043012E-2</v>
      </c>
      <c r="L16" s="29"/>
      <c r="M16" s="78"/>
      <c r="N16" s="99"/>
      <c r="O16" s="78"/>
      <c r="P16" s="78"/>
      <c r="Q16" s="99"/>
      <c r="R16" s="78"/>
      <c r="S16" s="150"/>
      <c r="T16" s="99"/>
      <c r="U16" s="99"/>
      <c r="V16" s="99"/>
      <c r="W16" s="99"/>
      <c r="X16" s="99"/>
      <c r="Y16" s="99"/>
      <c r="Z16" s="99"/>
      <c r="AA16" s="78"/>
      <c r="AB16" s="99"/>
      <c r="AC16" s="99"/>
      <c r="AD16" s="99"/>
      <c r="AE16" s="99"/>
      <c r="AF16" s="99"/>
      <c r="AG16" s="99"/>
      <c r="AH16" s="99"/>
      <c r="AI16" s="99"/>
      <c r="AJ16" s="78"/>
      <c r="AK16" s="99"/>
      <c r="AL16" s="99"/>
      <c r="AM16" s="99"/>
      <c r="AN16" s="99"/>
      <c r="AO16" s="99"/>
      <c r="AP16" s="99"/>
      <c r="AQ16" s="99"/>
      <c r="AR16" s="99"/>
      <c r="AS16" s="27">
        <v>1</v>
      </c>
      <c r="AT16" s="27">
        <v>1</v>
      </c>
      <c r="AU16" s="69">
        <v>1</v>
      </c>
      <c r="AV16" s="99"/>
      <c r="AW16" s="99"/>
      <c r="AX16" s="99"/>
      <c r="AY16" s="27">
        <f t="shared" si="8"/>
        <v>1</v>
      </c>
      <c r="AZ16" s="31">
        <f>M16+P16+S16+V16+Y16+AB16+AE16+AH16+AK16+AN16+AQ16+AT16+AW16</f>
        <v>1</v>
      </c>
      <c r="BA16" s="35">
        <f t="shared" si="3"/>
        <v>1</v>
      </c>
      <c r="BB16" s="43">
        <f t="shared" si="4"/>
        <v>1.0752688172043012E-2</v>
      </c>
      <c r="BC16" s="52"/>
      <c r="BD16" s="52" t="s">
        <v>134</v>
      </c>
      <c r="BE16" s="52" t="s">
        <v>263</v>
      </c>
      <c r="BF16" s="52" t="s">
        <v>264</v>
      </c>
      <c r="BG16" s="52" t="s">
        <v>265</v>
      </c>
      <c r="BH16" s="52" t="s">
        <v>266</v>
      </c>
      <c r="BI16" s="62"/>
      <c r="BJ16" s="52" t="s">
        <v>135</v>
      </c>
      <c r="BK16" s="448" t="s">
        <v>124</v>
      </c>
      <c r="BL16" s="390" t="s">
        <v>135</v>
      </c>
      <c r="BM16" s="62" t="s">
        <v>267</v>
      </c>
      <c r="BN16" s="52" t="s">
        <v>268</v>
      </c>
      <c r="BO16" s="63" t="s">
        <v>186</v>
      </c>
      <c r="BP16" s="52" t="s">
        <v>128</v>
      </c>
      <c r="BQ16" s="63" t="s">
        <v>269</v>
      </c>
      <c r="BR16" s="52" t="s">
        <v>128</v>
      </c>
      <c r="BS16" s="63" t="s">
        <v>1218</v>
      </c>
      <c r="BT16" s="62" t="s">
        <v>126</v>
      </c>
      <c r="BU16" s="67">
        <f t="shared" ref="BU16:BU17" si="11">BA16</f>
        <v>1</v>
      </c>
      <c r="BV16" s="48">
        <f t="shared" si="5"/>
        <v>1.0752688172043012E-2</v>
      </c>
    </row>
    <row r="17" spans="2:74" s="141" customFormat="1" ht="156.75" customHeight="1" x14ac:dyDescent="0.2">
      <c r="B17" s="617"/>
      <c r="C17" s="487" t="s">
        <v>270</v>
      </c>
      <c r="D17" s="62" t="s">
        <v>271</v>
      </c>
      <c r="E17" s="62" t="s">
        <v>272</v>
      </c>
      <c r="F17" s="62" t="s">
        <v>262</v>
      </c>
      <c r="G17" s="151"/>
      <c r="H17" s="446" t="s">
        <v>115</v>
      </c>
      <c r="I17" s="62" t="s">
        <v>182</v>
      </c>
      <c r="J17" s="151">
        <v>45657</v>
      </c>
      <c r="K17" s="447">
        <f>[2]PTEP!$G$10/[2]PTEP!$D$10</f>
        <v>1.0752688172043012E-2</v>
      </c>
      <c r="L17" s="152"/>
      <c r="M17" s="153"/>
      <c r="N17" s="154"/>
      <c r="O17" s="153"/>
      <c r="P17" s="153"/>
      <c r="Q17" s="154"/>
      <c r="R17" s="153"/>
      <c r="S17" s="155"/>
      <c r="T17" s="154"/>
      <c r="U17" s="154"/>
      <c r="V17" s="154"/>
      <c r="W17" s="154"/>
      <c r="X17" s="154"/>
      <c r="Y17" s="154"/>
      <c r="Z17" s="154"/>
      <c r="AA17" s="153"/>
      <c r="AB17" s="154"/>
      <c r="AC17" s="154"/>
      <c r="AD17" s="154"/>
      <c r="AE17" s="154"/>
      <c r="AF17" s="154"/>
      <c r="AG17" s="154"/>
      <c r="AH17" s="154"/>
      <c r="AI17" s="154"/>
      <c r="AJ17" s="153"/>
      <c r="AK17" s="154"/>
      <c r="AL17" s="154"/>
      <c r="AM17" s="154"/>
      <c r="AN17" s="154"/>
      <c r="AO17" s="154"/>
      <c r="AP17" s="154"/>
      <c r="AQ17" s="154"/>
      <c r="AR17" s="154"/>
      <c r="AS17" s="27">
        <v>1</v>
      </c>
      <c r="AT17" s="27">
        <v>1</v>
      </c>
      <c r="AU17" s="69">
        <f>AT17/AS17</f>
        <v>1</v>
      </c>
      <c r="AV17" s="154"/>
      <c r="AW17" s="154"/>
      <c r="AX17" s="154"/>
      <c r="AY17" s="27">
        <f t="shared" si="8"/>
        <v>1</v>
      </c>
      <c r="AZ17" s="31">
        <f t="shared" si="9"/>
        <v>1</v>
      </c>
      <c r="BA17" s="35">
        <f t="shared" si="3"/>
        <v>1</v>
      </c>
      <c r="BB17" s="43">
        <f t="shared" si="4"/>
        <v>1.0752688172043012E-2</v>
      </c>
      <c r="BC17" s="437"/>
      <c r="BD17" s="52" t="s">
        <v>134</v>
      </c>
      <c r="BE17" s="437" t="s">
        <v>273</v>
      </c>
      <c r="BF17" s="52" t="s">
        <v>274</v>
      </c>
      <c r="BG17" s="52" t="s">
        <v>275</v>
      </c>
      <c r="BH17" s="52" t="s">
        <v>266</v>
      </c>
      <c r="BI17" s="195"/>
      <c r="BJ17" s="52" t="s">
        <v>135</v>
      </c>
      <c r="BK17" s="448" t="s">
        <v>124</v>
      </c>
      <c r="BL17" s="390" t="s">
        <v>135</v>
      </c>
      <c r="BM17" s="62" t="s">
        <v>267</v>
      </c>
      <c r="BN17" s="52" t="s">
        <v>276</v>
      </c>
      <c r="BO17" s="63" t="s">
        <v>186</v>
      </c>
      <c r="BP17" s="52" t="s">
        <v>128</v>
      </c>
      <c r="BQ17" s="63" t="s">
        <v>269</v>
      </c>
      <c r="BR17" s="52" t="s">
        <v>128</v>
      </c>
      <c r="BS17" s="63" t="s">
        <v>1218</v>
      </c>
      <c r="BT17" s="62" t="s">
        <v>126</v>
      </c>
      <c r="BU17" s="67">
        <f t="shared" si="11"/>
        <v>1</v>
      </c>
      <c r="BV17" s="48">
        <f t="shared" si="5"/>
        <v>1.0752688172043012E-2</v>
      </c>
    </row>
    <row r="18" spans="2:74" s="141" customFormat="1" ht="191.25" customHeight="1" x14ac:dyDescent="0.2">
      <c r="B18" s="617"/>
      <c r="C18" s="487" t="s">
        <v>277</v>
      </c>
      <c r="D18" s="62" t="s">
        <v>278</v>
      </c>
      <c r="E18" s="62" t="s">
        <v>279</v>
      </c>
      <c r="F18" s="62" t="s">
        <v>262</v>
      </c>
      <c r="G18" s="151"/>
      <c r="H18" s="446" t="s">
        <v>115</v>
      </c>
      <c r="I18" s="62" t="s">
        <v>280</v>
      </c>
      <c r="J18" s="147" t="s">
        <v>145</v>
      </c>
      <c r="K18" s="447">
        <f>[2]PTEP!$G$10/[2]PTEP!$D$10</f>
        <v>1.0752688172043012E-2</v>
      </c>
      <c r="L18" s="152"/>
      <c r="M18" s="153"/>
      <c r="N18" s="154"/>
      <c r="O18" s="153"/>
      <c r="P18" s="153"/>
      <c r="Q18" s="154"/>
      <c r="R18" s="153"/>
      <c r="S18" s="155"/>
      <c r="T18" s="154"/>
      <c r="U18" s="154"/>
      <c r="V18" s="154"/>
      <c r="W18" s="154"/>
      <c r="X18" s="154"/>
      <c r="Y18" s="154"/>
      <c r="Z18" s="154"/>
      <c r="AA18" s="27">
        <v>1</v>
      </c>
      <c r="AB18" s="27">
        <v>1</v>
      </c>
      <c r="AC18" s="69">
        <f>AB18/AA18</f>
        <v>1</v>
      </c>
      <c r="AD18" s="154"/>
      <c r="AE18" s="154"/>
      <c r="AF18" s="154"/>
      <c r="AG18" s="154"/>
      <c r="AH18" s="154"/>
      <c r="AI18" s="154"/>
      <c r="AJ18" s="153"/>
      <c r="AK18" s="154"/>
      <c r="AL18" s="154"/>
      <c r="AM18" s="154"/>
      <c r="AN18" s="154"/>
      <c r="AO18" s="154"/>
      <c r="AP18" s="154"/>
      <c r="AQ18" s="154"/>
      <c r="AR18" s="154"/>
      <c r="AS18" s="27">
        <v>1</v>
      </c>
      <c r="AT18" s="27">
        <v>1</v>
      </c>
      <c r="AU18" s="69">
        <f>AT18/AS18</f>
        <v>1</v>
      </c>
      <c r="AV18" s="154"/>
      <c r="AW18" s="154"/>
      <c r="AX18" s="154"/>
      <c r="AY18" s="27">
        <f t="shared" si="8"/>
        <v>2</v>
      </c>
      <c r="AZ18" s="31">
        <f t="shared" si="9"/>
        <v>2</v>
      </c>
      <c r="BA18" s="35">
        <f t="shared" si="3"/>
        <v>1</v>
      </c>
      <c r="BB18" s="43">
        <f t="shared" si="4"/>
        <v>1.0752688172043012E-2</v>
      </c>
      <c r="BC18" s="437"/>
      <c r="BD18" s="52" t="s">
        <v>134</v>
      </c>
      <c r="BE18" s="437" t="s">
        <v>281</v>
      </c>
      <c r="BF18" s="52" t="s">
        <v>135</v>
      </c>
      <c r="BG18" s="52" t="s">
        <v>282</v>
      </c>
      <c r="BH18" s="56" t="s">
        <v>283</v>
      </c>
      <c r="BI18" s="195" t="s">
        <v>282</v>
      </c>
      <c r="BJ18" s="26" t="s">
        <v>284</v>
      </c>
      <c r="BK18" s="448" t="s">
        <v>124</v>
      </c>
      <c r="BL18" s="390" t="s">
        <v>135</v>
      </c>
      <c r="BM18" s="52" t="s">
        <v>285</v>
      </c>
      <c r="BN18" s="52" t="s">
        <v>286</v>
      </c>
      <c r="BO18" s="63" t="s">
        <v>287</v>
      </c>
      <c r="BP18" s="52" t="s">
        <v>128</v>
      </c>
      <c r="BQ18" s="63" t="s">
        <v>1208</v>
      </c>
      <c r="BR18" s="52" t="s">
        <v>126</v>
      </c>
      <c r="BS18" s="63" t="s">
        <v>1219</v>
      </c>
      <c r="BT18" s="62" t="s">
        <v>126</v>
      </c>
      <c r="BU18" s="67">
        <f t="shared" ref="BU18" si="12">BA18</f>
        <v>1</v>
      </c>
      <c r="BV18" s="48">
        <f t="shared" si="5"/>
        <v>1.0752688172043012E-2</v>
      </c>
    </row>
    <row r="19" spans="2:74" ht="230.25" customHeight="1" x14ac:dyDescent="0.2">
      <c r="B19" s="617"/>
      <c r="C19" s="488" t="s">
        <v>288</v>
      </c>
      <c r="D19" s="345" t="s">
        <v>289</v>
      </c>
      <c r="E19" s="345" t="s">
        <v>290</v>
      </c>
      <c r="F19" s="345" t="s">
        <v>262</v>
      </c>
      <c r="G19" s="451"/>
      <c r="H19" s="449" t="s">
        <v>115</v>
      </c>
      <c r="I19" s="345" t="s">
        <v>291</v>
      </c>
      <c r="J19" s="148" t="s">
        <v>157</v>
      </c>
      <c r="K19" s="450">
        <f>[2]PTEP!$G$10/[2]PTEP!$D$10</f>
        <v>1.0752688172043012E-2</v>
      </c>
      <c r="L19" s="156"/>
      <c r="M19" s="157"/>
      <c r="N19" s="158"/>
      <c r="O19" s="157"/>
      <c r="P19" s="157"/>
      <c r="Q19" s="158"/>
      <c r="R19" s="27">
        <v>1</v>
      </c>
      <c r="S19" s="25">
        <v>1</v>
      </c>
      <c r="T19" s="69">
        <v>0.1</v>
      </c>
      <c r="U19" s="27"/>
      <c r="V19" s="25"/>
      <c r="W19" s="69"/>
      <c r="X19" s="158"/>
      <c r="Y19" s="158"/>
      <c r="Z19" s="158"/>
      <c r="AA19" s="27">
        <v>3</v>
      </c>
      <c r="AB19" s="27">
        <v>3</v>
      </c>
      <c r="AC19" s="69">
        <f>AB19/AA19</f>
        <v>1</v>
      </c>
      <c r="AD19" s="158"/>
      <c r="AE19" s="158"/>
      <c r="AF19" s="158"/>
      <c r="AG19" s="158"/>
      <c r="AH19" s="158"/>
      <c r="AI19" s="158"/>
      <c r="AJ19" s="27">
        <v>3</v>
      </c>
      <c r="AK19" s="25">
        <v>3</v>
      </c>
      <c r="AL19" s="69">
        <f>AK19/AJ19</f>
        <v>1</v>
      </c>
      <c r="AM19" s="158"/>
      <c r="AN19" s="158"/>
      <c r="AO19" s="158"/>
      <c r="AP19" s="158"/>
      <c r="AQ19" s="158"/>
      <c r="AR19" s="158"/>
      <c r="AS19" s="27">
        <v>3</v>
      </c>
      <c r="AT19" s="25">
        <v>3</v>
      </c>
      <c r="AU19" s="69">
        <f>AT19/AS19</f>
        <v>1</v>
      </c>
      <c r="AV19" s="158"/>
      <c r="AW19" s="158"/>
      <c r="AX19" s="158"/>
      <c r="AY19" s="27">
        <f t="shared" si="8"/>
        <v>10</v>
      </c>
      <c r="AZ19" s="31">
        <f t="shared" si="9"/>
        <v>10</v>
      </c>
      <c r="BA19" s="35">
        <f t="shared" si="3"/>
        <v>1</v>
      </c>
      <c r="BB19" s="43">
        <f t="shared" si="4"/>
        <v>1.0752688172043012E-2</v>
      </c>
      <c r="BC19" s="452"/>
      <c r="BD19" s="62" t="s">
        <v>134</v>
      </c>
      <c r="BE19" s="452" t="s">
        <v>292</v>
      </c>
      <c r="BF19" s="71" t="s">
        <v>293</v>
      </c>
      <c r="BG19" s="52" t="s">
        <v>294</v>
      </c>
      <c r="BH19" s="124" t="s">
        <v>295</v>
      </c>
      <c r="BI19" s="452" t="s">
        <v>296</v>
      </c>
      <c r="BJ19" s="26" t="s">
        <v>297</v>
      </c>
      <c r="BK19" s="453" t="s">
        <v>124</v>
      </c>
      <c r="BL19" s="454" t="s">
        <v>298</v>
      </c>
      <c r="BM19" s="52" t="s">
        <v>299</v>
      </c>
      <c r="BN19" s="124" t="s">
        <v>300</v>
      </c>
      <c r="BO19" s="63" t="s">
        <v>301</v>
      </c>
      <c r="BP19" s="62" t="s">
        <v>247</v>
      </c>
      <c r="BQ19" s="63" t="s">
        <v>302</v>
      </c>
      <c r="BR19" s="62" t="s">
        <v>126</v>
      </c>
      <c r="BS19" s="63" t="s">
        <v>1220</v>
      </c>
      <c r="BT19" s="62" t="s">
        <v>126</v>
      </c>
      <c r="BU19" s="67">
        <f t="shared" ref="BU19" si="13">BA19</f>
        <v>1</v>
      </c>
      <c r="BV19" s="48">
        <f t="shared" si="5"/>
        <v>1.0752688172043012E-2</v>
      </c>
    </row>
    <row r="20" spans="2:74" ht="243" customHeight="1" x14ac:dyDescent="0.2">
      <c r="B20" s="614" t="s">
        <v>303</v>
      </c>
      <c r="C20" s="474" t="s">
        <v>304</v>
      </c>
      <c r="D20" s="340" t="s">
        <v>305</v>
      </c>
      <c r="E20" s="340" t="s">
        <v>306</v>
      </c>
      <c r="F20" s="340" t="s">
        <v>307</v>
      </c>
      <c r="G20" s="340"/>
      <c r="H20" s="443" t="s">
        <v>115</v>
      </c>
      <c r="I20" s="340" t="s">
        <v>308</v>
      </c>
      <c r="J20" s="146" t="s">
        <v>309</v>
      </c>
      <c r="K20" s="444">
        <f>[2]PTEP!$G$10/[2]PTEP!$D$10</f>
        <v>1.0752688172043012E-2</v>
      </c>
      <c r="L20" s="25"/>
      <c r="M20" s="25"/>
      <c r="N20" s="25"/>
      <c r="O20" s="25"/>
      <c r="P20" s="25"/>
      <c r="Q20" s="25"/>
      <c r="R20" s="25">
        <v>2</v>
      </c>
      <c r="S20" s="25">
        <v>2</v>
      </c>
      <c r="T20" s="29">
        <f>S20/R20</f>
        <v>1</v>
      </c>
      <c r="U20" s="25"/>
      <c r="V20" s="25"/>
      <c r="W20" s="25"/>
      <c r="X20" s="25"/>
      <c r="Y20" s="25"/>
      <c r="Z20" s="25"/>
      <c r="AA20" s="25">
        <v>2</v>
      </c>
      <c r="AB20" s="25">
        <v>2</v>
      </c>
      <c r="AC20" s="159">
        <f>AB20/AA20</f>
        <v>1</v>
      </c>
      <c r="AD20" s="25"/>
      <c r="AE20" s="25"/>
      <c r="AF20" s="69"/>
      <c r="AG20" s="25"/>
      <c r="AH20" s="25"/>
      <c r="AI20" s="25"/>
      <c r="AJ20" s="25">
        <v>2</v>
      </c>
      <c r="AK20" s="25">
        <v>2</v>
      </c>
      <c r="AL20" s="159">
        <f>AK20/AJ20</f>
        <v>1</v>
      </c>
      <c r="AM20" s="25"/>
      <c r="AN20" s="25"/>
      <c r="AO20" s="25"/>
      <c r="AP20" s="25"/>
      <c r="AQ20" s="25"/>
      <c r="AR20" s="159"/>
      <c r="AS20" s="25">
        <v>2</v>
      </c>
      <c r="AT20" s="25">
        <v>2</v>
      </c>
      <c r="AU20" s="69">
        <f>AT20/AS20</f>
        <v>1</v>
      </c>
      <c r="AV20" s="25"/>
      <c r="AW20" s="25"/>
      <c r="AX20" s="25"/>
      <c r="AY20" s="27">
        <f t="shared" si="8"/>
        <v>8</v>
      </c>
      <c r="AZ20" s="28">
        <f t="shared" si="9"/>
        <v>8</v>
      </c>
      <c r="BA20" s="35">
        <f t="shared" si="3"/>
        <v>1</v>
      </c>
      <c r="BB20" s="43">
        <f t="shared" si="4"/>
        <v>1.0752688172043012E-2</v>
      </c>
      <c r="BC20" s="25"/>
      <c r="BD20" s="62" t="s">
        <v>134</v>
      </c>
      <c r="BE20" s="26" t="s">
        <v>310</v>
      </c>
      <c r="BF20" s="26" t="s">
        <v>311</v>
      </c>
      <c r="BG20" s="26" t="s">
        <v>312</v>
      </c>
      <c r="BH20" s="26" t="s">
        <v>313</v>
      </c>
      <c r="BI20" s="25"/>
      <c r="BJ20" s="25" t="s">
        <v>314</v>
      </c>
      <c r="BK20" s="455" t="s">
        <v>315</v>
      </c>
      <c r="BL20" s="456" t="s">
        <v>316</v>
      </c>
      <c r="BM20" s="124" t="s">
        <v>317</v>
      </c>
      <c r="BN20" s="456" t="s">
        <v>318</v>
      </c>
      <c r="BO20" s="63" t="s">
        <v>319</v>
      </c>
      <c r="BP20" s="25" t="s">
        <v>126</v>
      </c>
      <c r="BQ20" s="63" t="s">
        <v>320</v>
      </c>
      <c r="BR20" s="62" t="s">
        <v>126</v>
      </c>
      <c r="BS20" s="63" t="s">
        <v>1221</v>
      </c>
      <c r="BT20" s="62" t="s">
        <v>126</v>
      </c>
      <c r="BU20" s="67">
        <f t="shared" ref="BU20" si="14">BA20</f>
        <v>1</v>
      </c>
      <c r="BV20" s="48">
        <f t="shared" si="5"/>
        <v>1.0752688172043012E-2</v>
      </c>
    </row>
    <row r="21" spans="2:74" ht="357" x14ac:dyDescent="0.2">
      <c r="B21" s="618"/>
      <c r="C21" s="487" t="s">
        <v>321</v>
      </c>
      <c r="D21" s="26" t="s">
        <v>322</v>
      </c>
      <c r="E21" s="26" t="s">
        <v>323</v>
      </c>
      <c r="F21" s="26" t="s">
        <v>324</v>
      </c>
      <c r="G21" s="26"/>
      <c r="H21" s="457" t="s">
        <v>115</v>
      </c>
      <c r="I21" s="26" t="s">
        <v>325</v>
      </c>
      <c r="J21" s="160" t="s">
        <v>326</v>
      </c>
      <c r="K21" s="447">
        <f>[2]PTEP!$G$10/[2]PTEP!$D$10</f>
        <v>1.0752688172043012E-2</v>
      </c>
      <c r="L21" s="25"/>
      <c r="M21" s="25"/>
      <c r="N21" s="25"/>
      <c r="O21" s="25"/>
      <c r="P21" s="25"/>
      <c r="Q21" s="25"/>
      <c r="R21" s="25">
        <v>1</v>
      </c>
      <c r="S21" s="25">
        <v>1</v>
      </c>
      <c r="T21" s="159">
        <f>S21/R21</f>
        <v>1</v>
      </c>
      <c r="U21" s="25"/>
      <c r="V21" s="25"/>
      <c r="W21" s="25"/>
      <c r="X21" s="25">
        <v>1</v>
      </c>
      <c r="Y21" s="25">
        <v>1</v>
      </c>
      <c r="Z21" s="159">
        <f>Y21/X21</f>
        <v>1</v>
      </c>
      <c r="AA21" s="25"/>
      <c r="AB21" s="25"/>
      <c r="AC21" s="25"/>
      <c r="AD21" s="25">
        <v>1</v>
      </c>
      <c r="AE21" s="25">
        <v>1</v>
      </c>
      <c r="AF21" s="159">
        <f>AE21/AD21</f>
        <v>1</v>
      </c>
      <c r="AG21" s="69"/>
      <c r="AH21" s="25"/>
      <c r="AI21" s="25"/>
      <c r="AJ21" s="25">
        <v>1</v>
      </c>
      <c r="AK21" s="25">
        <v>1</v>
      </c>
      <c r="AL21" s="159">
        <f>AK21/AJ21</f>
        <v>1</v>
      </c>
      <c r="AM21" s="25"/>
      <c r="AN21" s="25"/>
      <c r="AO21" s="25"/>
      <c r="AP21" s="25">
        <v>1</v>
      </c>
      <c r="AQ21" s="25">
        <v>1</v>
      </c>
      <c r="AR21" s="159">
        <f>AQ21/AP21</f>
        <v>1</v>
      </c>
      <c r="AS21" s="25"/>
      <c r="AT21" s="25"/>
      <c r="AU21" s="69"/>
      <c r="AV21" s="25"/>
      <c r="AW21" s="25"/>
      <c r="AX21" s="25"/>
      <c r="AY21" s="27">
        <f t="shared" si="8"/>
        <v>5</v>
      </c>
      <c r="AZ21" s="28">
        <f t="shared" si="9"/>
        <v>5</v>
      </c>
      <c r="BA21" s="35">
        <f t="shared" si="3"/>
        <v>1</v>
      </c>
      <c r="BB21" s="43">
        <f t="shared" si="4"/>
        <v>1.0752688172043012E-2</v>
      </c>
      <c r="BC21" s="25"/>
      <c r="BD21" s="62" t="s">
        <v>134</v>
      </c>
      <c r="BE21" s="26" t="s">
        <v>327</v>
      </c>
      <c r="BF21" s="26" t="s">
        <v>328</v>
      </c>
      <c r="BG21" s="26" t="s">
        <v>329</v>
      </c>
      <c r="BH21" s="26" t="s">
        <v>330</v>
      </c>
      <c r="BI21" s="26" t="s">
        <v>331</v>
      </c>
      <c r="BJ21" s="26" t="s">
        <v>332</v>
      </c>
      <c r="BK21" s="458" t="s">
        <v>333</v>
      </c>
      <c r="BL21" s="454" t="s">
        <v>334</v>
      </c>
      <c r="BM21" s="26" t="s">
        <v>335</v>
      </c>
      <c r="BN21" s="124" t="s">
        <v>336</v>
      </c>
      <c r="BO21" s="63" t="s">
        <v>337</v>
      </c>
      <c r="BP21" s="25" t="s">
        <v>126</v>
      </c>
      <c r="BQ21" s="63" t="s">
        <v>338</v>
      </c>
      <c r="BR21" s="62" t="s">
        <v>126</v>
      </c>
      <c r="BS21" s="63" t="s">
        <v>1222</v>
      </c>
      <c r="BT21" s="62" t="s">
        <v>126</v>
      </c>
      <c r="BU21" s="67">
        <f t="shared" ref="BU21" si="15">BA21</f>
        <v>1</v>
      </c>
      <c r="BV21" s="48">
        <f t="shared" si="5"/>
        <v>1.0752688172043012E-2</v>
      </c>
    </row>
    <row r="22" spans="2:74" s="141" customFormat="1" ht="264.75" customHeight="1" thickBot="1" x14ac:dyDescent="0.25">
      <c r="B22" s="615"/>
      <c r="C22" s="488" t="s">
        <v>339</v>
      </c>
      <c r="D22" s="235" t="s">
        <v>340</v>
      </c>
      <c r="E22" s="235" t="s">
        <v>341</v>
      </c>
      <c r="F22" s="235" t="s">
        <v>307</v>
      </c>
      <c r="G22" s="235" t="s">
        <v>342</v>
      </c>
      <c r="H22" s="459" t="s">
        <v>115</v>
      </c>
      <c r="I22" s="235" t="s">
        <v>343</v>
      </c>
      <c r="J22" s="162" t="s">
        <v>344</v>
      </c>
      <c r="K22" s="450">
        <f>[2]PTEP!$G$10/[2]PTEP!$D$10</f>
        <v>1.0752688172043012E-2</v>
      </c>
      <c r="L22" s="27"/>
      <c r="M22" s="27"/>
      <c r="N22" s="27"/>
      <c r="O22" s="27"/>
      <c r="P22" s="27"/>
      <c r="Q22" s="27"/>
      <c r="R22" s="27">
        <v>1</v>
      </c>
      <c r="S22" s="27">
        <v>1</v>
      </c>
      <c r="T22" s="29">
        <f>S22/R22</f>
        <v>1</v>
      </c>
      <c r="U22" s="27"/>
      <c r="V22" s="27"/>
      <c r="W22" s="27"/>
      <c r="X22" s="27"/>
      <c r="Y22" s="27"/>
      <c r="Z22" s="27"/>
      <c r="AA22" s="27"/>
      <c r="AB22" s="27"/>
      <c r="AC22" s="27"/>
      <c r="AD22" s="27">
        <v>1</v>
      </c>
      <c r="AE22" s="27">
        <v>1</v>
      </c>
      <c r="AF22" s="69">
        <f>AE22/AD22</f>
        <v>1</v>
      </c>
      <c r="AG22" s="27"/>
      <c r="AH22" s="27"/>
      <c r="AI22" s="27"/>
      <c r="AJ22" s="27"/>
      <c r="AK22" s="27"/>
      <c r="AL22" s="27"/>
      <c r="AM22" s="27"/>
      <c r="AN22" s="27"/>
      <c r="AO22" s="27"/>
      <c r="AP22" s="27"/>
      <c r="AQ22" s="27"/>
      <c r="AR22" s="27"/>
      <c r="AS22" s="27"/>
      <c r="AT22" s="27"/>
      <c r="AU22" s="69"/>
      <c r="AV22" s="27"/>
      <c r="AW22" s="27"/>
      <c r="AX22" s="27"/>
      <c r="AY22" s="27">
        <f t="shared" si="8"/>
        <v>2</v>
      </c>
      <c r="AZ22" s="28">
        <f t="shared" si="9"/>
        <v>2</v>
      </c>
      <c r="BA22" s="35">
        <f t="shared" si="3"/>
        <v>1</v>
      </c>
      <c r="BB22" s="43">
        <f t="shared" si="4"/>
        <v>1.0752688172043012E-2</v>
      </c>
      <c r="BC22" s="62"/>
      <c r="BD22" s="62" t="s">
        <v>118</v>
      </c>
      <c r="BE22" s="62" t="s">
        <v>345</v>
      </c>
      <c r="BF22" s="62" t="s">
        <v>346</v>
      </c>
      <c r="BG22" s="62" t="s">
        <v>345</v>
      </c>
      <c r="BH22" s="52" t="s">
        <v>347</v>
      </c>
      <c r="BI22" s="62" t="s">
        <v>348</v>
      </c>
      <c r="BJ22" s="62" t="s">
        <v>349</v>
      </c>
      <c r="BK22" s="448" t="s">
        <v>124</v>
      </c>
      <c r="BL22" s="433" t="s">
        <v>350</v>
      </c>
      <c r="BM22" s="27"/>
      <c r="BN22" s="433" t="s">
        <v>350</v>
      </c>
      <c r="BO22" s="63" t="s">
        <v>351</v>
      </c>
      <c r="BP22" s="27" t="s">
        <v>126</v>
      </c>
      <c r="BQ22" s="63" t="s">
        <v>352</v>
      </c>
      <c r="BR22" s="62" t="s">
        <v>126</v>
      </c>
      <c r="BS22" s="63" t="s">
        <v>1209</v>
      </c>
      <c r="BT22" s="62" t="s">
        <v>126</v>
      </c>
      <c r="BU22" s="67">
        <f t="shared" ref="BU22" si="16">BA22</f>
        <v>1</v>
      </c>
      <c r="BV22" s="48">
        <f t="shared" si="5"/>
        <v>1.0752688172043012E-2</v>
      </c>
    </row>
    <row r="23" spans="2:74" ht="182.25" customHeight="1" x14ac:dyDescent="0.2">
      <c r="B23" s="614" t="s">
        <v>353</v>
      </c>
      <c r="C23" s="158" t="s">
        <v>354</v>
      </c>
      <c r="D23" s="197" t="s">
        <v>355</v>
      </c>
      <c r="E23" s="195" t="s">
        <v>356</v>
      </c>
      <c r="F23" s="197" t="s">
        <v>357</v>
      </c>
      <c r="G23" s="197"/>
      <c r="H23" s="460" t="s">
        <v>115</v>
      </c>
      <c r="I23" s="437" t="s">
        <v>358</v>
      </c>
      <c r="J23" s="164" t="s">
        <v>359</v>
      </c>
      <c r="K23" s="447">
        <f>[2]PTEP!$G$10/[2]PTEP!$D$10</f>
        <v>1.0752688172043012E-2</v>
      </c>
      <c r="L23" s="25"/>
      <c r="M23" s="25"/>
      <c r="N23" s="25"/>
      <c r="O23" s="25"/>
      <c r="P23" s="25"/>
      <c r="Q23" s="25"/>
      <c r="R23" s="25"/>
      <c r="S23" s="25"/>
      <c r="T23" s="29"/>
      <c r="U23" s="25">
        <v>1</v>
      </c>
      <c r="V23" s="25">
        <v>1</v>
      </c>
      <c r="W23" s="29">
        <f>V23/U23</f>
        <v>1</v>
      </c>
      <c r="X23" s="25"/>
      <c r="Y23" s="25"/>
      <c r="Z23" s="25"/>
      <c r="AA23" s="25">
        <v>1</v>
      </c>
      <c r="AB23" s="25">
        <v>1</v>
      </c>
      <c r="AC23" s="29">
        <f>AB23/AA23</f>
        <v>1</v>
      </c>
      <c r="AD23" s="25"/>
      <c r="AE23" s="25"/>
      <c r="AF23" s="69"/>
      <c r="AG23" s="25">
        <v>1</v>
      </c>
      <c r="AH23" s="25">
        <v>1</v>
      </c>
      <c r="AI23" s="69">
        <f>AH23/AG23</f>
        <v>1</v>
      </c>
      <c r="AJ23" s="25"/>
      <c r="AK23" s="25"/>
      <c r="AL23" s="159"/>
      <c r="AM23" s="25">
        <v>1</v>
      </c>
      <c r="AN23" s="25">
        <v>1</v>
      </c>
      <c r="AO23" s="159">
        <f>AN23/AM23</f>
        <v>1</v>
      </c>
      <c r="AP23" s="25"/>
      <c r="AQ23" s="25"/>
      <c r="AR23" s="25"/>
      <c r="AS23" s="25">
        <v>1</v>
      </c>
      <c r="AT23" s="25">
        <v>1</v>
      </c>
      <c r="AU23" s="159">
        <f>AT23/AS23</f>
        <v>1</v>
      </c>
      <c r="AV23" s="25"/>
      <c r="AW23" s="25"/>
      <c r="AX23" s="25"/>
      <c r="AY23" s="27">
        <f>L23+O23+R23+U23+X23++AA23+AD23+AG23+AJ23+AM23+AS23+AP23+AV23</f>
        <v>5</v>
      </c>
      <c r="AZ23" s="28">
        <f>M23+P23+S23+V23+Y23+AB23+AE23+AH23+AK23+AN23+AT23+AQ23+AW23</f>
        <v>5</v>
      </c>
      <c r="BA23" s="35">
        <f t="shared" si="3"/>
        <v>1</v>
      </c>
      <c r="BB23" s="43">
        <f t="shared" si="4"/>
        <v>1.0752688172043012E-2</v>
      </c>
      <c r="BC23" s="25"/>
      <c r="BD23" s="62" t="s">
        <v>134</v>
      </c>
      <c r="BE23" s="26" t="s">
        <v>360</v>
      </c>
      <c r="BF23" s="26" t="s">
        <v>361</v>
      </c>
      <c r="BG23" s="26" t="s">
        <v>362</v>
      </c>
      <c r="BH23" s="26" t="s">
        <v>363</v>
      </c>
      <c r="BI23" s="26" t="s">
        <v>364</v>
      </c>
      <c r="BJ23" s="26" t="s">
        <v>365</v>
      </c>
      <c r="BK23" s="458" t="s">
        <v>366</v>
      </c>
      <c r="BL23" s="454" t="s">
        <v>367</v>
      </c>
      <c r="BM23" s="452" t="s">
        <v>368</v>
      </c>
      <c r="BN23" s="454" t="s">
        <v>369</v>
      </c>
      <c r="BO23" s="63" t="s">
        <v>370</v>
      </c>
      <c r="BP23" s="25" t="s">
        <v>126</v>
      </c>
      <c r="BQ23" s="63" t="s">
        <v>371</v>
      </c>
      <c r="BR23" s="62" t="s">
        <v>126</v>
      </c>
      <c r="BS23" s="63" t="s">
        <v>1223</v>
      </c>
      <c r="BT23" s="62" t="s">
        <v>126</v>
      </c>
      <c r="BU23" s="67">
        <f t="shared" ref="BU23" si="17">BA23</f>
        <v>1</v>
      </c>
      <c r="BV23" s="48">
        <f t="shared" si="5"/>
        <v>1.0752688172043012E-2</v>
      </c>
    </row>
    <row r="24" spans="2:74" s="141" customFormat="1" ht="228" customHeight="1" thickBot="1" x14ac:dyDescent="0.25">
      <c r="B24" s="615"/>
      <c r="C24" s="489" t="s">
        <v>372</v>
      </c>
      <c r="D24" s="461" t="s">
        <v>373</v>
      </c>
      <c r="E24" s="461" t="s">
        <v>374</v>
      </c>
      <c r="F24" s="461" t="s">
        <v>375</v>
      </c>
      <c r="G24" s="461"/>
      <c r="H24" s="462" t="s">
        <v>115</v>
      </c>
      <c r="I24" s="463" t="s">
        <v>376</v>
      </c>
      <c r="J24" s="165">
        <v>45473</v>
      </c>
      <c r="K24" s="464">
        <f>[2]PTEP!$G$10/[2]PTEP!$D$10</f>
        <v>1.0752688172043012E-2</v>
      </c>
      <c r="L24" s="27"/>
      <c r="M24" s="27"/>
      <c r="N24" s="27"/>
      <c r="O24" s="27"/>
      <c r="P24" s="27"/>
      <c r="Q24" s="27"/>
      <c r="R24" s="27"/>
      <c r="S24" s="27"/>
      <c r="T24" s="29"/>
      <c r="U24" s="27"/>
      <c r="V24" s="27"/>
      <c r="W24" s="27"/>
      <c r="X24" s="27"/>
      <c r="Y24" s="27"/>
      <c r="Z24" s="27"/>
      <c r="AA24" s="27">
        <v>1</v>
      </c>
      <c r="AB24" s="27">
        <v>1</v>
      </c>
      <c r="AC24" s="29">
        <f>AB24/AA24</f>
        <v>1</v>
      </c>
      <c r="AD24" s="27"/>
      <c r="AE24" s="27"/>
      <c r="AF24" s="27"/>
      <c r="AG24" s="27"/>
      <c r="AH24" s="27"/>
      <c r="AI24" s="27"/>
      <c r="AJ24" s="27"/>
      <c r="AK24" s="27"/>
      <c r="AL24" s="27"/>
      <c r="AM24" s="27"/>
      <c r="AN24" s="27"/>
      <c r="AO24" s="27"/>
      <c r="AP24" s="27"/>
      <c r="AQ24" s="27"/>
      <c r="AR24" s="27"/>
      <c r="AS24" s="27"/>
      <c r="AT24" s="27"/>
      <c r="AU24" s="69"/>
      <c r="AV24" s="27"/>
      <c r="AW24" s="27"/>
      <c r="AX24" s="27"/>
      <c r="AY24" s="27">
        <f t="shared" si="8"/>
        <v>1</v>
      </c>
      <c r="AZ24" s="28">
        <f t="shared" si="9"/>
        <v>1</v>
      </c>
      <c r="BA24" s="35">
        <f t="shared" si="3"/>
        <v>1</v>
      </c>
      <c r="BB24" s="43">
        <f t="shared" si="4"/>
        <v>1.0752688172043012E-2</v>
      </c>
      <c r="BC24" s="27"/>
      <c r="BD24" s="62" t="s">
        <v>134</v>
      </c>
      <c r="BE24" s="62" t="s">
        <v>377</v>
      </c>
      <c r="BF24" s="62" t="s">
        <v>135</v>
      </c>
      <c r="BG24" s="62" t="s">
        <v>378</v>
      </c>
      <c r="BH24" s="62" t="s">
        <v>379</v>
      </c>
      <c r="BI24" s="71" t="s">
        <v>377</v>
      </c>
      <c r="BJ24" s="27" t="s">
        <v>380</v>
      </c>
      <c r="BK24" s="448" t="s">
        <v>124</v>
      </c>
      <c r="BL24" s="433" t="s">
        <v>380</v>
      </c>
      <c r="BM24" s="27"/>
      <c r="BN24" s="433" t="s">
        <v>380</v>
      </c>
      <c r="BO24" s="63" t="s">
        <v>381</v>
      </c>
      <c r="BP24" s="52" t="s">
        <v>128</v>
      </c>
      <c r="BQ24" s="63" t="s">
        <v>382</v>
      </c>
      <c r="BR24" s="52" t="s">
        <v>126</v>
      </c>
      <c r="BS24" s="63" t="s">
        <v>1209</v>
      </c>
      <c r="BT24" s="62" t="s">
        <v>126</v>
      </c>
      <c r="BU24" s="67">
        <f t="shared" ref="BU24" si="18">BA24</f>
        <v>1</v>
      </c>
      <c r="BV24" s="48">
        <f t="shared" si="5"/>
        <v>1.0752688172043012E-2</v>
      </c>
    </row>
    <row r="25" spans="2:74" x14ac:dyDescent="0.25">
      <c r="K25" s="167"/>
      <c r="BB25" s="43">
        <f>SUM(BB5:BB24)</f>
        <v>0.21505376344086016</v>
      </c>
      <c r="BV25" s="266">
        <f>SUM(BV5:BV24)</f>
        <v>0.21505376344086016</v>
      </c>
    </row>
  </sheetData>
  <mergeCells count="31">
    <mergeCell ref="B23:B24"/>
    <mergeCell ref="B16:B19"/>
    <mergeCell ref="B20:B22"/>
    <mergeCell ref="B5:B10"/>
    <mergeCell ref="C1:G1"/>
    <mergeCell ref="B3:K3"/>
    <mergeCell ref="B11:B15"/>
    <mergeCell ref="AS2:AU3"/>
    <mergeCell ref="AV2:AX3"/>
    <mergeCell ref="AY2:AZ3"/>
    <mergeCell ref="BA2:BB2"/>
    <mergeCell ref="L2:N3"/>
    <mergeCell ref="O2:Q3"/>
    <mergeCell ref="R2:T3"/>
    <mergeCell ref="U2:W3"/>
    <mergeCell ref="X2:Z3"/>
    <mergeCell ref="AA2:AC3"/>
    <mergeCell ref="AD2:AF3"/>
    <mergeCell ref="AG2:AI3"/>
    <mergeCell ref="AJ2:AL3"/>
    <mergeCell ref="AM2:AO3"/>
    <mergeCell ref="AP2:AR3"/>
    <mergeCell ref="BO2:BV2"/>
    <mergeCell ref="BC3:BD3"/>
    <mergeCell ref="BE3:BF3"/>
    <mergeCell ref="BG3:BH3"/>
    <mergeCell ref="BC2:BN2"/>
    <mergeCell ref="BK3:BL3"/>
    <mergeCell ref="BM3:BN3"/>
    <mergeCell ref="BI3:BJ3"/>
    <mergeCell ref="BU3:BV3"/>
  </mergeCells>
  <pageMargins left="0.70866141732283472" right="0.70866141732283472" top="0.74803149606299213" bottom="0.74803149606299213" header="0.31496062992125984" footer="0.31496062992125984"/>
  <pageSetup paperSize="9" scale="10" fitToHeight="0" orientation="portrait" r:id="rId1"/>
  <headerFooter>
    <oddFooter>&amp;R&amp;G</oddFooter>
  </headerFooter>
  <drawing r:id="rId2"/>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sheetPr>
  <dimension ref="B1:BV27"/>
  <sheetViews>
    <sheetView showGridLines="0" zoomScale="80" zoomScaleNormal="80" workbookViewId="0"/>
  </sheetViews>
  <sheetFormatPr baseColWidth="10" defaultColWidth="9.140625" defaultRowHeight="12.75" x14ac:dyDescent="0.25"/>
  <cols>
    <col min="1" max="1" width="4.42578125" style="58" customWidth="1"/>
    <col min="2" max="2" width="28.5703125" style="130" customWidth="1"/>
    <col min="3" max="3" width="11.42578125" style="58"/>
    <col min="4" max="4" width="56.42578125" style="58" customWidth="1"/>
    <col min="5" max="5" width="33.42578125" style="58" customWidth="1"/>
    <col min="6" max="6" width="28.42578125" style="58" customWidth="1"/>
    <col min="7" max="7" width="35.140625" style="58" customWidth="1"/>
    <col min="8" max="9" width="28.42578125" style="58" customWidth="1"/>
    <col min="10" max="10" width="49.5703125" style="58" bestFit="1" customWidth="1"/>
    <col min="11" max="11" width="18.140625" style="58" customWidth="1"/>
    <col min="12" max="37" width="8.42578125" style="58" customWidth="1"/>
    <col min="38" max="49" width="6.5703125" style="58" customWidth="1"/>
    <col min="50" max="50" width="11.42578125" style="58" customWidth="1"/>
    <col min="51" max="54" width="11.42578125" style="58"/>
    <col min="55" max="55" width="51" style="58" customWidth="1"/>
    <col min="56" max="56" width="33.42578125" style="58" customWidth="1"/>
    <col min="57" max="57" width="44.140625" style="58" customWidth="1"/>
    <col min="58" max="58" width="30.42578125" style="58" customWidth="1"/>
    <col min="59" max="59" width="54.85546875" style="58" customWidth="1"/>
    <col min="60" max="60" width="63.42578125" style="58" customWidth="1"/>
    <col min="61" max="61" width="73.42578125" style="58" customWidth="1"/>
    <col min="62" max="62" width="57" style="58" customWidth="1"/>
    <col min="63" max="63" width="39" style="58" customWidth="1"/>
    <col min="64" max="64" width="31.7109375" style="58" customWidth="1"/>
    <col min="65" max="65" width="76.5703125" style="58" customWidth="1"/>
    <col min="66" max="66" width="64.5703125" style="58" customWidth="1"/>
    <col min="67" max="67" width="70.7109375" style="133" customWidth="1"/>
    <col min="68" max="68" width="30.7109375" style="58" customWidth="1"/>
    <col min="69" max="69" width="100.7109375" style="58" customWidth="1"/>
    <col min="70" max="70" width="30.7109375" style="58" customWidth="1"/>
    <col min="71" max="71" width="70.7109375" style="58" customWidth="1"/>
    <col min="72" max="72" width="30.7109375" style="58" customWidth="1"/>
    <col min="73" max="73" width="13.140625" style="58" customWidth="1"/>
    <col min="74" max="74" width="15.42578125" style="58" customWidth="1"/>
    <col min="75" max="16384" width="9.140625" style="58"/>
  </cols>
  <sheetData>
    <row r="1" spans="2:74" ht="133.5" customHeight="1" thickBot="1" x14ac:dyDescent="0.3">
      <c r="B1" s="131"/>
      <c r="C1" s="620" t="s">
        <v>0</v>
      </c>
      <c r="D1" s="620"/>
      <c r="E1" s="620"/>
      <c r="F1" s="620"/>
      <c r="G1" s="620"/>
      <c r="H1" s="620"/>
      <c r="I1" s="620"/>
      <c r="J1" s="620"/>
      <c r="K1" s="169" t="s">
        <v>1</v>
      </c>
    </row>
    <row r="2" spans="2:74" ht="42.95" customHeight="1" thickBot="1" x14ac:dyDescent="0.3">
      <c r="B2" s="170"/>
      <c r="C2" s="171"/>
      <c r="D2" s="171"/>
      <c r="E2" s="171"/>
      <c r="F2" s="171"/>
      <c r="G2" s="171"/>
      <c r="H2" s="171"/>
      <c r="I2" s="171"/>
      <c r="J2" s="171"/>
      <c r="K2" s="172"/>
      <c r="L2" s="611" t="s">
        <v>69</v>
      </c>
      <c r="M2" s="611"/>
      <c r="N2" s="611"/>
      <c r="O2" s="611" t="s">
        <v>70</v>
      </c>
      <c r="P2" s="611"/>
      <c r="Q2" s="611"/>
      <c r="R2" s="611" t="s">
        <v>71</v>
      </c>
      <c r="S2" s="611"/>
      <c r="T2" s="611"/>
      <c r="U2" s="611" t="s">
        <v>72</v>
      </c>
      <c r="V2" s="611"/>
      <c r="W2" s="611"/>
      <c r="X2" s="611" t="s">
        <v>73</v>
      </c>
      <c r="Y2" s="611"/>
      <c r="Z2" s="611"/>
      <c r="AA2" s="611" t="s">
        <v>74</v>
      </c>
      <c r="AB2" s="611"/>
      <c r="AC2" s="611"/>
      <c r="AD2" s="611" t="s">
        <v>75</v>
      </c>
      <c r="AE2" s="611"/>
      <c r="AF2" s="611"/>
      <c r="AG2" s="611" t="s">
        <v>76</v>
      </c>
      <c r="AH2" s="611"/>
      <c r="AI2" s="611"/>
      <c r="AJ2" s="611" t="s">
        <v>77</v>
      </c>
      <c r="AK2" s="611"/>
      <c r="AL2" s="611"/>
      <c r="AM2" s="611" t="s">
        <v>78</v>
      </c>
      <c r="AN2" s="611"/>
      <c r="AO2" s="611"/>
      <c r="AP2" s="611" t="s">
        <v>79</v>
      </c>
      <c r="AQ2" s="611"/>
      <c r="AR2" s="611"/>
      <c r="AS2" s="611" t="s">
        <v>80</v>
      </c>
      <c r="AT2" s="611"/>
      <c r="AU2" s="611"/>
      <c r="AV2" s="612" t="s">
        <v>81</v>
      </c>
      <c r="AW2" s="612"/>
      <c r="AX2" s="612"/>
      <c r="AY2" s="611" t="s">
        <v>82</v>
      </c>
      <c r="AZ2" s="611"/>
      <c r="BA2" s="613" t="s">
        <v>83</v>
      </c>
      <c r="BB2" s="613"/>
      <c r="BC2" s="606" t="s">
        <v>84</v>
      </c>
      <c r="BD2" s="607"/>
      <c r="BE2" s="607"/>
      <c r="BF2" s="607"/>
      <c r="BG2" s="607"/>
      <c r="BH2" s="607"/>
      <c r="BI2" s="607"/>
      <c r="BJ2" s="607"/>
      <c r="BK2" s="607"/>
      <c r="BL2" s="607"/>
      <c r="BM2" s="607"/>
      <c r="BN2" s="608"/>
      <c r="BO2" s="599" t="s">
        <v>85</v>
      </c>
      <c r="BP2" s="600"/>
      <c r="BQ2" s="600"/>
      <c r="BR2" s="600"/>
      <c r="BS2" s="600"/>
      <c r="BT2" s="600"/>
      <c r="BU2" s="600"/>
      <c r="BV2" s="601"/>
    </row>
    <row r="3" spans="2:74" ht="60" customHeight="1" thickBot="1" x14ac:dyDescent="0.3">
      <c r="B3" s="621" t="s">
        <v>36</v>
      </c>
      <c r="C3" s="622"/>
      <c r="D3" s="622"/>
      <c r="E3" s="622"/>
      <c r="F3" s="622"/>
      <c r="G3" s="622"/>
      <c r="H3" s="622"/>
      <c r="I3" s="622"/>
      <c r="J3" s="622"/>
      <c r="K3" s="629"/>
      <c r="L3" s="611"/>
      <c r="M3" s="611"/>
      <c r="N3" s="611"/>
      <c r="O3" s="611"/>
      <c r="P3" s="611"/>
      <c r="Q3" s="611"/>
      <c r="R3" s="611"/>
      <c r="S3" s="611"/>
      <c r="T3" s="611"/>
      <c r="U3" s="611"/>
      <c r="V3" s="611"/>
      <c r="W3" s="611"/>
      <c r="X3" s="611"/>
      <c r="Y3" s="611"/>
      <c r="Z3" s="611"/>
      <c r="AA3" s="611"/>
      <c r="AB3" s="611"/>
      <c r="AC3" s="611"/>
      <c r="AD3" s="611"/>
      <c r="AE3" s="611"/>
      <c r="AF3" s="611"/>
      <c r="AG3" s="611"/>
      <c r="AH3" s="611"/>
      <c r="AI3" s="611"/>
      <c r="AJ3" s="611"/>
      <c r="AK3" s="611"/>
      <c r="AL3" s="611"/>
      <c r="AM3" s="611"/>
      <c r="AN3" s="611"/>
      <c r="AO3" s="611"/>
      <c r="AP3" s="611"/>
      <c r="AQ3" s="611"/>
      <c r="AR3" s="611"/>
      <c r="AS3" s="611"/>
      <c r="AT3" s="611"/>
      <c r="AU3" s="611"/>
      <c r="AV3" s="612"/>
      <c r="AW3" s="612"/>
      <c r="AX3" s="612"/>
      <c r="AY3" s="611"/>
      <c r="AZ3" s="611"/>
      <c r="BA3" s="32"/>
      <c r="BB3" s="36">
        <v>0.2</v>
      </c>
      <c r="BC3" s="602" t="s">
        <v>86</v>
      </c>
      <c r="BD3" s="603"/>
      <c r="BE3" s="602" t="s">
        <v>87</v>
      </c>
      <c r="BF3" s="603"/>
      <c r="BG3" s="604" t="s">
        <v>383</v>
      </c>
      <c r="BH3" s="605"/>
      <c r="BI3" s="604" t="s">
        <v>89</v>
      </c>
      <c r="BJ3" s="605"/>
      <c r="BK3" s="604" t="s">
        <v>90</v>
      </c>
      <c r="BL3" s="605"/>
      <c r="BM3" s="604" t="s">
        <v>91</v>
      </c>
      <c r="BN3" s="605"/>
      <c r="BO3" s="265" t="s">
        <v>384</v>
      </c>
      <c r="BP3" s="265" t="s">
        <v>93</v>
      </c>
      <c r="BQ3" s="265" t="s">
        <v>94</v>
      </c>
      <c r="BR3" s="265" t="s">
        <v>95</v>
      </c>
      <c r="BS3" s="50" t="s">
        <v>96</v>
      </c>
      <c r="BT3" s="50" t="s">
        <v>1206</v>
      </c>
      <c r="BU3" s="50" t="s">
        <v>97</v>
      </c>
      <c r="BV3" s="50"/>
    </row>
    <row r="4" spans="2:74" ht="45.75" customHeight="1" thickBot="1" x14ac:dyDescent="0.3">
      <c r="B4" s="134" t="s">
        <v>98</v>
      </c>
      <c r="C4" s="173" t="s">
        <v>99</v>
      </c>
      <c r="D4" s="174" t="s">
        <v>7</v>
      </c>
      <c r="E4" s="175" t="s">
        <v>9</v>
      </c>
      <c r="F4" s="176" t="s">
        <v>100</v>
      </c>
      <c r="G4" s="177" t="s">
        <v>101</v>
      </c>
      <c r="H4" s="178" t="s">
        <v>19</v>
      </c>
      <c r="I4" s="179" t="s">
        <v>17</v>
      </c>
      <c r="J4" s="178" t="s">
        <v>15</v>
      </c>
      <c r="K4" s="176" t="s">
        <v>51</v>
      </c>
      <c r="L4" s="37" t="s">
        <v>102</v>
      </c>
      <c r="M4" s="38" t="s">
        <v>103</v>
      </c>
      <c r="N4" s="39" t="s">
        <v>104</v>
      </c>
      <c r="O4" s="37" t="s">
        <v>102</v>
      </c>
      <c r="P4" s="38" t="s">
        <v>103</v>
      </c>
      <c r="Q4" s="39" t="s">
        <v>104</v>
      </c>
      <c r="R4" s="37" t="s">
        <v>102</v>
      </c>
      <c r="S4" s="38" t="s">
        <v>103</v>
      </c>
      <c r="T4" s="39" t="s">
        <v>104</v>
      </c>
      <c r="U4" s="37" t="s">
        <v>102</v>
      </c>
      <c r="V4" s="38" t="s">
        <v>103</v>
      </c>
      <c r="W4" s="39" t="s">
        <v>104</v>
      </c>
      <c r="X4" s="37" t="s">
        <v>102</v>
      </c>
      <c r="Y4" s="38" t="s">
        <v>103</v>
      </c>
      <c r="Z4" s="39" t="s">
        <v>104</v>
      </c>
      <c r="AA4" s="37" t="s">
        <v>102</v>
      </c>
      <c r="AB4" s="38" t="s">
        <v>103</v>
      </c>
      <c r="AC4" s="39" t="s">
        <v>104</v>
      </c>
      <c r="AD4" s="37" t="s">
        <v>102</v>
      </c>
      <c r="AE4" s="38" t="s">
        <v>103</v>
      </c>
      <c r="AF4" s="39" t="s">
        <v>104</v>
      </c>
      <c r="AG4" s="37" t="s">
        <v>102</v>
      </c>
      <c r="AH4" s="38" t="s">
        <v>103</v>
      </c>
      <c r="AI4" s="39" t="s">
        <v>104</v>
      </c>
      <c r="AJ4" s="37" t="s">
        <v>102</v>
      </c>
      <c r="AK4" s="38" t="s">
        <v>103</v>
      </c>
      <c r="AL4" s="39" t="s">
        <v>104</v>
      </c>
      <c r="AM4" s="37" t="s">
        <v>102</v>
      </c>
      <c r="AN4" s="38" t="s">
        <v>103</v>
      </c>
      <c r="AO4" s="39" t="s">
        <v>104</v>
      </c>
      <c r="AP4" s="37" t="s">
        <v>102</v>
      </c>
      <c r="AQ4" s="38" t="s">
        <v>103</v>
      </c>
      <c r="AR4" s="39" t="s">
        <v>104</v>
      </c>
      <c r="AS4" s="37" t="s">
        <v>102</v>
      </c>
      <c r="AT4" s="38" t="s">
        <v>103</v>
      </c>
      <c r="AU4" s="39" t="s">
        <v>104</v>
      </c>
      <c r="AV4" s="37" t="s">
        <v>102</v>
      </c>
      <c r="AW4" s="38" t="s">
        <v>103</v>
      </c>
      <c r="AX4" s="39" t="s">
        <v>104</v>
      </c>
      <c r="AY4" s="37" t="s">
        <v>102</v>
      </c>
      <c r="AZ4" s="38" t="s">
        <v>103</v>
      </c>
      <c r="BA4" s="39" t="s">
        <v>104</v>
      </c>
      <c r="BB4" s="40">
        <f>SUM(BB5:BB26)</f>
        <v>0.23655913978494617</v>
      </c>
      <c r="BC4" s="41" t="s">
        <v>105</v>
      </c>
      <c r="BD4" s="41" t="s">
        <v>106</v>
      </c>
      <c r="BE4" s="41" t="s">
        <v>105</v>
      </c>
      <c r="BF4" s="41" t="s">
        <v>106</v>
      </c>
      <c r="BG4" s="42" t="s">
        <v>105</v>
      </c>
      <c r="BH4" s="42" t="s">
        <v>106</v>
      </c>
      <c r="BI4" s="42" t="s">
        <v>105</v>
      </c>
      <c r="BJ4" s="42" t="s">
        <v>106</v>
      </c>
      <c r="BK4" s="42" t="s">
        <v>105</v>
      </c>
      <c r="BL4" s="42" t="s">
        <v>106</v>
      </c>
      <c r="BM4" s="421" t="s">
        <v>105</v>
      </c>
      <c r="BN4" s="421" t="s">
        <v>106</v>
      </c>
      <c r="BO4" s="465"/>
      <c r="BP4" s="33"/>
      <c r="BQ4" s="33"/>
      <c r="BR4" s="33"/>
      <c r="BS4" s="33"/>
      <c r="BT4" s="33"/>
      <c r="BU4" s="34" t="s">
        <v>107</v>
      </c>
      <c r="BV4" s="34" t="s">
        <v>108</v>
      </c>
    </row>
    <row r="5" spans="2:74" s="141" customFormat="1" ht="313.5" customHeight="1" x14ac:dyDescent="0.2">
      <c r="B5" s="626" t="s">
        <v>385</v>
      </c>
      <c r="C5" s="490" t="s">
        <v>386</v>
      </c>
      <c r="D5" s="168" t="s">
        <v>387</v>
      </c>
      <c r="E5" s="168" t="s">
        <v>388</v>
      </c>
      <c r="F5" s="491" t="s">
        <v>357</v>
      </c>
      <c r="G5" s="168" t="s">
        <v>389</v>
      </c>
      <c r="H5" s="410" t="s">
        <v>390</v>
      </c>
      <c r="I5" s="168" t="s">
        <v>391</v>
      </c>
      <c r="J5" s="140">
        <v>45412</v>
      </c>
      <c r="K5" s="180">
        <f>PTEP!$G$11/PTEP!$D$11</f>
        <v>1.0752688172043012E-2</v>
      </c>
      <c r="L5" s="27"/>
      <c r="M5" s="27"/>
      <c r="N5" s="29"/>
      <c r="O5" s="27"/>
      <c r="P5" s="27"/>
      <c r="Q5" s="29"/>
      <c r="R5" s="27"/>
      <c r="S5" s="27"/>
      <c r="T5" s="29"/>
      <c r="U5" s="27">
        <v>1</v>
      </c>
      <c r="V5" s="27">
        <v>1</v>
      </c>
      <c r="W5" s="181">
        <f>V5/U5</f>
        <v>1</v>
      </c>
      <c r="X5" s="27"/>
      <c r="Y5" s="30"/>
      <c r="Z5" s="30"/>
      <c r="AA5" s="27"/>
      <c r="AB5" s="30"/>
      <c r="AC5" s="30"/>
      <c r="AD5" s="27"/>
      <c r="AE5" s="30"/>
      <c r="AF5" s="30"/>
      <c r="AG5" s="27"/>
      <c r="AH5" s="30"/>
      <c r="AI5" s="30"/>
      <c r="AJ5" s="27"/>
      <c r="AK5" s="30"/>
      <c r="AL5" s="30"/>
      <c r="AM5" s="27"/>
      <c r="AN5" s="30"/>
      <c r="AO5" s="30"/>
      <c r="AP5" s="27"/>
      <c r="AQ5" s="30"/>
      <c r="AR5" s="30"/>
      <c r="AS5" s="27"/>
      <c r="AT5" s="30"/>
      <c r="AU5" s="30"/>
      <c r="AV5" s="27"/>
      <c r="AW5" s="30"/>
      <c r="AX5" s="30"/>
      <c r="AY5" s="27">
        <f>L5+O5+R5+U5+X5++AA5+AD5+AG5+AJ5+AM5+AP5+AS5+AV5</f>
        <v>1</v>
      </c>
      <c r="AZ5" s="28">
        <f>M5+P5+S5+V5+Y5+AB5+AE5+AH5+AK5+AN5+AQ5+AT5+AW5</f>
        <v>1</v>
      </c>
      <c r="BA5" s="35">
        <f>AZ5/AY5</f>
        <v>1</v>
      </c>
      <c r="BB5" s="43">
        <f t="shared" ref="BB5:BB26" si="0">IFERROR(BA5*K5,"")</f>
        <v>1.0752688172043012E-2</v>
      </c>
      <c r="BC5" s="63"/>
      <c r="BD5" s="63" t="s">
        <v>134</v>
      </c>
      <c r="BE5" s="63" t="s">
        <v>392</v>
      </c>
      <c r="BF5" s="63" t="s">
        <v>393</v>
      </c>
      <c r="BG5" s="56"/>
      <c r="BH5" s="63" t="s">
        <v>394</v>
      </c>
      <c r="BI5" s="56"/>
      <c r="BJ5" s="27" t="s">
        <v>380</v>
      </c>
      <c r="BK5" s="56"/>
      <c r="BL5" s="385"/>
      <c r="BM5" s="416"/>
      <c r="BN5" s="417" t="s">
        <v>123</v>
      </c>
      <c r="BO5" s="484" t="s">
        <v>395</v>
      </c>
      <c r="BP5" s="414" t="s">
        <v>126</v>
      </c>
      <c r="BQ5" s="63" t="s">
        <v>396</v>
      </c>
      <c r="BR5" s="62" t="s">
        <v>126</v>
      </c>
      <c r="BS5" s="63" t="s">
        <v>1210</v>
      </c>
      <c r="BT5" s="52" t="s">
        <v>126</v>
      </c>
      <c r="BU5" s="67">
        <f>BA5</f>
        <v>1</v>
      </c>
      <c r="BV5" s="68">
        <f>BB5</f>
        <v>1.0752688172043012E-2</v>
      </c>
    </row>
    <row r="6" spans="2:74" s="141" customFormat="1" ht="409.5" x14ac:dyDescent="0.2">
      <c r="B6" s="627"/>
      <c r="C6" s="492" t="s">
        <v>397</v>
      </c>
      <c r="D6" s="166" t="s">
        <v>398</v>
      </c>
      <c r="E6" s="182" t="s">
        <v>399</v>
      </c>
      <c r="F6" s="183" t="s">
        <v>357</v>
      </c>
      <c r="G6" s="182"/>
      <c r="H6" s="184" t="s">
        <v>390</v>
      </c>
      <c r="I6" s="185" t="s">
        <v>400</v>
      </c>
      <c r="J6" s="186" t="s">
        <v>401</v>
      </c>
      <c r="K6" s="187">
        <f>PTEP!$G$11/PTEP!$D$11</f>
        <v>1.0752688172043012E-2</v>
      </c>
      <c r="L6" s="27"/>
      <c r="M6" s="27"/>
      <c r="N6" s="29"/>
      <c r="O6" s="27">
        <v>1</v>
      </c>
      <c r="P6" s="27">
        <v>1</v>
      </c>
      <c r="Q6" s="181">
        <f>P6/O6</f>
        <v>1</v>
      </c>
      <c r="R6" s="27"/>
      <c r="S6" s="27"/>
      <c r="T6" s="29"/>
      <c r="U6" s="27"/>
      <c r="V6" s="27"/>
      <c r="W6" s="27"/>
      <c r="X6" s="27">
        <v>1</v>
      </c>
      <c r="Y6" s="27">
        <v>1</v>
      </c>
      <c r="Z6" s="181">
        <f>Y6/X6</f>
        <v>1</v>
      </c>
      <c r="AA6" s="27"/>
      <c r="AB6" s="30"/>
      <c r="AC6" s="30"/>
      <c r="AD6" s="27"/>
      <c r="AE6" s="30"/>
      <c r="AF6" s="30"/>
      <c r="AG6" s="27">
        <v>1</v>
      </c>
      <c r="AH6" s="27">
        <v>1</v>
      </c>
      <c r="AI6" s="181">
        <f>AH6/AG6</f>
        <v>1</v>
      </c>
      <c r="AJ6" s="27"/>
      <c r="AK6" s="30"/>
      <c r="AL6" s="31"/>
      <c r="AM6" s="27"/>
      <c r="AN6" s="30"/>
      <c r="AO6" s="30"/>
      <c r="AP6" s="27">
        <v>1</v>
      </c>
      <c r="AQ6" s="27">
        <v>1</v>
      </c>
      <c r="AR6" s="181">
        <f>AQ6/AP6</f>
        <v>1</v>
      </c>
      <c r="AS6" s="27"/>
      <c r="AT6" s="30"/>
      <c r="AU6" s="30"/>
      <c r="AV6" s="27"/>
      <c r="AW6" s="30"/>
      <c r="AX6" s="30"/>
      <c r="AY6" s="27">
        <f t="shared" ref="AY6:AY26" si="1">L6+O6+R6+U6+X6++AA6+AD6+AG6+AJ6+AM6+AP6+AS6+AV6</f>
        <v>4</v>
      </c>
      <c r="AZ6" s="28">
        <f t="shared" ref="AZ6:AZ26" si="2">M6+P6+S6+V6+Y6+AB6+AE6+AH6+AK6+AN6+AQ6+AT6+AW6</f>
        <v>4</v>
      </c>
      <c r="BA6" s="35">
        <f t="shared" ref="BA6:BA16" si="3">AZ6/AY6</f>
        <v>1</v>
      </c>
      <c r="BB6" s="43">
        <f t="shared" si="0"/>
        <v>1.0752688172043012E-2</v>
      </c>
      <c r="BC6" s="63" t="s">
        <v>402</v>
      </c>
      <c r="BD6" s="63" t="s">
        <v>403</v>
      </c>
      <c r="BE6" s="63"/>
      <c r="BF6" s="63" t="s">
        <v>135</v>
      </c>
      <c r="BG6" s="56" t="s">
        <v>404</v>
      </c>
      <c r="BH6" s="56" t="s">
        <v>405</v>
      </c>
      <c r="BI6" s="56" t="s">
        <v>406</v>
      </c>
      <c r="BJ6" s="56" t="s">
        <v>407</v>
      </c>
      <c r="BK6" s="56"/>
      <c r="BL6" s="419" t="s">
        <v>135</v>
      </c>
      <c r="BM6" s="416" t="s">
        <v>408</v>
      </c>
      <c r="BN6" s="482" t="s">
        <v>409</v>
      </c>
      <c r="BO6" s="485" t="s">
        <v>410</v>
      </c>
      <c r="BP6" s="415" t="s">
        <v>126</v>
      </c>
      <c r="BQ6" s="63" t="s">
        <v>411</v>
      </c>
      <c r="BR6" s="62" t="s">
        <v>126</v>
      </c>
      <c r="BS6" s="63" t="s">
        <v>1224</v>
      </c>
      <c r="BT6" s="52" t="s">
        <v>126</v>
      </c>
      <c r="BU6" s="67">
        <f>BA6</f>
        <v>1</v>
      </c>
      <c r="BV6" s="68">
        <f t="shared" ref="BV6:BV26" si="4">BB6</f>
        <v>1.0752688172043012E-2</v>
      </c>
    </row>
    <row r="7" spans="2:74" s="141" customFormat="1" ht="408.75" thickBot="1" x14ac:dyDescent="0.25">
      <c r="B7" s="627"/>
      <c r="C7" s="493" t="s">
        <v>412</v>
      </c>
      <c r="D7" s="494" t="s">
        <v>413</v>
      </c>
      <c r="E7" s="188" t="s">
        <v>414</v>
      </c>
      <c r="F7" s="188" t="s">
        <v>307</v>
      </c>
      <c r="G7" s="188"/>
      <c r="H7" s="189" t="s">
        <v>390</v>
      </c>
      <c r="I7" s="190" t="s">
        <v>144</v>
      </c>
      <c r="J7" s="191" t="s">
        <v>415</v>
      </c>
      <c r="K7" s="192">
        <f>PTEP!$G$11/PTEP!$D$11</f>
        <v>1.0752688172043012E-2</v>
      </c>
      <c r="L7" s="27"/>
      <c r="M7" s="27"/>
      <c r="N7" s="29"/>
      <c r="O7" s="27"/>
      <c r="P7" s="27"/>
      <c r="Q7" s="29"/>
      <c r="R7" s="27">
        <v>3</v>
      </c>
      <c r="S7" s="27">
        <v>3</v>
      </c>
      <c r="T7" s="181">
        <f>S7/R7</f>
        <v>1</v>
      </c>
      <c r="U7" s="27"/>
      <c r="V7" s="27"/>
      <c r="W7" s="29"/>
      <c r="X7" s="27"/>
      <c r="Y7" s="30"/>
      <c r="Z7" s="30"/>
      <c r="AA7" s="27">
        <v>3</v>
      </c>
      <c r="AB7" s="27">
        <v>3</v>
      </c>
      <c r="AC7" s="181">
        <f>AB7/AA7</f>
        <v>1</v>
      </c>
      <c r="AD7" s="27"/>
      <c r="AE7" s="30"/>
      <c r="AF7" s="30"/>
      <c r="AG7" s="27"/>
      <c r="AH7" s="30"/>
      <c r="AI7" s="30"/>
      <c r="AJ7" s="27">
        <v>3</v>
      </c>
      <c r="AK7" s="27">
        <v>3</v>
      </c>
      <c r="AL7" s="181">
        <f>AK7/AJ7</f>
        <v>1</v>
      </c>
      <c r="AM7" s="27"/>
      <c r="AN7" s="30"/>
      <c r="AO7" s="30"/>
      <c r="AP7" s="27"/>
      <c r="AQ7" s="30"/>
      <c r="AR7" s="31"/>
      <c r="AS7" s="27"/>
      <c r="AT7" s="30"/>
      <c r="AU7" s="30"/>
      <c r="AV7" s="27"/>
      <c r="AW7" s="30"/>
      <c r="AX7" s="30"/>
      <c r="AY7" s="27">
        <f t="shared" si="1"/>
        <v>9</v>
      </c>
      <c r="AZ7" s="28">
        <f t="shared" si="2"/>
        <v>9</v>
      </c>
      <c r="BA7" s="35">
        <f t="shared" si="3"/>
        <v>1</v>
      </c>
      <c r="BB7" s="43">
        <f t="shared" si="0"/>
        <v>1.0752688172043012E-2</v>
      </c>
      <c r="BC7" s="63"/>
      <c r="BD7" s="63" t="s">
        <v>416</v>
      </c>
      <c r="BE7" s="63" t="s">
        <v>417</v>
      </c>
      <c r="BF7" s="63" t="s">
        <v>418</v>
      </c>
      <c r="BG7" s="56" t="s">
        <v>419</v>
      </c>
      <c r="BH7" s="56" t="s">
        <v>420</v>
      </c>
      <c r="BI7" s="56"/>
      <c r="BJ7" s="56" t="s">
        <v>421</v>
      </c>
      <c r="BK7" s="122" t="s">
        <v>422</v>
      </c>
      <c r="BL7" s="385" t="s">
        <v>423</v>
      </c>
      <c r="BM7" s="399" t="s">
        <v>424</v>
      </c>
      <c r="BN7" s="417" t="s">
        <v>230</v>
      </c>
      <c r="BO7" s="485" t="s">
        <v>425</v>
      </c>
      <c r="BP7" s="415" t="s">
        <v>126</v>
      </c>
      <c r="BQ7" s="63" t="s">
        <v>426</v>
      </c>
      <c r="BR7" s="62" t="s">
        <v>126</v>
      </c>
      <c r="BS7" s="63" t="s">
        <v>1225</v>
      </c>
      <c r="BT7" s="52" t="s">
        <v>126</v>
      </c>
      <c r="BU7" s="67">
        <f>BA7</f>
        <v>1</v>
      </c>
      <c r="BV7" s="68">
        <f t="shared" si="4"/>
        <v>1.0752688172043012E-2</v>
      </c>
    </row>
    <row r="8" spans="2:74" s="141" customFormat="1" ht="164.25" customHeight="1" x14ac:dyDescent="0.25">
      <c r="B8" s="626" t="s">
        <v>427</v>
      </c>
      <c r="C8" s="492" t="s">
        <v>428</v>
      </c>
      <c r="D8" s="184" t="s">
        <v>429</v>
      </c>
      <c r="E8" s="182" t="s">
        <v>430</v>
      </c>
      <c r="F8" s="182" t="s">
        <v>357</v>
      </c>
      <c r="G8" s="182"/>
      <c r="H8" s="184" t="s">
        <v>390</v>
      </c>
      <c r="I8" s="182" t="s">
        <v>431</v>
      </c>
      <c r="J8" s="143">
        <v>45641</v>
      </c>
      <c r="K8" s="193">
        <f>PTEP!$G$11/PTEP!$D$11</f>
        <v>1.0752688172043012E-2</v>
      </c>
      <c r="L8" s="27"/>
      <c r="M8" s="27"/>
      <c r="N8" s="29"/>
      <c r="O8" s="27"/>
      <c r="P8" s="27"/>
      <c r="Q8" s="29"/>
      <c r="R8" s="27"/>
      <c r="S8" s="27"/>
      <c r="T8" s="29"/>
      <c r="U8" s="27"/>
      <c r="V8" s="27"/>
      <c r="W8" s="27"/>
      <c r="X8" s="27"/>
      <c r="Y8" s="30"/>
      <c r="Z8" s="30"/>
      <c r="AA8" s="27"/>
      <c r="AB8" s="30"/>
      <c r="AC8" s="30"/>
      <c r="AD8" s="27"/>
      <c r="AE8" s="30"/>
      <c r="AF8" s="30"/>
      <c r="AG8" s="27"/>
      <c r="AH8" s="30"/>
      <c r="AI8" s="30"/>
      <c r="AJ8" s="27"/>
      <c r="AK8" s="30"/>
      <c r="AL8" s="30"/>
      <c r="AM8" s="27"/>
      <c r="AN8" s="30"/>
      <c r="AO8" s="30"/>
      <c r="AP8" s="27"/>
      <c r="AQ8" s="30"/>
      <c r="AR8" s="30"/>
      <c r="AS8" s="27">
        <v>1</v>
      </c>
      <c r="AT8" s="27">
        <v>1</v>
      </c>
      <c r="AU8" s="194">
        <f>AT8/AS8</f>
        <v>1</v>
      </c>
      <c r="AV8" s="27"/>
      <c r="AW8" s="30"/>
      <c r="AX8" s="30"/>
      <c r="AY8" s="27">
        <f t="shared" si="1"/>
        <v>1</v>
      </c>
      <c r="AZ8" s="28">
        <f t="shared" si="2"/>
        <v>1</v>
      </c>
      <c r="BA8" s="35">
        <f t="shared" si="3"/>
        <v>1</v>
      </c>
      <c r="BB8" s="43">
        <f t="shared" si="0"/>
        <v>1.0752688172043012E-2</v>
      </c>
      <c r="BC8" s="66"/>
      <c r="BD8" s="66" t="s">
        <v>134</v>
      </c>
      <c r="BE8" s="66"/>
      <c r="BF8" s="66" t="s">
        <v>135</v>
      </c>
      <c r="BG8" s="55"/>
      <c r="BH8" s="66" t="s">
        <v>135</v>
      </c>
      <c r="BI8" s="56"/>
      <c r="BJ8" s="56" t="s">
        <v>432</v>
      </c>
      <c r="BK8" s="55"/>
      <c r="BL8" s="388" t="s">
        <v>135</v>
      </c>
      <c r="BM8" s="399" t="s">
        <v>433</v>
      </c>
      <c r="BN8" s="483" t="s">
        <v>434</v>
      </c>
      <c r="BO8" s="420" t="s">
        <v>186</v>
      </c>
      <c r="BP8" s="52" t="s">
        <v>128</v>
      </c>
      <c r="BQ8" s="63" t="s">
        <v>187</v>
      </c>
      <c r="BR8" s="52" t="s">
        <v>128</v>
      </c>
      <c r="BS8" s="63" t="s">
        <v>1232</v>
      </c>
      <c r="BT8" s="52" t="s">
        <v>126</v>
      </c>
      <c r="BU8" s="67">
        <f>BA8</f>
        <v>1</v>
      </c>
      <c r="BV8" s="68">
        <f t="shared" si="4"/>
        <v>1.0752688172043012E-2</v>
      </c>
    </row>
    <row r="9" spans="2:74" s="141" customFormat="1" ht="250.5" customHeight="1" x14ac:dyDescent="0.25">
      <c r="B9" s="627"/>
      <c r="C9" s="492" t="s">
        <v>435</v>
      </c>
      <c r="D9" s="184" t="s">
        <v>436</v>
      </c>
      <c r="E9" s="184" t="s">
        <v>437</v>
      </c>
      <c r="F9" s="184" t="s">
        <v>438</v>
      </c>
      <c r="G9" s="182"/>
      <c r="H9" s="184" t="s">
        <v>390</v>
      </c>
      <c r="I9" s="182" t="s">
        <v>439</v>
      </c>
      <c r="J9" s="186" t="s">
        <v>440</v>
      </c>
      <c r="K9" s="187">
        <f>PTEP!$G$11/PTEP!$D$11</f>
        <v>1.0752688172043012E-2</v>
      </c>
      <c r="L9" s="27"/>
      <c r="M9" s="27"/>
      <c r="N9" s="29"/>
      <c r="O9" s="27"/>
      <c r="P9" s="27"/>
      <c r="Q9" s="29"/>
      <c r="R9" s="27"/>
      <c r="S9" s="27"/>
      <c r="T9" s="29"/>
      <c r="U9" s="27">
        <v>1</v>
      </c>
      <c r="V9" s="27">
        <v>1</v>
      </c>
      <c r="W9" s="181">
        <f>V9/U9</f>
        <v>1</v>
      </c>
      <c r="X9" s="27"/>
      <c r="Y9" s="30"/>
      <c r="Z9" s="30"/>
      <c r="AA9" s="27"/>
      <c r="AB9" s="30"/>
      <c r="AC9" s="30"/>
      <c r="AD9" s="27">
        <v>1</v>
      </c>
      <c r="AE9" s="27">
        <v>1</v>
      </c>
      <c r="AF9" s="181">
        <f>AE9/AD9</f>
        <v>1</v>
      </c>
      <c r="AG9" s="27"/>
      <c r="AH9" s="30"/>
      <c r="AI9" s="30"/>
      <c r="AJ9" s="27">
        <v>1</v>
      </c>
      <c r="AK9" s="27">
        <v>1</v>
      </c>
      <c r="AL9" s="181">
        <f>AK9/AJ9</f>
        <v>1</v>
      </c>
      <c r="AM9" s="27"/>
      <c r="AN9" s="30"/>
      <c r="AO9" s="30"/>
      <c r="AP9" s="27"/>
      <c r="AQ9" s="30"/>
      <c r="AR9" s="30"/>
      <c r="AS9" s="27"/>
      <c r="AT9" s="30"/>
      <c r="AU9" s="30"/>
      <c r="AV9" s="27"/>
      <c r="AW9" s="30"/>
      <c r="AX9" s="30"/>
      <c r="AY9" s="27">
        <f t="shared" si="1"/>
        <v>3</v>
      </c>
      <c r="AZ9" s="28">
        <f t="shared" si="2"/>
        <v>3</v>
      </c>
      <c r="BA9" s="35">
        <f t="shared" si="3"/>
        <v>1</v>
      </c>
      <c r="BB9" s="43">
        <f t="shared" si="0"/>
        <v>1.0752688172043012E-2</v>
      </c>
      <c r="BC9" s="63"/>
      <c r="BD9" s="63" t="s">
        <v>134</v>
      </c>
      <c r="BE9" s="63" t="s">
        <v>441</v>
      </c>
      <c r="BF9" s="63" t="s">
        <v>442</v>
      </c>
      <c r="BG9" s="56"/>
      <c r="BH9" s="56" t="s">
        <v>443</v>
      </c>
      <c r="BI9" s="56" t="s">
        <v>444</v>
      </c>
      <c r="BJ9" s="56" t="s">
        <v>445</v>
      </c>
      <c r="BK9" s="56"/>
      <c r="BL9" s="56" t="s">
        <v>446</v>
      </c>
      <c r="BM9" s="422"/>
      <c r="BN9" s="401" t="s">
        <v>138</v>
      </c>
      <c r="BO9" s="63" t="s">
        <v>447</v>
      </c>
      <c r="BP9" s="62" t="s">
        <v>126</v>
      </c>
      <c r="BQ9" s="63" t="s">
        <v>1226</v>
      </c>
      <c r="BR9" s="62" t="s">
        <v>126</v>
      </c>
      <c r="BS9" s="63" t="s">
        <v>1209</v>
      </c>
      <c r="BT9" s="52" t="s">
        <v>126</v>
      </c>
      <c r="BU9" s="67">
        <f>BA9</f>
        <v>1</v>
      </c>
      <c r="BV9" s="68">
        <f t="shared" si="4"/>
        <v>1.0752688172043012E-2</v>
      </c>
    </row>
    <row r="10" spans="2:74" s="141" customFormat="1" ht="157.5" customHeight="1" x14ac:dyDescent="0.25">
      <c r="B10" s="627"/>
      <c r="C10" s="492" t="s">
        <v>448</v>
      </c>
      <c r="D10" s="182" t="s">
        <v>449</v>
      </c>
      <c r="E10" s="182" t="s">
        <v>450</v>
      </c>
      <c r="F10" s="182" t="s">
        <v>451</v>
      </c>
      <c r="G10" s="182"/>
      <c r="H10" s="182" t="s">
        <v>390</v>
      </c>
      <c r="I10" s="182" t="s">
        <v>439</v>
      </c>
      <c r="J10" s="186" t="s">
        <v>452</v>
      </c>
      <c r="K10" s="187">
        <f>PTEP!$G$11/PTEP!$D$11</f>
        <v>1.0752688172043012E-2</v>
      </c>
      <c r="L10" s="27"/>
      <c r="M10" s="27"/>
      <c r="N10" s="29"/>
      <c r="O10" s="27"/>
      <c r="P10" s="27"/>
      <c r="Q10" s="27"/>
      <c r="R10" s="27"/>
      <c r="S10" s="27"/>
      <c r="T10" s="27"/>
      <c r="U10" s="27">
        <v>1</v>
      </c>
      <c r="V10" s="27">
        <v>1</v>
      </c>
      <c r="W10" s="181">
        <f>V10/U10</f>
        <v>1</v>
      </c>
      <c r="X10" s="27"/>
      <c r="Y10" s="30"/>
      <c r="Z10" s="30"/>
      <c r="AA10" s="27"/>
      <c r="AB10" s="30"/>
      <c r="AC10" s="27"/>
      <c r="AD10" s="27"/>
      <c r="AE10" s="30"/>
      <c r="AF10" s="30"/>
      <c r="AG10" s="27"/>
      <c r="AH10" s="30"/>
      <c r="AI10" s="30"/>
      <c r="AJ10" s="27"/>
      <c r="AK10" s="30"/>
      <c r="AL10" s="30"/>
      <c r="AM10" s="27">
        <v>1</v>
      </c>
      <c r="AN10" s="27">
        <v>1</v>
      </c>
      <c r="AO10" s="181">
        <f>AN10/AM10</f>
        <v>1</v>
      </c>
      <c r="AP10" s="27">
        <v>1</v>
      </c>
      <c r="AQ10" s="27">
        <v>1</v>
      </c>
      <c r="AR10" s="181">
        <f>AQ10/AP10</f>
        <v>1</v>
      </c>
      <c r="AS10" s="27"/>
      <c r="AT10" s="30"/>
      <c r="AU10" s="30"/>
      <c r="AV10" s="27"/>
      <c r="AW10" s="30"/>
      <c r="AX10" s="30"/>
      <c r="AY10" s="27">
        <f t="shared" si="1"/>
        <v>3</v>
      </c>
      <c r="AZ10" s="28">
        <f t="shared" si="2"/>
        <v>3</v>
      </c>
      <c r="BA10" s="35">
        <f t="shared" si="3"/>
        <v>1</v>
      </c>
      <c r="BB10" s="43">
        <f t="shared" si="0"/>
        <v>1.0752688172043012E-2</v>
      </c>
      <c r="BC10" s="63"/>
      <c r="BD10" s="63" t="s">
        <v>134</v>
      </c>
      <c r="BE10" s="63" t="s">
        <v>453</v>
      </c>
      <c r="BF10" s="63" t="s">
        <v>454</v>
      </c>
      <c r="BG10" s="56"/>
      <c r="BH10" s="56" t="s">
        <v>443</v>
      </c>
      <c r="BI10" s="56"/>
      <c r="BJ10" s="56" t="s">
        <v>455</v>
      </c>
      <c r="BK10" s="56" t="s">
        <v>456</v>
      </c>
      <c r="BL10" s="56" t="s">
        <v>457</v>
      </c>
      <c r="BM10" s="62" t="s">
        <v>458</v>
      </c>
      <c r="BN10" s="423" t="s">
        <v>459</v>
      </c>
      <c r="BO10" s="63" t="s">
        <v>460</v>
      </c>
      <c r="BP10" s="62" t="s">
        <v>126</v>
      </c>
      <c r="BQ10" s="63" t="s">
        <v>461</v>
      </c>
      <c r="BR10" s="52" t="s">
        <v>128</v>
      </c>
      <c r="BS10" s="63" t="s">
        <v>1227</v>
      </c>
      <c r="BT10" s="52" t="s">
        <v>126</v>
      </c>
      <c r="BU10" s="67">
        <f>BA10</f>
        <v>1</v>
      </c>
      <c r="BV10" s="68">
        <f t="shared" si="4"/>
        <v>1.0752688172043012E-2</v>
      </c>
    </row>
    <row r="11" spans="2:74" s="141" customFormat="1" ht="267.75" customHeight="1" x14ac:dyDescent="0.25">
      <c r="B11" s="627"/>
      <c r="C11" s="492" t="s">
        <v>462</v>
      </c>
      <c r="D11" s="195" t="s">
        <v>463</v>
      </c>
      <c r="E11" s="195" t="s">
        <v>464</v>
      </c>
      <c r="F11" s="119" t="s">
        <v>465</v>
      </c>
      <c r="G11" s="119" t="s">
        <v>171</v>
      </c>
      <c r="H11" s="119" t="s">
        <v>390</v>
      </c>
      <c r="I11" s="119" t="s">
        <v>466</v>
      </c>
      <c r="J11" s="196">
        <v>45626</v>
      </c>
      <c r="K11" s="193">
        <f>PTEP!$G$11/PTEP!$D$11</f>
        <v>1.0752688172043012E-2</v>
      </c>
      <c r="L11" s="27"/>
      <c r="M11" s="27"/>
      <c r="N11" s="29"/>
      <c r="O11" s="27"/>
      <c r="P11" s="27"/>
      <c r="Q11" s="29"/>
      <c r="R11" s="27"/>
      <c r="S11" s="27"/>
      <c r="T11" s="29"/>
      <c r="U11" s="27"/>
      <c r="V11" s="27"/>
      <c r="W11" s="27"/>
      <c r="X11" s="27"/>
      <c r="Y11" s="30"/>
      <c r="Z11" s="30"/>
      <c r="AA11" s="27"/>
      <c r="AB11" s="30"/>
      <c r="AC11" s="69"/>
      <c r="AD11" s="27"/>
      <c r="AE11" s="27">
        <v>1</v>
      </c>
      <c r="AF11" s="181"/>
      <c r="AG11" s="27"/>
      <c r="AH11" s="30"/>
      <c r="AI11" s="30"/>
      <c r="AJ11" s="27"/>
      <c r="AK11" s="30"/>
      <c r="AL11" s="30"/>
      <c r="AM11" s="27"/>
      <c r="AN11" s="30"/>
      <c r="AO11" s="30"/>
      <c r="AP11" s="27">
        <v>1</v>
      </c>
      <c r="AQ11" s="27"/>
      <c r="AR11" s="194"/>
      <c r="AS11" s="27"/>
      <c r="AT11" s="27"/>
      <c r="AU11" s="194"/>
      <c r="AV11" s="27"/>
      <c r="AW11" s="30"/>
      <c r="AX11" s="30"/>
      <c r="AY11" s="27">
        <f t="shared" si="1"/>
        <v>1</v>
      </c>
      <c r="AZ11" s="28">
        <f t="shared" si="2"/>
        <v>1</v>
      </c>
      <c r="BA11" s="35">
        <f t="shared" si="3"/>
        <v>1</v>
      </c>
      <c r="BB11" s="43">
        <f t="shared" si="0"/>
        <v>1.0752688172043012E-2</v>
      </c>
      <c r="BC11" s="66" t="s">
        <v>467</v>
      </c>
      <c r="BD11" s="66" t="s">
        <v>134</v>
      </c>
      <c r="BE11" s="66" t="s">
        <v>468</v>
      </c>
      <c r="BF11" s="66" t="s">
        <v>135</v>
      </c>
      <c r="BG11" s="55" t="s">
        <v>469</v>
      </c>
      <c r="BH11" s="66" t="s">
        <v>470</v>
      </c>
      <c r="BI11" s="56" t="s">
        <v>471</v>
      </c>
      <c r="BJ11" s="56" t="s">
        <v>472</v>
      </c>
      <c r="BK11" s="55" t="s">
        <v>473</v>
      </c>
      <c r="BL11" s="55" t="s">
        <v>474</v>
      </c>
      <c r="BM11" s="388" t="s">
        <v>475</v>
      </c>
      <c r="BN11" s="387" t="s">
        <v>138</v>
      </c>
      <c r="BO11" s="420" t="s">
        <v>476</v>
      </c>
      <c r="BP11" s="52" t="s">
        <v>128</v>
      </c>
      <c r="BQ11" s="63" t="s">
        <v>477</v>
      </c>
      <c r="BR11" s="52" t="s">
        <v>126</v>
      </c>
      <c r="BS11" s="63" t="s">
        <v>1209</v>
      </c>
      <c r="BT11" s="52" t="s">
        <v>126</v>
      </c>
      <c r="BU11" s="67">
        <f t="shared" ref="BU11:BU12" si="5">BA11</f>
        <v>1</v>
      </c>
      <c r="BV11" s="68">
        <f t="shared" si="4"/>
        <v>1.0752688172043012E-2</v>
      </c>
    </row>
    <row r="12" spans="2:74" s="141" customFormat="1" ht="216" customHeight="1" x14ac:dyDescent="0.25">
      <c r="B12" s="627"/>
      <c r="C12" s="492" t="s">
        <v>478</v>
      </c>
      <c r="D12" s="182" t="s">
        <v>479</v>
      </c>
      <c r="E12" s="183" t="s">
        <v>480</v>
      </c>
      <c r="F12" s="197" t="s">
        <v>357</v>
      </c>
      <c r="G12" s="182" t="s">
        <v>481</v>
      </c>
      <c r="H12" s="182" t="s">
        <v>390</v>
      </c>
      <c r="I12" s="116" t="s">
        <v>482</v>
      </c>
      <c r="J12" s="196">
        <v>45504</v>
      </c>
      <c r="K12" s="193">
        <f>PTEP!$G$11/PTEP!$D$11</f>
        <v>1.0752688172043012E-2</v>
      </c>
      <c r="L12" s="27"/>
      <c r="M12" s="27"/>
      <c r="N12" s="29"/>
      <c r="O12" s="27"/>
      <c r="P12" s="27"/>
      <c r="Q12" s="29"/>
      <c r="R12" s="27"/>
      <c r="S12" s="27"/>
      <c r="T12" s="27"/>
      <c r="U12" s="27"/>
      <c r="V12" s="27"/>
      <c r="W12" s="27"/>
      <c r="X12" s="27">
        <v>1</v>
      </c>
      <c r="Y12" s="27">
        <v>1</v>
      </c>
      <c r="Z12" s="181">
        <f>Y12/X12</f>
        <v>1</v>
      </c>
      <c r="AA12" s="27"/>
      <c r="AB12" s="30"/>
      <c r="AC12" s="69"/>
      <c r="AD12" s="27"/>
      <c r="AE12" s="30"/>
      <c r="AF12" s="30"/>
      <c r="AG12" s="27"/>
      <c r="AH12" s="27"/>
      <c r="AI12" s="194"/>
      <c r="AJ12" s="27"/>
      <c r="AK12" s="30"/>
      <c r="AL12" s="30"/>
      <c r="AM12" s="27"/>
      <c r="AN12" s="30"/>
      <c r="AO12" s="30"/>
      <c r="AP12" s="27"/>
      <c r="AQ12" s="30"/>
      <c r="AR12" s="30"/>
      <c r="AS12" s="27"/>
      <c r="AT12" s="30"/>
      <c r="AU12" s="30"/>
      <c r="AV12" s="27"/>
      <c r="AW12" s="30"/>
      <c r="AX12" s="30"/>
      <c r="AY12" s="27">
        <f t="shared" si="1"/>
        <v>1</v>
      </c>
      <c r="AZ12" s="28">
        <f t="shared" si="2"/>
        <v>1</v>
      </c>
      <c r="BA12" s="35">
        <f t="shared" si="3"/>
        <v>1</v>
      </c>
      <c r="BB12" s="43">
        <f t="shared" si="0"/>
        <v>1.0752688172043012E-2</v>
      </c>
      <c r="BC12" s="66"/>
      <c r="BD12" s="66" t="s">
        <v>134</v>
      </c>
      <c r="BE12" s="66"/>
      <c r="BF12" s="66" t="s">
        <v>135</v>
      </c>
      <c r="BG12" s="55"/>
      <c r="BH12" s="66" t="s">
        <v>135</v>
      </c>
      <c r="BI12" s="56" t="s">
        <v>483</v>
      </c>
      <c r="BJ12" s="56" t="s">
        <v>484</v>
      </c>
      <c r="BK12" s="55"/>
      <c r="BL12" s="55" t="s">
        <v>255</v>
      </c>
      <c r="BM12" s="55"/>
      <c r="BN12" s="407" t="s">
        <v>255</v>
      </c>
      <c r="BO12" s="63" t="s">
        <v>485</v>
      </c>
      <c r="BP12" s="52" t="s">
        <v>128</v>
      </c>
      <c r="BQ12" s="63" t="s">
        <v>486</v>
      </c>
      <c r="BR12" s="52" t="s">
        <v>126</v>
      </c>
      <c r="BS12" s="63" t="s">
        <v>1209</v>
      </c>
      <c r="BT12" s="52" t="s">
        <v>126</v>
      </c>
      <c r="BU12" s="67">
        <f t="shared" si="5"/>
        <v>1</v>
      </c>
      <c r="BV12" s="68">
        <f t="shared" si="4"/>
        <v>1.0752688172043012E-2</v>
      </c>
    </row>
    <row r="13" spans="2:74" s="141" customFormat="1" ht="197.25" customHeight="1" thickBot="1" x14ac:dyDescent="0.3">
      <c r="B13" s="627"/>
      <c r="C13" s="368" t="s">
        <v>487</v>
      </c>
      <c r="D13" s="495" t="s">
        <v>488</v>
      </c>
      <c r="E13" s="495" t="s">
        <v>489</v>
      </c>
      <c r="F13" s="198" t="s">
        <v>132</v>
      </c>
      <c r="G13" s="198" t="s">
        <v>490</v>
      </c>
      <c r="H13" s="198" t="s">
        <v>390</v>
      </c>
      <c r="I13" s="198" t="s">
        <v>491</v>
      </c>
      <c r="J13" s="199">
        <v>45626</v>
      </c>
      <c r="K13" s="200">
        <f>PTEP!$G$11/PTEP!$D$11</f>
        <v>1.0752688172043012E-2</v>
      </c>
      <c r="L13" s="27"/>
      <c r="M13" s="27"/>
      <c r="N13" s="29"/>
      <c r="O13" s="27"/>
      <c r="P13" s="27"/>
      <c r="Q13" s="29"/>
      <c r="R13" s="27"/>
      <c r="S13" s="27"/>
      <c r="T13" s="27"/>
      <c r="U13" s="27"/>
      <c r="V13" s="27"/>
      <c r="W13" s="27"/>
      <c r="X13" s="27"/>
      <c r="Y13" s="27"/>
      <c r="Z13" s="194"/>
      <c r="AA13" s="27"/>
      <c r="AB13" s="30"/>
      <c r="AC13" s="69"/>
      <c r="AD13" s="27"/>
      <c r="AE13" s="30"/>
      <c r="AF13" s="30"/>
      <c r="AG13" s="27"/>
      <c r="AH13" s="27"/>
      <c r="AI13" s="194"/>
      <c r="AJ13" s="27"/>
      <c r="AK13" s="30"/>
      <c r="AL13" s="30"/>
      <c r="AM13" s="27"/>
      <c r="AN13" s="30"/>
      <c r="AO13" s="30"/>
      <c r="AP13" s="27">
        <v>1</v>
      </c>
      <c r="AQ13" s="27">
        <v>1</v>
      </c>
      <c r="AR13" s="194">
        <f>AQ13/AP13</f>
        <v>1</v>
      </c>
      <c r="AS13" s="27"/>
      <c r="AT13" s="30"/>
      <c r="AU13" s="30"/>
      <c r="AV13" s="27"/>
      <c r="AW13" s="30"/>
      <c r="AX13" s="30"/>
      <c r="AY13" s="27">
        <f t="shared" si="1"/>
        <v>1</v>
      </c>
      <c r="AZ13" s="28">
        <f t="shared" si="2"/>
        <v>1</v>
      </c>
      <c r="BA13" s="35">
        <f t="shared" si="3"/>
        <v>1</v>
      </c>
      <c r="BB13" s="43">
        <f t="shared" si="0"/>
        <v>1.0752688172043012E-2</v>
      </c>
      <c r="BC13" s="66"/>
      <c r="BD13" s="66"/>
      <c r="BE13" s="93"/>
      <c r="BF13" s="66"/>
      <c r="BG13" s="55"/>
      <c r="BH13" s="66" t="s">
        <v>135</v>
      </c>
      <c r="BI13" s="56"/>
      <c r="BJ13" s="66" t="s">
        <v>135</v>
      </c>
      <c r="BK13" s="55"/>
      <c r="BL13" s="66" t="s">
        <v>135</v>
      </c>
      <c r="BM13" s="55" t="s">
        <v>492</v>
      </c>
      <c r="BN13" s="55" t="s">
        <v>493</v>
      </c>
      <c r="BO13" s="66" t="s">
        <v>128</v>
      </c>
      <c r="BP13" s="52" t="s">
        <v>128</v>
      </c>
      <c r="BQ13" s="63" t="s">
        <v>494</v>
      </c>
      <c r="BR13" s="52" t="s">
        <v>128</v>
      </c>
      <c r="BS13" s="63" t="s">
        <v>1233</v>
      </c>
      <c r="BT13" s="52" t="s">
        <v>126</v>
      </c>
      <c r="BU13" s="67">
        <f t="shared" ref="BU13" si="6">BA13</f>
        <v>1</v>
      </c>
      <c r="BV13" s="68">
        <f t="shared" si="4"/>
        <v>1.0752688172043012E-2</v>
      </c>
    </row>
    <row r="14" spans="2:74" s="141" customFormat="1" ht="275.25" customHeight="1" x14ac:dyDescent="0.25">
      <c r="B14" s="626" t="s">
        <v>495</v>
      </c>
      <c r="C14" s="496" t="s">
        <v>496</v>
      </c>
      <c r="D14" s="168" t="s">
        <v>497</v>
      </c>
      <c r="E14" s="168" t="s">
        <v>498</v>
      </c>
      <c r="F14" s="168" t="s">
        <v>357</v>
      </c>
      <c r="G14" s="168" t="s">
        <v>389</v>
      </c>
      <c r="H14" s="168" t="s">
        <v>390</v>
      </c>
      <c r="I14" s="201" t="s">
        <v>499</v>
      </c>
      <c r="J14" s="140" t="s">
        <v>500</v>
      </c>
      <c r="K14" s="202">
        <f>PTEP!$G$11/PTEP!$D$11</f>
        <v>1.0752688172043012E-2</v>
      </c>
      <c r="L14" s="27"/>
      <c r="M14" s="27"/>
      <c r="N14" s="29"/>
      <c r="O14" s="27"/>
      <c r="P14" s="27"/>
      <c r="Q14" s="29"/>
      <c r="R14" s="27"/>
      <c r="S14" s="27"/>
      <c r="T14" s="27"/>
      <c r="U14" s="27"/>
      <c r="V14" s="27"/>
      <c r="W14" s="27"/>
      <c r="X14" s="27">
        <v>1</v>
      </c>
      <c r="Y14" s="27">
        <v>1</v>
      </c>
      <c r="Z14" s="194">
        <f>Y14/X14</f>
        <v>1</v>
      </c>
      <c r="AA14" s="27"/>
      <c r="AB14" s="30"/>
      <c r="AC14" s="30"/>
      <c r="AD14" s="27"/>
      <c r="AE14" s="30"/>
      <c r="AF14" s="69"/>
      <c r="AG14" s="27">
        <v>1</v>
      </c>
      <c r="AH14" s="27">
        <v>1</v>
      </c>
      <c r="AI14" s="194">
        <f>AH14/AG14</f>
        <v>1</v>
      </c>
      <c r="AJ14" s="27"/>
      <c r="AK14" s="30"/>
      <c r="AL14" s="30"/>
      <c r="AM14" s="27"/>
      <c r="AN14" s="30"/>
      <c r="AO14" s="30"/>
      <c r="AP14" s="27"/>
      <c r="AQ14" s="30"/>
      <c r="AR14" s="30"/>
      <c r="AS14" s="27">
        <v>1</v>
      </c>
      <c r="AT14" s="27">
        <v>1</v>
      </c>
      <c r="AU14" s="194">
        <f>AT14/AS14</f>
        <v>1</v>
      </c>
      <c r="AV14" s="27"/>
      <c r="AW14" s="30"/>
      <c r="AX14" s="30"/>
      <c r="AY14" s="27">
        <f t="shared" si="1"/>
        <v>3</v>
      </c>
      <c r="AZ14" s="28">
        <f t="shared" si="2"/>
        <v>3</v>
      </c>
      <c r="BA14" s="35">
        <f t="shared" si="3"/>
        <v>1</v>
      </c>
      <c r="BB14" s="43">
        <f t="shared" si="0"/>
        <v>1.0752688172043012E-2</v>
      </c>
      <c r="BC14" s="66"/>
      <c r="BD14" s="66" t="s">
        <v>134</v>
      </c>
      <c r="BE14" s="85"/>
      <c r="BF14" s="66" t="s">
        <v>135</v>
      </c>
      <c r="BG14" s="66" t="s">
        <v>501</v>
      </c>
      <c r="BH14" s="56" t="s">
        <v>502</v>
      </c>
      <c r="BI14" s="66" t="s">
        <v>503</v>
      </c>
      <c r="BJ14" s="56" t="s">
        <v>504</v>
      </c>
      <c r="BK14" s="55"/>
      <c r="BL14" s="66" t="s">
        <v>135</v>
      </c>
      <c r="BM14" s="62" t="s">
        <v>505</v>
      </c>
      <c r="BN14" s="55" t="s">
        <v>506</v>
      </c>
      <c r="BO14" s="63" t="s">
        <v>507</v>
      </c>
      <c r="BP14" s="52" t="s">
        <v>128</v>
      </c>
      <c r="BQ14" s="63" t="s">
        <v>508</v>
      </c>
      <c r="BR14" s="52" t="s">
        <v>126</v>
      </c>
      <c r="BS14" s="63" t="s">
        <v>1234</v>
      </c>
      <c r="BT14" s="52" t="s">
        <v>126</v>
      </c>
      <c r="BU14" s="67">
        <f t="shared" ref="BU14" si="7">BA14</f>
        <v>1</v>
      </c>
      <c r="BV14" s="68">
        <f t="shared" si="4"/>
        <v>1.0752688172043012E-2</v>
      </c>
    </row>
    <row r="15" spans="2:74" s="141" customFormat="1" ht="193.5" customHeight="1" x14ac:dyDescent="0.25">
      <c r="B15" s="627"/>
      <c r="C15" s="497" t="s">
        <v>509</v>
      </c>
      <c r="D15" s="182" t="s">
        <v>510</v>
      </c>
      <c r="E15" s="183" t="s">
        <v>511</v>
      </c>
      <c r="F15" s="183" t="s">
        <v>357</v>
      </c>
      <c r="G15" s="183" t="s">
        <v>389</v>
      </c>
      <c r="H15" s="182" t="s">
        <v>390</v>
      </c>
      <c r="I15" s="183" t="s">
        <v>512</v>
      </c>
      <c r="J15" s="143">
        <v>45657</v>
      </c>
      <c r="K15" s="193">
        <f>PTEP!$G$11/PTEP!$D$11</f>
        <v>1.0752688172043012E-2</v>
      </c>
      <c r="L15" s="27"/>
      <c r="M15" s="27"/>
      <c r="N15" s="29"/>
      <c r="O15" s="27"/>
      <c r="P15" s="27"/>
      <c r="Q15" s="29"/>
      <c r="R15" s="27"/>
      <c r="S15" s="27"/>
      <c r="T15" s="29"/>
      <c r="U15" s="27"/>
      <c r="V15" s="27"/>
      <c r="W15" s="29"/>
      <c r="X15" s="27"/>
      <c r="Y15" s="30"/>
      <c r="Z15" s="69"/>
      <c r="AA15" s="27"/>
      <c r="AB15" s="30"/>
      <c r="AC15" s="69"/>
      <c r="AD15" s="27"/>
      <c r="AE15" s="30"/>
      <c r="AF15" s="69"/>
      <c r="AG15" s="27"/>
      <c r="AH15" s="30"/>
      <c r="AI15" s="69"/>
      <c r="AJ15" s="27"/>
      <c r="AK15" s="30"/>
      <c r="AL15" s="30"/>
      <c r="AM15" s="27"/>
      <c r="AN15" s="30"/>
      <c r="AO15" s="30"/>
      <c r="AP15" s="27"/>
      <c r="AQ15" s="30"/>
      <c r="AR15" s="30"/>
      <c r="AS15" s="27">
        <v>1</v>
      </c>
      <c r="AT15" s="27">
        <v>1</v>
      </c>
      <c r="AU15" s="194">
        <f>AT15/AS15</f>
        <v>1</v>
      </c>
      <c r="AV15" s="27"/>
      <c r="AW15" s="30"/>
      <c r="AX15" s="30"/>
      <c r="AY15" s="27">
        <f t="shared" si="1"/>
        <v>1</v>
      </c>
      <c r="AZ15" s="28">
        <f t="shared" si="2"/>
        <v>1</v>
      </c>
      <c r="BA15" s="35">
        <f t="shared" si="3"/>
        <v>1</v>
      </c>
      <c r="BB15" s="43">
        <f t="shared" si="0"/>
        <v>1.0752688172043012E-2</v>
      </c>
      <c r="BC15" s="66"/>
      <c r="BD15" s="66" t="s">
        <v>134</v>
      </c>
      <c r="BE15" s="66"/>
      <c r="BF15" s="66" t="s">
        <v>135</v>
      </c>
      <c r="BG15" s="55"/>
      <c r="BH15" s="66" t="s">
        <v>135</v>
      </c>
      <c r="BI15" s="56"/>
      <c r="BJ15" s="66" t="s">
        <v>135</v>
      </c>
      <c r="BK15" s="55"/>
      <c r="BL15" s="66" t="s">
        <v>135</v>
      </c>
      <c r="BM15" s="55" t="s">
        <v>513</v>
      </c>
      <c r="BN15" s="55" t="s">
        <v>514</v>
      </c>
      <c r="BO15" s="63" t="s">
        <v>186</v>
      </c>
      <c r="BP15" s="52" t="s">
        <v>128</v>
      </c>
      <c r="BQ15" s="63" t="s">
        <v>269</v>
      </c>
      <c r="BR15" s="52" t="s">
        <v>128</v>
      </c>
      <c r="BS15" s="63" t="s">
        <v>1228</v>
      </c>
      <c r="BT15" s="52" t="s">
        <v>126</v>
      </c>
      <c r="BU15" s="67">
        <f t="shared" ref="BU15" si="8">BA15</f>
        <v>1</v>
      </c>
      <c r="BV15" s="68">
        <f t="shared" si="4"/>
        <v>1.0752688172043012E-2</v>
      </c>
    </row>
    <row r="16" spans="2:74" s="141" customFormat="1" ht="174.75" customHeight="1" thickBot="1" x14ac:dyDescent="0.3">
      <c r="B16" s="628"/>
      <c r="C16" s="498" t="s">
        <v>515</v>
      </c>
      <c r="D16" s="188" t="s">
        <v>516</v>
      </c>
      <c r="E16" s="203" t="s">
        <v>517</v>
      </c>
      <c r="F16" s="203" t="s">
        <v>357</v>
      </c>
      <c r="G16" s="203" t="s">
        <v>481</v>
      </c>
      <c r="H16" s="188" t="s">
        <v>390</v>
      </c>
      <c r="I16" s="203" t="s">
        <v>518</v>
      </c>
      <c r="J16" s="204">
        <v>45412</v>
      </c>
      <c r="K16" s="192">
        <f>PTEP!$G$11/PTEP!$D$11</f>
        <v>1.0752688172043012E-2</v>
      </c>
      <c r="L16" s="27"/>
      <c r="M16" s="27"/>
      <c r="N16" s="29"/>
      <c r="O16" s="27"/>
      <c r="P16" s="27"/>
      <c r="Q16" s="29"/>
      <c r="R16" s="27"/>
      <c r="S16" s="27"/>
      <c r="T16" s="29"/>
      <c r="U16" s="27">
        <v>1</v>
      </c>
      <c r="V16" s="27">
        <v>1</v>
      </c>
      <c r="W16" s="181">
        <f>V16/U16</f>
        <v>1</v>
      </c>
      <c r="X16" s="27"/>
      <c r="Y16" s="30"/>
      <c r="Z16" s="69"/>
      <c r="AA16" s="27"/>
      <c r="AB16" s="30"/>
      <c r="AC16" s="69"/>
      <c r="AD16" s="27"/>
      <c r="AE16" s="27"/>
      <c r="AF16" s="181"/>
      <c r="AG16" s="27"/>
      <c r="AH16" s="30"/>
      <c r="AI16" s="69"/>
      <c r="AJ16" s="27"/>
      <c r="AK16" s="27"/>
      <c r="AL16" s="181"/>
      <c r="AM16" s="27"/>
      <c r="AN16" s="27"/>
      <c r="AO16" s="181"/>
      <c r="AP16" s="27"/>
      <c r="AQ16" s="27"/>
      <c r="AR16" s="181"/>
      <c r="AS16" s="27"/>
      <c r="AT16" s="27"/>
      <c r="AU16" s="181"/>
      <c r="AV16" s="27"/>
      <c r="AW16" s="30"/>
      <c r="AX16" s="30"/>
      <c r="AY16" s="27">
        <f t="shared" si="1"/>
        <v>1</v>
      </c>
      <c r="AZ16" s="28">
        <f t="shared" si="2"/>
        <v>1</v>
      </c>
      <c r="BA16" s="35">
        <f t="shared" si="3"/>
        <v>1</v>
      </c>
      <c r="BB16" s="43">
        <f t="shared" si="0"/>
        <v>1.0752688172043012E-2</v>
      </c>
      <c r="BC16" s="84"/>
      <c r="BD16" s="63" t="s">
        <v>134</v>
      </c>
      <c r="BE16" s="63" t="s">
        <v>519</v>
      </c>
      <c r="BF16" s="63" t="s">
        <v>520</v>
      </c>
      <c r="BG16" s="27"/>
      <c r="BH16" s="63" t="s">
        <v>394</v>
      </c>
      <c r="BI16" s="27"/>
      <c r="BJ16" s="27" t="s">
        <v>521</v>
      </c>
      <c r="BK16" s="27"/>
      <c r="BL16" s="62" t="s">
        <v>522</v>
      </c>
      <c r="BM16" s="27"/>
      <c r="BN16" s="27" t="s">
        <v>521</v>
      </c>
      <c r="BO16" s="63" t="s">
        <v>523</v>
      </c>
      <c r="BP16" s="62" t="s">
        <v>126</v>
      </c>
      <c r="BQ16" s="63" t="s">
        <v>396</v>
      </c>
      <c r="BR16" s="62" t="s">
        <v>126</v>
      </c>
      <c r="BS16" s="63" t="s">
        <v>1210</v>
      </c>
      <c r="BT16" s="62" t="s">
        <v>126</v>
      </c>
      <c r="BU16" s="67">
        <f t="shared" ref="BU16:BU25" si="9">BA16</f>
        <v>1</v>
      </c>
      <c r="BV16" s="68">
        <f t="shared" si="4"/>
        <v>1.0752688172043012E-2</v>
      </c>
    </row>
    <row r="17" spans="2:74" s="141" customFormat="1" ht="274.5" customHeight="1" x14ac:dyDescent="0.25">
      <c r="B17" s="626" t="s">
        <v>524</v>
      </c>
      <c r="C17" s="496" t="s">
        <v>525</v>
      </c>
      <c r="D17" s="168" t="s">
        <v>526</v>
      </c>
      <c r="E17" s="168" t="s">
        <v>527</v>
      </c>
      <c r="F17" s="168" t="s">
        <v>357</v>
      </c>
      <c r="G17" s="168" t="s">
        <v>389</v>
      </c>
      <c r="H17" s="168" t="s">
        <v>390</v>
      </c>
      <c r="I17" s="168" t="s">
        <v>528</v>
      </c>
      <c r="J17" s="205">
        <v>45322</v>
      </c>
      <c r="K17" s="180">
        <f>PTEP!$G$11/PTEP!$D$11</f>
        <v>1.0752688172043012E-2</v>
      </c>
      <c r="L17" s="27">
        <v>1</v>
      </c>
      <c r="M17" s="27">
        <v>1</v>
      </c>
      <c r="N17" s="181">
        <f>M17/L17</f>
        <v>1</v>
      </c>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f t="shared" si="1"/>
        <v>1</v>
      </c>
      <c r="AZ17" s="28">
        <f t="shared" si="2"/>
        <v>1</v>
      </c>
      <c r="BA17" s="35">
        <f t="shared" ref="BA17:BA26" si="10">AZ17/AY17</f>
        <v>1</v>
      </c>
      <c r="BB17" s="43">
        <f t="shared" si="0"/>
        <v>1.0752688172043012E-2</v>
      </c>
      <c r="BC17" s="86" t="s">
        <v>529</v>
      </c>
      <c r="BD17" s="63" t="s">
        <v>530</v>
      </c>
      <c r="BE17" s="84"/>
      <c r="BF17" s="63" t="s">
        <v>531</v>
      </c>
      <c r="BG17" s="27"/>
      <c r="BH17" s="66" t="s">
        <v>135</v>
      </c>
      <c r="BI17" s="27"/>
      <c r="BJ17" s="27" t="s">
        <v>532</v>
      </c>
      <c r="BK17" s="27"/>
      <c r="BL17" s="62" t="s">
        <v>533</v>
      </c>
      <c r="BM17" s="27"/>
      <c r="BN17" s="27" t="s">
        <v>532</v>
      </c>
      <c r="BO17" s="63" t="s">
        <v>534</v>
      </c>
      <c r="BP17" s="62" t="s">
        <v>126</v>
      </c>
      <c r="BQ17" s="63" t="s">
        <v>396</v>
      </c>
      <c r="BR17" s="62" t="s">
        <v>126</v>
      </c>
      <c r="BS17" s="63" t="s">
        <v>1210</v>
      </c>
      <c r="BT17" s="62" t="s">
        <v>126</v>
      </c>
      <c r="BU17" s="67">
        <f t="shared" si="9"/>
        <v>1</v>
      </c>
      <c r="BV17" s="68">
        <f t="shared" si="4"/>
        <v>1.0752688172043012E-2</v>
      </c>
    </row>
    <row r="18" spans="2:74" s="141" customFormat="1" ht="177" customHeight="1" x14ac:dyDescent="0.25">
      <c r="B18" s="627"/>
      <c r="C18" s="497" t="s">
        <v>535</v>
      </c>
      <c r="D18" s="182" t="s">
        <v>536</v>
      </c>
      <c r="E18" s="183" t="s">
        <v>537</v>
      </c>
      <c r="F18" s="183" t="s">
        <v>375</v>
      </c>
      <c r="G18" s="183"/>
      <c r="H18" s="182" t="s">
        <v>390</v>
      </c>
      <c r="I18" s="183" t="s">
        <v>538</v>
      </c>
      <c r="J18" s="206">
        <v>45657</v>
      </c>
      <c r="K18" s="193">
        <f>PTEP!$G$11/PTEP!$D$11</f>
        <v>1.0752688172043012E-2</v>
      </c>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v>1</v>
      </c>
      <c r="AT18" s="27">
        <v>1</v>
      </c>
      <c r="AU18" s="194">
        <f>AT18/AS18</f>
        <v>1</v>
      </c>
      <c r="AV18" s="27"/>
      <c r="AW18" s="27"/>
      <c r="AX18" s="27"/>
      <c r="AY18" s="27">
        <f t="shared" si="1"/>
        <v>1</v>
      </c>
      <c r="AZ18" s="28">
        <f t="shared" si="2"/>
        <v>1</v>
      </c>
      <c r="BA18" s="35">
        <f t="shared" si="10"/>
        <v>1</v>
      </c>
      <c r="BB18" s="43">
        <f t="shared" si="0"/>
        <v>1.0752688172043012E-2</v>
      </c>
      <c r="BC18" s="84"/>
      <c r="BD18" s="66" t="s">
        <v>134</v>
      </c>
      <c r="BE18" s="63" t="s">
        <v>377</v>
      </c>
      <c r="BF18" s="66" t="s">
        <v>135</v>
      </c>
      <c r="BG18" s="63" t="s">
        <v>377</v>
      </c>
      <c r="BH18" s="66" t="s">
        <v>135</v>
      </c>
      <c r="BI18" s="166" t="s">
        <v>377</v>
      </c>
      <c r="BJ18" s="66" t="s">
        <v>135</v>
      </c>
      <c r="BK18" s="27"/>
      <c r="BL18" s="66" t="s">
        <v>135</v>
      </c>
      <c r="BM18" s="486" t="s">
        <v>1229</v>
      </c>
      <c r="BN18" s="398" t="s">
        <v>539</v>
      </c>
      <c r="BO18" s="63" t="s">
        <v>186</v>
      </c>
      <c r="BP18" s="52" t="s">
        <v>128</v>
      </c>
      <c r="BQ18" s="63" t="s">
        <v>269</v>
      </c>
      <c r="BR18" s="52" t="s">
        <v>128</v>
      </c>
      <c r="BS18" s="63" t="s">
        <v>1230</v>
      </c>
      <c r="BT18" s="62" t="s">
        <v>126</v>
      </c>
      <c r="BU18" s="67">
        <f t="shared" ref="BU18" si="11">BA18</f>
        <v>1</v>
      </c>
      <c r="BV18" s="68">
        <f t="shared" si="4"/>
        <v>1.0752688172043012E-2</v>
      </c>
    </row>
    <row r="19" spans="2:74" s="141" customFormat="1" ht="295.5" customHeight="1" thickBot="1" x14ac:dyDescent="0.3">
      <c r="B19" s="628"/>
      <c r="C19" s="498" t="s">
        <v>540</v>
      </c>
      <c r="D19" s="188" t="s">
        <v>541</v>
      </c>
      <c r="E19" s="203" t="s">
        <v>542</v>
      </c>
      <c r="F19" s="203" t="s">
        <v>375</v>
      </c>
      <c r="G19" s="203"/>
      <c r="H19" s="188" t="s">
        <v>390</v>
      </c>
      <c r="I19" s="203" t="s">
        <v>538</v>
      </c>
      <c r="J19" s="207">
        <v>45657</v>
      </c>
      <c r="K19" s="208">
        <f>PTEP!$G$11/PTEP!$D$11</f>
        <v>1.0752688172043012E-2</v>
      </c>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v>1</v>
      </c>
      <c r="AT19" s="27">
        <v>1</v>
      </c>
      <c r="AU19" s="194">
        <f>AT19/AS19</f>
        <v>1</v>
      </c>
      <c r="AV19" s="27"/>
      <c r="AW19" s="27"/>
      <c r="AX19" s="27"/>
      <c r="AY19" s="27">
        <f t="shared" si="1"/>
        <v>1</v>
      </c>
      <c r="AZ19" s="28">
        <f t="shared" si="2"/>
        <v>1</v>
      </c>
      <c r="BA19" s="35">
        <f t="shared" si="10"/>
        <v>1</v>
      </c>
      <c r="BB19" s="43">
        <f t="shared" si="0"/>
        <v>1.0752688172043012E-2</v>
      </c>
      <c r="BC19" s="84"/>
      <c r="BD19" s="66" t="s">
        <v>134</v>
      </c>
      <c r="BE19" s="63" t="s">
        <v>377</v>
      </c>
      <c r="BF19" s="66" t="s">
        <v>135</v>
      </c>
      <c r="BG19" s="63" t="s">
        <v>377</v>
      </c>
      <c r="BH19" s="66" t="s">
        <v>135</v>
      </c>
      <c r="BI19" s="166" t="s">
        <v>377</v>
      </c>
      <c r="BJ19" s="66" t="s">
        <v>135</v>
      </c>
      <c r="BK19" s="396"/>
      <c r="BL19" s="397" t="s">
        <v>135</v>
      </c>
      <c r="BM19" s="424" t="s">
        <v>543</v>
      </c>
      <c r="BN19" s="398" t="s">
        <v>544</v>
      </c>
      <c r="BO19" s="63" t="s">
        <v>186</v>
      </c>
      <c r="BP19" s="52" t="s">
        <v>128</v>
      </c>
      <c r="BQ19" s="63" t="s">
        <v>269</v>
      </c>
      <c r="BR19" s="52" t="s">
        <v>128</v>
      </c>
      <c r="BS19" s="63" t="s">
        <v>1235</v>
      </c>
      <c r="BT19" s="62" t="s">
        <v>126</v>
      </c>
      <c r="BU19" s="67">
        <f t="shared" ref="BU19" si="12">BA19</f>
        <v>1</v>
      </c>
      <c r="BV19" s="68">
        <f t="shared" si="4"/>
        <v>1.0752688172043012E-2</v>
      </c>
    </row>
    <row r="20" spans="2:74" s="141" customFormat="1" ht="258.75" customHeight="1" x14ac:dyDescent="0.25">
      <c r="B20" s="626" t="s">
        <v>545</v>
      </c>
      <c r="C20" s="499" t="s">
        <v>546</v>
      </c>
      <c r="D20" s="168" t="s">
        <v>547</v>
      </c>
      <c r="E20" s="168" t="s">
        <v>548</v>
      </c>
      <c r="F20" s="168" t="s">
        <v>357</v>
      </c>
      <c r="G20" s="168" t="s">
        <v>389</v>
      </c>
      <c r="H20" s="168" t="s">
        <v>390</v>
      </c>
      <c r="I20" s="209" t="s">
        <v>549</v>
      </c>
      <c r="J20" s="205">
        <v>45351</v>
      </c>
      <c r="K20" s="180">
        <f>PTEP!$G$11/PTEP!$D$11</f>
        <v>1.0752688172043012E-2</v>
      </c>
      <c r="L20" s="27"/>
      <c r="M20" s="27"/>
      <c r="N20" s="181"/>
      <c r="O20" s="27">
        <v>1</v>
      </c>
      <c r="P20" s="27">
        <v>1</v>
      </c>
      <c r="Q20" s="181">
        <f>P20/O20</f>
        <v>1</v>
      </c>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f t="shared" si="1"/>
        <v>1</v>
      </c>
      <c r="AZ20" s="28">
        <f t="shared" si="2"/>
        <v>1</v>
      </c>
      <c r="BA20" s="35">
        <f t="shared" si="10"/>
        <v>1</v>
      </c>
      <c r="BB20" s="43">
        <f t="shared" si="0"/>
        <v>1.0752688172043012E-2</v>
      </c>
      <c r="BC20" s="86" t="s">
        <v>550</v>
      </c>
      <c r="BD20" s="63" t="s">
        <v>551</v>
      </c>
      <c r="BE20" s="84"/>
      <c r="BF20" s="63" t="s">
        <v>531</v>
      </c>
      <c r="BG20" s="27"/>
      <c r="BH20" s="63" t="s">
        <v>394</v>
      </c>
      <c r="BI20" s="27"/>
      <c r="BJ20" s="395" t="s">
        <v>532</v>
      </c>
      <c r="BK20" s="405"/>
      <c r="BL20" s="405" t="s">
        <v>552</v>
      </c>
      <c r="BM20" s="405"/>
      <c r="BN20" s="99" t="s">
        <v>532</v>
      </c>
      <c r="BO20" s="63" t="s">
        <v>553</v>
      </c>
      <c r="BP20" s="27" t="s">
        <v>126</v>
      </c>
      <c r="BQ20" s="63" t="s">
        <v>396</v>
      </c>
      <c r="BR20" s="62" t="s">
        <v>126</v>
      </c>
      <c r="BS20" s="63" t="s">
        <v>1210</v>
      </c>
      <c r="BT20" s="62" t="s">
        <v>126</v>
      </c>
      <c r="BU20" s="67">
        <f t="shared" si="9"/>
        <v>1</v>
      </c>
      <c r="BV20" s="68">
        <f t="shared" si="4"/>
        <v>1.0752688172043012E-2</v>
      </c>
    </row>
    <row r="21" spans="2:74" s="141" customFormat="1" ht="214.5" customHeight="1" x14ac:dyDescent="0.25">
      <c r="B21" s="627"/>
      <c r="C21" s="500" t="s">
        <v>554</v>
      </c>
      <c r="D21" s="182" t="s">
        <v>555</v>
      </c>
      <c r="E21" s="210" t="s">
        <v>556</v>
      </c>
      <c r="F21" s="210" t="s">
        <v>557</v>
      </c>
      <c r="G21" s="183" t="s">
        <v>307</v>
      </c>
      <c r="H21" s="182" t="s">
        <v>390</v>
      </c>
      <c r="I21" s="116" t="s">
        <v>558</v>
      </c>
      <c r="J21" s="211" t="s">
        <v>559</v>
      </c>
      <c r="K21" s="187">
        <f>PTEP!$G$11/PTEP!$D$11</f>
        <v>1.0752688172043012E-2</v>
      </c>
      <c r="L21" s="27"/>
      <c r="M21" s="27"/>
      <c r="N21" s="27"/>
      <c r="O21" s="27"/>
      <c r="P21" s="27"/>
      <c r="Q21" s="27"/>
      <c r="R21" s="27"/>
      <c r="S21" s="27"/>
      <c r="T21" s="27"/>
      <c r="U21" s="27">
        <v>2</v>
      </c>
      <c r="V21" s="27">
        <v>2</v>
      </c>
      <c r="W21" s="181">
        <f>V21/U21</f>
        <v>1</v>
      </c>
      <c r="X21" s="27"/>
      <c r="Y21" s="30"/>
      <c r="Z21" s="69"/>
      <c r="AA21" s="27"/>
      <c r="AB21" s="30"/>
      <c r="AC21" s="69"/>
      <c r="AD21" s="27">
        <v>1</v>
      </c>
      <c r="AE21" s="27">
        <v>1</v>
      </c>
      <c r="AF21" s="181">
        <f>AE21/AD21</f>
        <v>1</v>
      </c>
      <c r="AG21" s="27"/>
      <c r="AH21" s="30">
        <v>1</v>
      </c>
      <c r="AI21" s="69"/>
      <c r="AJ21" s="27">
        <v>1</v>
      </c>
      <c r="AK21" s="27"/>
      <c r="AL21" s="181">
        <f>AK21/AJ21</f>
        <v>0</v>
      </c>
      <c r="AM21" s="27">
        <v>1</v>
      </c>
      <c r="AN21" s="27">
        <v>1</v>
      </c>
      <c r="AO21" s="181">
        <f>AN21/AM21</f>
        <v>1</v>
      </c>
      <c r="AP21" s="27">
        <v>1</v>
      </c>
      <c r="AQ21" s="27">
        <v>1</v>
      </c>
      <c r="AR21" s="181">
        <f>AQ21/AP21</f>
        <v>1</v>
      </c>
      <c r="AS21" s="27">
        <v>1</v>
      </c>
      <c r="AT21" s="27">
        <v>1</v>
      </c>
      <c r="AU21" s="181">
        <f>AT21/AS21</f>
        <v>1</v>
      </c>
      <c r="AV21" s="27"/>
      <c r="AW21" s="27"/>
      <c r="AX21" s="27"/>
      <c r="AY21" s="27">
        <f t="shared" si="1"/>
        <v>7</v>
      </c>
      <c r="AZ21" s="28">
        <f t="shared" si="2"/>
        <v>7</v>
      </c>
      <c r="BA21" s="35">
        <f t="shared" si="10"/>
        <v>1</v>
      </c>
      <c r="BB21" s="43">
        <f t="shared" si="0"/>
        <v>1.0752688172043012E-2</v>
      </c>
      <c r="BC21" s="84"/>
      <c r="BD21" s="63" t="s">
        <v>134</v>
      </c>
      <c r="BE21" s="63" t="s">
        <v>560</v>
      </c>
      <c r="BF21" s="63" t="s">
        <v>561</v>
      </c>
      <c r="BG21" s="27"/>
      <c r="BH21" s="56" t="s">
        <v>443</v>
      </c>
      <c r="BI21" s="62" t="s">
        <v>562</v>
      </c>
      <c r="BJ21" s="62" t="s">
        <v>563</v>
      </c>
      <c r="BK21" s="195" t="s">
        <v>564</v>
      </c>
      <c r="BL21" s="195" t="s">
        <v>565</v>
      </c>
      <c r="BM21" s="408" t="s">
        <v>566</v>
      </c>
      <c r="BN21" s="62" t="s">
        <v>567</v>
      </c>
      <c r="BO21" s="63" t="s">
        <v>568</v>
      </c>
      <c r="BP21" s="27" t="s">
        <v>126</v>
      </c>
      <c r="BQ21" s="63" t="s">
        <v>569</v>
      </c>
      <c r="BR21" s="62" t="s">
        <v>126</v>
      </c>
      <c r="BS21" s="63" t="s">
        <v>1231</v>
      </c>
      <c r="BT21" s="62" t="s">
        <v>126</v>
      </c>
      <c r="BU21" s="67">
        <f t="shared" ref="BU21" si="13">BA21</f>
        <v>1</v>
      </c>
      <c r="BV21" s="68">
        <f t="shared" si="4"/>
        <v>1.0752688172043012E-2</v>
      </c>
    </row>
    <row r="22" spans="2:74" s="141" customFormat="1" ht="221.25" customHeight="1" x14ac:dyDescent="0.25">
      <c r="B22" s="627"/>
      <c r="C22" s="500" t="s">
        <v>570</v>
      </c>
      <c r="D22" s="183" t="s">
        <v>571</v>
      </c>
      <c r="E22" s="183" t="s">
        <v>572</v>
      </c>
      <c r="F22" s="183" t="s">
        <v>357</v>
      </c>
      <c r="G22" s="182" t="s">
        <v>389</v>
      </c>
      <c r="H22" s="182" t="s">
        <v>390</v>
      </c>
      <c r="I22" s="116" t="s">
        <v>573</v>
      </c>
      <c r="J22" s="212" t="s">
        <v>574</v>
      </c>
      <c r="K22" s="187">
        <f>PTEP!$G$11/PTEP!$D$11</f>
        <v>1.0752688172043012E-2</v>
      </c>
      <c r="L22" s="27"/>
      <c r="M22" s="27"/>
      <c r="N22" s="27"/>
      <c r="O22" s="27">
        <v>1</v>
      </c>
      <c r="P22" s="27">
        <v>1</v>
      </c>
      <c r="Q22" s="181">
        <f>P22/O22</f>
        <v>1</v>
      </c>
      <c r="R22" s="27"/>
      <c r="S22" s="27"/>
      <c r="T22" s="27"/>
      <c r="U22" s="27"/>
      <c r="V22" s="27"/>
      <c r="W22" s="27"/>
      <c r="X22" s="27">
        <v>1</v>
      </c>
      <c r="Y22" s="27">
        <v>1</v>
      </c>
      <c r="Z22" s="181">
        <f>Y22/X22</f>
        <v>1</v>
      </c>
      <c r="AA22" s="27"/>
      <c r="AB22" s="27"/>
      <c r="AC22" s="27"/>
      <c r="AD22" s="27"/>
      <c r="AE22" s="27"/>
      <c r="AF22" s="27"/>
      <c r="AG22" s="27"/>
      <c r="AH22" s="27"/>
      <c r="AI22" s="27"/>
      <c r="AJ22" s="27">
        <v>1</v>
      </c>
      <c r="AK22" s="27">
        <v>1</v>
      </c>
      <c r="AL22" s="181">
        <f>AK22/AJ22</f>
        <v>1</v>
      </c>
      <c r="AM22" s="27"/>
      <c r="AN22" s="27"/>
      <c r="AO22" s="27"/>
      <c r="AP22" s="27"/>
      <c r="AQ22" s="27"/>
      <c r="AR22" s="27"/>
      <c r="AS22" s="27">
        <v>1</v>
      </c>
      <c r="AT22" s="27">
        <v>1</v>
      </c>
      <c r="AU22" s="181">
        <f>AT22/AS22</f>
        <v>1</v>
      </c>
      <c r="AV22" s="27"/>
      <c r="AW22" s="27"/>
      <c r="AX22" s="27"/>
      <c r="AY22" s="27">
        <f t="shared" si="1"/>
        <v>4</v>
      </c>
      <c r="AZ22" s="28">
        <f t="shared" si="2"/>
        <v>4</v>
      </c>
      <c r="BA22" s="35">
        <f t="shared" si="10"/>
        <v>1</v>
      </c>
      <c r="BB22" s="43">
        <f t="shared" si="0"/>
        <v>1.0752688172043012E-2</v>
      </c>
      <c r="BC22" s="63" t="s">
        <v>575</v>
      </c>
      <c r="BD22" s="63" t="s">
        <v>576</v>
      </c>
      <c r="BE22" s="85" t="s">
        <v>577</v>
      </c>
      <c r="BF22" s="63" t="s">
        <v>578</v>
      </c>
      <c r="BG22" s="62" t="s">
        <v>579</v>
      </c>
      <c r="BH22" s="62" t="s">
        <v>580</v>
      </c>
      <c r="BI22" s="27"/>
      <c r="BJ22" s="27" t="s">
        <v>581</v>
      </c>
      <c r="BK22" s="398" t="s">
        <v>582</v>
      </c>
      <c r="BL22" s="62" t="s">
        <v>583</v>
      </c>
      <c r="BM22" s="62" t="s">
        <v>584</v>
      </c>
      <c r="BN22" s="62" t="s">
        <v>585</v>
      </c>
      <c r="BO22" s="63" t="s">
        <v>586</v>
      </c>
      <c r="BP22" s="27" t="s">
        <v>126</v>
      </c>
      <c r="BQ22" s="63" t="s">
        <v>587</v>
      </c>
      <c r="BR22" s="62" t="s">
        <v>126</v>
      </c>
      <c r="BS22" s="63" t="s">
        <v>1236</v>
      </c>
      <c r="BT22" s="62" t="s">
        <v>126</v>
      </c>
      <c r="BU22" s="67">
        <f t="shared" ref="BU22" si="14">BA22</f>
        <v>1</v>
      </c>
      <c r="BV22" s="68">
        <f t="shared" si="4"/>
        <v>1.0752688172043012E-2</v>
      </c>
    </row>
    <row r="23" spans="2:74" s="141" customFormat="1" ht="239.25" customHeight="1" thickBot="1" x14ac:dyDescent="0.3">
      <c r="B23" s="628"/>
      <c r="C23" s="498" t="s">
        <v>588</v>
      </c>
      <c r="D23" s="203" t="s">
        <v>589</v>
      </c>
      <c r="E23" s="203" t="s">
        <v>590</v>
      </c>
      <c r="F23" s="203" t="s">
        <v>357</v>
      </c>
      <c r="G23" s="188" t="s">
        <v>591</v>
      </c>
      <c r="H23" s="188" t="s">
        <v>390</v>
      </c>
      <c r="I23" s="161" t="s">
        <v>182</v>
      </c>
      <c r="J23" s="207">
        <v>45473</v>
      </c>
      <c r="K23" s="208">
        <f>PTEP!$G$11/PTEP!$D$11</f>
        <v>1.0752688172043012E-2</v>
      </c>
      <c r="L23" s="27"/>
      <c r="M23" s="27"/>
      <c r="N23" s="27"/>
      <c r="O23" s="27"/>
      <c r="P23" s="27"/>
      <c r="Q23" s="27"/>
      <c r="R23" s="27"/>
      <c r="S23" s="27"/>
      <c r="T23" s="27"/>
      <c r="U23" s="27"/>
      <c r="V23" s="27"/>
      <c r="W23" s="27"/>
      <c r="X23" s="27"/>
      <c r="Y23" s="27"/>
      <c r="Z23" s="27"/>
      <c r="AA23" s="27">
        <v>1</v>
      </c>
      <c r="AB23" s="27">
        <v>1</v>
      </c>
      <c r="AC23" s="194">
        <f>AB23/AA23</f>
        <v>1</v>
      </c>
      <c r="AD23" s="27"/>
      <c r="AE23" s="27"/>
      <c r="AF23" s="27"/>
      <c r="AG23" s="27"/>
      <c r="AH23" s="27"/>
      <c r="AI23" s="27"/>
      <c r="AJ23" s="27"/>
      <c r="AK23" s="27"/>
      <c r="AL23" s="27"/>
      <c r="AM23" s="27"/>
      <c r="AN23" s="27"/>
      <c r="AO23" s="27"/>
      <c r="AP23" s="27"/>
      <c r="AQ23" s="27"/>
      <c r="AR23" s="27"/>
      <c r="AS23" s="27"/>
      <c r="AT23" s="27"/>
      <c r="AU23" s="27"/>
      <c r="AV23" s="27"/>
      <c r="AW23" s="27"/>
      <c r="AX23" s="27"/>
      <c r="AY23" s="27">
        <f t="shared" si="1"/>
        <v>1</v>
      </c>
      <c r="AZ23" s="28">
        <f t="shared" si="2"/>
        <v>1</v>
      </c>
      <c r="BA23" s="35">
        <f t="shared" si="10"/>
        <v>1</v>
      </c>
      <c r="BB23" s="43">
        <f t="shared" si="0"/>
        <v>1.0752688172043012E-2</v>
      </c>
      <c r="BC23" s="84"/>
      <c r="BD23" s="66" t="s">
        <v>134</v>
      </c>
      <c r="BE23" s="84"/>
      <c r="BF23" s="66" t="s">
        <v>135</v>
      </c>
      <c r="BG23" s="66" t="s">
        <v>592</v>
      </c>
      <c r="BH23" s="66" t="s">
        <v>593</v>
      </c>
      <c r="BI23" s="27"/>
      <c r="BJ23" s="27" t="s">
        <v>123</v>
      </c>
      <c r="BK23" s="27"/>
      <c r="BL23" s="62" t="s">
        <v>594</v>
      </c>
      <c r="BM23" s="27"/>
      <c r="BN23" s="27" t="s">
        <v>595</v>
      </c>
      <c r="BO23" s="63" t="s">
        <v>485</v>
      </c>
      <c r="BP23" s="52" t="s">
        <v>128</v>
      </c>
      <c r="BQ23" s="117" t="s">
        <v>596</v>
      </c>
      <c r="BR23" s="52" t="s">
        <v>126</v>
      </c>
      <c r="BS23" s="63" t="s">
        <v>1209</v>
      </c>
      <c r="BT23" s="52" t="s">
        <v>126</v>
      </c>
      <c r="BU23" s="67">
        <f t="shared" si="9"/>
        <v>1</v>
      </c>
      <c r="BV23" s="68">
        <f t="shared" si="4"/>
        <v>1.0752688172043012E-2</v>
      </c>
    </row>
    <row r="24" spans="2:74" s="141" customFormat="1" ht="168.75" customHeight="1" x14ac:dyDescent="0.25">
      <c r="B24" s="623" t="s">
        <v>597</v>
      </c>
      <c r="C24" s="490" t="s">
        <v>598</v>
      </c>
      <c r="D24" s="209" t="s">
        <v>599</v>
      </c>
      <c r="E24" s="209" t="s">
        <v>600</v>
      </c>
      <c r="F24" s="209" t="s">
        <v>357</v>
      </c>
      <c r="G24" s="168" t="s">
        <v>389</v>
      </c>
      <c r="H24" s="168" t="s">
        <v>390</v>
      </c>
      <c r="I24" s="139" t="s">
        <v>601</v>
      </c>
      <c r="J24" s="140" t="s">
        <v>602</v>
      </c>
      <c r="K24" s="180">
        <f>PTEP!$G$11/PTEP!$D$11</f>
        <v>1.0752688172043012E-2</v>
      </c>
      <c r="L24" s="27"/>
      <c r="M24" s="27"/>
      <c r="N24" s="27"/>
      <c r="O24" s="27"/>
      <c r="P24" s="27"/>
      <c r="Q24" s="27"/>
      <c r="R24" s="27"/>
      <c r="S24" s="27"/>
      <c r="T24" s="27"/>
      <c r="U24" s="27">
        <v>1</v>
      </c>
      <c r="V24" s="27">
        <v>1</v>
      </c>
      <c r="W24" s="181">
        <f>V24/U24</f>
        <v>1</v>
      </c>
      <c r="X24" s="27">
        <v>1</v>
      </c>
      <c r="Y24" s="27">
        <v>1</v>
      </c>
      <c r="Z24" s="181">
        <f>Y24/X24</f>
        <v>1</v>
      </c>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f t="shared" si="1"/>
        <v>2</v>
      </c>
      <c r="AZ24" s="28">
        <f t="shared" si="2"/>
        <v>2</v>
      </c>
      <c r="BA24" s="35">
        <f t="shared" si="10"/>
        <v>1</v>
      </c>
      <c r="BB24" s="43">
        <f t="shared" si="0"/>
        <v>1.0752688172043012E-2</v>
      </c>
      <c r="BC24" s="84"/>
      <c r="BD24" s="63" t="s">
        <v>134</v>
      </c>
      <c r="BE24" s="63" t="s">
        <v>603</v>
      </c>
      <c r="BF24" s="63" t="s">
        <v>604</v>
      </c>
      <c r="BG24" s="27"/>
      <c r="BH24" s="62" t="s">
        <v>605</v>
      </c>
      <c r="BI24" s="27"/>
      <c r="BJ24" s="27" t="s">
        <v>521</v>
      </c>
      <c r="BK24" s="27"/>
      <c r="BL24" s="62" t="s">
        <v>522</v>
      </c>
      <c r="BM24" s="27"/>
      <c r="BN24" s="27" t="s">
        <v>606</v>
      </c>
      <c r="BO24" s="63" t="s">
        <v>607</v>
      </c>
      <c r="BP24" s="27" t="s">
        <v>126</v>
      </c>
      <c r="BQ24" s="63" t="s">
        <v>396</v>
      </c>
      <c r="BR24" s="62" t="s">
        <v>126</v>
      </c>
      <c r="BS24" s="63" t="s">
        <v>1210</v>
      </c>
      <c r="BT24" s="62" t="s">
        <v>126</v>
      </c>
      <c r="BU24" s="67">
        <f t="shared" si="9"/>
        <v>1</v>
      </c>
      <c r="BV24" s="68">
        <f t="shared" si="4"/>
        <v>1.0752688172043012E-2</v>
      </c>
    </row>
    <row r="25" spans="2:74" s="141" customFormat="1" ht="189" customHeight="1" x14ac:dyDescent="0.25">
      <c r="B25" s="624"/>
      <c r="C25" s="368" t="s">
        <v>608</v>
      </c>
      <c r="D25" s="210" t="s">
        <v>609</v>
      </c>
      <c r="E25" s="210" t="s">
        <v>610</v>
      </c>
      <c r="F25" s="210" t="s">
        <v>357</v>
      </c>
      <c r="G25" s="213" t="s">
        <v>611</v>
      </c>
      <c r="H25" s="182" t="s">
        <v>390</v>
      </c>
      <c r="I25" s="116" t="s">
        <v>612</v>
      </c>
      <c r="J25" s="196" t="s">
        <v>613</v>
      </c>
      <c r="K25" s="193">
        <f>PTEP!$G$11/PTEP!$D$11</f>
        <v>1.0752688172043012E-2</v>
      </c>
      <c r="L25" s="27"/>
      <c r="M25" s="27"/>
      <c r="N25" s="27"/>
      <c r="O25" s="27"/>
      <c r="P25" s="27"/>
      <c r="Q25" s="27"/>
      <c r="R25" s="27"/>
      <c r="S25" s="27"/>
      <c r="T25" s="27"/>
      <c r="U25" s="27"/>
      <c r="V25" s="27"/>
      <c r="W25" s="27"/>
      <c r="X25" s="27"/>
      <c r="Y25" s="27"/>
      <c r="Z25" s="27"/>
      <c r="AA25" s="27"/>
      <c r="AB25" s="27"/>
      <c r="AC25" s="27"/>
      <c r="AD25" s="27"/>
      <c r="AE25" s="27"/>
      <c r="AF25" s="27"/>
      <c r="AG25" s="27">
        <v>1</v>
      </c>
      <c r="AH25" s="27">
        <v>1</v>
      </c>
      <c r="AI25" s="194">
        <f>AH25/AG25</f>
        <v>1</v>
      </c>
      <c r="AJ25" s="27"/>
      <c r="AK25" s="27"/>
      <c r="AL25" s="27"/>
      <c r="AM25" s="27"/>
      <c r="AN25" s="27"/>
      <c r="AO25" s="27"/>
      <c r="AP25" s="27"/>
      <c r="AQ25" s="27"/>
      <c r="AR25" s="27"/>
      <c r="AS25" s="27"/>
      <c r="AT25" s="27"/>
      <c r="AU25" s="27"/>
      <c r="AV25" s="27"/>
      <c r="AW25" s="27"/>
      <c r="AX25" s="27"/>
      <c r="AY25" s="27">
        <f t="shared" si="1"/>
        <v>1</v>
      </c>
      <c r="AZ25" s="28">
        <f t="shared" si="2"/>
        <v>1</v>
      </c>
      <c r="BA25" s="35">
        <f t="shared" si="10"/>
        <v>1</v>
      </c>
      <c r="BB25" s="43">
        <f t="shared" si="0"/>
        <v>1.0752688172043012E-2</v>
      </c>
      <c r="BC25" s="84"/>
      <c r="BD25" s="66" t="s">
        <v>134</v>
      </c>
      <c r="BE25" s="84"/>
      <c r="BF25" s="66" t="s">
        <v>135</v>
      </c>
      <c r="BG25" s="27"/>
      <c r="BH25" s="66" t="s">
        <v>135</v>
      </c>
      <c r="BI25" s="62" t="s">
        <v>614</v>
      </c>
      <c r="BJ25" s="62" t="s">
        <v>615</v>
      </c>
      <c r="BL25" s="62" t="s">
        <v>616</v>
      </c>
      <c r="BM25" s="27"/>
      <c r="BN25" s="27" t="s">
        <v>617</v>
      </c>
      <c r="BO25" s="63" t="s">
        <v>381</v>
      </c>
      <c r="BP25" s="52" t="s">
        <v>128</v>
      </c>
      <c r="BQ25" s="63" t="s">
        <v>618</v>
      </c>
      <c r="BR25" s="52" t="s">
        <v>126</v>
      </c>
      <c r="BS25" s="63" t="s">
        <v>1209</v>
      </c>
      <c r="BT25" s="62" t="s">
        <v>126</v>
      </c>
      <c r="BU25" s="67">
        <f t="shared" si="9"/>
        <v>1</v>
      </c>
      <c r="BV25" s="68">
        <f t="shared" si="4"/>
        <v>1.0752688172043012E-2</v>
      </c>
    </row>
    <row r="26" spans="2:74" s="141" customFormat="1" ht="177" customHeight="1" thickBot="1" x14ac:dyDescent="0.3">
      <c r="B26" s="625"/>
      <c r="C26" s="378" t="s">
        <v>619</v>
      </c>
      <c r="D26" s="214" t="s">
        <v>620</v>
      </c>
      <c r="E26" s="214" t="s">
        <v>621</v>
      </c>
      <c r="F26" s="214" t="s">
        <v>357</v>
      </c>
      <c r="G26" s="214" t="s">
        <v>389</v>
      </c>
      <c r="H26" s="203" t="s">
        <v>390</v>
      </c>
      <c r="I26" s="215" t="s">
        <v>622</v>
      </c>
      <c r="J26" s="204">
        <v>45565</v>
      </c>
      <c r="K26" s="208">
        <f>PTEP!$G$11/PTEP!$D$11</f>
        <v>1.0752688172043012E-2</v>
      </c>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v>1</v>
      </c>
      <c r="AK26" s="27">
        <v>1</v>
      </c>
      <c r="AL26" s="194">
        <f>AK26/AJ26</f>
        <v>1</v>
      </c>
      <c r="AM26" s="27"/>
      <c r="AN26" s="27"/>
      <c r="AO26" s="27"/>
      <c r="AP26" s="27"/>
      <c r="AQ26" s="27"/>
      <c r="AR26" s="27"/>
      <c r="AS26" s="27"/>
      <c r="AT26" s="27"/>
      <c r="AU26" s="27"/>
      <c r="AV26" s="27"/>
      <c r="AW26" s="27"/>
      <c r="AX26" s="27"/>
      <c r="AY26" s="27">
        <f t="shared" si="1"/>
        <v>1</v>
      </c>
      <c r="AZ26" s="28">
        <f t="shared" si="2"/>
        <v>1</v>
      </c>
      <c r="BA26" s="35">
        <f t="shared" si="10"/>
        <v>1</v>
      </c>
      <c r="BB26" s="43">
        <f t="shared" si="0"/>
        <v>1.0752688172043012E-2</v>
      </c>
      <c r="BC26" s="84"/>
      <c r="BD26" s="66" t="s">
        <v>134</v>
      </c>
      <c r="BE26" s="84"/>
      <c r="BF26" s="66" t="s">
        <v>135</v>
      </c>
      <c r="BG26" s="27"/>
      <c r="BH26" s="66" t="s">
        <v>135</v>
      </c>
      <c r="BI26" s="27"/>
      <c r="BJ26" s="66" t="s">
        <v>135</v>
      </c>
      <c r="BK26" s="62" t="s">
        <v>623</v>
      </c>
      <c r="BL26" s="62" t="s">
        <v>624</v>
      </c>
      <c r="BM26" s="27"/>
      <c r="BN26" s="27" t="s">
        <v>625</v>
      </c>
      <c r="BO26" s="63" t="s">
        <v>626</v>
      </c>
      <c r="BP26" s="52" t="s">
        <v>128</v>
      </c>
      <c r="BQ26" s="63" t="s">
        <v>627</v>
      </c>
      <c r="BR26" s="52" t="s">
        <v>128</v>
      </c>
      <c r="BS26" s="63" t="s">
        <v>1237</v>
      </c>
      <c r="BT26" s="62" t="s">
        <v>126</v>
      </c>
      <c r="BU26" s="67">
        <f t="shared" ref="BU26" si="15">BA26</f>
        <v>1</v>
      </c>
      <c r="BV26" s="68">
        <f t="shared" si="4"/>
        <v>1.0752688172043012E-2</v>
      </c>
    </row>
    <row r="27" spans="2:74" x14ac:dyDescent="0.25">
      <c r="BB27" s="43">
        <f>SUM(BB5:BB26)</f>
        <v>0.23655913978494617</v>
      </c>
      <c r="BV27" s="266">
        <f>SUM(BV5:BV26)</f>
        <v>0.23655913978494617</v>
      </c>
    </row>
  </sheetData>
  <mergeCells count="31">
    <mergeCell ref="B24:B26"/>
    <mergeCell ref="B17:B19"/>
    <mergeCell ref="C1:J1"/>
    <mergeCell ref="B14:B16"/>
    <mergeCell ref="B3:K3"/>
    <mergeCell ref="B5:B7"/>
    <mergeCell ref="B20:B23"/>
    <mergeCell ref="B8:B13"/>
    <mergeCell ref="L2:N3"/>
    <mergeCell ref="O2:Q3"/>
    <mergeCell ref="R2:T3"/>
    <mergeCell ref="U2:W3"/>
    <mergeCell ref="X2:Z3"/>
    <mergeCell ref="AA2:AC3"/>
    <mergeCell ref="AD2:AF3"/>
    <mergeCell ref="AG2:AI3"/>
    <mergeCell ref="AJ2:AL3"/>
    <mergeCell ref="AM2:AO3"/>
    <mergeCell ref="AP2:AR3"/>
    <mergeCell ref="AS2:AU3"/>
    <mergeCell ref="AV2:AX3"/>
    <mergeCell ref="AY2:AZ3"/>
    <mergeCell ref="BA2:BB2"/>
    <mergeCell ref="BC3:BD3"/>
    <mergeCell ref="BC2:BN2"/>
    <mergeCell ref="BO2:BV2"/>
    <mergeCell ref="BM3:BN3"/>
    <mergeCell ref="BK3:BL3"/>
    <mergeCell ref="BI3:BJ3"/>
    <mergeCell ref="BG3:BH3"/>
    <mergeCell ref="BE3:BF3"/>
  </mergeCells>
  <pageMargins left="0.70866141732283472" right="0.70866141732283472" top="0.74803149606299213" bottom="0.74803149606299213" header="0.31496062992125984" footer="0.31496062992125984"/>
  <pageSetup paperSize="9" scale="10" orientation="portrait" r:id="rId1"/>
  <headerFooter>
    <oddFooter>&amp;R&amp;G</oddFooter>
  </headerFooter>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pageSetUpPr fitToPage="1"/>
  </sheetPr>
  <dimension ref="B1:BV18"/>
  <sheetViews>
    <sheetView showGridLines="0" zoomScale="80" zoomScaleNormal="80" zoomScaleSheetLayoutView="70" workbookViewId="0"/>
  </sheetViews>
  <sheetFormatPr baseColWidth="10" defaultColWidth="9.140625" defaultRowHeight="12.75" x14ac:dyDescent="0.25"/>
  <cols>
    <col min="1" max="1" width="8.140625" style="58" customWidth="1"/>
    <col min="2" max="2" width="32.42578125" style="130" customWidth="1"/>
    <col min="3" max="3" width="11.42578125" style="58"/>
    <col min="4" max="4" width="63.42578125" style="58" customWidth="1"/>
    <col min="5" max="5" width="35.5703125" style="58" customWidth="1"/>
    <col min="6" max="6" width="33.140625" style="58" customWidth="1"/>
    <col min="7" max="9" width="31" style="58" customWidth="1"/>
    <col min="10" max="10" width="20.42578125" style="58" customWidth="1"/>
    <col min="11" max="11" width="15.42578125" style="58" customWidth="1"/>
    <col min="12" max="27" width="6.5703125" style="58" customWidth="1"/>
    <col min="28" max="28" width="6.42578125" style="58" customWidth="1"/>
    <col min="29" max="29" width="8.28515625" style="58" customWidth="1"/>
    <col min="30" max="50" width="11.42578125" style="58" customWidth="1"/>
    <col min="51" max="54" width="11.42578125" style="58"/>
    <col min="55" max="56" width="24.85546875" style="58" customWidth="1"/>
    <col min="57" max="57" width="51.85546875" style="58" customWidth="1"/>
    <col min="58" max="58" width="41.5703125" style="58" customWidth="1"/>
    <col min="59" max="59" width="75.5703125" style="58" customWidth="1"/>
    <col min="60" max="60" width="50.140625" style="58" customWidth="1"/>
    <col min="61" max="61" width="54.28515625" style="58" customWidth="1"/>
    <col min="62" max="62" width="39.140625" style="58" customWidth="1"/>
    <col min="63" max="63" width="38.85546875" style="58" customWidth="1"/>
    <col min="64" max="64" width="35.85546875" style="58" customWidth="1"/>
    <col min="65" max="65" width="44.5703125" style="58" customWidth="1"/>
    <col min="66" max="66" width="49.42578125" style="58" customWidth="1"/>
    <col min="67" max="67" width="60.140625" style="133" customWidth="1"/>
    <col min="68" max="68" width="30.7109375" style="58" customWidth="1"/>
    <col min="69" max="69" width="100.7109375" style="58" customWidth="1"/>
    <col min="70" max="70" width="30.7109375" style="58" customWidth="1"/>
    <col min="71" max="71" width="70.7109375" style="58" customWidth="1"/>
    <col min="72" max="72" width="30.7109375" style="58" customWidth="1"/>
    <col min="73" max="74" width="25.42578125" style="58" customWidth="1"/>
    <col min="75" max="16384" width="9.140625" style="58"/>
  </cols>
  <sheetData>
    <row r="1" spans="2:74" ht="138" customHeight="1" thickBot="1" x14ac:dyDescent="0.3">
      <c r="B1" s="220"/>
      <c r="C1" s="620" t="s">
        <v>0</v>
      </c>
      <c r="D1" s="620"/>
      <c r="E1" s="620"/>
      <c r="F1" s="620"/>
      <c r="G1" s="620"/>
      <c r="H1" s="620"/>
      <c r="I1" s="620"/>
      <c r="J1" s="620"/>
      <c r="K1" s="169" t="s">
        <v>1</v>
      </c>
    </row>
    <row r="2" spans="2:74" ht="62.25" customHeight="1" thickBot="1" x14ac:dyDescent="0.3">
      <c r="B2" s="221"/>
      <c r="C2" s="221"/>
      <c r="D2" s="221"/>
      <c r="E2" s="221"/>
      <c r="F2" s="221"/>
      <c r="G2" s="221"/>
      <c r="H2" s="221"/>
      <c r="I2" s="221"/>
      <c r="J2" s="221"/>
      <c r="K2" s="130"/>
      <c r="L2" s="611" t="s">
        <v>69</v>
      </c>
      <c r="M2" s="611"/>
      <c r="N2" s="611"/>
      <c r="O2" s="611" t="s">
        <v>70</v>
      </c>
      <c r="P2" s="611"/>
      <c r="Q2" s="611"/>
      <c r="R2" s="611" t="s">
        <v>71</v>
      </c>
      <c r="S2" s="611"/>
      <c r="T2" s="611"/>
      <c r="U2" s="611" t="s">
        <v>72</v>
      </c>
      <c r="V2" s="611"/>
      <c r="W2" s="611"/>
      <c r="X2" s="611" t="s">
        <v>73</v>
      </c>
      <c r="Y2" s="611"/>
      <c r="Z2" s="611"/>
      <c r="AA2" s="611" t="s">
        <v>74</v>
      </c>
      <c r="AB2" s="611"/>
      <c r="AC2" s="611"/>
      <c r="AD2" s="611" t="s">
        <v>75</v>
      </c>
      <c r="AE2" s="611"/>
      <c r="AF2" s="611"/>
      <c r="AG2" s="611" t="s">
        <v>76</v>
      </c>
      <c r="AH2" s="611"/>
      <c r="AI2" s="611"/>
      <c r="AJ2" s="611" t="s">
        <v>77</v>
      </c>
      <c r="AK2" s="611"/>
      <c r="AL2" s="611"/>
      <c r="AM2" s="611" t="s">
        <v>78</v>
      </c>
      <c r="AN2" s="611"/>
      <c r="AO2" s="611"/>
      <c r="AP2" s="611" t="s">
        <v>79</v>
      </c>
      <c r="AQ2" s="611"/>
      <c r="AR2" s="611"/>
      <c r="AS2" s="611" t="s">
        <v>80</v>
      </c>
      <c r="AT2" s="611"/>
      <c r="AU2" s="611"/>
      <c r="AV2" s="612" t="s">
        <v>81</v>
      </c>
      <c r="AW2" s="612"/>
      <c r="AX2" s="612"/>
      <c r="AY2" s="611" t="s">
        <v>82</v>
      </c>
      <c r="AZ2" s="611"/>
      <c r="BA2" s="613" t="s">
        <v>83</v>
      </c>
      <c r="BB2" s="613"/>
      <c r="BC2" s="606" t="s">
        <v>84</v>
      </c>
      <c r="BD2" s="608"/>
      <c r="BE2" s="32"/>
      <c r="BF2" s="32"/>
      <c r="BG2" s="32"/>
      <c r="BH2" s="32"/>
      <c r="BI2" s="32"/>
      <c r="BJ2" s="32"/>
      <c r="BK2" s="32"/>
      <c r="BL2" s="32"/>
      <c r="BM2" s="32"/>
      <c r="BN2" s="32"/>
      <c r="BO2" s="599" t="s">
        <v>85</v>
      </c>
      <c r="BP2" s="600"/>
      <c r="BQ2" s="600"/>
      <c r="BR2" s="600"/>
      <c r="BS2" s="600"/>
      <c r="BT2" s="600"/>
      <c r="BU2" s="600"/>
      <c r="BV2" s="600"/>
    </row>
    <row r="3" spans="2:74" ht="60" customHeight="1" thickBot="1" x14ac:dyDescent="0.3">
      <c r="B3" s="636" t="s">
        <v>37</v>
      </c>
      <c r="C3" s="637"/>
      <c r="D3" s="637"/>
      <c r="E3" s="637"/>
      <c r="F3" s="637"/>
      <c r="G3" s="637"/>
      <c r="H3" s="637"/>
      <c r="I3" s="637"/>
      <c r="J3" s="637"/>
      <c r="K3" s="629"/>
      <c r="L3" s="611"/>
      <c r="M3" s="611"/>
      <c r="N3" s="611"/>
      <c r="O3" s="611"/>
      <c r="P3" s="611"/>
      <c r="Q3" s="611"/>
      <c r="R3" s="611"/>
      <c r="S3" s="611"/>
      <c r="T3" s="611"/>
      <c r="U3" s="611"/>
      <c r="V3" s="611"/>
      <c r="W3" s="611"/>
      <c r="X3" s="611"/>
      <c r="Y3" s="611"/>
      <c r="Z3" s="611"/>
      <c r="AA3" s="611"/>
      <c r="AB3" s="611"/>
      <c r="AC3" s="611"/>
      <c r="AD3" s="611"/>
      <c r="AE3" s="611"/>
      <c r="AF3" s="611"/>
      <c r="AG3" s="611"/>
      <c r="AH3" s="611"/>
      <c r="AI3" s="611"/>
      <c r="AJ3" s="611"/>
      <c r="AK3" s="611"/>
      <c r="AL3" s="611"/>
      <c r="AM3" s="611"/>
      <c r="AN3" s="611"/>
      <c r="AO3" s="611"/>
      <c r="AP3" s="611"/>
      <c r="AQ3" s="611"/>
      <c r="AR3" s="611"/>
      <c r="AS3" s="611"/>
      <c r="AT3" s="611"/>
      <c r="AU3" s="611"/>
      <c r="AV3" s="612"/>
      <c r="AW3" s="612"/>
      <c r="AX3" s="612"/>
      <c r="AY3" s="611"/>
      <c r="AZ3" s="611"/>
      <c r="BA3" s="32"/>
      <c r="BB3" s="36">
        <v>0.2</v>
      </c>
      <c r="BC3" s="602" t="s">
        <v>86</v>
      </c>
      <c r="BD3" s="603"/>
      <c r="BE3" s="33" t="s">
        <v>87</v>
      </c>
      <c r="BF3" s="33"/>
      <c r="BG3" s="34" t="s">
        <v>383</v>
      </c>
      <c r="BH3" s="34"/>
      <c r="BI3" s="34" t="s">
        <v>89</v>
      </c>
      <c r="BJ3" s="34"/>
      <c r="BK3" s="34" t="s">
        <v>90</v>
      </c>
      <c r="BL3" s="34"/>
      <c r="BM3" s="34" t="s">
        <v>91</v>
      </c>
      <c r="BN3" s="34"/>
      <c r="BO3" s="265" t="s">
        <v>384</v>
      </c>
      <c r="BP3" s="265" t="s">
        <v>93</v>
      </c>
      <c r="BQ3" s="265" t="s">
        <v>94</v>
      </c>
      <c r="BR3" s="265" t="s">
        <v>95</v>
      </c>
      <c r="BS3" s="50" t="s">
        <v>96</v>
      </c>
      <c r="BT3" s="50" t="s">
        <v>1206</v>
      </c>
      <c r="BU3" s="609" t="s">
        <v>97</v>
      </c>
      <c r="BV3" s="610"/>
    </row>
    <row r="4" spans="2:74" ht="36" customHeight="1" thickBot="1" x14ac:dyDescent="0.3">
      <c r="B4" s="222" t="s">
        <v>98</v>
      </c>
      <c r="C4" s="222" t="s">
        <v>99</v>
      </c>
      <c r="D4" s="222" t="s">
        <v>7</v>
      </c>
      <c r="E4" s="222" t="s">
        <v>9</v>
      </c>
      <c r="F4" s="222" t="s">
        <v>100</v>
      </c>
      <c r="G4" s="222" t="s">
        <v>101</v>
      </c>
      <c r="H4" s="222" t="s">
        <v>19</v>
      </c>
      <c r="I4" s="222" t="s">
        <v>17</v>
      </c>
      <c r="J4" s="223" t="s">
        <v>15</v>
      </c>
      <c r="K4" s="224" t="s">
        <v>51</v>
      </c>
      <c r="L4" s="114" t="s">
        <v>102</v>
      </c>
      <c r="M4" s="38" t="s">
        <v>103</v>
      </c>
      <c r="N4" s="39" t="s">
        <v>104</v>
      </c>
      <c r="O4" s="37" t="s">
        <v>102</v>
      </c>
      <c r="P4" s="38" t="s">
        <v>103</v>
      </c>
      <c r="Q4" s="39" t="s">
        <v>104</v>
      </c>
      <c r="R4" s="37" t="s">
        <v>102</v>
      </c>
      <c r="S4" s="38" t="s">
        <v>103</v>
      </c>
      <c r="T4" s="39" t="s">
        <v>104</v>
      </c>
      <c r="U4" s="37" t="s">
        <v>102</v>
      </c>
      <c r="V4" s="38" t="s">
        <v>103</v>
      </c>
      <c r="W4" s="39" t="s">
        <v>104</v>
      </c>
      <c r="X4" s="37" t="s">
        <v>102</v>
      </c>
      <c r="Y4" s="38" t="s">
        <v>103</v>
      </c>
      <c r="Z4" s="39" t="s">
        <v>104</v>
      </c>
      <c r="AA4" s="37" t="s">
        <v>102</v>
      </c>
      <c r="AB4" s="38" t="s">
        <v>103</v>
      </c>
      <c r="AC4" s="39" t="s">
        <v>104</v>
      </c>
      <c r="AD4" s="37" t="s">
        <v>102</v>
      </c>
      <c r="AE4" s="38" t="s">
        <v>103</v>
      </c>
      <c r="AF4" s="39" t="s">
        <v>104</v>
      </c>
      <c r="AG4" s="37" t="s">
        <v>102</v>
      </c>
      <c r="AH4" s="38" t="s">
        <v>103</v>
      </c>
      <c r="AI4" s="39" t="s">
        <v>104</v>
      </c>
      <c r="AJ4" s="37" t="s">
        <v>102</v>
      </c>
      <c r="AK4" s="38" t="s">
        <v>103</v>
      </c>
      <c r="AL4" s="39" t="s">
        <v>104</v>
      </c>
      <c r="AM4" s="37" t="s">
        <v>102</v>
      </c>
      <c r="AN4" s="38" t="s">
        <v>103</v>
      </c>
      <c r="AO4" s="39" t="s">
        <v>104</v>
      </c>
      <c r="AP4" s="37" t="s">
        <v>102</v>
      </c>
      <c r="AQ4" s="38" t="s">
        <v>103</v>
      </c>
      <c r="AR4" s="39" t="s">
        <v>104</v>
      </c>
      <c r="AS4" s="37" t="s">
        <v>102</v>
      </c>
      <c r="AT4" s="38" t="s">
        <v>103</v>
      </c>
      <c r="AU4" s="39" t="s">
        <v>104</v>
      </c>
      <c r="AV4" s="37" t="s">
        <v>102</v>
      </c>
      <c r="AW4" s="38" t="s">
        <v>103</v>
      </c>
      <c r="AX4" s="39" t="s">
        <v>104</v>
      </c>
      <c r="AY4" s="37" t="s">
        <v>102</v>
      </c>
      <c r="AZ4" s="38" t="s">
        <v>103</v>
      </c>
      <c r="BA4" s="39" t="s">
        <v>104</v>
      </c>
      <c r="BB4" s="40">
        <f>SUM(BB5:BB14)</f>
        <v>0.10752688172043014</v>
      </c>
      <c r="BC4" s="41" t="s">
        <v>105</v>
      </c>
      <c r="BD4" s="41" t="s">
        <v>106</v>
      </c>
      <c r="BE4" s="41" t="s">
        <v>105</v>
      </c>
      <c r="BF4" s="41" t="s">
        <v>106</v>
      </c>
      <c r="BG4" s="42" t="s">
        <v>105</v>
      </c>
      <c r="BH4" s="42" t="s">
        <v>106</v>
      </c>
      <c r="BI4" s="42" t="s">
        <v>105</v>
      </c>
      <c r="BJ4" s="42" t="s">
        <v>106</v>
      </c>
      <c r="BK4" s="42" t="s">
        <v>105</v>
      </c>
      <c r="BL4" s="42" t="s">
        <v>106</v>
      </c>
      <c r="BM4" s="42" t="s">
        <v>105</v>
      </c>
      <c r="BN4" s="42" t="s">
        <v>106</v>
      </c>
      <c r="BO4" s="54"/>
      <c r="BP4" s="50"/>
      <c r="BQ4" s="50"/>
      <c r="BR4" s="50"/>
      <c r="BS4" s="50"/>
      <c r="BT4" s="50"/>
      <c r="BU4" s="59" t="s">
        <v>107</v>
      </c>
      <c r="BV4" s="59" t="s">
        <v>108</v>
      </c>
    </row>
    <row r="5" spans="2:74" s="141" customFormat="1" ht="239.25" customHeight="1" x14ac:dyDescent="0.25">
      <c r="B5" s="632" t="s">
        <v>628</v>
      </c>
      <c r="C5" s="232" t="s">
        <v>629</v>
      </c>
      <c r="D5" s="139" t="s">
        <v>630</v>
      </c>
      <c r="E5" s="501" t="s">
        <v>631</v>
      </c>
      <c r="F5" s="501" t="s">
        <v>481</v>
      </c>
      <c r="G5" s="233" t="s">
        <v>357</v>
      </c>
      <c r="H5" s="233" t="s">
        <v>632</v>
      </c>
      <c r="I5" s="233" t="s">
        <v>633</v>
      </c>
      <c r="J5" s="205">
        <v>45657</v>
      </c>
      <c r="K5" s="225">
        <f>PTEP!$G$12/PTEP!$D$12</f>
        <v>1.0752688172043012E-2</v>
      </c>
      <c r="L5" s="99"/>
      <c r="M5" s="27"/>
      <c r="N5" s="29"/>
      <c r="O5" s="27"/>
      <c r="P5" s="27"/>
      <c r="Q5" s="29"/>
      <c r="R5" s="27"/>
      <c r="S5" s="27"/>
      <c r="T5" s="29"/>
      <c r="U5" s="27"/>
      <c r="V5" s="27"/>
      <c r="W5" s="29"/>
      <c r="X5" s="27"/>
      <c r="Y5" s="30"/>
      <c r="Z5" s="30"/>
      <c r="AA5" s="27">
        <v>1</v>
      </c>
      <c r="AB5" s="120">
        <v>1</v>
      </c>
      <c r="AC5" s="194">
        <f>AB5/AA5</f>
        <v>1</v>
      </c>
      <c r="AD5" s="27"/>
      <c r="AE5" s="30"/>
      <c r="AF5" s="30"/>
      <c r="AG5" s="27"/>
      <c r="AH5" s="30"/>
      <c r="AI5" s="30"/>
      <c r="AJ5" s="27"/>
      <c r="AK5" s="30"/>
      <c r="AL5" s="30"/>
      <c r="AM5" s="27"/>
      <c r="AN5" s="30"/>
      <c r="AO5" s="30"/>
      <c r="AP5" s="27"/>
      <c r="AQ5" s="30"/>
      <c r="AR5" s="30"/>
      <c r="AS5" s="27">
        <v>1</v>
      </c>
      <c r="AT5" s="27">
        <v>1</v>
      </c>
      <c r="AU5" s="194">
        <f>AT5/AS5</f>
        <v>1</v>
      </c>
      <c r="AV5" s="27"/>
      <c r="AW5" s="30"/>
      <c r="AX5" s="30"/>
      <c r="AY5" s="27">
        <f t="shared" ref="AY5:AY13" si="0">L5+O5+R5+U5+X5++AA5+AD5+AG5+AJ5+AM5+AP5+AS5+AV5</f>
        <v>2</v>
      </c>
      <c r="AZ5" s="28">
        <f>M5+P5+S5+V5+Y5+AB5+AE5+AH5+AK5+AN5+AQ5+AT5+AW5</f>
        <v>2</v>
      </c>
      <c r="BA5" s="35">
        <f>AZ5/AY5</f>
        <v>1</v>
      </c>
      <c r="BB5" s="43">
        <f>IFERROR(BA5*K5,"")</f>
        <v>1.0752688172043012E-2</v>
      </c>
      <c r="BC5" s="66"/>
      <c r="BD5" s="66" t="s">
        <v>134</v>
      </c>
      <c r="BE5" s="66" t="s">
        <v>634</v>
      </c>
      <c r="BF5" s="66" t="s">
        <v>135</v>
      </c>
      <c r="BG5" s="87" t="s">
        <v>635</v>
      </c>
      <c r="BH5" s="87" t="s">
        <v>636</v>
      </c>
      <c r="BI5" s="87" t="s">
        <v>637</v>
      </c>
      <c r="BJ5" s="66" t="s">
        <v>135</v>
      </c>
      <c r="BK5" s="87"/>
      <c r="BL5" s="66" t="s">
        <v>135</v>
      </c>
      <c r="BM5" s="87" t="s">
        <v>638</v>
      </c>
      <c r="BN5" s="87" t="s">
        <v>639</v>
      </c>
      <c r="BO5" s="63" t="s">
        <v>186</v>
      </c>
      <c r="BP5" s="52" t="s">
        <v>128</v>
      </c>
      <c r="BQ5" s="63" t="s">
        <v>640</v>
      </c>
      <c r="BR5" s="52" t="s">
        <v>126</v>
      </c>
      <c r="BS5" s="63" t="s">
        <v>1238</v>
      </c>
      <c r="BT5" s="52" t="s">
        <v>126</v>
      </c>
      <c r="BU5" s="67">
        <f t="shared" ref="BU5:BV14" si="1">BA5</f>
        <v>1</v>
      </c>
      <c r="BV5" s="68">
        <f>BB5</f>
        <v>1.0752688172043012E-2</v>
      </c>
    </row>
    <row r="6" spans="2:74" s="141" customFormat="1" ht="194.25" customHeight="1" thickBot="1" x14ac:dyDescent="0.3">
      <c r="B6" s="627"/>
      <c r="C6" s="234" t="s">
        <v>641</v>
      </c>
      <c r="D6" s="502" t="s">
        <v>642</v>
      </c>
      <c r="E6" s="235" t="s">
        <v>643</v>
      </c>
      <c r="F6" s="235" t="s">
        <v>357</v>
      </c>
      <c r="G6" s="236" t="s">
        <v>181</v>
      </c>
      <c r="H6" s="236" t="s">
        <v>632</v>
      </c>
      <c r="I6" s="236" t="s">
        <v>644</v>
      </c>
      <c r="J6" s="237">
        <v>45473</v>
      </c>
      <c r="K6" s="225">
        <f>PTEP!$G$12/PTEP!$D$12</f>
        <v>1.0752688172043012E-2</v>
      </c>
      <c r="L6" s="99"/>
      <c r="M6" s="27"/>
      <c r="N6" s="29"/>
      <c r="O6" s="27"/>
      <c r="P6" s="27"/>
      <c r="Q6" s="29"/>
      <c r="R6" s="27"/>
      <c r="S6" s="27"/>
      <c r="T6" s="29"/>
      <c r="U6" s="27"/>
      <c r="V6" s="27"/>
      <c r="W6" s="27"/>
      <c r="X6" s="27"/>
      <c r="Y6" s="27"/>
      <c r="Z6" s="194"/>
      <c r="AA6" s="27">
        <v>1</v>
      </c>
      <c r="AB6" s="120">
        <v>1</v>
      </c>
      <c r="AC6" s="194">
        <f>AB6/AA6</f>
        <v>1</v>
      </c>
      <c r="AD6" s="27"/>
      <c r="AE6" s="30"/>
      <c r="AF6" s="30"/>
      <c r="AG6" s="27"/>
      <c r="AH6" s="30"/>
      <c r="AI6" s="30"/>
      <c r="AJ6" s="27"/>
      <c r="AK6" s="30"/>
      <c r="AL6" s="31"/>
      <c r="AM6" s="27"/>
      <c r="AN6" s="30"/>
      <c r="AO6" s="30"/>
      <c r="AP6" s="27"/>
      <c r="AQ6" s="30"/>
      <c r="AR6" s="30"/>
      <c r="AS6" s="27"/>
      <c r="AT6" s="30"/>
      <c r="AU6" s="30"/>
      <c r="AV6" s="27"/>
      <c r="AW6" s="30"/>
      <c r="AX6" s="30"/>
      <c r="AY6" s="27">
        <f t="shared" si="0"/>
        <v>1</v>
      </c>
      <c r="AZ6" s="28">
        <f t="shared" ref="AZ6:AZ13" si="2">M6+P6+S6+V6+Y6+AB6+AE6+AH6+AK6+AN6+AQ6+AT6+AW6</f>
        <v>1</v>
      </c>
      <c r="BA6" s="35">
        <f t="shared" ref="BA6:BA13" si="3">AZ6/AY6</f>
        <v>1</v>
      </c>
      <c r="BB6" s="43">
        <f t="shared" ref="BB6:BB14" si="4">IFERROR(BA6*K6,"")</f>
        <v>1.0752688172043012E-2</v>
      </c>
      <c r="BC6" s="66"/>
      <c r="BD6" s="66" t="s">
        <v>134</v>
      </c>
      <c r="BE6" s="66"/>
      <c r="BF6" s="66"/>
      <c r="BG6" s="87" t="s">
        <v>645</v>
      </c>
      <c r="BH6" s="87" t="s">
        <v>646</v>
      </c>
      <c r="BI6" s="87"/>
      <c r="BJ6" s="62" t="s">
        <v>123</v>
      </c>
      <c r="BK6" s="87"/>
      <c r="BL6" s="62" t="s">
        <v>123</v>
      </c>
      <c r="BM6" s="87"/>
      <c r="BN6" s="62" t="s">
        <v>123</v>
      </c>
      <c r="BO6" s="63" t="s">
        <v>485</v>
      </c>
      <c r="BP6" s="52" t="s">
        <v>128</v>
      </c>
      <c r="BQ6" s="63" t="s">
        <v>647</v>
      </c>
      <c r="BR6" s="52" t="s">
        <v>126</v>
      </c>
      <c r="BS6" s="63" t="s">
        <v>1209</v>
      </c>
      <c r="BT6" s="52" t="s">
        <v>126</v>
      </c>
      <c r="BU6" s="67">
        <f t="shared" si="1"/>
        <v>1</v>
      </c>
      <c r="BV6" s="68">
        <f t="shared" si="1"/>
        <v>1.0752688172043012E-2</v>
      </c>
    </row>
    <row r="7" spans="2:74" s="141" customFormat="1" ht="225.75" customHeight="1" x14ac:dyDescent="0.25">
      <c r="B7" s="633" t="s">
        <v>648</v>
      </c>
      <c r="C7" s="232" t="s">
        <v>649</v>
      </c>
      <c r="D7" s="139" t="s">
        <v>650</v>
      </c>
      <c r="E7" s="233" t="s">
        <v>651</v>
      </c>
      <c r="F7" s="233" t="s">
        <v>181</v>
      </c>
      <c r="G7" s="233"/>
      <c r="H7" s="233" t="s">
        <v>632</v>
      </c>
      <c r="I7" s="238" t="s">
        <v>651</v>
      </c>
      <c r="J7" s="239">
        <v>45473</v>
      </c>
      <c r="K7" s="225">
        <f>PTEP!$G$12/PTEP!$D$12</f>
        <v>1.0752688172043012E-2</v>
      </c>
      <c r="L7" s="99"/>
      <c r="M7" s="27"/>
      <c r="N7" s="29"/>
      <c r="O7" s="27"/>
      <c r="P7" s="27"/>
      <c r="Q7" s="29"/>
      <c r="R7" s="27"/>
      <c r="S7" s="27"/>
      <c r="T7" s="27"/>
      <c r="U7" s="27"/>
      <c r="V7" s="27"/>
      <c r="W7" s="29"/>
      <c r="X7" s="27"/>
      <c r="Y7" s="30"/>
      <c r="Z7" s="30"/>
      <c r="AA7" s="27">
        <v>1</v>
      </c>
      <c r="AB7" s="120">
        <v>1</v>
      </c>
      <c r="AC7" s="194">
        <f>AB7/AA7</f>
        <v>1</v>
      </c>
      <c r="AD7" s="27"/>
      <c r="AE7" s="30"/>
      <c r="AF7" s="30"/>
      <c r="AG7" s="27"/>
      <c r="AH7" s="30"/>
      <c r="AI7" s="30"/>
      <c r="AJ7" s="27"/>
      <c r="AK7" s="30"/>
      <c r="AL7" s="30"/>
      <c r="AM7" s="27"/>
      <c r="AN7" s="30"/>
      <c r="AO7" s="30"/>
      <c r="AP7" s="27"/>
      <c r="AQ7" s="30"/>
      <c r="AR7" s="31"/>
      <c r="AS7" s="27"/>
      <c r="AT7" s="30"/>
      <c r="AU7" s="30"/>
      <c r="AV7" s="27"/>
      <c r="AW7" s="30"/>
      <c r="AX7" s="30"/>
      <c r="AY7" s="27">
        <f t="shared" si="0"/>
        <v>1</v>
      </c>
      <c r="AZ7" s="28">
        <f t="shared" si="2"/>
        <v>1</v>
      </c>
      <c r="BA7" s="35">
        <f t="shared" si="3"/>
        <v>1</v>
      </c>
      <c r="BB7" s="43">
        <f t="shared" si="4"/>
        <v>1.0752688172043012E-2</v>
      </c>
      <c r="BC7" s="66"/>
      <c r="BD7" s="66" t="s">
        <v>134</v>
      </c>
      <c r="BE7" s="66" t="s">
        <v>637</v>
      </c>
      <c r="BF7" s="66" t="s">
        <v>652</v>
      </c>
      <c r="BG7" s="87" t="s">
        <v>653</v>
      </c>
      <c r="BH7" s="87" t="s">
        <v>654</v>
      </c>
      <c r="BI7" s="88" t="s">
        <v>655</v>
      </c>
      <c r="BJ7" s="62" t="s">
        <v>123</v>
      </c>
      <c r="BK7" s="87"/>
      <c r="BL7" s="62" t="s">
        <v>123</v>
      </c>
      <c r="BM7" s="87"/>
      <c r="BN7" s="62" t="s">
        <v>123</v>
      </c>
      <c r="BO7" s="63" t="s">
        <v>381</v>
      </c>
      <c r="BP7" s="52" t="s">
        <v>128</v>
      </c>
      <c r="BQ7" s="63" t="s">
        <v>656</v>
      </c>
      <c r="BR7" s="52" t="s">
        <v>126</v>
      </c>
      <c r="BS7" s="63" t="s">
        <v>1209</v>
      </c>
      <c r="BT7" s="52" t="s">
        <v>126</v>
      </c>
      <c r="BU7" s="67">
        <f t="shared" ref="BU7:BU14" si="5">BA7</f>
        <v>1</v>
      </c>
      <c r="BV7" s="68">
        <f t="shared" si="1"/>
        <v>1.0752688172043012E-2</v>
      </c>
    </row>
    <row r="8" spans="2:74" s="141" customFormat="1" ht="165.75" customHeight="1" x14ac:dyDescent="0.25">
      <c r="B8" s="634"/>
      <c r="C8" s="503" t="s">
        <v>657</v>
      </c>
      <c r="D8" s="240" t="s">
        <v>658</v>
      </c>
      <c r="E8" s="26" t="s">
        <v>659</v>
      </c>
      <c r="F8" s="26" t="s">
        <v>660</v>
      </c>
      <c r="G8" s="197"/>
      <c r="H8" s="197" t="s">
        <v>632</v>
      </c>
      <c r="I8" s="241" t="s">
        <v>661</v>
      </c>
      <c r="J8" s="242">
        <v>45657</v>
      </c>
      <c r="K8" s="226">
        <f>PTEP!$G$12/PTEP!$D$12</f>
        <v>1.0752688172043012E-2</v>
      </c>
      <c r="L8" s="99">
        <v>1</v>
      </c>
      <c r="M8" s="27">
        <v>1</v>
      </c>
      <c r="N8" s="181">
        <f>M8/L8</f>
        <v>1</v>
      </c>
      <c r="O8" s="27">
        <v>1</v>
      </c>
      <c r="P8" s="27">
        <v>1</v>
      </c>
      <c r="Q8" s="181">
        <f>P8/O8</f>
        <v>1</v>
      </c>
      <c r="R8" s="27">
        <v>1</v>
      </c>
      <c r="S8" s="27">
        <v>1</v>
      </c>
      <c r="T8" s="181">
        <f>S8/R8</f>
        <v>1</v>
      </c>
      <c r="U8" s="27">
        <v>1</v>
      </c>
      <c r="V8" s="27">
        <v>1</v>
      </c>
      <c r="W8" s="181">
        <f>V8/U8</f>
        <v>1</v>
      </c>
      <c r="X8" s="27">
        <v>1</v>
      </c>
      <c r="Y8" s="27">
        <v>1</v>
      </c>
      <c r="Z8" s="181">
        <f>Y8/X8</f>
        <v>1</v>
      </c>
      <c r="AA8" s="27">
        <v>1</v>
      </c>
      <c r="AB8" s="27">
        <v>1</v>
      </c>
      <c r="AC8" s="181">
        <f>AB8/AA8</f>
        <v>1</v>
      </c>
      <c r="AD8" s="27">
        <v>1</v>
      </c>
      <c r="AE8" s="27">
        <v>1</v>
      </c>
      <c r="AF8" s="181">
        <f>AE8/AD8</f>
        <v>1</v>
      </c>
      <c r="AG8" s="27">
        <v>1</v>
      </c>
      <c r="AH8" s="27">
        <v>1</v>
      </c>
      <c r="AI8" s="181">
        <f>AH8/AG8</f>
        <v>1</v>
      </c>
      <c r="AJ8" s="27">
        <v>1</v>
      </c>
      <c r="AK8" s="27">
        <v>1</v>
      </c>
      <c r="AL8" s="181">
        <f>AK8/AJ8</f>
        <v>1</v>
      </c>
      <c r="AM8" s="27">
        <v>1</v>
      </c>
      <c r="AN8" s="27">
        <v>1</v>
      </c>
      <c r="AO8" s="181">
        <f>AN8/AM8</f>
        <v>1</v>
      </c>
      <c r="AP8" s="27">
        <v>1</v>
      </c>
      <c r="AQ8" s="27">
        <v>1</v>
      </c>
      <c r="AR8" s="181">
        <f>AQ8/AP8</f>
        <v>1</v>
      </c>
      <c r="AS8" s="27">
        <v>1</v>
      </c>
      <c r="AT8" s="27">
        <v>1</v>
      </c>
      <c r="AU8" s="181">
        <f>AT8/AS8</f>
        <v>1</v>
      </c>
      <c r="AV8" s="27"/>
      <c r="AW8" s="27"/>
      <c r="AX8" s="181"/>
      <c r="AY8" s="27">
        <f t="shared" si="0"/>
        <v>12</v>
      </c>
      <c r="AZ8" s="28">
        <f t="shared" si="2"/>
        <v>12</v>
      </c>
      <c r="BA8" s="35">
        <f t="shared" si="3"/>
        <v>1</v>
      </c>
      <c r="BB8" s="43">
        <f t="shared" si="4"/>
        <v>1.0752688172043012E-2</v>
      </c>
      <c r="BC8" s="63"/>
      <c r="BD8" s="63"/>
      <c r="BE8" s="63" t="s">
        <v>662</v>
      </c>
      <c r="BF8" s="63" t="s">
        <v>663</v>
      </c>
      <c r="BG8" s="227" t="s">
        <v>664</v>
      </c>
      <c r="BH8" s="88" t="s">
        <v>665</v>
      </c>
      <c r="BI8" s="62" t="s">
        <v>666</v>
      </c>
      <c r="BJ8" s="88" t="s">
        <v>667</v>
      </c>
      <c r="BK8" s="88" t="s">
        <v>668</v>
      </c>
      <c r="BL8" s="88" t="s">
        <v>669</v>
      </c>
      <c r="BM8" s="88" t="s">
        <v>670</v>
      </c>
      <c r="BN8" s="88" t="s">
        <v>671</v>
      </c>
      <c r="BO8" s="63" t="s">
        <v>672</v>
      </c>
      <c r="BP8" s="62" t="s">
        <v>126</v>
      </c>
      <c r="BQ8" s="63" t="s">
        <v>673</v>
      </c>
      <c r="BR8" s="62" t="s">
        <v>126</v>
      </c>
      <c r="BS8" s="63" t="s">
        <v>1239</v>
      </c>
      <c r="BT8" s="52" t="s">
        <v>126</v>
      </c>
      <c r="BU8" s="67">
        <f t="shared" si="5"/>
        <v>1</v>
      </c>
      <c r="BV8" s="68">
        <f>BB8</f>
        <v>1.0752688172043012E-2</v>
      </c>
    </row>
    <row r="9" spans="2:74" s="141" customFormat="1" ht="173.25" customHeight="1" thickBot="1" x14ac:dyDescent="0.3">
      <c r="B9" s="635"/>
      <c r="C9" s="243" t="s">
        <v>674</v>
      </c>
      <c r="D9" s="161" t="s">
        <v>675</v>
      </c>
      <c r="E9" s="235" t="s">
        <v>676</v>
      </c>
      <c r="F9" s="235" t="s">
        <v>660</v>
      </c>
      <c r="G9" s="243"/>
      <c r="H9" s="236" t="s">
        <v>632</v>
      </c>
      <c r="I9" s="244" t="s">
        <v>677</v>
      </c>
      <c r="J9" s="245">
        <v>45657</v>
      </c>
      <c r="K9" s="226">
        <f>PTEP!$G$12/PTEP!$D$12</f>
        <v>1.0752688172043012E-2</v>
      </c>
      <c r="L9" s="99">
        <v>1</v>
      </c>
      <c r="M9" s="27">
        <v>1</v>
      </c>
      <c r="N9" s="181">
        <f>M9/L9</f>
        <v>1</v>
      </c>
      <c r="O9" s="27">
        <v>1</v>
      </c>
      <c r="P9" s="27">
        <v>1</v>
      </c>
      <c r="Q9" s="181">
        <f>P9/O9</f>
        <v>1</v>
      </c>
      <c r="R9" s="27">
        <v>1</v>
      </c>
      <c r="S9" s="27">
        <v>1</v>
      </c>
      <c r="T9" s="181">
        <f>S9/R9</f>
        <v>1</v>
      </c>
      <c r="U9" s="27">
        <v>1</v>
      </c>
      <c r="V9" s="27">
        <v>1</v>
      </c>
      <c r="W9" s="181">
        <f>V9/U9</f>
        <v>1</v>
      </c>
      <c r="X9" s="27">
        <v>1</v>
      </c>
      <c r="Y9" s="27">
        <v>1</v>
      </c>
      <c r="Z9" s="181">
        <f>Y9/X9</f>
        <v>1</v>
      </c>
      <c r="AA9" s="27">
        <v>1</v>
      </c>
      <c r="AB9" s="27">
        <v>1</v>
      </c>
      <c r="AC9" s="181">
        <f>AB9/AA9</f>
        <v>1</v>
      </c>
      <c r="AD9" s="27">
        <v>1</v>
      </c>
      <c r="AE9" s="27">
        <v>1</v>
      </c>
      <c r="AF9" s="181">
        <f>AE9/AD9</f>
        <v>1</v>
      </c>
      <c r="AG9" s="27">
        <v>1</v>
      </c>
      <c r="AH9" s="27">
        <v>1</v>
      </c>
      <c r="AI9" s="181">
        <f>AH9/AG9</f>
        <v>1</v>
      </c>
      <c r="AJ9" s="27">
        <v>1</v>
      </c>
      <c r="AK9" s="27">
        <v>1</v>
      </c>
      <c r="AL9" s="181">
        <f>AK9/AJ9</f>
        <v>1</v>
      </c>
      <c r="AM9" s="27">
        <v>1</v>
      </c>
      <c r="AN9" s="27">
        <v>1</v>
      </c>
      <c r="AO9" s="181">
        <f>AN9/AM9</f>
        <v>1</v>
      </c>
      <c r="AP9" s="27">
        <v>1</v>
      </c>
      <c r="AQ9" s="27">
        <v>1</v>
      </c>
      <c r="AR9" s="181">
        <f>AQ9/AP9</f>
        <v>1</v>
      </c>
      <c r="AS9" s="27">
        <v>1</v>
      </c>
      <c r="AT9" s="27">
        <v>1</v>
      </c>
      <c r="AU9" s="181">
        <v>1</v>
      </c>
      <c r="AV9" s="27"/>
      <c r="AW9" s="30"/>
      <c r="AX9" s="30"/>
      <c r="AY9" s="27">
        <f t="shared" si="0"/>
        <v>12</v>
      </c>
      <c r="AZ9" s="28">
        <f t="shared" si="2"/>
        <v>12</v>
      </c>
      <c r="BA9" s="35">
        <f t="shared" si="3"/>
        <v>1</v>
      </c>
      <c r="BB9" s="43">
        <f t="shared" si="4"/>
        <v>1.0752688172043012E-2</v>
      </c>
      <c r="BC9" s="63"/>
      <c r="BD9" s="63"/>
      <c r="BE9" s="63" t="s">
        <v>678</v>
      </c>
      <c r="BF9" s="63" t="s">
        <v>679</v>
      </c>
      <c r="BG9" s="119" t="s">
        <v>680</v>
      </c>
      <c r="BH9" s="88" t="s">
        <v>681</v>
      </c>
      <c r="BI9" s="119" t="s">
        <v>682</v>
      </c>
      <c r="BJ9" s="88" t="s">
        <v>683</v>
      </c>
      <c r="BK9" s="88" t="s">
        <v>684</v>
      </c>
      <c r="BL9" s="88" t="s">
        <v>685</v>
      </c>
      <c r="BM9" s="404" t="s">
        <v>686</v>
      </c>
      <c r="BN9" s="88" t="s">
        <v>687</v>
      </c>
      <c r="BO9" s="63" t="s">
        <v>688</v>
      </c>
      <c r="BP9" s="62" t="s">
        <v>126</v>
      </c>
      <c r="BQ9" s="63" t="s">
        <v>689</v>
      </c>
      <c r="BR9" s="62" t="s">
        <v>126</v>
      </c>
      <c r="BS9" s="63" t="s">
        <v>1240</v>
      </c>
      <c r="BT9" s="52" t="s">
        <v>126</v>
      </c>
      <c r="BU9" s="67">
        <f t="shared" si="5"/>
        <v>1</v>
      </c>
      <c r="BV9" s="68">
        <f>BB9</f>
        <v>1.0752688172043012E-2</v>
      </c>
    </row>
    <row r="10" spans="2:74" s="141" customFormat="1" ht="149.25" customHeight="1" thickBot="1" x14ac:dyDescent="0.3">
      <c r="B10" s="216" t="s">
        <v>690</v>
      </c>
      <c r="C10" s="246" t="s">
        <v>691</v>
      </c>
      <c r="D10" s="247" t="s">
        <v>692</v>
      </c>
      <c r="E10" s="248" t="s">
        <v>693</v>
      </c>
      <c r="F10" s="504" t="s">
        <v>132</v>
      </c>
      <c r="G10" s="249"/>
      <c r="H10" s="246" t="s">
        <v>632</v>
      </c>
      <c r="I10" s="250" t="s">
        <v>694</v>
      </c>
      <c r="J10" s="251">
        <v>45596</v>
      </c>
      <c r="K10" s="225">
        <f>PTEP!$G$12/PTEP!$D$12</f>
        <v>1.0752688172043012E-2</v>
      </c>
      <c r="L10" s="99"/>
      <c r="M10" s="27"/>
      <c r="N10" s="29"/>
      <c r="O10" s="27"/>
      <c r="P10" s="27"/>
      <c r="Q10" s="29"/>
      <c r="R10" s="27"/>
      <c r="S10" s="27"/>
      <c r="T10" s="27"/>
      <c r="U10" s="27"/>
      <c r="V10" s="27"/>
      <c r="W10" s="27"/>
      <c r="X10" s="27"/>
      <c r="Y10" s="30"/>
      <c r="Z10" s="30"/>
      <c r="AA10" s="27"/>
      <c r="AB10" s="30"/>
      <c r="AC10" s="69"/>
      <c r="AD10" s="27"/>
      <c r="AE10" s="30"/>
      <c r="AF10" s="30"/>
      <c r="AG10" s="27"/>
      <c r="AH10" s="30"/>
      <c r="AI10" s="30"/>
      <c r="AJ10" s="27"/>
      <c r="AK10" s="30"/>
      <c r="AL10" s="30"/>
      <c r="AM10" s="27">
        <v>1</v>
      </c>
      <c r="AN10" s="27">
        <v>1</v>
      </c>
      <c r="AO10" s="194">
        <f>AN10/AM10</f>
        <v>1</v>
      </c>
      <c r="AP10" s="27">
        <v>1</v>
      </c>
      <c r="AQ10" s="30">
        <v>1</v>
      </c>
      <c r="AR10" s="403">
        <f>AQ10/AP10</f>
        <v>1</v>
      </c>
      <c r="AS10" s="27">
        <v>1</v>
      </c>
      <c r="AT10" s="30">
        <v>1</v>
      </c>
      <c r="AU10" s="403">
        <v>1</v>
      </c>
      <c r="AV10" s="27"/>
      <c r="AW10" s="30"/>
      <c r="AX10" s="30"/>
      <c r="AY10" s="27">
        <f t="shared" si="0"/>
        <v>3</v>
      </c>
      <c r="AZ10" s="28">
        <f t="shared" si="2"/>
        <v>3</v>
      </c>
      <c r="BA10" s="35">
        <f t="shared" si="3"/>
        <v>1</v>
      </c>
      <c r="BB10" s="43">
        <f t="shared" si="4"/>
        <v>1.0752688172043012E-2</v>
      </c>
      <c r="BC10" s="66"/>
      <c r="BD10" s="66" t="s">
        <v>134</v>
      </c>
      <c r="BE10" s="66"/>
      <c r="BF10" s="66" t="s">
        <v>135</v>
      </c>
      <c r="BG10" s="87"/>
      <c r="BH10" s="66" t="s">
        <v>135</v>
      </c>
      <c r="BI10" s="88"/>
      <c r="BJ10" s="66" t="s">
        <v>135</v>
      </c>
      <c r="BK10" s="88" t="s">
        <v>695</v>
      </c>
      <c r="BL10" s="87" t="s">
        <v>696</v>
      </c>
      <c r="BM10" s="404"/>
      <c r="BN10" s="62" t="s">
        <v>230</v>
      </c>
      <c r="BO10" s="63" t="s">
        <v>697</v>
      </c>
      <c r="BP10" s="52" t="s">
        <v>128</v>
      </c>
      <c r="BQ10" s="63" t="s">
        <v>698</v>
      </c>
      <c r="BR10" s="52" t="s">
        <v>128</v>
      </c>
      <c r="BS10" s="63" t="s">
        <v>1241</v>
      </c>
      <c r="BT10" s="52" t="s">
        <v>126</v>
      </c>
      <c r="BU10" s="67">
        <f t="shared" si="5"/>
        <v>1</v>
      </c>
      <c r="BV10" s="68">
        <f t="shared" si="1"/>
        <v>1.0752688172043012E-2</v>
      </c>
    </row>
    <row r="11" spans="2:74" s="141" customFormat="1" ht="186" customHeight="1" x14ac:dyDescent="0.25">
      <c r="B11" s="630" t="s">
        <v>699</v>
      </c>
      <c r="C11" s="170" t="s">
        <v>700</v>
      </c>
      <c r="D11" s="139" t="s">
        <v>701</v>
      </c>
      <c r="E11" s="233" t="s">
        <v>702</v>
      </c>
      <c r="F11" s="233" t="s">
        <v>181</v>
      </c>
      <c r="G11" s="233"/>
      <c r="H11" s="232" t="s">
        <v>632</v>
      </c>
      <c r="I11" s="252" t="s">
        <v>182</v>
      </c>
      <c r="J11" s="253" t="s">
        <v>703</v>
      </c>
      <c r="K11" s="225">
        <f>PTEP!$G$12/PTEP!$D$12</f>
        <v>1.0752688172043012E-2</v>
      </c>
      <c r="L11" s="99"/>
      <c r="M11" s="27"/>
      <c r="N11" s="29"/>
      <c r="O11" s="27"/>
      <c r="P11" s="27"/>
      <c r="Q11" s="29"/>
      <c r="R11" s="27"/>
      <c r="S11" s="27"/>
      <c r="T11" s="29"/>
      <c r="U11" s="27"/>
      <c r="V11" s="27"/>
      <c r="W11" s="27"/>
      <c r="X11" s="27"/>
      <c r="Y11" s="30"/>
      <c r="Z11" s="30"/>
      <c r="AA11" s="27"/>
      <c r="AB11" s="30"/>
      <c r="AC11" s="69"/>
      <c r="AD11" s="27"/>
      <c r="AE11" s="30"/>
      <c r="AF11" s="30"/>
      <c r="AG11" s="27"/>
      <c r="AH11" s="30"/>
      <c r="AI11" s="30"/>
      <c r="AJ11" s="27"/>
      <c r="AK11" s="30"/>
      <c r="AL11" s="30"/>
      <c r="AM11" s="27"/>
      <c r="AN11" s="30"/>
      <c r="AO11" s="30"/>
      <c r="AP11" s="27">
        <v>1</v>
      </c>
      <c r="AQ11" s="27">
        <v>1</v>
      </c>
      <c r="AR11" s="194">
        <f>AQ11/AP11</f>
        <v>1</v>
      </c>
      <c r="AS11" s="27"/>
      <c r="AT11" s="30"/>
      <c r="AU11" s="69"/>
      <c r="AV11" s="27"/>
      <c r="AW11" s="30"/>
      <c r="AX11" s="30"/>
      <c r="AY11" s="27">
        <f t="shared" si="0"/>
        <v>1</v>
      </c>
      <c r="AZ11" s="28">
        <f t="shared" si="2"/>
        <v>1</v>
      </c>
      <c r="BA11" s="35">
        <f t="shared" si="3"/>
        <v>1</v>
      </c>
      <c r="BB11" s="43">
        <f t="shared" si="4"/>
        <v>1.0752688172043012E-2</v>
      </c>
      <c r="BC11" s="66"/>
      <c r="BD11" s="66" t="s">
        <v>134</v>
      </c>
      <c r="BE11" s="66" t="s">
        <v>637</v>
      </c>
      <c r="BF11" s="66" t="s">
        <v>135</v>
      </c>
      <c r="BG11" s="87" t="s">
        <v>637</v>
      </c>
      <c r="BH11" s="66" t="s">
        <v>135</v>
      </c>
      <c r="BI11" s="88" t="s">
        <v>637</v>
      </c>
      <c r="BJ11" s="66" t="s">
        <v>135</v>
      </c>
      <c r="BK11" s="87" t="s">
        <v>637</v>
      </c>
      <c r="BL11" s="66" t="s">
        <v>135</v>
      </c>
      <c r="BM11" s="87" t="s">
        <v>704</v>
      </c>
      <c r="BN11" s="87" t="s">
        <v>705</v>
      </c>
      <c r="BO11" s="63" t="s">
        <v>706</v>
      </c>
      <c r="BP11" s="52" t="s">
        <v>128</v>
      </c>
      <c r="BQ11" s="63" t="s">
        <v>707</v>
      </c>
      <c r="BR11" s="52" t="s">
        <v>128</v>
      </c>
      <c r="BS11" s="63" t="s">
        <v>1246</v>
      </c>
      <c r="BT11" s="52" t="s">
        <v>126</v>
      </c>
      <c r="BU11" s="67">
        <f t="shared" si="5"/>
        <v>1</v>
      </c>
      <c r="BV11" s="68">
        <f t="shared" si="1"/>
        <v>1.0752688172043012E-2</v>
      </c>
    </row>
    <row r="12" spans="2:74" s="141" customFormat="1" ht="178.5" customHeight="1" thickBot="1" x14ac:dyDescent="0.3">
      <c r="B12" s="631"/>
      <c r="C12" s="505" t="s">
        <v>708</v>
      </c>
      <c r="D12" s="161" t="s">
        <v>709</v>
      </c>
      <c r="E12" s="235" t="s">
        <v>710</v>
      </c>
      <c r="F12" s="235" t="s">
        <v>181</v>
      </c>
      <c r="G12" s="236"/>
      <c r="H12" s="234" t="s">
        <v>632</v>
      </c>
      <c r="I12" s="235" t="s">
        <v>192</v>
      </c>
      <c r="J12" s="254" t="s">
        <v>711</v>
      </c>
      <c r="K12" s="226">
        <f>PTEP!$G$12/PTEP!$D$12</f>
        <v>1.0752688172043012E-2</v>
      </c>
      <c r="L12" s="99"/>
      <c r="M12" s="27"/>
      <c r="N12" s="29"/>
      <c r="O12" s="27"/>
      <c r="P12" s="27"/>
      <c r="Q12" s="29"/>
      <c r="R12" s="27"/>
      <c r="S12" s="27"/>
      <c r="T12" s="27"/>
      <c r="U12" s="27">
        <v>1</v>
      </c>
      <c r="V12" s="27">
        <v>1</v>
      </c>
      <c r="W12" s="181">
        <f>V12/U12</f>
        <v>1</v>
      </c>
      <c r="X12" s="27"/>
      <c r="Y12" s="30"/>
      <c r="Z12" s="30"/>
      <c r="AA12" s="27"/>
      <c r="AB12" s="30"/>
      <c r="AC12" s="69"/>
      <c r="AD12" s="27">
        <v>1</v>
      </c>
      <c r="AE12" s="27">
        <v>1</v>
      </c>
      <c r="AF12" s="181">
        <f>AE12/AD12</f>
        <v>1</v>
      </c>
      <c r="AG12" s="27"/>
      <c r="AH12" s="30"/>
      <c r="AI12" s="30"/>
      <c r="AJ12" s="27"/>
      <c r="AK12" s="30"/>
      <c r="AL12" s="30"/>
      <c r="AM12" s="27">
        <v>1</v>
      </c>
      <c r="AN12" s="27">
        <v>1</v>
      </c>
      <c r="AO12" s="181">
        <f>AN12/AM12</f>
        <v>1</v>
      </c>
      <c r="AP12" s="27"/>
      <c r="AQ12" s="27"/>
      <c r="AR12" s="181"/>
      <c r="AS12" s="27"/>
      <c r="AT12" s="30"/>
      <c r="AU12" s="30"/>
      <c r="AV12" s="27"/>
      <c r="AW12" s="30"/>
      <c r="AX12" s="30"/>
      <c r="AY12" s="27">
        <f t="shared" si="0"/>
        <v>3</v>
      </c>
      <c r="AZ12" s="28">
        <f t="shared" si="2"/>
        <v>3</v>
      </c>
      <c r="BA12" s="35">
        <f t="shared" si="3"/>
        <v>1</v>
      </c>
      <c r="BB12" s="43">
        <f t="shared" si="4"/>
        <v>1.0752688172043012E-2</v>
      </c>
      <c r="BC12" s="63"/>
      <c r="BD12" s="63" t="s">
        <v>134</v>
      </c>
      <c r="BE12" s="63" t="s">
        <v>712</v>
      </c>
      <c r="BF12" s="63" t="s">
        <v>713</v>
      </c>
      <c r="BG12" s="88" t="s">
        <v>135</v>
      </c>
      <c r="BH12" s="66" t="s">
        <v>135</v>
      </c>
      <c r="BI12" s="88" t="s">
        <v>714</v>
      </c>
      <c r="BJ12" s="88" t="s">
        <v>715</v>
      </c>
      <c r="BK12" s="88" t="s">
        <v>716</v>
      </c>
      <c r="BL12" s="88" t="s">
        <v>717</v>
      </c>
      <c r="BM12" s="88"/>
      <c r="BN12" s="62" t="s">
        <v>230</v>
      </c>
      <c r="BO12" s="63" t="s">
        <v>718</v>
      </c>
      <c r="BP12" s="62" t="s">
        <v>126</v>
      </c>
      <c r="BQ12" s="63" t="s">
        <v>1243</v>
      </c>
      <c r="BR12" s="62" t="s">
        <v>126</v>
      </c>
      <c r="BS12" s="63" t="s">
        <v>1242</v>
      </c>
      <c r="BT12" s="52" t="s">
        <v>126</v>
      </c>
      <c r="BU12" s="67">
        <f t="shared" si="5"/>
        <v>1</v>
      </c>
      <c r="BV12" s="68">
        <f t="shared" si="1"/>
        <v>1.0752688172043012E-2</v>
      </c>
    </row>
    <row r="13" spans="2:74" s="141" customFormat="1" ht="154.5" customHeight="1" thickBot="1" x14ac:dyDescent="0.3">
      <c r="B13" s="228" t="s">
        <v>719</v>
      </c>
      <c r="C13" s="246" t="s">
        <v>720</v>
      </c>
      <c r="D13" s="247" t="s">
        <v>721</v>
      </c>
      <c r="E13" s="250" t="s">
        <v>722</v>
      </c>
      <c r="F13" s="249" t="s">
        <v>723</v>
      </c>
      <c r="G13" s="249"/>
      <c r="H13" s="246" t="s">
        <v>632</v>
      </c>
      <c r="I13" s="248" t="s">
        <v>601</v>
      </c>
      <c r="J13" s="255" t="s">
        <v>724</v>
      </c>
      <c r="K13" s="225">
        <f>PTEP!$G$12/PTEP!$D$12</f>
        <v>1.0752688172043012E-2</v>
      </c>
      <c r="L13" s="99"/>
      <c r="M13" s="27"/>
      <c r="N13" s="29"/>
      <c r="O13" s="27"/>
      <c r="P13" s="27"/>
      <c r="Q13" s="29"/>
      <c r="R13" s="27"/>
      <c r="S13" s="27"/>
      <c r="T13" s="27"/>
      <c r="U13" s="27"/>
      <c r="V13" s="27"/>
      <c r="W13" s="27"/>
      <c r="X13" s="27"/>
      <c r="Y13" s="30"/>
      <c r="Z13" s="30"/>
      <c r="AA13" s="27">
        <v>1</v>
      </c>
      <c r="AB13" s="27">
        <v>1</v>
      </c>
      <c r="AC13" s="194">
        <f>AB13/AA13</f>
        <v>1</v>
      </c>
      <c r="AD13" s="27"/>
      <c r="AE13" s="30"/>
      <c r="AF13" s="69"/>
      <c r="AG13" s="27"/>
      <c r="AH13" s="30"/>
      <c r="AI13" s="30"/>
      <c r="AJ13" s="27"/>
      <c r="AK13" s="30"/>
      <c r="AL13" s="30"/>
      <c r="AM13" s="27"/>
      <c r="AN13" s="30"/>
      <c r="AO13" s="30"/>
      <c r="AP13" s="27">
        <v>1</v>
      </c>
      <c r="AQ13" s="27">
        <v>1</v>
      </c>
      <c r="AR13" s="194">
        <f>AQ13/AP13</f>
        <v>1</v>
      </c>
      <c r="AS13" s="27"/>
      <c r="AT13" s="27"/>
      <c r="AU13" s="69"/>
      <c r="AV13" s="27"/>
      <c r="AW13" s="30"/>
      <c r="AX13" s="30"/>
      <c r="AY13" s="27">
        <f t="shared" si="0"/>
        <v>2</v>
      </c>
      <c r="AZ13" s="28">
        <f t="shared" si="2"/>
        <v>2</v>
      </c>
      <c r="BA13" s="35">
        <f t="shared" si="3"/>
        <v>1</v>
      </c>
      <c r="BB13" s="43">
        <f t="shared" si="4"/>
        <v>1.0752688172043012E-2</v>
      </c>
      <c r="BC13" s="66"/>
      <c r="BD13" s="66" t="s">
        <v>134</v>
      </c>
      <c r="BE13" s="66"/>
      <c r="BF13" s="66" t="s">
        <v>135</v>
      </c>
      <c r="BG13" s="87" t="s">
        <v>725</v>
      </c>
      <c r="BH13" s="229" t="s">
        <v>726</v>
      </c>
      <c r="BI13" s="88"/>
      <c r="BJ13" s="66" t="s">
        <v>135</v>
      </c>
      <c r="BK13" s="87"/>
      <c r="BL13" s="66" t="s">
        <v>135</v>
      </c>
      <c r="BM13" s="63" t="s">
        <v>727</v>
      </c>
      <c r="BN13" s="87" t="s">
        <v>728</v>
      </c>
      <c r="BO13" s="63" t="s">
        <v>729</v>
      </c>
      <c r="BP13" s="52" t="s">
        <v>128</v>
      </c>
      <c r="BQ13" s="63" t="s">
        <v>730</v>
      </c>
      <c r="BR13" s="52" t="s">
        <v>126</v>
      </c>
      <c r="BS13" s="63" t="s">
        <v>1244</v>
      </c>
      <c r="BT13" s="52" t="s">
        <v>126</v>
      </c>
      <c r="BU13" s="67">
        <f t="shared" si="5"/>
        <v>1</v>
      </c>
      <c r="BV13" s="68">
        <f t="shared" si="1"/>
        <v>1.0752688172043012E-2</v>
      </c>
    </row>
    <row r="14" spans="2:74" s="141" customFormat="1" ht="297" customHeight="1" thickBot="1" x14ac:dyDescent="0.3">
      <c r="B14" s="217" t="s">
        <v>731</v>
      </c>
      <c r="C14" s="234" t="s">
        <v>732</v>
      </c>
      <c r="D14" s="256" t="s">
        <v>733</v>
      </c>
      <c r="E14" s="257" t="s">
        <v>734</v>
      </c>
      <c r="F14" s="258" t="s">
        <v>735</v>
      </c>
      <c r="G14" s="259"/>
      <c r="H14" s="260" t="s">
        <v>632</v>
      </c>
      <c r="I14" s="261" t="s">
        <v>736</v>
      </c>
      <c r="J14" s="262" t="s">
        <v>737</v>
      </c>
      <c r="K14" s="230">
        <f>PTEP!$G$12/PTEP!$D$12</f>
        <v>1.0752688172043012E-2</v>
      </c>
      <c r="L14" s="99"/>
      <c r="M14" s="27"/>
      <c r="N14" s="29"/>
      <c r="O14" s="27"/>
      <c r="P14" s="27"/>
      <c r="Q14" s="29"/>
      <c r="R14" s="27"/>
      <c r="S14" s="27"/>
      <c r="T14" s="29"/>
      <c r="U14" s="27"/>
      <c r="V14" s="27"/>
      <c r="W14" s="181"/>
      <c r="X14" s="27"/>
      <c r="Y14" s="30"/>
      <c r="Z14" s="69"/>
      <c r="AA14" s="27">
        <v>1</v>
      </c>
      <c r="AB14" s="30">
        <v>1</v>
      </c>
      <c r="AC14" s="194">
        <f>AB14/AA14</f>
        <v>1</v>
      </c>
      <c r="AD14" s="27"/>
      <c r="AE14" s="30"/>
      <c r="AF14" s="69"/>
      <c r="AG14" s="27"/>
      <c r="AH14" s="30"/>
      <c r="AI14" s="69"/>
      <c r="AJ14" s="27"/>
      <c r="AK14" s="30"/>
      <c r="AL14" s="30"/>
      <c r="AM14" s="27"/>
      <c r="AN14" s="27"/>
      <c r="AO14" s="181"/>
      <c r="AP14" s="27"/>
      <c r="AQ14" s="30"/>
      <c r="AR14" s="30"/>
      <c r="AS14" s="27">
        <v>1</v>
      </c>
      <c r="AT14" s="27">
        <v>1</v>
      </c>
      <c r="AU14" s="194">
        <f>AT14/AS14</f>
        <v>1</v>
      </c>
      <c r="AV14" s="27"/>
      <c r="AW14" s="30"/>
      <c r="AX14" s="30"/>
      <c r="AY14" s="27">
        <f>L14+O14+R14+U14+X14++AA14+AD14+AG14+AJ14+AM14+AP14+AS14+AV14</f>
        <v>2</v>
      </c>
      <c r="AZ14" s="28">
        <f>M14+P14+S14+V14+Y14+AB14+AE14+AH14+AK14+AN14+AQ14+AT14+AW14</f>
        <v>2</v>
      </c>
      <c r="BA14" s="35">
        <f>AZ14/AY14</f>
        <v>1</v>
      </c>
      <c r="BB14" s="43">
        <f t="shared" si="4"/>
        <v>1.0752688172043012E-2</v>
      </c>
      <c r="BC14" s="63"/>
      <c r="BD14" s="63" t="s">
        <v>134</v>
      </c>
      <c r="BE14" s="89" t="s">
        <v>738</v>
      </c>
      <c r="BF14" s="63" t="s">
        <v>739</v>
      </c>
      <c r="BG14" s="88" t="s">
        <v>740</v>
      </c>
      <c r="BH14" s="88" t="s">
        <v>741</v>
      </c>
      <c r="BI14" s="88"/>
      <c r="BJ14" s="66" t="s">
        <v>135</v>
      </c>
      <c r="BK14" s="88"/>
      <c r="BL14" s="66" t="s">
        <v>135</v>
      </c>
      <c r="BM14" s="88" t="s">
        <v>742</v>
      </c>
      <c r="BN14" s="88" t="s">
        <v>743</v>
      </c>
      <c r="BO14" s="63" t="s">
        <v>744</v>
      </c>
      <c r="BP14" s="62" t="s">
        <v>745</v>
      </c>
      <c r="BQ14" s="63" t="s">
        <v>746</v>
      </c>
      <c r="BR14" s="62" t="s">
        <v>126</v>
      </c>
      <c r="BS14" s="63" t="s">
        <v>1245</v>
      </c>
      <c r="BT14" s="52" t="s">
        <v>126</v>
      </c>
      <c r="BU14" s="67">
        <f t="shared" si="5"/>
        <v>1</v>
      </c>
      <c r="BV14" s="68">
        <f t="shared" si="1"/>
        <v>1.0752688172043012E-2</v>
      </c>
    </row>
    <row r="15" spans="2:74" x14ac:dyDescent="0.25">
      <c r="BB15" s="43">
        <f>SUM(BB5:BB14)</f>
        <v>0.10752688172043014</v>
      </c>
      <c r="BV15" s="266">
        <f>SUM(BV5:BV14)</f>
        <v>0.10752688172043014</v>
      </c>
    </row>
    <row r="18" spans="54:54" x14ac:dyDescent="0.25">
      <c r="BB18" s="231"/>
    </row>
  </sheetData>
  <mergeCells count="24">
    <mergeCell ref="C1:J1"/>
    <mergeCell ref="B3:K3"/>
    <mergeCell ref="U2:W3"/>
    <mergeCell ref="X2:Z3"/>
    <mergeCell ref="BU3:BV3"/>
    <mergeCell ref="BO2:BV2"/>
    <mergeCell ref="BA2:BB2"/>
    <mergeCell ref="BC3:BD3"/>
    <mergeCell ref="BC2:BD2"/>
    <mergeCell ref="AA2:AC3"/>
    <mergeCell ref="AD2:AF3"/>
    <mergeCell ref="AG2:AI3"/>
    <mergeCell ref="AJ2:AL3"/>
    <mergeCell ref="AM2:AO3"/>
    <mergeCell ref="AP2:AR3"/>
    <mergeCell ref="AS2:AU3"/>
    <mergeCell ref="AV2:AX3"/>
    <mergeCell ref="AY2:AZ3"/>
    <mergeCell ref="B11:B12"/>
    <mergeCell ref="B5:B6"/>
    <mergeCell ref="L2:N3"/>
    <mergeCell ref="O2:Q3"/>
    <mergeCell ref="R2:T3"/>
    <mergeCell ref="B7:B9"/>
  </mergeCells>
  <pageMargins left="0.70866141732283472" right="0.70866141732283472" top="0.74803149606299213" bottom="0.74803149606299213" header="0.31496062992125984" footer="0.31496062992125984"/>
  <pageSetup paperSize="9" scale="10" orientation="portrait" r:id="rId1"/>
  <headerFooter>
    <oddFooter>&amp;R&amp;G</oddFoot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pageSetUpPr fitToPage="1"/>
  </sheetPr>
  <dimension ref="B1:BV16"/>
  <sheetViews>
    <sheetView showGridLines="0" zoomScale="80" zoomScaleNormal="80" zoomScaleSheetLayoutView="75" workbookViewId="0"/>
  </sheetViews>
  <sheetFormatPr baseColWidth="10" defaultColWidth="9.140625" defaultRowHeight="12.75" x14ac:dyDescent="0.25"/>
  <cols>
    <col min="1" max="1" width="4.140625" style="58" customWidth="1"/>
    <col min="2" max="2" width="22.5703125" style="130" bestFit="1" customWidth="1"/>
    <col min="3" max="3" width="11.42578125" style="58" customWidth="1"/>
    <col min="4" max="4" width="40.140625" style="58" customWidth="1"/>
    <col min="5" max="5" width="20.85546875" style="58" customWidth="1"/>
    <col min="6" max="6" width="18.85546875" style="58" bestFit="1" customWidth="1"/>
    <col min="7" max="7" width="47" style="58" customWidth="1"/>
    <col min="8" max="8" width="13.85546875" style="58" customWidth="1"/>
    <col min="9" max="9" width="28.140625" style="58" customWidth="1"/>
    <col min="10" max="10" width="16.5703125" style="58" customWidth="1"/>
    <col min="11" max="11" width="11.42578125" style="58" customWidth="1"/>
    <col min="12" max="13" width="5.42578125" style="58" customWidth="1"/>
    <col min="14" max="14" width="6.85546875" style="58" customWidth="1"/>
    <col min="15" max="16" width="5.42578125" style="58" customWidth="1"/>
    <col min="17" max="17" width="8" style="58" customWidth="1"/>
    <col min="18" max="19" width="5.42578125" style="58" customWidth="1"/>
    <col min="20" max="20" width="7.7109375" style="58" customWidth="1"/>
    <col min="21" max="22" width="5.42578125" style="58" customWidth="1"/>
    <col min="23" max="23" width="6.7109375" style="58" customWidth="1"/>
    <col min="24" max="25" width="5.42578125" style="58" customWidth="1"/>
    <col min="26" max="26" width="6.85546875" style="58" customWidth="1"/>
    <col min="27" max="28" width="5.42578125" style="58" customWidth="1"/>
    <col min="29" max="29" width="7.28515625" style="58" customWidth="1"/>
    <col min="30" max="31" width="5.42578125" style="58" customWidth="1"/>
    <col min="32" max="32" width="8.85546875" style="58" customWidth="1"/>
    <col min="33" max="41" width="6.28515625" style="58" customWidth="1"/>
    <col min="42" max="43" width="5.7109375" style="58" customWidth="1"/>
    <col min="44" max="44" width="7.28515625" style="58" customWidth="1"/>
    <col min="45" max="53" width="5.7109375" style="58" customWidth="1"/>
    <col min="54" max="54" width="11.42578125" style="58"/>
    <col min="55" max="55" width="36.85546875" style="58" customWidth="1"/>
    <col min="56" max="56" width="34.140625" style="58" customWidth="1"/>
    <col min="57" max="57" width="44.85546875" style="58" customWidth="1"/>
    <col min="58" max="58" width="31.85546875" style="58" customWidth="1"/>
    <col min="59" max="59" width="39.5703125" style="58" customWidth="1"/>
    <col min="60" max="60" width="37.140625" style="58" customWidth="1"/>
    <col min="61" max="61" width="48.85546875" style="58" customWidth="1"/>
    <col min="62" max="62" width="32.85546875" style="58" customWidth="1"/>
    <col min="63" max="63" width="55.42578125" style="58" customWidth="1"/>
    <col min="64" max="64" width="30.85546875" style="58" customWidth="1"/>
    <col min="65" max="65" width="40.7109375" style="58" customWidth="1"/>
    <col min="66" max="66" width="51" style="58" customWidth="1"/>
    <col min="67" max="67" width="50.5703125" style="58" customWidth="1"/>
    <col min="68" max="68" width="30.7109375" style="58" customWidth="1"/>
    <col min="69" max="69" width="100.7109375" style="58" customWidth="1"/>
    <col min="70" max="70" width="30.7109375" style="58" customWidth="1"/>
    <col min="71" max="71" width="70.7109375" style="58" customWidth="1"/>
    <col min="72" max="72" width="30.7109375" style="58" customWidth="1"/>
    <col min="73" max="73" width="15.5703125" style="58" bestFit="1" customWidth="1"/>
    <col min="74" max="74" width="15.85546875" style="58" bestFit="1" customWidth="1"/>
    <col min="75" max="16384" width="9.140625" style="58"/>
  </cols>
  <sheetData>
    <row r="1" spans="2:74" ht="112.5" customHeight="1" thickBot="1" x14ac:dyDescent="0.3">
      <c r="B1" s="220"/>
      <c r="C1" s="620" t="s">
        <v>0</v>
      </c>
      <c r="D1" s="620"/>
      <c r="E1" s="620"/>
      <c r="F1" s="620"/>
      <c r="G1" s="620"/>
      <c r="H1" s="620"/>
      <c r="I1" s="620"/>
      <c r="J1" s="620"/>
      <c r="K1" s="169" t="s">
        <v>1</v>
      </c>
    </row>
    <row r="2" spans="2:74" ht="19.5" customHeight="1" x14ac:dyDescent="0.25">
      <c r="B2" s="171"/>
      <c r="C2" s="171"/>
      <c r="D2" s="171"/>
      <c r="E2" s="171"/>
      <c r="F2" s="171"/>
      <c r="G2" s="171"/>
      <c r="H2" s="171"/>
      <c r="I2" s="171"/>
      <c r="J2" s="171"/>
      <c r="K2" s="172"/>
    </row>
    <row r="3" spans="2:74" ht="48" customHeight="1" x14ac:dyDescent="0.25">
      <c r="B3" s="221"/>
      <c r="C3" s="221"/>
      <c r="D3" s="221"/>
      <c r="E3" s="639" t="s">
        <v>747</v>
      </c>
      <c r="F3" s="639"/>
      <c r="G3" s="639"/>
      <c r="H3" s="639"/>
      <c r="I3" s="221"/>
      <c r="J3" s="221"/>
      <c r="K3" s="130"/>
    </row>
    <row r="4" spans="2:74" ht="19.5" customHeight="1" x14ac:dyDescent="0.25">
      <c r="B4" s="221"/>
      <c r="C4" s="221"/>
      <c r="D4" s="221"/>
      <c r="E4" s="640" t="s">
        <v>748</v>
      </c>
      <c r="F4" s="640"/>
      <c r="G4" s="641"/>
      <c r="H4" s="641"/>
      <c r="I4" s="221"/>
      <c r="J4" s="221"/>
      <c r="K4" s="130"/>
    </row>
    <row r="5" spans="2:74" ht="51" customHeight="1" x14ac:dyDescent="0.25">
      <c r="B5" s="221"/>
      <c r="C5" s="221"/>
      <c r="D5" s="221"/>
      <c r="E5" s="642" t="s">
        <v>749</v>
      </c>
      <c r="F5" s="642"/>
      <c r="G5" s="643" t="s">
        <v>750</v>
      </c>
      <c r="H5" s="643"/>
      <c r="I5" s="221"/>
      <c r="J5" s="221"/>
      <c r="K5" s="130"/>
    </row>
    <row r="6" spans="2:74" ht="19.5" customHeight="1" x14ac:dyDescent="0.25">
      <c r="B6" s="221"/>
      <c r="C6" s="221"/>
      <c r="D6" s="221"/>
      <c r="I6" s="221"/>
      <c r="J6" s="221"/>
      <c r="K6" s="130"/>
    </row>
    <row r="7" spans="2:74" ht="19.5" customHeight="1" x14ac:dyDescent="0.25">
      <c r="B7" s="221"/>
      <c r="C7" s="221"/>
      <c r="D7" s="221"/>
      <c r="E7" s="640" t="s">
        <v>751</v>
      </c>
      <c r="F7" s="640"/>
      <c r="G7" s="640"/>
      <c r="H7" s="640"/>
      <c r="I7" s="221"/>
      <c r="J7" s="221"/>
      <c r="K7" s="130"/>
    </row>
    <row r="8" spans="2:74" ht="19.5" customHeight="1" x14ac:dyDescent="0.25">
      <c r="B8" s="221"/>
      <c r="C8" s="221"/>
      <c r="D8" s="221"/>
      <c r="E8" s="24" t="s">
        <v>752</v>
      </c>
      <c r="F8" s="24" t="s">
        <v>753</v>
      </c>
      <c r="G8" s="24" t="s">
        <v>754</v>
      </c>
      <c r="H8" s="24" t="s">
        <v>755</v>
      </c>
      <c r="I8" s="221"/>
      <c r="J8" s="221"/>
      <c r="K8" s="130"/>
    </row>
    <row r="9" spans="2:74" ht="36.75" customHeight="1" x14ac:dyDescent="0.25">
      <c r="B9" s="221"/>
      <c r="C9" s="221"/>
      <c r="D9" s="221"/>
      <c r="E9" s="25" t="s">
        <v>756</v>
      </c>
      <c r="F9" s="25">
        <v>64529</v>
      </c>
      <c r="G9" s="26" t="s">
        <v>757</v>
      </c>
      <c r="H9" s="25" t="s">
        <v>758</v>
      </c>
      <c r="I9" s="221"/>
      <c r="J9" s="221"/>
      <c r="K9" s="130"/>
    </row>
    <row r="10" spans="2:74" ht="19.5" customHeight="1" x14ac:dyDescent="0.25">
      <c r="B10" s="221"/>
      <c r="C10" s="221"/>
      <c r="D10" s="221"/>
      <c r="E10" s="221"/>
      <c r="F10" s="221"/>
      <c r="G10" s="221"/>
      <c r="H10" s="221"/>
      <c r="I10" s="221"/>
      <c r="J10" s="221"/>
      <c r="K10" s="130"/>
    </row>
    <row r="11" spans="2:74" ht="63" customHeight="1" thickBot="1" x14ac:dyDescent="0.3">
      <c r="B11" s="267"/>
      <c r="C11" s="267"/>
      <c r="D11" s="267"/>
      <c r="E11" s="267"/>
      <c r="F11" s="267"/>
      <c r="G11" s="267"/>
      <c r="H11" s="267"/>
      <c r="I11" s="267"/>
      <c r="J11" s="267"/>
      <c r="K11" s="268"/>
      <c r="L11" s="611" t="s">
        <v>69</v>
      </c>
      <c r="M11" s="611"/>
      <c r="N11" s="611"/>
      <c r="O11" s="611" t="s">
        <v>70</v>
      </c>
      <c r="P11" s="611"/>
      <c r="Q11" s="611"/>
      <c r="R11" s="611" t="s">
        <v>71</v>
      </c>
      <c r="S11" s="611"/>
      <c r="T11" s="611"/>
      <c r="U11" s="611" t="s">
        <v>72</v>
      </c>
      <c r="V11" s="611"/>
      <c r="W11" s="611"/>
      <c r="X11" s="611" t="s">
        <v>73</v>
      </c>
      <c r="Y11" s="611"/>
      <c r="Z11" s="611"/>
      <c r="AA11" s="611" t="s">
        <v>74</v>
      </c>
      <c r="AB11" s="611"/>
      <c r="AC11" s="611"/>
      <c r="AD11" s="611" t="s">
        <v>75</v>
      </c>
      <c r="AE11" s="611"/>
      <c r="AF11" s="611"/>
      <c r="AG11" s="611" t="s">
        <v>76</v>
      </c>
      <c r="AH11" s="611"/>
      <c r="AI11" s="611"/>
      <c r="AJ11" s="611" t="s">
        <v>77</v>
      </c>
      <c r="AK11" s="611"/>
      <c r="AL11" s="611"/>
      <c r="AM11" s="611" t="s">
        <v>78</v>
      </c>
      <c r="AN11" s="611"/>
      <c r="AO11" s="611"/>
      <c r="AP11" s="611" t="s">
        <v>79</v>
      </c>
      <c r="AQ11" s="611"/>
      <c r="AR11" s="611"/>
      <c r="AS11" s="611" t="s">
        <v>80</v>
      </c>
      <c r="AT11" s="611"/>
      <c r="AU11" s="611"/>
      <c r="AV11" s="612" t="s">
        <v>81</v>
      </c>
      <c r="AW11" s="612"/>
      <c r="AX11" s="612"/>
      <c r="AY11" s="611" t="s">
        <v>82</v>
      </c>
      <c r="AZ11" s="611"/>
      <c r="BA11" s="613" t="s">
        <v>83</v>
      </c>
      <c r="BB11" s="613"/>
      <c r="BC11" s="606" t="s">
        <v>84</v>
      </c>
      <c r="BD11" s="608"/>
      <c r="BE11" s="32"/>
      <c r="BF11" s="32"/>
      <c r="BG11" s="32"/>
      <c r="BH11" s="32"/>
      <c r="BI11" s="32"/>
      <c r="BJ11" s="32"/>
      <c r="BK11" s="32"/>
      <c r="BL11" s="32"/>
      <c r="BM11" s="32"/>
      <c r="BN11" s="32"/>
      <c r="BO11" s="599" t="s">
        <v>85</v>
      </c>
      <c r="BP11" s="600"/>
      <c r="BQ11" s="600"/>
      <c r="BR11" s="600"/>
      <c r="BS11" s="600"/>
      <c r="BT11" s="600"/>
      <c r="BU11" s="600"/>
      <c r="BV11" s="600"/>
    </row>
    <row r="12" spans="2:74" ht="62.25" customHeight="1" thickBot="1" x14ac:dyDescent="0.3">
      <c r="B12" s="638" t="s">
        <v>38</v>
      </c>
      <c r="C12" s="622"/>
      <c r="D12" s="622"/>
      <c r="E12" s="622"/>
      <c r="F12" s="622"/>
      <c r="G12" s="622"/>
      <c r="H12" s="622"/>
      <c r="I12" s="622"/>
      <c r="J12" s="622"/>
      <c r="K12" s="629"/>
      <c r="L12" s="611"/>
      <c r="M12" s="611"/>
      <c r="N12" s="611"/>
      <c r="O12" s="611"/>
      <c r="P12" s="611"/>
      <c r="Q12" s="611"/>
      <c r="R12" s="611"/>
      <c r="S12" s="611"/>
      <c r="T12" s="611"/>
      <c r="U12" s="611"/>
      <c r="V12" s="611"/>
      <c r="W12" s="611"/>
      <c r="X12" s="611"/>
      <c r="Y12" s="611"/>
      <c r="Z12" s="611"/>
      <c r="AA12" s="611"/>
      <c r="AB12" s="611"/>
      <c r="AC12" s="611"/>
      <c r="AD12" s="611"/>
      <c r="AE12" s="611"/>
      <c r="AF12" s="611"/>
      <c r="AG12" s="611"/>
      <c r="AH12" s="611"/>
      <c r="AI12" s="611"/>
      <c r="AJ12" s="611"/>
      <c r="AK12" s="611"/>
      <c r="AL12" s="611"/>
      <c r="AM12" s="611"/>
      <c r="AN12" s="611"/>
      <c r="AO12" s="611"/>
      <c r="AP12" s="611"/>
      <c r="AQ12" s="611"/>
      <c r="AR12" s="611"/>
      <c r="AS12" s="611"/>
      <c r="AT12" s="611"/>
      <c r="AU12" s="611"/>
      <c r="AV12" s="612"/>
      <c r="AW12" s="612"/>
      <c r="AX12" s="612"/>
      <c r="AY12" s="611"/>
      <c r="AZ12" s="611"/>
      <c r="BA12" s="32"/>
      <c r="BB12" s="36">
        <v>0.2</v>
      </c>
      <c r="BC12" s="602" t="s">
        <v>86</v>
      </c>
      <c r="BD12" s="603"/>
      <c r="BE12" s="602" t="s">
        <v>87</v>
      </c>
      <c r="BF12" s="603"/>
      <c r="BG12" s="34" t="s">
        <v>383</v>
      </c>
      <c r="BH12" s="34"/>
      <c r="BI12" s="34" t="s">
        <v>89</v>
      </c>
      <c r="BJ12" s="34"/>
      <c r="BK12" s="34" t="s">
        <v>90</v>
      </c>
      <c r="BL12" s="34"/>
      <c r="BM12" s="34" t="s">
        <v>91</v>
      </c>
      <c r="BN12" s="34"/>
      <c r="BO12" s="265" t="s">
        <v>384</v>
      </c>
      <c r="BP12" s="265" t="s">
        <v>93</v>
      </c>
      <c r="BQ12" s="265" t="s">
        <v>94</v>
      </c>
      <c r="BR12" s="265" t="s">
        <v>95</v>
      </c>
      <c r="BS12" s="50" t="s">
        <v>96</v>
      </c>
      <c r="BT12" s="50" t="s">
        <v>1206</v>
      </c>
      <c r="BU12" s="609" t="s">
        <v>97</v>
      </c>
      <c r="BV12" s="610"/>
    </row>
    <row r="13" spans="2:74" ht="51" customHeight="1" thickBot="1" x14ac:dyDescent="0.3">
      <c r="B13" s="135" t="s">
        <v>98</v>
      </c>
      <c r="C13" s="173" t="s">
        <v>99</v>
      </c>
      <c r="D13" s="174" t="s">
        <v>7</v>
      </c>
      <c r="E13" s="269" t="s">
        <v>9</v>
      </c>
      <c r="F13" s="269" t="s">
        <v>759</v>
      </c>
      <c r="G13" s="269" t="s">
        <v>101</v>
      </c>
      <c r="H13" s="269" t="s">
        <v>19</v>
      </c>
      <c r="I13" s="269" t="s">
        <v>17</v>
      </c>
      <c r="J13" s="269" t="s">
        <v>760</v>
      </c>
      <c r="K13" s="269" t="s">
        <v>51</v>
      </c>
      <c r="L13" s="37" t="s">
        <v>102</v>
      </c>
      <c r="M13" s="38" t="s">
        <v>103</v>
      </c>
      <c r="N13" s="39" t="s">
        <v>104</v>
      </c>
      <c r="O13" s="37" t="s">
        <v>102</v>
      </c>
      <c r="P13" s="38" t="s">
        <v>103</v>
      </c>
      <c r="Q13" s="39" t="s">
        <v>104</v>
      </c>
      <c r="R13" s="37" t="s">
        <v>102</v>
      </c>
      <c r="S13" s="38" t="s">
        <v>103</v>
      </c>
      <c r="T13" s="39" t="s">
        <v>104</v>
      </c>
      <c r="U13" s="37" t="s">
        <v>102</v>
      </c>
      <c r="V13" s="38" t="s">
        <v>103</v>
      </c>
      <c r="W13" s="39" t="s">
        <v>104</v>
      </c>
      <c r="X13" s="37" t="s">
        <v>102</v>
      </c>
      <c r="Y13" s="38" t="s">
        <v>103</v>
      </c>
      <c r="Z13" s="39" t="s">
        <v>104</v>
      </c>
      <c r="AA13" s="37" t="s">
        <v>102</v>
      </c>
      <c r="AB13" s="38" t="s">
        <v>103</v>
      </c>
      <c r="AC13" s="39" t="s">
        <v>104</v>
      </c>
      <c r="AD13" s="37" t="s">
        <v>102</v>
      </c>
      <c r="AE13" s="38" t="s">
        <v>103</v>
      </c>
      <c r="AF13" s="39" t="s">
        <v>104</v>
      </c>
      <c r="AG13" s="37" t="s">
        <v>102</v>
      </c>
      <c r="AH13" s="38" t="s">
        <v>103</v>
      </c>
      <c r="AI13" s="39" t="s">
        <v>104</v>
      </c>
      <c r="AJ13" s="37" t="s">
        <v>102</v>
      </c>
      <c r="AK13" s="38" t="s">
        <v>103</v>
      </c>
      <c r="AL13" s="39" t="s">
        <v>104</v>
      </c>
      <c r="AM13" s="37" t="s">
        <v>102</v>
      </c>
      <c r="AN13" s="38" t="s">
        <v>103</v>
      </c>
      <c r="AO13" s="39" t="s">
        <v>104</v>
      </c>
      <c r="AP13" s="37" t="s">
        <v>102</v>
      </c>
      <c r="AQ13" s="38" t="s">
        <v>103</v>
      </c>
      <c r="AR13" s="39" t="s">
        <v>104</v>
      </c>
      <c r="AS13" s="37" t="s">
        <v>102</v>
      </c>
      <c r="AT13" s="38" t="s">
        <v>103</v>
      </c>
      <c r="AU13" s="39" t="s">
        <v>104</v>
      </c>
      <c r="AV13" s="37" t="s">
        <v>102</v>
      </c>
      <c r="AW13" s="38" t="s">
        <v>103</v>
      </c>
      <c r="AX13" s="39" t="s">
        <v>104</v>
      </c>
      <c r="AY13" s="37" t="s">
        <v>102</v>
      </c>
      <c r="AZ13" s="38" t="s">
        <v>103</v>
      </c>
      <c r="BA13" s="39" t="s">
        <v>104</v>
      </c>
      <c r="BB13" s="40">
        <f>SUM(BB14:BB15)</f>
        <v>2.1505376344086023E-2</v>
      </c>
      <c r="BC13" s="41" t="s">
        <v>105</v>
      </c>
      <c r="BD13" s="41" t="s">
        <v>106</v>
      </c>
      <c r="BE13" s="41" t="s">
        <v>105</v>
      </c>
      <c r="BF13" s="41" t="s">
        <v>106</v>
      </c>
      <c r="BG13" s="42" t="s">
        <v>105</v>
      </c>
      <c r="BH13" s="42" t="s">
        <v>106</v>
      </c>
      <c r="BI13" s="42" t="s">
        <v>105</v>
      </c>
      <c r="BJ13" s="42" t="s">
        <v>106</v>
      </c>
      <c r="BK13" s="42" t="s">
        <v>105</v>
      </c>
      <c r="BL13" s="42" t="s">
        <v>106</v>
      </c>
      <c r="BM13" s="42" t="s">
        <v>105</v>
      </c>
      <c r="BN13" s="42" t="s">
        <v>106</v>
      </c>
      <c r="BO13" s="50"/>
      <c r="BP13" s="50"/>
      <c r="BQ13" s="50"/>
      <c r="BR13" s="50"/>
      <c r="BS13" s="50"/>
      <c r="BT13" s="50"/>
      <c r="BU13" s="59" t="s">
        <v>107</v>
      </c>
      <c r="BV13" s="59" t="s">
        <v>108</v>
      </c>
    </row>
    <row r="14" spans="2:74" ht="212.25" customHeight="1" x14ac:dyDescent="0.25">
      <c r="B14" s="270" t="s">
        <v>761</v>
      </c>
      <c r="C14" s="370" t="s">
        <v>762</v>
      </c>
      <c r="D14" s="284" t="s">
        <v>763</v>
      </c>
      <c r="E14" s="285" t="s">
        <v>764</v>
      </c>
      <c r="F14" s="285" t="s">
        <v>357</v>
      </c>
      <c r="G14" s="285" t="s">
        <v>128</v>
      </c>
      <c r="H14" s="284" t="s">
        <v>632</v>
      </c>
      <c r="I14" s="284" t="s">
        <v>765</v>
      </c>
      <c r="J14" s="286">
        <v>45657</v>
      </c>
      <c r="K14" s="271">
        <f>PTEP!$G$13/PTEP!$D$13</f>
        <v>1.0752688172043012E-2</v>
      </c>
      <c r="L14" s="99"/>
      <c r="M14" s="27"/>
      <c r="N14" s="29"/>
      <c r="O14" s="27"/>
      <c r="P14" s="27"/>
      <c r="Q14" s="29"/>
      <c r="R14" s="27"/>
      <c r="S14" s="27"/>
      <c r="T14" s="29"/>
      <c r="U14" s="27"/>
      <c r="V14" s="27"/>
      <c r="W14" s="29"/>
      <c r="X14" s="27"/>
      <c r="Y14" s="30"/>
      <c r="Z14" s="30"/>
      <c r="AA14" s="272"/>
      <c r="AB14" s="272"/>
      <c r="AC14" s="273"/>
      <c r="AD14" s="27"/>
      <c r="AE14" s="30"/>
      <c r="AF14" s="30"/>
      <c r="AG14" s="27"/>
      <c r="AH14" s="30"/>
      <c r="AI14" s="30"/>
      <c r="AJ14" s="27"/>
      <c r="AK14" s="30"/>
      <c r="AL14" s="30"/>
      <c r="AM14" s="27"/>
      <c r="AN14" s="30"/>
      <c r="AO14" s="30"/>
      <c r="AP14" s="27"/>
      <c r="AQ14" s="30"/>
      <c r="AR14" s="30"/>
      <c r="AS14" s="272">
        <v>1</v>
      </c>
      <c r="AT14" s="272">
        <v>1</v>
      </c>
      <c r="AU14" s="273">
        <f>AT14/AS14</f>
        <v>1</v>
      </c>
      <c r="AV14" s="27"/>
      <c r="AW14" s="30"/>
      <c r="AX14" s="30"/>
      <c r="AY14" s="27">
        <f>L14+O14+R14+U14+X14++AA14+AD14+AG14+AJ14+AM14+AP14+AS14+AV14</f>
        <v>1</v>
      </c>
      <c r="AZ14" s="28">
        <f>M14+P14+S14+V14+Y14+AB14+AE14+AH14+AK14+AN14+AQ14+AT14+AW14</f>
        <v>1</v>
      </c>
      <c r="BA14" s="35">
        <f>AZ14/AY14</f>
        <v>1</v>
      </c>
      <c r="BB14" s="43">
        <f>IFERROR(BA14*K14,"")</f>
        <v>1.0752688172043012E-2</v>
      </c>
      <c r="BC14" s="66"/>
      <c r="BD14" s="66" t="s">
        <v>134</v>
      </c>
      <c r="BE14" s="66"/>
      <c r="BF14" s="66" t="s">
        <v>135</v>
      </c>
      <c r="BG14" s="55"/>
      <c r="BH14" s="66" t="s">
        <v>135</v>
      </c>
      <c r="BI14" s="55"/>
      <c r="BJ14" s="66" t="s">
        <v>135</v>
      </c>
      <c r="BK14" s="55"/>
      <c r="BL14" s="66" t="s">
        <v>135</v>
      </c>
      <c r="BM14" s="55" t="s">
        <v>766</v>
      </c>
      <c r="BN14" s="55" t="s">
        <v>767</v>
      </c>
      <c r="BO14" s="63" t="s">
        <v>381</v>
      </c>
      <c r="BP14" s="52" t="s">
        <v>128</v>
      </c>
      <c r="BQ14" s="63" t="s">
        <v>768</v>
      </c>
      <c r="BR14" s="52" t="s">
        <v>128</v>
      </c>
      <c r="BS14" s="63" t="s">
        <v>1247</v>
      </c>
      <c r="BT14" s="52" t="s">
        <v>126</v>
      </c>
      <c r="BU14" s="67">
        <f t="shared" ref="BU14" si="0">BA14</f>
        <v>1</v>
      </c>
      <c r="BV14" s="48">
        <f>BB14</f>
        <v>1.0752688172043012E-2</v>
      </c>
    </row>
    <row r="15" spans="2:74" ht="237" customHeight="1" x14ac:dyDescent="0.25">
      <c r="B15" s="277" t="s">
        <v>769</v>
      </c>
      <c r="C15" s="371" t="s">
        <v>770</v>
      </c>
      <c r="D15" s="274" t="s">
        <v>771</v>
      </c>
      <c r="E15" s="274" t="s">
        <v>772</v>
      </c>
      <c r="F15" s="274" t="s">
        <v>465</v>
      </c>
      <c r="G15" s="274" t="s">
        <v>171</v>
      </c>
      <c r="H15" s="274" t="s">
        <v>632</v>
      </c>
      <c r="I15" s="275" t="s">
        <v>773</v>
      </c>
      <c r="J15" s="276" t="s">
        <v>724</v>
      </c>
      <c r="K15" s="278">
        <f>PTEP!$G$13/PTEP!$D$13</f>
        <v>1.0752688172043012E-2</v>
      </c>
      <c r="L15" s="279">
        <v>1</v>
      </c>
      <c r="M15" s="282">
        <v>1</v>
      </c>
      <c r="N15" s="379">
        <v>1</v>
      </c>
      <c r="O15" s="279">
        <v>1</v>
      </c>
      <c r="P15" s="282">
        <v>1</v>
      </c>
      <c r="Q15" s="379">
        <v>1</v>
      </c>
      <c r="R15" s="279">
        <v>1</v>
      </c>
      <c r="S15" s="282">
        <v>1</v>
      </c>
      <c r="T15" s="379">
        <v>1</v>
      </c>
      <c r="U15" s="279">
        <v>1</v>
      </c>
      <c r="V15" s="282">
        <v>1</v>
      </c>
      <c r="W15" s="379">
        <v>1</v>
      </c>
      <c r="X15" s="279">
        <v>1</v>
      </c>
      <c r="Y15" s="282">
        <v>1</v>
      </c>
      <c r="Z15" s="379">
        <v>1</v>
      </c>
      <c r="AA15" s="280">
        <v>1</v>
      </c>
      <c r="AB15" s="280">
        <v>1</v>
      </c>
      <c r="AC15" s="281">
        <f>AB15/AA15</f>
        <v>1</v>
      </c>
      <c r="AD15" s="279">
        <v>1</v>
      </c>
      <c r="AE15" s="282">
        <v>1</v>
      </c>
      <c r="AF15" s="379">
        <v>1</v>
      </c>
      <c r="AG15" s="279">
        <v>1</v>
      </c>
      <c r="AH15" s="282">
        <v>1</v>
      </c>
      <c r="AI15" s="379">
        <v>1</v>
      </c>
      <c r="AJ15" s="279">
        <v>1</v>
      </c>
      <c r="AK15" s="282">
        <v>1</v>
      </c>
      <c r="AL15" s="152">
        <v>1</v>
      </c>
      <c r="AM15" s="279">
        <v>1</v>
      </c>
      <c r="AN15" s="282">
        <v>1</v>
      </c>
      <c r="AO15" s="379">
        <v>1</v>
      </c>
      <c r="AP15" s="280">
        <v>1</v>
      </c>
      <c r="AQ15" s="280">
        <v>1</v>
      </c>
      <c r="AR15" s="281">
        <f>AQ15/AP15</f>
        <v>1</v>
      </c>
      <c r="AS15" s="279"/>
      <c r="AT15" s="282"/>
      <c r="AU15" s="282"/>
      <c r="AV15" s="279"/>
      <c r="AW15" s="282"/>
      <c r="AX15" s="282"/>
      <c r="AY15" s="279">
        <f>L15+O15+R15+U15+X15++AA15+AD15+AG15+AJ15+AM15+AP15+AS15+AV15</f>
        <v>11</v>
      </c>
      <c r="AZ15" s="283">
        <f>M15+P15+S15+V15+Y15+AB15+AE15+AH15+AK15+AN15+AQ15+AT15+AW15</f>
        <v>11</v>
      </c>
      <c r="BA15" s="35">
        <f>AZ15/AY15</f>
        <v>1</v>
      </c>
      <c r="BB15" s="43">
        <f>IFERROR(BA15*K15,"")</f>
        <v>1.0752688172043012E-2</v>
      </c>
      <c r="BC15" s="66" t="s">
        <v>774</v>
      </c>
      <c r="BD15" s="66" t="s">
        <v>134</v>
      </c>
      <c r="BE15" s="66" t="s">
        <v>775</v>
      </c>
      <c r="BF15" s="66" t="s">
        <v>776</v>
      </c>
      <c r="BG15" s="55" t="s">
        <v>777</v>
      </c>
      <c r="BH15" s="55" t="s">
        <v>778</v>
      </c>
      <c r="BI15" s="55" t="s">
        <v>779</v>
      </c>
      <c r="BJ15" s="55" t="s">
        <v>780</v>
      </c>
      <c r="BK15" s="391" t="s">
        <v>781</v>
      </c>
      <c r="BL15" s="55" t="s">
        <v>782</v>
      </c>
      <c r="BM15" s="55" t="s">
        <v>783</v>
      </c>
      <c r="BN15" s="55" t="s">
        <v>784</v>
      </c>
      <c r="BO15" s="63" t="s">
        <v>785</v>
      </c>
      <c r="BP15" s="52" t="s">
        <v>128</v>
      </c>
      <c r="BQ15" s="63" t="s">
        <v>786</v>
      </c>
      <c r="BR15" s="52" t="s">
        <v>126</v>
      </c>
      <c r="BS15" s="63" t="s">
        <v>1248</v>
      </c>
      <c r="BT15" s="52" t="s">
        <v>126</v>
      </c>
      <c r="BU15" s="67">
        <f t="shared" ref="BU15" si="1">BA15</f>
        <v>1</v>
      </c>
      <c r="BV15" s="48">
        <f>BB15</f>
        <v>1.0752688172043012E-2</v>
      </c>
    </row>
    <row r="16" spans="2:74" x14ac:dyDescent="0.25">
      <c r="BB16" s="43">
        <f>SUM(BB14:BB15)</f>
        <v>2.1505376344086023E-2</v>
      </c>
      <c r="BV16" s="266">
        <f>SUM(BV14:BV15)</f>
        <v>2.1505376344086023E-2</v>
      </c>
    </row>
  </sheetData>
  <mergeCells count="28">
    <mergeCell ref="AA11:AC12"/>
    <mergeCell ref="L11:N12"/>
    <mergeCell ref="O11:Q12"/>
    <mergeCell ref="R11:T12"/>
    <mergeCell ref="U11:W12"/>
    <mergeCell ref="X11:Z12"/>
    <mergeCell ref="B12:K12"/>
    <mergeCell ref="C1:J1"/>
    <mergeCell ref="E3:H3"/>
    <mergeCell ref="E4:F4"/>
    <mergeCell ref="G4:H4"/>
    <mergeCell ref="E5:F5"/>
    <mergeCell ref="G5:H5"/>
    <mergeCell ref="E7:H7"/>
    <mergeCell ref="AD11:AF12"/>
    <mergeCell ref="AG11:AI12"/>
    <mergeCell ref="AJ11:AL12"/>
    <mergeCell ref="AM11:AO12"/>
    <mergeCell ref="AP11:AR12"/>
    <mergeCell ref="BO11:BV11"/>
    <mergeCell ref="BU12:BV12"/>
    <mergeCell ref="BE12:BF12"/>
    <mergeCell ref="AS11:AU12"/>
    <mergeCell ref="AV11:AX12"/>
    <mergeCell ref="AY11:AZ12"/>
    <mergeCell ref="BA11:BB11"/>
    <mergeCell ref="BC12:BD12"/>
    <mergeCell ref="BC11:BD11"/>
  </mergeCells>
  <pageMargins left="0.70866141732283472" right="0.59" top="0.74803149606299213" bottom="0.74803149606299213" header="0.31496062992125984" footer="0.31496062992125984"/>
  <pageSetup paperSize="9" scale="10" orientation="portrait" r:id="rId1"/>
  <headerFooter>
    <oddFooter>&amp;R&amp;G</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B1:BV13"/>
  <sheetViews>
    <sheetView showGridLines="0" zoomScale="80" zoomScaleNormal="80" zoomScaleSheetLayoutView="90" workbookViewId="0"/>
  </sheetViews>
  <sheetFormatPr baseColWidth="10" defaultColWidth="9.140625" defaultRowHeight="14.25" x14ac:dyDescent="0.25"/>
  <cols>
    <col min="1" max="1" width="6.85546875" style="16" customWidth="1"/>
    <col min="2" max="2" width="28.5703125" style="4" customWidth="1"/>
    <col min="3" max="3" width="9.140625" style="16" customWidth="1"/>
    <col min="4" max="4" width="54.42578125" style="16" customWidth="1"/>
    <col min="5" max="5" width="46" style="16" customWidth="1"/>
    <col min="6" max="8" width="30.42578125" style="16" customWidth="1"/>
    <col min="9" max="9" width="31.42578125" style="16" customWidth="1"/>
    <col min="10" max="10" width="17.85546875" style="16" customWidth="1"/>
    <col min="11" max="11" width="16.42578125" style="16" customWidth="1"/>
    <col min="12" max="13" width="5.42578125" style="16" customWidth="1"/>
    <col min="14" max="14" width="6.5703125" style="16" customWidth="1"/>
    <col min="15" max="16" width="5.42578125" style="16" customWidth="1"/>
    <col min="17" max="17" width="8.28515625" style="16" customWidth="1"/>
    <col min="18" max="18" width="5.42578125" style="16" customWidth="1"/>
    <col min="19" max="19" width="5.140625" style="16" customWidth="1"/>
    <col min="20" max="20" width="7" style="16" customWidth="1"/>
    <col min="21" max="22" width="5.140625" style="16" customWidth="1"/>
    <col min="23" max="23" width="7" style="16" customWidth="1"/>
    <col min="24" max="25" width="5.140625" style="16" customWidth="1"/>
    <col min="26" max="29" width="7.5703125" style="16" customWidth="1"/>
    <col min="30" max="31" width="5" style="16" customWidth="1"/>
    <col min="32" max="32" width="6.85546875" style="16" customWidth="1"/>
    <col min="33" max="34" width="5" style="16" customWidth="1"/>
    <col min="35" max="35" width="8.7109375" style="16" customWidth="1"/>
    <col min="36" max="37" width="5" style="16" customWidth="1"/>
    <col min="38" max="38" width="8" style="16" customWidth="1"/>
    <col min="39" max="40" width="5" style="16" customWidth="1"/>
    <col min="41" max="41" width="6.5703125" style="16" customWidth="1"/>
    <col min="42" max="43" width="5" style="16" customWidth="1"/>
    <col min="44" max="44" width="6.42578125" style="16" customWidth="1"/>
    <col min="45" max="46" width="5" style="16" customWidth="1"/>
    <col min="47" max="52" width="6.5703125" style="16" customWidth="1"/>
    <col min="53" max="54" width="11.42578125" style="16"/>
    <col min="55" max="55" width="61.85546875" style="16" customWidth="1"/>
    <col min="56" max="56" width="36.140625" style="16" customWidth="1"/>
    <col min="57" max="57" width="47.140625" style="16" customWidth="1"/>
    <col min="58" max="58" width="29" style="16" customWidth="1"/>
    <col min="59" max="59" width="60.7109375" style="16" customWidth="1"/>
    <col min="60" max="60" width="52.7109375" style="16" customWidth="1"/>
    <col min="61" max="61" width="39" style="16" customWidth="1"/>
    <col min="62" max="62" width="47.5703125" style="16" customWidth="1"/>
    <col min="63" max="63" width="41.42578125" style="16" customWidth="1"/>
    <col min="64" max="64" width="51.7109375" style="16" customWidth="1"/>
    <col min="65" max="65" width="65.28515625" style="16" customWidth="1"/>
    <col min="66" max="66" width="60.42578125" style="16" customWidth="1"/>
    <col min="67" max="67" width="50.7109375" style="49" customWidth="1"/>
    <col min="68" max="68" width="30.7109375" style="16" customWidth="1"/>
    <col min="69" max="69" width="100.7109375" style="16" customWidth="1"/>
    <col min="70" max="70" width="30.7109375" style="16" customWidth="1"/>
    <col min="71" max="71" width="70.7109375" style="16" customWidth="1"/>
    <col min="72" max="72" width="30.7109375" style="16" customWidth="1"/>
    <col min="73" max="74" width="20.140625" style="16" customWidth="1"/>
    <col min="75" max="16384" width="9.140625" style="16"/>
  </cols>
  <sheetData>
    <row r="1" spans="2:74" ht="71.25" customHeight="1" thickBot="1" x14ac:dyDescent="0.3">
      <c r="B1" s="57"/>
      <c r="C1" s="537" t="s">
        <v>0</v>
      </c>
      <c r="D1" s="537"/>
      <c r="E1" s="537"/>
      <c r="F1" s="537"/>
      <c r="G1" s="537"/>
      <c r="H1" s="537"/>
      <c r="I1" s="537"/>
      <c r="J1" s="537"/>
      <c r="K1" s="19" t="s">
        <v>1</v>
      </c>
    </row>
    <row r="2" spans="2:74" ht="39.75" customHeight="1" thickBot="1" x14ac:dyDescent="0.3">
      <c r="B2" s="13"/>
      <c r="C2" s="13"/>
      <c r="D2" s="13"/>
      <c r="E2" s="13"/>
      <c r="F2" s="13"/>
      <c r="G2" s="13"/>
      <c r="H2" s="13"/>
      <c r="I2" s="13"/>
      <c r="J2" s="13"/>
      <c r="K2" s="20"/>
      <c r="L2" s="611" t="s">
        <v>69</v>
      </c>
      <c r="M2" s="611"/>
      <c r="N2" s="611"/>
      <c r="O2" s="611" t="s">
        <v>70</v>
      </c>
      <c r="P2" s="611"/>
      <c r="Q2" s="611"/>
      <c r="R2" s="611" t="s">
        <v>71</v>
      </c>
      <c r="S2" s="611"/>
      <c r="T2" s="611"/>
      <c r="U2" s="611" t="s">
        <v>72</v>
      </c>
      <c r="V2" s="611"/>
      <c r="W2" s="611"/>
      <c r="X2" s="611" t="s">
        <v>73</v>
      </c>
      <c r="Y2" s="611"/>
      <c r="Z2" s="611"/>
      <c r="AA2" s="611" t="s">
        <v>74</v>
      </c>
      <c r="AB2" s="611"/>
      <c r="AC2" s="611"/>
      <c r="AD2" s="611" t="s">
        <v>75</v>
      </c>
      <c r="AE2" s="611"/>
      <c r="AF2" s="611"/>
      <c r="AG2" s="611" t="s">
        <v>76</v>
      </c>
      <c r="AH2" s="611"/>
      <c r="AI2" s="611"/>
      <c r="AJ2" s="611" t="s">
        <v>77</v>
      </c>
      <c r="AK2" s="611"/>
      <c r="AL2" s="611"/>
      <c r="AM2" s="611" t="s">
        <v>78</v>
      </c>
      <c r="AN2" s="611"/>
      <c r="AO2" s="611"/>
      <c r="AP2" s="611" t="s">
        <v>79</v>
      </c>
      <c r="AQ2" s="611"/>
      <c r="AR2" s="611"/>
      <c r="AS2" s="611" t="s">
        <v>80</v>
      </c>
      <c r="AT2" s="611"/>
      <c r="AU2" s="611"/>
      <c r="AV2" s="612" t="s">
        <v>81</v>
      </c>
      <c r="AW2" s="612"/>
      <c r="AX2" s="612"/>
      <c r="AY2" s="611" t="s">
        <v>82</v>
      </c>
      <c r="AZ2" s="611"/>
      <c r="BA2" s="613" t="s">
        <v>83</v>
      </c>
      <c r="BB2" s="613"/>
      <c r="BC2" s="32" t="s">
        <v>84</v>
      </c>
      <c r="BD2" s="32"/>
      <c r="BE2" s="32"/>
      <c r="BF2" s="32"/>
      <c r="BG2" s="32"/>
      <c r="BH2" s="32"/>
      <c r="BI2" s="32"/>
      <c r="BJ2" s="32"/>
      <c r="BK2" s="32"/>
      <c r="BL2" s="32"/>
      <c r="BM2" s="32"/>
      <c r="BN2" s="32"/>
      <c r="BO2" s="599" t="s">
        <v>85</v>
      </c>
      <c r="BP2" s="600"/>
      <c r="BQ2" s="600"/>
      <c r="BR2" s="600"/>
      <c r="BS2" s="600"/>
      <c r="BT2" s="600"/>
      <c r="BU2" s="600"/>
      <c r="BV2" s="600"/>
    </row>
    <row r="3" spans="2:74" ht="60" customHeight="1" thickBot="1" x14ac:dyDescent="0.3">
      <c r="B3" s="644" t="s">
        <v>39</v>
      </c>
      <c r="C3" s="645"/>
      <c r="D3" s="645"/>
      <c r="E3" s="645"/>
      <c r="F3" s="645"/>
      <c r="G3" s="645"/>
      <c r="H3" s="645"/>
      <c r="I3" s="645"/>
      <c r="J3" s="645"/>
      <c r="K3" s="646"/>
      <c r="L3" s="611"/>
      <c r="M3" s="611"/>
      <c r="N3" s="611"/>
      <c r="O3" s="611"/>
      <c r="P3" s="611"/>
      <c r="Q3" s="611"/>
      <c r="R3" s="611"/>
      <c r="S3" s="611"/>
      <c r="T3" s="611"/>
      <c r="U3" s="611"/>
      <c r="V3" s="611"/>
      <c r="W3" s="611"/>
      <c r="X3" s="611"/>
      <c r="Y3" s="611"/>
      <c r="Z3" s="611"/>
      <c r="AA3" s="611"/>
      <c r="AB3" s="611"/>
      <c r="AC3" s="611"/>
      <c r="AD3" s="611"/>
      <c r="AE3" s="611"/>
      <c r="AF3" s="611"/>
      <c r="AG3" s="611"/>
      <c r="AH3" s="611"/>
      <c r="AI3" s="611"/>
      <c r="AJ3" s="611"/>
      <c r="AK3" s="611"/>
      <c r="AL3" s="611"/>
      <c r="AM3" s="611"/>
      <c r="AN3" s="611"/>
      <c r="AO3" s="611"/>
      <c r="AP3" s="611"/>
      <c r="AQ3" s="611"/>
      <c r="AR3" s="611"/>
      <c r="AS3" s="611"/>
      <c r="AT3" s="611"/>
      <c r="AU3" s="611"/>
      <c r="AV3" s="612"/>
      <c r="AW3" s="612"/>
      <c r="AX3" s="612"/>
      <c r="AY3" s="611"/>
      <c r="AZ3" s="611"/>
      <c r="BA3" s="32"/>
      <c r="BB3" s="36">
        <v>0.2</v>
      </c>
      <c r="BC3" s="33" t="s">
        <v>86</v>
      </c>
      <c r="BD3" s="33"/>
      <c r="BE3" s="33" t="s">
        <v>87</v>
      </c>
      <c r="BF3" s="33"/>
      <c r="BG3" s="34" t="s">
        <v>383</v>
      </c>
      <c r="BH3" s="34"/>
      <c r="BI3" s="34" t="s">
        <v>89</v>
      </c>
      <c r="BJ3" s="34"/>
      <c r="BK3" s="34" t="s">
        <v>90</v>
      </c>
      <c r="BL3" s="34"/>
      <c r="BM3" s="34" t="s">
        <v>91</v>
      </c>
      <c r="BN3" s="34"/>
      <c r="BO3" s="265" t="s">
        <v>384</v>
      </c>
      <c r="BP3" s="265" t="s">
        <v>93</v>
      </c>
      <c r="BQ3" s="265" t="s">
        <v>94</v>
      </c>
      <c r="BR3" s="265" t="s">
        <v>95</v>
      </c>
      <c r="BS3" s="50" t="s">
        <v>96</v>
      </c>
      <c r="BT3" s="50" t="s">
        <v>1206</v>
      </c>
      <c r="BU3" s="609" t="s">
        <v>97</v>
      </c>
      <c r="BV3" s="610"/>
    </row>
    <row r="4" spans="2:74" ht="34.5" customHeight="1" thickBot="1" x14ac:dyDescent="0.3">
      <c r="B4" s="53" t="s">
        <v>98</v>
      </c>
      <c r="C4" s="17" t="s">
        <v>99</v>
      </c>
      <c r="D4" s="14" t="s">
        <v>7</v>
      </c>
      <c r="E4" s="18" t="s">
        <v>9</v>
      </c>
      <c r="F4" s="18" t="s">
        <v>100</v>
      </c>
      <c r="G4" s="18" t="s">
        <v>101</v>
      </c>
      <c r="H4" s="18" t="s">
        <v>19</v>
      </c>
      <c r="I4" s="18" t="s">
        <v>17</v>
      </c>
      <c r="J4" s="18" t="s">
        <v>15</v>
      </c>
      <c r="K4" s="18" t="s">
        <v>51</v>
      </c>
      <c r="L4" s="37" t="s">
        <v>102</v>
      </c>
      <c r="M4" s="38" t="s">
        <v>103</v>
      </c>
      <c r="N4" s="39" t="s">
        <v>104</v>
      </c>
      <c r="O4" s="37" t="s">
        <v>102</v>
      </c>
      <c r="P4" s="38" t="s">
        <v>103</v>
      </c>
      <c r="Q4" s="39" t="s">
        <v>104</v>
      </c>
      <c r="R4" s="37" t="s">
        <v>102</v>
      </c>
      <c r="S4" s="38" t="s">
        <v>103</v>
      </c>
      <c r="T4" s="39" t="s">
        <v>104</v>
      </c>
      <c r="U4" s="37" t="s">
        <v>102</v>
      </c>
      <c r="V4" s="38" t="s">
        <v>103</v>
      </c>
      <c r="W4" s="39" t="s">
        <v>104</v>
      </c>
      <c r="X4" s="37" t="s">
        <v>102</v>
      </c>
      <c r="Y4" s="38" t="s">
        <v>103</v>
      </c>
      <c r="Z4" s="39" t="s">
        <v>104</v>
      </c>
      <c r="AA4" s="37" t="s">
        <v>102</v>
      </c>
      <c r="AB4" s="38" t="s">
        <v>103</v>
      </c>
      <c r="AC4" s="39" t="s">
        <v>104</v>
      </c>
      <c r="AD4" s="37" t="s">
        <v>102</v>
      </c>
      <c r="AE4" s="38" t="s">
        <v>103</v>
      </c>
      <c r="AF4" s="39" t="s">
        <v>104</v>
      </c>
      <c r="AG4" s="37" t="s">
        <v>102</v>
      </c>
      <c r="AH4" s="38" t="s">
        <v>103</v>
      </c>
      <c r="AI4" s="39" t="s">
        <v>104</v>
      </c>
      <c r="AJ4" s="37" t="s">
        <v>102</v>
      </c>
      <c r="AK4" s="38" t="s">
        <v>103</v>
      </c>
      <c r="AL4" s="39" t="s">
        <v>104</v>
      </c>
      <c r="AM4" s="37" t="s">
        <v>102</v>
      </c>
      <c r="AN4" s="38" t="s">
        <v>103</v>
      </c>
      <c r="AO4" s="39" t="s">
        <v>104</v>
      </c>
      <c r="AP4" s="37" t="s">
        <v>102</v>
      </c>
      <c r="AQ4" s="38" t="s">
        <v>103</v>
      </c>
      <c r="AR4" s="39" t="s">
        <v>104</v>
      </c>
      <c r="AS4" s="37" t="s">
        <v>102</v>
      </c>
      <c r="AT4" s="38" t="s">
        <v>103</v>
      </c>
      <c r="AU4" s="39" t="s">
        <v>104</v>
      </c>
      <c r="AV4" s="37" t="s">
        <v>102</v>
      </c>
      <c r="AW4" s="38" t="s">
        <v>103</v>
      </c>
      <c r="AX4" s="39" t="s">
        <v>104</v>
      </c>
      <c r="AY4" s="37" t="s">
        <v>102</v>
      </c>
      <c r="AZ4" s="38" t="s">
        <v>103</v>
      </c>
      <c r="BA4" s="39" t="s">
        <v>104</v>
      </c>
      <c r="BB4" s="40">
        <f>SUM(BB5:BB12)</f>
        <v>8.6021505376344107E-2</v>
      </c>
      <c r="BC4" s="41" t="s">
        <v>105</v>
      </c>
      <c r="BD4" s="41" t="s">
        <v>106</v>
      </c>
      <c r="BE4" s="41" t="s">
        <v>105</v>
      </c>
      <c r="BF4" s="41" t="s">
        <v>106</v>
      </c>
      <c r="BG4" s="42" t="s">
        <v>105</v>
      </c>
      <c r="BH4" s="42" t="s">
        <v>106</v>
      </c>
      <c r="BI4" s="42" t="s">
        <v>105</v>
      </c>
      <c r="BJ4" s="42" t="s">
        <v>106</v>
      </c>
      <c r="BK4" s="42" t="s">
        <v>105</v>
      </c>
      <c r="BL4" s="42" t="s">
        <v>106</v>
      </c>
      <c r="BM4" s="42" t="s">
        <v>105</v>
      </c>
      <c r="BN4" s="42" t="s">
        <v>106</v>
      </c>
      <c r="BO4" s="54"/>
      <c r="BP4" s="50"/>
      <c r="BQ4" s="50"/>
      <c r="BR4" s="50"/>
      <c r="BS4" s="50"/>
      <c r="BT4" s="50"/>
      <c r="BU4" s="59" t="s">
        <v>107</v>
      </c>
      <c r="BV4" s="59" t="s">
        <v>108</v>
      </c>
    </row>
    <row r="5" spans="2:74" s="64" customFormat="1" ht="247.5" customHeight="1" x14ac:dyDescent="0.25">
      <c r="B5" s="649" t="s">
        <v>865</v>
      </c>
      <c r="C5" s="506" t="s">
        <v>866</v>
      </c>
      <c r="D5" s="507" t="s">
        <v>867</v>
      </c>
      <c r="E5" s="90" t="s">
        <v>868</v>
      </c>
      <c r="F5" s="90" t="s">
        <v>869</v>
      </c>
      <c r="G5" s="519"/>
      <c r="H5" s="95" t="s">
        <v>632</v>
      </c>
      <c r="I5" s="90" t="s">
        <v>870</v>
      </c>
      <c r="J5" s="107" t="s">
        <v>145</v>
      </c>
      <c r="K5" s="102">
        <f>PTEP!$G$14/PTEP!$D$14</f>
        <v>1.0752688172043012E-2</v>
      </c>
      <c r="L5" s="27"/>
      <c r="M5" s="27"/>
      <c r="N5" s="29"/>
      <c r="O5" s="27"/>
      <c r="P5" s="27"/>
      <c r="Q5" s="29"/>
      <c r="R5" s="27"/>
      <c r="S5" s="27"/>
      <c r="T5" s="29"/>
      <c r="U5" s="27"/>
      <c r="V5" s="27"/>
      <c r="W5" s="29"/>
      <c r="X5" s="27"/>
      <c r="Y5" s="30"/>
      <c r="Z5" s="30"/>
      <c r="AA5" s="73">
        <v>1</v>
      </c>
      <c r="AB5" s="73">
        <v>1</v>
      </c>
      <c r="AC5" s="75">
        <f>AB5/AA5</f>
        <v>1</v>
      </c>
      <c r="AD5" s="27"/>
      <c r="AE5" s="30"/>
      <c r="AF5" s="30"/>
      <c r="AG5" s="27"/>
      <c r="AH5" s="30"/>
      <c r="AI5" s="30"/>
      <c r="AJ5" s="27"/>
      <c r="AK5" s="30"/>
      <c r="AL5" s="30"/>
      <c r="AM5" s="27"/>
      <c r="AN5" s="30">
        <v>1</v>
      </c>
      <c r="AO5" s="30"/>
      <c r="AP5" s="27"/>
      <c r="AQ5" s="30"/>
      <c r="AR5" s="30"/>
      <c r="AS5" s="73">
        <v>1</v>
      </c>
      <c r="AT5" s="73"/>
      <c r="AU5" s="75">
        <f>AT5/AS5</f>
        <v>0</v>
      </c>
      <c r="AV5" s="27"/>
      <c r="AW5" s="30"/>
      <c r="AX5" s="30"/>
      <c r="AY5" s="27">
        <f t="shared" ref="AY5:AY12" si="0">L5+O5+R5+U5+X5++AA5+AD5+AG5+AJ5+AM5+AP5+AS5+AV5</f>
        <v>2</v>
      </c>
      <c r="AZ5" s="28">
        <f>M5+P5+S5+V5+Y5+AB5+AE5+AH5+AK5+AN5+AQ5+AT5+AW5</f>
        <v>2</v>
      </c>
      <c r="BA5" s="35">
        <f>AZ5/AY5</f>
        <v>1</v>
      </c>
      <c r="BB5" s="43">
        <f>IFERROR(BA5*K5,"")</f>
        <v>1.0752688172043012E-2</v>
      </c>
      <c r="BC5" s="66"/>
      <c r="BD5" s="66" t="s">
        <v>135</v>
      </c>
      <c r="BE5" s="66"/>
      <c r="BF5" s="66" t="s">
        <v>135</v>
      </c>
      <c r="BG5" s="55" t="s">
        <v>871</v>
      </c>
      <c r="BH5" s="55" t="s">
        <v>872</v>
      </c>
      <c r="BI5" s="55"/>
      <c r="BJ5" s="66" t="s">
        <v>792</v>
      </c>
      <c r="BK5" s="55" t="s">
        <v>873</v>
      </c>
      <c r="BL5" s="55" t="s">
        <v>874</v>
      </c>
      <c r="BM5" s="55" t="s">
        <v>875</v>
      </c>
      <c r="BN5" s="56" t="s">
        <v>876</v>
      </c>
      <c r="BO5" s="63" t="s">
        <v>877</v>
      </c>
      <c r="BP5" s="52" t="s">
        <v>128</v>
      </c>
      <c r="BQ5" s="63" t="s">
        <v>878</v>
      </c>
      <c r="BR5" s="52" t="s">
        <v>126</v>
      </c>
      <c r="BS5" s="63" t="s">
        <v>1249</v>
      </c>
      <c r="BT5" s="52" t="s">
        <v>126</v>
      </c>
      <c r="BU5" s="67">
        <f t="shared" ref="BU5" si="1">BA5</f>
        <v>1</v>
      </c>
      <c r="BV5" s="68">
        <f>BB5</f>
        <v>1.0752688172043012E-2</v>
      </c>
    </row>
    <row r="6" spans="2:74" s="64" customFormat="1" ht="347.25" customHeight="1" thickBot="1" x14ac:dyDescent="0.3">
      <c r="B6" s="650"/>
      <c r="C6" s="508" t="s">
        <v>879</v>
      </c>
      <c r="D6" s="509" t="s">
        <v>880</v>
      </c>
      <c r="E6" s="92" t="s">
        <v>881</v>
      </c>
      <c r="F6" s="92" t="s">
        <v>882</v>
      </c>
      <c r="G6" s="92"/>
      <c r="H6" s="96" t="s">
        <v>632</v>
      </c>
      <c r="I6" s="92" t="s">
        <v>883</v>
      </c>
      <c r="J6" s="108">
        <v>45657</v>
      </c>
      <c r="K6" s="103">
        <f>PTEP!$G$14/PTEP!$D$14</f>
        <v>1.0752688172043012E-2</v>
      </c>
      <c r="L6" s="73">
        <v>1</v>
      </c>
      <c r="M6" s="73">
        <v>1</v>
      </c>
      <c r="N6" s="75">
        <f>M6/L6</f>
        <v>1</v>
      </c>
      <c r="O6" s="73">
        <v>1</v>
      </c>
      <c r="P6" s="73">
        <v>1</v>
      </c>
      <c r="Q6" s="75">
        <f>P6/O6</f>
        <v>1</v>
      </c>
      <c r="R6" s="73">
        <v>1</v>
      </c>
      <c r="S6" s="73">
        <v>1</v>
      </c>
      <c r="T6" s="75">
        <f>S6/R6</f>
        <v>1</v>
      </c>
      <c r="U6" s="73">
        <v>1</v>
      </c>
      <c r="V6" s="73">
        <v>1</v>
      </c>
      <c r="W6" s="75">
        <f>V6/U6</f>
        <v>1</v>
      </c>
      <c r="X6" s="73">
        <v>1</v>
      </c>
      <c r="Y6" s="73">
        <v>1</v>
      </c>
      <c r="Z6" s="75">
        <f>Y6/X6</f>
        <v>1</v>
      </c>
      <c r="AA6" s="73">
        <v>1</v>
      </c>
      <c r="AB6" s="73">
        <v>1</v>
      </c>
      <c r="AC6" s="75">
        <f>AB6/AA6</f>
        <v>1</v>
      </c>
      <c r="AD6" s="73">
        <v>1</v>
      </c>
      <c r="AE6" s="73">
        <v>1</v>
      </c>
      <c r="AF6" s="75">
        <f>AE6/AD6</f>
        <v>1</v>
      </c>
      <c r="AG6" s="73">
        <v>1</v>
      </c>
      <c r="AH6" s="73">
        <v>1</v>
      </c>
      <c r="AI6" s="75">
        <f>AH6/AG6</f>
        <v>1</v>
      </c>
      <c r="AJ6" s="73">
        <v>1</v>
      </c>
      <c r="AK6" s="73">
        <v>1</v>
      </c>
      <c r="AL6" s="75">
        <f>AK6/AJ6</f>
        <v>1</v>
      </c>
      <c r="AM6" s="73">
        <v>1</v>
      </c>
      <c r="AN6" s="73">
        <v>1</v>
      </c>
      <c r="AO6" s="75">
        <f>AN6/AM6</f>
        <v>1</v>
      </c>
      <c r="AP6" s="73">
        <v>1</v>
      </c>
      <c r="AQ6" s="73">
        <v>1</v>
      </c>
      <c r="AR6" s="75">
        <f>AQ6/AP6</f>
        <v>1</v>
      </c>
      <c r="AS6" s="73">
        <v>1</v>
      </c>
      <c r="AT6" s="73">
        <v>1</v>
      </c>
      <c r="AU6" s="75">
        <f>AT6/AS6</f>
        <v>1</v>
      </c>
      <c r="AV6" s="27"/>
      <c r="AW6" s="30"/>
      <c r="AX6" s="30"/>
      <c r="AY6" s="27">
        <f t="shared" si="0"/>
        <v>12</v>
      </c>
      <c r="AZ6" s="28">
        <f t="shared" ref="AZ6:AZ12" si="2">M6+P6+S6+V6+Y6+AB6+AE6+AH6+AK6+AN6+AQ6+AT6+AW6</f>
        <v>12</v>
      </c>
      <c r="BA6" s="35">
        <f t="shared" ref="BA6:BA12" si="3">AZ6/AY6</f>
        <v>1</v>
      </c>
      <c r="BB6" s="43">
        <f t="shared" ref="BB6:BB12" si="4">IFERROR(BA6*K6,"")</f>
        <v>1.0752688172043012E-2</v>
      </c>
      <c r="BC6" s="63" t="s">
        <v>884</v>
      </c>
      <c r="BD6" s="63" t="s">
        <v>885</v>
      </c>
      <c r="BE6" s="63" t="s">
        <v>886</v>
      </c>
      <c r="BF6" s="63" t="s">
        <v>887</v>
      </c>
      <c r="BG6" s="56" t="s">
        <v>888</v>
      </c>
      <c r="BH6" s="56" t="s">
        <v>889</v>
      </c>
      <c r="BI6" s="56" t="s">
        <v>890</v>
      </c>
      <c r="BJ6" s="56" t="s">
        <v>891</v>
      </c>
      <c r="BK6" s="56" t="s">
        <v>892</v>
      </c>
      <c r="BL6" s="56" t="s">
        <v>893</v>
      </c>
      <c r="BM6" s="56" t="s">
        <v>894</v>
      </c>
      <c r="BN6" s="56" t="s">
        <v>895</v>
      </c>
      <c r="BO6" s="83" t="s">
        <v>896</v>
      </c>
      <c r="BP6" s="62"/>
      <c r="BQ6" s="63" t="s">
        <v>897</v>
      </c>
      <c r="BR6" s="52" t="s">
        <v>126</v>
      </c>
      <c r="BS6" s="63" t="s">
        <v>1250</v>
      </c>
      <c r="BT6" s="52" t="s">
        <v>126</v>
      </c>
      <c r="BU6" s="67">
        <f t="shared" ref="BU6" si="5">BA6</f>
        <v>1</v>
      </c>
      <c r="BV6" s="68">
        <f t="shared" ref="BV6:BV12" si="6">BB6</f>
        <v>1.0752688172043012E-2</v>
      </c>
    </row>
    <row r="7" spans="2:74" s="64" customFormat="1" ht="226.5" customHeight="1" x14ac:dyDescent="0.25">
      <c r="B7" s="647" t="s">
        <v>898</v>
      </c>
      <c r="C7" s="506" t="s">
        <v>899</v>
      </c>
      <c r="D7" s="510" t="s">
        <v>900</v>
      </c>
      <c r="E7" s="90" t="s">
        <v>901</v>
      </c>
      <c r="F7" s="90" t="s">
        <v>357</v>
      </c>
      <c r="G7" s="90"/>
      <c r="H7" s="95" t="s">
        <v>632</v>
      </c>
      <c r="I7" s="90" t="s">
        <v>192</v>
      </c>
      <c r="J7" s="107" t="s">
        <v>902</v>
      </c>
      <c r="K7" s="103">
        <f>PTEP!$G$14/PTEP!$D$14</f>
        <v>1.0752688172043012E-2</v>
      </c>
      <c r="L7" s="27"/>
      <c r="M7" s="27"/>
      <c r="N7" s="29"/>
      <c r="O7" s="27"/>
      <c r="P7" s="27"/>
      <c r="Q7" s="29"/>
      <c r="R7" s="27"/>
      <c r="S7" s="27"/>
      <c r="T7" s="27"/>
      <c r="U7" s="73">
        <v>1</v>
      </c>
      <c r="V7" s="73">
        <v>1</v>
      </c>
      <c r="W7" s="74">
        <f>V7/U7</f>
        <v>1</v>
      </c>
      <c r="X7" s="27"/>
      <c r="Y7" s="30"/>
      <c r="Z7" s="30"/>
      <c r="AA7" s="27"/>
      <c r="AB7" s="30"/>
      <c r="AC7" s="30"/>
      <c r="AD7" s="73">
        <v>1</v>
      </c>
      <c r="AE7" s="73">
        <v>1</v>
      </c>
      <c r="AF7" s="74">
        <f>AE7/AD7</f>
        <v>1</v>
      </c>
      <c r="AG7" s="27"/>
      <c r="AH7" s="30"/>
      <c r="AI7" s="30"/>
      <c r="AJ7" s="27"/>
      <c r="AK7" s="30"/>
      <c r="AL7" s="30"/>
      <c r="AM7" s="73">
        <v>1</v>
      </c>
      <c r="AN7" s="73">
        <v>1</v>
      </c>
      <c r="AO7" s="74">
        <f>AN7/AM7</f>
        <v>1</v>
      </c>
      <c r="AP7" s="27"/>
      <c r="AQ7" s="30"/>
      <c r="AR7" s="31"/>
      <c r="AS7" s="27"/>
      <c r="AT7" s="30"/>
      <c r="AU7" s="30"/>
      <c r="AV7" s="27"/>
      <c r="AW7" s="30"/>
      <c r="AX7" s="30"/>
      <c r="AY7" s="27">
        <v>3</v>
      </c>
      <c r="AZ7" s="28">
        <v>3</v>
      </c>
      <c r="BA7" s="35">
        <f t="shared" si="3"/>
        <v>1</v>
      </c>
      <c r="BB7" s="43">
        <f t="shared" si="4"/>
        <v>1.0752688172043012E-2</v>
      </c>
      <c r="BC7" s="63"/>
      <c r="BD7" s="63"/>
      <c r="BE7" s="63" t="s">
        <v>903</v>
      </c>
      <c r="BF7" s="63" t="s">
        <v>904</v>
      </c>
      <c r="BG7" s="56" t="s">
        <v>905</v>
      </c>
      <c r="BH7" s="56" t="s">
        <v>906</v>
      </c>
      <c r="BI7" s="56" t="s">
        <v>907</v>
      </c>
      <c r="BJ7" s="56" t="s">
        <v>908</v>
      </c>
      <c r="BK7" s="56" t="s">
        <v>909</v>
      </c>
      <c r="BL7" s="56" t="s">
        <v>910</v>
      </c>
      <c r="BM7" s="56"/>
      <c r="BN7" s="56" t="s">
        <v>911</v>
      </c>
      <c r="BO7" s="63" t="s">
        <v>912</v>
      </c>
      <c r="BP7" s="62" t="s">
        <v>247</v>
      </c>
      <c r="BQ7" s="63" t="s">
        <v>913</v>
      </c>
      <c r="BR7" s="62" t="s">
        <v>126</v>
      </c>
      <c r="BS7" s="63" t="s">
        <v>1251</v>
      </c>
      <c r="BT7" s="52" t="s">
        <v>126</v>
      </c>
      <c r="BU7" s="67">
        <f t="shared" ref="BU7" si="7">BA7</f>
        <v>1</v>
      </c>
      <c r="BV7" s="68">
        <f t="shared" si="6"/>
        <v>1.0752688172043012E-2</v>
      </c>
    </row>
    <row r="8" spans="2:74" ht="186.75" customHeight="1" x14ac:dyDescent="0.2">
      <c r="B8" s="567"/>
      <c r="C8" s="511" t="s">
        <v>914</v>
      </c>
      <c r="D8" s="512" t="s">
        <v>915</v>
      </c>
      <c r="E8" s="513" t="s">
        <v>916</v>
      </c>
      <c r="F8" s="513" t="s">
        <v>307</v>
      </c>
      <c r="G8" s="91"/>
      <c r="H8" s="94" t="s">
        <v>632</v>
      </c>
      <c r="I8" s="91" t="s">
        <v>192</v>
      </c>
      <c r="J8" s="109" t="s">
        <v>902</v>
      </c>
      <c r="K8" s="104">
        <f>PTEP!$G$14/PTEP!$D$14</f>
        <v>1.0752688172043012E-2</v>
      </c>
      <c r="L8" s="27"/>
      <c r="M8" s="27"/>
      <c r="N8" s="29"/>
      <c r="O8" s="27"/>
      <c r="P8" s="27"/>
      <c r="Q8" s="29"/>
      <c r="R8" s="27"/>
      <c r="S8" s="27"/>
      <c r="T8" s="29"/>
      <c r="U8" s="44">
        <v>1</v>
      </c>
      <c r="V8" s="44">
        <v>1</v>
      </c>
      <c r="W8" s="72">
        <f>V8/U8</f>
        <v>1</v>
      </c>
      <c r="X8" s="27"/>
      <c r="Y8" s="30"/>
      <c r="Z8" s="30"/>
      <c r="AA8" s="27"/>
      <c r="AB8" s="30"/>
      <c r="AC8" s="30"/>
      <c r="AD8" s="44">
        <v>1</v>
      </c>
      <c r="AE8" s="44">
        <v>1</v>
      </c>
      <c r="AF8" s="72">
        <f>AE8/AD8</f>
        <v>1</v>
      </c>
      <c r="AG8" s="27"/>
      <c r="AH8" s="30"/>
      <c r="AI8" s="30"/>
      <c r="AJ8" s="27"/>
      <c r="AK8" s="30"/>
      <c r="AL8" s="30"/>
      <c r="AM8" s="44">
        <v>1</v>
      </c>
      <c r="AN8" s="44">
        <v>1</v>
      </c>
      <c r="AO8" s="72">
        <f>AN8/AM8</f>
        <v>1</v>
      </c>
      <c r="AP8" s="27"/>
      <c r="AQ8" s="30"/>
      <c r="AR8" s="30"/>
      <c r="AS8" s="27"/>
      <c r="AT8" s="30"/>
      <c r="AU8" s="30"/>
      <c r="AV8" s="27"/>
      <c r="AW8" s="30"/>
      <c r="AX8" s="30"/>
      <c r="AY8" s="27">
        <f t="shared" si="0"/>
        <v>3</v>
      </c>
      <c r="AZ8" s="28">
        <f t="shared" si="2"/>
        <v>3</v>
      </c>
      <c r="BA8" s="35">
        <f t="shared" si="3"/>
        <v>1</v>
      </c>
      <c r="BB8" s="43">
        <f t="shared" si="4"/>
        <v>1.0752688172043012E-2</v>
      </c>
      <c r="BC8" s="63"/>
      <c r="BD8" s="63" t="s">
        <v>917</v>
      </c>
      <c r="BE8" s="63" t="s">
        <v>918</v>
      </c>
      <c r="BF8" s="63" t="s">
        <v>919</v>
      </c>
      <c r="BG8" s="63" t="s">
        <v>918</v>
      </c>
      <c r="BH8" s="55" t="s">
        <v>920</v>
      </c>
      <c r="BI8" s="56"/>
      <c r="BJ8" s="56" t="s">
        <v>921</v>
      </c>
      <c r="BK8" s="384" t="s">
        <v>922</v>
      </c>
      <c r="BL8" s="56" t="s">
        <v>923</v>
      </c>
      <c r="BM8" s="55" t="s">
        <v>924</v>
      </c>
      <c r="BN8" s="56" t="s">
        <v>911</v>
      </c>
      <c r="BO8" s="63" t="s">
        <v>925</v>
      </c>
      <c r="BP8" s="62" t="s">
        <v>126</v>
      </c>
      <c r="BQ8" s="63" t="s">
        <v>926</v>
      </c>
      <c r="BR8" s="62" t="s">
        <v>126</v>
      </c>
      <c r="BS8" s="63" t="s">
        <v>1252</v>
      </c>
      <c r="BT8" s="52" t="s">
        <v>126</v>
      </c>
      <c r="BU8" s="67">
        <f t="shared" ref="BU8" si="8">BA8</f>
        <v>1</v>
      </c>
      <c r="BV8" s="68">
        <f t="shared" si="6"/>
        <v>1.0752688172043012E-2</v>
      </c>
    </row>
    <row r="9" spans="2:74" ht="227.25" customHeight="1" x14ac:dyDescent="0.25">
      <c r="B9" s="648"/>
      <c r="C9" s="514" t="s">
        <v>927</v>
      </c>
      <c r="D9" s="509" t="s">
        <v>928</v>
      </c>
      <c r="E9" s="92" t="s">
        <v>929</v>
      </c>
      <c r="F9" s="92" t="s">
        <v>307</v>
      </c>
      <c r="G9" s="100"/>
      <c r="H9" s="96" t="s">
        <v>632</v>
      </c>
      <c r="I9" s="92" t="s">
        <v>930</v>
      </c>
      <c r="J9" s="110" t="s">
        <v>157</v>
      </c>
      <c r="K9" s="104">
        <f>PTEP!$G$14/PTEP!$D$14</f>
        <v>1.0752688172043012E-2</v>
      </c>
      <c r="L9" s="27"/>
      <c r="M9" s="27"/>
      <c r="N9" s="29"/>
      <c r="O9" s="27"/>
      <c r="P9" s="27"/>
      <c r="Q9" s="29"/>
      <c r="R9" s="44">
        <v>3</v>
      </c>
      <c r="S9" s="44">
        <v>3</v>
      </c>
      <c r="T9" s="72">
        <f>S9/R9</f>
        <v>1</v>
      </c>
      <c r="U9" s="27"/>
      <c r="V9" s="27"/>
      <c r="W9" s="27"/>
      <c r="X9" s="27"/>
      <c r="Y9" s="30"/>
      <c r="Z9" s="30"/>
      <c r="AA9" s="44">
        <v>3</v>
      </c>
      <c r="AB9" s="44">
        <v>3</v>
      </c>
      <c r="AC9" s="72">
        <f>AB9/AA9</f>
        <v>1</v>
      </c>
      <c r="AD9" s="27"/>
      <c r="AE9" s="30"/>
      <c r="AF9" s="30"/>
      <c r="AG9" s="27"/>
      <c r="AH9" s="30"/>
      <c r="AI9" s="30"/>
      <c r="AJ9" s="44">
        <v>3</v>
      </c>
      <c r="AK9" s="44">
        <v>3</v>
      </c>
      <c r="AL9" s="72">
        <f>AK9/AJ9</f>
        <v>1</v>
      </c>
      <c r="AM9" s="44"/>
      <c r="AN9" s="44"/>
      <c r="AO9" s="72"/>
      <c r="AP9" s="27"/>
      <c r="AQ9" s="30"/>
      <c r="AR9" s="30"/>
      <c r="AS9" s="44">
        <v>3</v>
      </c>
      <c r="AT9" s="44">
        <v>3</v>
      </c>
      <c r="AU9" s="72">
        <f>AT9/AS9</f>
        <v>1</v>
      </c>
      <c r="AV9" s="27"/>
      <c r="AW9" s="30"/>
      <c r="AX9" s="30"/>
      <c r="AY9" s="27">
        <f t="shared" si="0"/>
        <v>12</v>
      </c>
      <c r="AZ9" s="28">
        <f t="shared" si="2"/>
        <v>12</v>
      </c>
      <c r="BA9" s="35">
        <f t="shared" si="3"/>
        <v>1</v>
      </c>
      <c r="BB9" s="43">
        <f t="shared" si="4"/>
        <v>1.0752688172043012E-2</v>
      </c>
      <c r="BC9" s="63"/>
      <c r="BD9" s="63" t="s">
        <v>917</v>
      </c>
      <c r="BE9" s="63" t="s">
        <v>931</v>
      </c>
      <c r="BF9" s="63" t="s">
        <v>932</v>
      </c>
      <c r="BG9" s="63" t="s">
        <v>933</v>
      </c>
      <c r="BH9" s="56" t="s">
        <v>934</v>
      </c>
      <c r="BI9" s="56"/>
      <c r="BJ9" s="66" t="s">
        <v>135</v>
      </c>
      <c r="BK9" s="122" t="s">
        <v>935</v>
      </c>
      <c r="BL9" s="56" t="s">
        <v>936</v>
      </c>
      <c r="BM9" s="55" t="s">
        <v>937</v>
      </c>
      <c r="BN9" s="56" t="s">
        <v>938</v>
      </c>
      <c r="BO9" s="63" t="s">
        <v>939</v>
      </c>
      <c r="BP9" s="62" t="s">
        <v>126</v>
      </c>
      <c r="BQ9" s="63" t="s">
        <v>940</v>
      </c>
      <c r="BR9" s="62" t="s">
        <v>126</v>
      </c>
      <c r="BS9" s="63" t="s">
        <v>1253</v>
      </c>
      <c r="BT9" s="52" t="s">
        <v>126</v>
      </c>
      <c r="BU9" s="67">
        <f t="shared" ref="BU9" si="9">BA9</f>
        <v>1</v>
      </c>
      <c r="BV9" s="68">
        <f t="shared" si="6"/>
        <v>1.0752688172043012E-2</v>
      </c>
    </row>
    <row r="10" spans="2:74" ht="237" customHeight="1" x14ac:dyDescent="0.25">
      <c r="B10" s="651" t="s">
        <v>941</v>
      </c>
      <c r="C10" s="515" t="s">
        <v>942</v>
      </c>
      <c r="D10" s="516" t="s">
        <v>943</v>
      </c>
      <c r="E10" s="517" t="s">
        <v>944</v>
      </c>
      <c r="F10" s="90" t="s">
        <v>945</v>
      </c>
      <c r="G10" s="101"/>
      <c r="H10" s="95" t="s">
        <v>632</v>
      </c>
      <c r="I10" s="90" t="s">
        <v>946</v>
      </c>
      <c r="J10" s="111" t="s">
        <v>947</v>
      </c>
      <c r="K10" s="104">
        <f>PTEP!$G$14/PTEP!$D$14</f>
        <v>1.0752688172043012E-2</v>
      </c>
      <c r="L10" s="44">
        <v>1</v>
      </c>
      <c r="M10" s="44">
        <v>1</v>
      </c>
      <c r="N10" s="72">
        <f>M10/L10</f>
        <v>1</v>
      </c>
      <c r="O10" s="27"/>
      <c r="P10" s="27"/>
      <c r="Q10" s="29"/>
      <c r="R10" s="27"/>
      <c r="S10" s="27"/>
      <c r="T10" s="27"/>
      <c r="U10" s="44">
        <v>1</v>
      </c>
      <c r="V10" s="44">
        <v>1</v>
      </c>
      <c r="W10" s="72">
        <f>V10/U10</f>
        <v>1</v>
      </c>
      <c r="X10" s="27"/>
      <c r="Y10" s="30"/>
      <c r="Z10" s="30"/>
      <c r="AA10" s="27"/>
      <c r="AB10" s="30"/>
      <c r="AC10" s="69"/>
      <c r="AD10" s="44">
        <v>1</v>
      </c>
      <c r="AE10" s="44">
        <v>1</v>
      </c>
      <c r="AF10" s="72">
        <f>AE10/AD10</f>
        <v>1</v>
      </c>
      <c r="AG10" s="27"/>
      <c r="AH10" s="30"/>
      <c r="AI10" s="30"/>
      <c r="AJ10" s="27"/>
      <c r="AK10" s="30"/>
      <c r="AL10" s="30"/>
      <c r="AM10" s="44">
        <v>1</v>
      </c>
      <c r="AN10" s="44">
        <v>1</v>
      </c>
      <c r="AO10" s="72">
        <f>AN10/AM10</f>
        <v>1</v>
      </c>
      <c r="AP10" s="27"/>
      <c r="AQ10" s="30"/>
      <c r="AR10" s="69"/>
      <c r="AS10" s="44"/>
      <c r="AT10" s="44"/>
      <c r="AU10" s="72"/>
      <c r="AV10" s="27"/>
      <c r="AW10" s="30"/>
      <c r="AX10" s="30"/>
      <c r="AY10" s="27">
        <f t="shared" si="0"/>
        <v>4</v>
      </c>
      <c r="AZ10" s="28">
        <f t="shared" si="2"/>
        <v>4</v>
      </c>
      <c r="BA10" s="35">
        <f t="shared" si="3"/>
        <v>1</v>
      </c>
      <c r="BB10" s="43">
        <f t="shared" si="4"/>
        <v>1.0752688172043012E-2</v>
      </c>
      <c r="BC10" s="63" t="s">
        <v>948</v>
      </c>
      <c r="BD10" s="63" t="s">
        <v>949</v>
      </c>
      <c r="BE10" s="63" t="s">
        <v>950</v>
      </c>
      <c r="BF10" s="63" t="s">
        <v>951</v>
      </c>
      <c r="BG10" s="56"/>
      <c r="BH10" s="56" t="s">
        <v>135</v>
      </c>
      <c r="BI10" s="56" t="s">
        <v>952</v>
      </c>
      <c r="BJ10" s="56" t="s">
        <v>953</v>
      </c>
      <c r="BK10" s="56" t="s">
        <v>954</v>
      </c>
      <c r="BL10" s="391" t="s">
        <v>955</v>
      </c>
      <c r="BM10" s="62"/>
      <c r="BN10" s="56" t="s">
        <v>911</v>
      </c>
      <c r="BO10" s="63" t="s">
        <v>956</v>
      </c>
      <c r="BP10" s="62" t="s">
        <v>126</v>
      </c>
      <c r="BQ10" s="63" t="s">
        <v>957</v>
      </c>
      <c r="BR10" s="62" t="s">
        <v>126</v>
      </c>
      <c r="BS10" s="63" t="s">
        <v>1254</v>
      </c>
      <c r="BT10" s="52" t="s">
        <v>126</v>
      </c>
      <c r="BU10" s="67">
        <f t="shared" ref="BU10" si="10">BA10</f>
        <v>1</v>
      </c>
      <c r="BV10" s="68">
        <f t="shared" si="6"/>
        <v>1.0752688172043012E-2</v>
      </c>
    </row>
    <row r="11" spans="2:74" s="64" customFormat="1" ht="186.75" customHeight="1" x14ac:dyDescent="0.25">
      <c r="B11" s="652"/>
      <c r="C11" s="508" t="s">
        <v>958</v>
      </c>
      <c r="D11" s="518" t="s">
        <v>959</v>
      </c>
      <c r="E11" s="92" t="s">
        <v>960</v>
      </c>
      <c r="F11" s="92" t="s">
        <v>961</v>
      </c>
      <c r="G11" s="100"/>
      <c r="H11" s="96" t="s">
        <v>632</v>
      </c>
      <c r="I11" s="92" t="s">
        <v>962</v>
      </c>
      <c r="J11" s="108">
        <v>45657</v>
      </c>
      <c r="K11" s="105">
        <f>PTEP!$G$14/PTEP!$D$14</f>
        <v>1.0752688172043012E-2</v>
      </c>
      <c r="L11" s="44">
        <v>1</v>
      </c>
      <c r="M11" s="44">
        <v>1</v>
      </c>
      <c r="N11" s="72">
        <f>M11/L11</f>
        <v>1</v>
      </c>
      <c r="O11" s="44">
        <v>1</v>
      </c>
      <c r="P11" s="44">
        <v>1</v>
      </c>
      <c r="Q11" s="72">
        <f>P11/O11</f>
        <v>1</v>
      </c>
      <c r="R11" s="44">
        <v>1</v>
      </c>
      <c r="S11" s="44">
        <v>1</v>
      </c>
      <c r="T11" s="72">
        <f>S11/R11</f>
        <v>1</v>
      </c>
      <c r="U11" s="44">
        <v>1</v>
      </c>
      <c r="V11" s="44">
        <v>1</v>
      </c>
      <c r="W11" s="72">
        <f>V11/U11</f>
        <v>1</v>
      </c>
      <c r="X11" s="44">
        <v>1</v>
      </c>
      <c r="Y11" s="44">
        <v>1</v>
      </c>
      <c r="Z11" s="72">
        <f>Y11/X11</f>
        <v>1</v>
      </c>
      <c r="AA11" s="44">
        <v>1</v>
      </c>
      <c r="AB11" s="44">
        <v>1</v>
      </c>
      <c r="AC11" s="72">
        <f>AB11/AA11</f>
        <v>1</v>
      </c>
      <c r="AD11" s="44">
        <v>1</v>
      </c>
      <c r="AE11" s="44">
        <v>1</v>
      </c>
      <c r="AF11" s="72">
        <f>AE11/AD11</f>
        <v>1</v>
      </c>
      <c r="AG11" s="44">
        <v>1</v>
      </c>
      <c r="AH11" s="44">
        <v>1</v>
      </c>
      <c r="AI11" s="72">
        <f>AH11/AG11</f>
        <v>1</v>
      </c>
      <c r="AJ11" s="44">
        <v>1</v>
      </c>
      <c r="AK11" s="44">
        <v>1</v>
      </c>
      <c r="AL11" s="72">
        <f>AK11/AJ11</f>
        <v>1</v>
      </c>
      <c r="AM11" s="44">
        <v>1</v>
      </c>
      <c r="AN11" s="44">
        <v>1</v>
      </c>
      <c r="AO11" s="72">
        <f>AN11/AM11</f>
        <v>1</v>
      </c>
      <c r="AP11" s="44">
        <v>1</v>
      </c>
      <c r="AQ11" s="44">
        <v>1</v>
      </c>
      <c r="AR11" s="72">
        <f>AQ11/AP11</f>
        <v>1</v>
      </c>
      <c r="AS11" s="73">
        <v>1</v>
      </c>
      <c r="AT11" s="73">
        <v>1</v>
      </c>
      <c r="AU11" s="75">
        <f>AT11/AS11</f>
        <v>1</v>
      </c>
      <c r="AV11" s="27"/>
      <c r="AW11" s="30"/>
      <c r="AX11" s="30"/>
      <c r="AY11" s="27">
        <f t="shared" si="0"/>
        <v>12</v>
      </c>
      <c r="AZ11" s="28">
        <f t="shared" si="2"/>
        <v>12</v>
      </c>
      <c r="BA11" s="35">
        <f t="shared" si="3"/>
        <v>1</v>
      </c>
      <c r="BB11" s="43">
        <f t="shared" si="4"/>
        <v>1.0752688172043012E-2</v>
      </c>
      <c r="BC11" s="66" t="s">
        <v>963</v>
      </c>
      <c r="BD11" s="66"/>
      <c r="BE11" s="66" t="s">
        <v>963</v>
      </c>
      <c r="BF11" s="66" t="s">
        <v>135</v>
      </c>
      <c r="BG11" s="66" t="s">
        <v>963</v>
      </c>
      <c r="BH11" s="55" t="s">
        <v>964</v>
      </c>
      <c r="BI11" s="66" t="s">
        <v>965</v>
      </c>
      <c r="BJ11" s="55" t="s">
        <v>966</v>
      </c>
      <c r="BK11" s="386" t="s">
        <v>967</v>
      </c>
      <c r="BL11" s="386" t="s">
        <v>968</v>
      </c>
      <c r="BM11" s="386" t="s">
        <v>967</v>
      </c>
      <c r="BN11" s="386" t="s">
        <v>969</v>
      </c>
      <c r="BO11" s="63" t="s">
        <v>970</v>
      </c>
      <c r="BP11" s="52" t="s">
        <v>128</v>
      </c>
      <c r="BQ11" s="63" t="s">
        <v>971</v>
      </c>
      <c r="BR11" s="52" t="s">
        <v>126</v>
      </c>
      <c r="BS11" s="63" t="s">
        <v>1255</v>
      </c>
      <c r="BT11" s="52" t="s">
        <v>126</v>
      </c>
      <c r="BU11" s="67">
        <f t="shared" ref="BU11" si="11">BA11</f>
        <v>1</v>
      </c>
      <c r="BV11" s="68">
        <f t="shared" si="6"/>
        <v>1.0752688172043012E-2</v>
      </c>
    </row>
    <row r="12" spans="2:74" s="64" customFormat="1" ht="191.25" customHeight="1" x14ac:dyDescent="0.25">
      <c r="B12" s="76" t="s">
        <v>972</v>
      </c>
      <c r="C12" s="372" t="s">
        <v>973</v>
      </c>
      <c r="D12" s="112" t="s">
        <v>974</v>
      </c>
      <c r="E12" s="98" t="s">
        <v>975</v>
      </c>
      <c r="F12" s="98" t="s">
        <v>324</v>
      </c>
      <c r="G12" s="98" t="s">
        <v>976</v>
      </c>
      <c r="H12" s="97" t="s">
        <v>632</v>
      </c>
      <c r="I12" s="98" t="s">
        <v>601</v>
      </c>
      <c r="J12" s="113" t="s">
        <v>977</v>
      </c>
      <c r="K12" s="106">
        <f>PTEP!$G$14/PTEP!$D$14</f>
        <v>1.0752688172043012E-2</v>
      </c>
      <c r="L12" s="27"/>
      <c r="M12" s="27"/>
      <c r="N12" s="29"/>
      <c r="O12" s="27"/>
      <c r="P12" s="27"/>
      <c r="Q12" s="29"/>
      <c r="R12" s="27"/>
      <c r="S12" s="27"/>
      <c r="T12" s="27"/>
      <c r="U12" s="27"/>
      <c r="V12" s="27"/>
      <c r="W12" s="27"/>
      <c r="X12" s="27"/>
      <c r="Y12" s="30"/>
      <c r="Z12" s="30"/>
      <c r="AA12" s="73">
        <v>1</v>
      </c>
      <c r="AB12" s="73">
        <v>1</v>
      </c>
      <c r="AC12" s="75">
        <f>AB12/AA12</f>
        <v>1</v>
      </c>
      <c r="AD12" s="27"/>
      <c r="AE12" s="30"/>
      <c r="AF12" s="30"/>
      <c r="AG12" s="27"/>
      <c r="AH12" s="30"/>
      <c r="AI12" s="30"/>
      <c r="AJ12" s="73">
        <v>1</v>
      </c>
      <c r="AK12" s="73">
        <v>1</v>
      </c>
      <c r="AL12" s="75">
        <v>1</v>
      </c>
      <c r="AM12" s="27"/>
      <c r="AN12" s="30"/>
      <c r="AO12" s="30"/>
      <c r="AP12" s="27"/>
      <c r="AQ12" s="30"/>
      <c r="AR12" s="30"/>
      <c r="AS12" s="73">
        <v>1</v>
      </c>
      <c r="AT12" s="73">
        <v>1</v>
      </c>
      <c r="AU12" s="75">
        <f>AT12/AS12</f>
        <v>1</v>
      </c>
      <c r="AV12" s="27"/>
      <c r="AW12" s="30"/>
      <c r="AX12" s="30"/>
      <c r="AY12" s="27">
        <f t="shared" si="0"/>
        <v>3</v>
      </c>
      <c r="AZ12" s="28">
        <f t="shared" si="2"/>
        <v>3</v>
      </c>
      <c r="BA12" s="35">
        <f t="shared" si="3"/>
        <v>1</v>
      </c>
      <c r="BB12" s="43">
        <f t="shared" si="4"/>
        <v>1.0752688172043012E-2</v>
      </c>
      <c r="BC12" s="66"/>
      <c r="BD12" s="66"/>
      <c r="BE12" s="66"/>
      <c r="BF12" s="66" t="s">
        <v>135</v>
      </c>
      <c r="BG12" s="55" t="s">
        <v>978</v>
      </c>
      <c r="BH12" s="55" t="s">
        <v>979</v>
      </c>
      <c r="BI12" s="125" t="s">
        <v>980</v>
      </c>
      <c r="BJ12" s="385" t="s">
        <v>981</v>
      </c>
      <c r="BK12" s="429" t="s">
        <v>982</v>
      </c>
      <c r="BL12" s="416" t="s">
        <v>983</v>
      </c>
      <c r="BM12" s="428" t="s">
        <v>984</v>
      </c>
      <c r="BN12" s="56" t="s">
        <v>985</v>
      </c>
      <c r="BO12" s="420" t="s">
        <v>986</v>
      </c>
      <c r="BP12" s="52" t="s">
        <v>128</v>
      </c>
      <c r="BQ12" s="63" t="s">
        <v>987</v>
      </c>
      <c r="BR12" s="52" t="s">
        <v>126</v>
      </c>
      <c r="BS12" s="63" t="s">
        <v>1256</v>
      </c>
      <c r="BT12" s="52" t="s">
        <v>126</v>
      </c>
      <c r="BU12" s="67">
        <f t="shared" ref="BU12" si="12">BA12</f>
        <v>1</v>
      </c>
      <c r="BV12" s="68">
        <f t="shared" si="6"/>
        <v>1.0752688172043012E-2</v>
      </c>
    </row>
    <row r="13" spans="2:74" ht="15" x14ac:dyDescent="0.2">
      <c r="BB13" s="43">
        <f>SUBTOTAL(9,BB5:BB12)</f>
        <v>8.6021505376344107E-2</v>
      </c>
      <c r="BK13" s="392"/>
      <c r="BM13" s="393"/>
      <c r="BV13" s="287">
        <f>SUM(BV5:BV12)</f>
        <v>8.6021505376344107E-2</v>
      </c>
    </row>
  </sheetData>
  <mergeCells count="22">
    <mergeCell ref="B3:K3"/>
    <mergeCell ref="B7:B9"/>
    <mergeCell ref="C1:J1"/>
    <mergeCell ref="B5:B6"/>
    <mergeCell ref="B10:B11"/>
    <mergeCell ref="L2:N3"/>
    <mergeCell ref="O2:Q3"/>
    <mergeCell ref="R2:T3"/>
    <mergeCell ref="U2:W3"/>
    <mergeCell ref="X2:Z3"/>
    <mergeCell ref="AA2:AC3"/>
    <mergeCell ref="AD2:AF3"/>
    <mergeCell ref="AG2:AI3"/>
    <mergeCell ref="AJ2:AL3"/>
    <mergeCell ref="AM2:AO3"/>
    <mergeCell ref="BO2:BV2"/>
    <mergeCell ref="BU3:BV3"/>
    <mergeCell ref="AP2:AR3"/>
    <mergeCell ref="AS2:AU3"/>
    <mergeCell ref="AV2:AX3"/>
    <mergeCell ref="AY2:AZ3"/>
    <mergeCell ref="BA2:BB2"/>
  </mergeCells>
  <hyperlinks>
    <hyperlink ref="BL6" r:id="rId1" display="https://datosabiertos.bogota.gov.co/dataset?organization=secretaria-distrital-de-seguridad-convivencia-y-justicia&amp;groups=seguridad-y-defensa" xr:uid="{00000000-0004-0000-0800-000000000000}"/>
  </hyperlinks>
  <pageMargins left="0.70866141732283472" right="0.70866141732283472" top="0.74803149606299213" bottom="0.74803149606299213" header="0.31496062992125984" footer="0.31496062992125984"/>
  <pageSetup paperSize="9" scale="48" orientation="portrait" r:id="rId2"/>
  <headerFooter>
    <oddFooter>&amp;R&amp;G</oddFooter>
  </headerFooter>
  <drawing r:id="rId3"/>
  <legacyDrawing r:id="rId4"/>
  <legacyDrawingHF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D4827C56DE4144BAB9C73561A08517" ma:contentTypeVersion="19" ma:contentTypeDescription="Crear nuevo documento." ma:contentTypeScope="" ma:versionID="2cd36f80c9d47f4a452df74a6debecff">
  <xsd:schema xmlns:xsd="http://www.w3.org/2001/XMLSchema" xmlns:xs="http://www.w3.org/2001/XMLSchema" xmlns:p="http://schemas.microsoft.com/office/2006/metadata/properties" xmlns:ns1="http://schemas.microsoft.com/sharepoint/v3" xmlns:ns2="d3b219e2-fd2b-48db-a7a1-78200413b0f9" xmlns:ns3="d652a727-8d49-4d64-a76b-fbe70de474b2" targetNamespace="http://schemas.microsoft.com/office/2006/metadata/properties" ma:root="true" ma:fieldsID="4a04827688fdf190a24cfbedbad2e7dd" ns1:_="" ns2:_="" ns3:_="">
    <xsd:import namespace="http://schemas.microsoft.com/sharepoint/v3"/>
    <xsd:import namespace="d3b219e2-fd2b-48db-a7a1-78200413b0f9"/>
    <xsd:import namespace="d652a727-8d49-4d64-a76b-fbe70de474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iedades de la Directiva de cumplimiento unificado" ma:hidden="true" ma:internalName="_ip_UnifiedCompliancePolicyProperties">
      <xsd:simpleType>
        <xsd:restriction base="dms:Note"/>
      </xsd:simpleType>
    </xsd:element>
    <xsd:element name="_ip_UnifiedCompliancePolicyUIAction" ma:index="2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b219e2-fd2b-48db-a7a1-78200413b0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52a727-8d49-4d64-a76b-fbe70de474b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342b8ca-a02f-4c73-a64b-4b7c0a886ae0}" ma:internalName="TaxCatchAll" ma:showField="CatchAllData" ma:web="d652a727-8d49-4d64-a76b-fbe70de474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3b219e2-fd2b-48db-a7a1-78200413b0f9">
      <Terms xmlns="http://schemas.microsoft.com/office/infopath/2007/PartnerControls"/>
    </lcf76f155ced4ddcb4097134ff3c332f>
    <TaxCatchAll xmlns="d652a727-8d49-4d64-a76b-fbe70de474b2" xsi:nil="true"/>
    <SharedWithUsers xmlns="d652a727-8d49-4d64-a76b-fbe70de474b2">
      <UserInfo>
        <DisplayName>Diana Carolina Suarez Gordillo</DisplayName>
        <AccountId>179</AccountId>
        <AccountType/>
      </UserInfo>
      <UserInfo>
        <DisplayName>Yuri Viviana Bocanegra Barreto</DisplayName>
        <AccountId>988</AccountId>
        <AccountType/>
      </UserInfo>
      <UserInfo>
        <DisplayName>Andrea del Pilar Alejo Ruiz</DisplayName>
        <AccountId>64</AccountId>
        <AccountType/>
      </UserInfo>
      <UserInfo>
        <DisplayName>Ivan Hersayn Pinilla Herrera</DisplayName>
        <AccountId>932</AccountId>
        <AccountType/>
      </UserInfo>
      <UserInfo>
        <DisplayName>Edwin Castillo Ortiz</DisplayName>
        <AccountId>249</AccountId>
        <AccountType/>
      </UserInfo>
      <UserInfo>
        <DisplayName>Jorge Eliecer Velasquez Perilla</DisplayName>
        <AccountId>58</AccountId>
        <AccountType/>
      </UserInfo>
      <UserInfo>
        <DisplayName>Zuleima Astrith Mancera Silva</DisplayName>
        <AccountId>1516</AccountId>
        <AccountType/>
      </UserInfo>
      <UserInfo>
        <DisplayName>Rafael Humberto Lopez Saavedra</DisplayName>
        <AccountId>193</AccountId>
        <AccountType/>
      </UserInfo>
      <UserInfo>
        <DisplayName>Jairo Alonso Bohórquez Blanco</DisplayName>
        <AccountId>237</AccountId>
        <AccountType/>
      </UserInfo>
      <UserInfo>
        <DisplayName>Jonnathan David Triana Botia</DisplayName>
        <AccountId>250</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476B4B-3595-486E-B0CE-539B098A93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3b219e2-fd2b-48db-a7a1-78200413b0f9"/>
    <ds:schemaRef ds:uri="d652a727-8d49-4d64-a76b-fbe70de474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BF46C5-864C-465A-B142-8CE63369E85E}">
  <ds:schemaRefs>
    <ds:schemaRef ds:uri="http://schemas.microsoft.com/office/2006/metadata/properties"/>
    <ds:schemaRef ds:uri="http://schemas.microsoft.com/office/infopath/2007/PartnerControls"/>
    <ds:schemaRef ds:uri="d3b219e2-fd2b-48db-a7a1-78200413b0f9"/>
    <ds:schemaRef ds:uri="d652a727-8d49-4d64-a76b-fbe70de474b2"/>
    <ds:schemaRef ds:uri="http://schemas.microsoft.com/sharepoint/v3"/>
  </ds:schemaRefs>
</ds:datastoreItem>
</file>

<file path=customXml/itemProps3.xml><?xml version="1.0" encoding="utf-8"?>
<ds:datastoreItem xmlns:ds="http://schemas.openxmlformats.org/officeDocument/2006/customXml" ds:itemID="{454EF419-29B2-4DBC-BDC8-CD3528E32F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Instrucciones</vt:lpstr>
      <vt:lpstr>Informe OCI 31-08-24</vt:lpstr>
      <vt:lpstr>Informe OCI 31-12-2024</vt:lpstr>
      <vt:lpstr>PTEP</vt:lpstr>
      <vt:lpstr>Componente 1</vt:lpstr>
      <vt:lpstr>Componente 2</vt:lpstr>
      <vt:lpstr>Componente 3</vt:lpstr>
      <vt:lpstr>Componente 4</vt:lpstr>
      <vt:lpstr>Componente 5</vt:lpstr>
      <vt:lpstr>Componente 6</vt:lpstr>
      <vt:lpstr>Componente 7</vt:lpstr>
      <vt:lpstr>Componente 8</vt:lpstr>
      <vt:lpstr>Componente 9</vt:lpstr>
      <vt:lpstr>'Componente 1'!Área_de_impresión</vt:lpstr>
      <vt:lpstr>'Componente 2'!Área_de_impresión</vt:lpstr>
      <vt:lpstr>'Componente 3'!Área_de_impresión</vt:lpstr>
      <vt:lpstr>'Componente 4'!Área_de_impresión</vt:lpstr>
      <vt:lpstr>'Componente 5'!Área_de_impresión</vt:lpstr>
      <vt:lpstr>'Componente 6'!Área_de_impresión</vt:lpstr>
      <vt:lpstr>'Componente 7'!Área_de_impresión</vt:lpstr>
      <vt:lpstr>'Componente 8'!Área_de_impresión</vt:lpstr>
      <vt:lpstr>'Componente 9'!Área_de_impresión</vt:lpstr>
      <vt:lpstr>PTEP!Área_de_impresión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Marcela Torres Avella</dc:creator>
  <cp:keywords/>
  <dc:description/>
  <cp:lastModifiedBy>Andres Orlando Torres Eusse</cp:lastModifiedBy>
  <cp:revision/>
  <dcterms:created xsi:type="dcterms:W3CDTF">2023-09-18T18:26:15Z</dcterms:created>
  <dcterms:modified xsi:type="dcterms:W3CDTF">2025-01-16T19:45:38Z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0x0101007DD4827C56DE4144BAB9C73561A08517</vt:lpwstr>
  </property>
  <property fmtid="{D5CDD505-2E9C-101B-9397-08002B2CF9AE}" pid="3" name="MediaServiceImageTags">
    <vt:lpwstr/>
  </property>
</Properties>
</file>