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scjgovcol-my.sharepoint.com/personal/andrea_alejo_scj_gov_co/Documents/Andrea Alejo 2022 SDSCJ/CTO 050-2025/PTEP/II Trim/"/>
    </mc:Choice>
  </mc:AlternateContent>
  <xr:revisionPtr revIDLastSave="55" documentId="8_{D8F09AA1-609D-4D2E-977E-4259406575E4}" xr6:coauthVersionLast="47" xr6:coauthVersionMax="47" xr10:uidLastSave="{C0408C76-95E2-4BA5-9D36-DC400CC46256}"/>
  <bookViews>
    <workbookView xWindow="-120" yWindow="-120" windowWidth="20730" windowHeight="11040" tabRatio="913" xr2:uid="{00000000-000D-0000-FFFF-FFFF00000000}"/>
  </bookViews>
  <sheets>
    <sheet name="PTEP" sheetId="11" r:id="rId1"/>
    <sheet name="Instrucciones" sheetId="12" r:id="rId2"/>
    <sheet name="1. ADMINISTRACIÓN DE RIESGOS" sheetId="9" r:id="rId3"/>
    <sheet name="2. REDES Y ARTICULACIÓN" sheetId="14" r:id="rId4"/>
    <sheet name="3. MODELO DE ESTADO ABIERTO" sheetId="3" r:id="rId5"/>
    <sheet name="4. INICIATIVAS ADICIONALES" sheetId="4" r:id="rId6"/>
  </sheets>
  <definedNames>
    <definedName name="_xlnm._FilterDatabase" localSheetId="2" hidden="1">'1. ADMINISTRACIÓN DE RIESGOS'!$B$4:$BO$24</definedName>
    <definedName name="_xlnm._FilterDatabase" localSheetId="3" hidden="1">'2. REDES Y ARTICULACIÓN'!$A$4:$BN$10</definedName>
    <definedName name="_xlnm._FilterDatabase" localSheetId="4" hidden="1">'3. MODELO DE ESTADO ABIERTO'!$A$4:$BO$41</definedName>
    <definedName name="_xlnm._FilterDatabase" localSheetId="5" hidden="1">'4. INICIATIVAS ADICIONALES'!$A$4:$BO$14</definedName>
    <definedName name="_xlnm.Print_Area" localSheetId="0">PTEP!$A$1:$H$31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1" l="1"/>
  <c r="E27" i="11"/>
  <c r="E28" i="11"/>
  <c r="E29" i="11"/>
  <c r="E30" i="11"/>
  <c r="D30" i="11"/>
  <c r="E26" i="11"/>
  <c r="F30" i="11" l="1"/>
  <c r="C30" i="11"/>
  <c r="G29" i="11"/>
  <c r="G28" i="11"/>
  <c r="G27" i="11"/>
  <c r="G26" i="11"/>
  <c r="V17" i="3" l="1"/>
  <c r="AB33" i="3" l="1"/>
  <c r="S30" i="3"/>
  <c r="S27" i="3"/>
  <c r="AB20" i="3"/>
  <c r="AH19" i="3" l="1"/>
  <c r="AT8" i="14"/>
  <c r="AF11" i="9"/>
  <c r="AI11" i="9"/>
  <c r="AL11" i="9"/>
  <c r="AO11" i="9"/>
  <c r="AR11" i="9"/>
  <c r="W11" i="9"/>
  <c r="Z11" i="9"/>
  <c r="W10" i="9"/>
  <c r="Z10" i="9"/>
  <c r="AC10" i="9"/>
  <c r="AF10" i="9"/>
  <c r="AI10" i="9"/>
  <c r="AL10" i="9"/>
  <c r="AO10" i="9"/>
  <c r="AR10" i="9"/>
  <c r="AU10" i="9"/>
  <c r="AV10" i="9"/>
  <c r="AW10" i="9"/>
  <c r="AW17" i="9"/>
  <c r="AV15" i="9"/>
  <c r="AV13" i="9"/>
  <c r="AV12" i="9"/>
  <c r="AV11" i="9"/>
  <c r="AV9" i="9"/>
  <c r="AV7" i="9"/>
  <c r="AV5" i="9"/>
  <c r="AV14" i="4" l="1"/>
  <c r="AU14" i="4"/>
  <c r="AV13" i="4"/>
  <c r="AU13" i="4"/>
  <c r="AV12" i="4"/>
  <c r="AU12" i="4"/>
  <c r="AV11" i="4"/>
  <c r="AU11" i="4"/>
  <c r="AV10" i="4"/>
  <c r="AU10" i="4"/>
  <c r="AV9" i="4"/>
  <c r="AU9" i="4"/>
  <c r="AV8" i="4"/>
  <c r="AU8" i="4"/>
  <c r="AV7" i="4"/>
  <c r="AU7" i="4"/>
  <c r="AV6" i="4"/>
  <c r="AU6" i="4"/>
  <c r="AT14" i="4"/>
  <c r="AT13" i="4"/>
  <c r="AT12" i="4"/>
  <c r="AT11" i="4"/>
  <c r="AT10" i="4"/>
  <c r="AT9" i="4"/>
  <c r="AT8" i="4"/>
  <c r="AT7" i="4"/>
  <c r="AT6" i="4"/>
  <c r="AT5" i="4"/>
  <c r="AQ14" i="4"/>
  <c r="AQ13" i="4"/>
  <c r="AQ12" i="4"/>
  <c r="AQ11" i="4"/>
  <c r="AQ10" i="4"/>
  <c r="AQ9" i="4"/>
  <c r="AQ8" i="4"/>
  <c r="AQ7" i="4"/>
  <c r="AQ6" i="4"/>
  <c r="AQ5" i="4"/>
  <c r="AN14" i="4"/>
  <c r="AN13" i="4"/>
  <c r="AN12" i="4"/>
  <c r="AN11" i="4"/>
  <c r="AN10" i="4"/>
  <c r="AN9" i="4"/>
  <c r="AN8" i="4"/>
  <c r="AN7" i="4"/>
  <c r="AN6" i="4"/>
  <c r="AN5" i="4"/>
  <c r="AK14" i="4"/>
  <c r="AK13" i="4"/>
  <c r="AK12" i="4"/>
  <c r="AK11" i="4"/>
  <c r="AK10" i="4"/>
  <c r="AK9" i="4"/>
  <c r="AK8" i="4"/>
  <c r="AK7" i="4"/>
  <c r="AK6" i="4"/>
  <c r="AK5" i="4"/>
  <c r="AH14" i="4"/>
  <c r="AH13" i="4"/>
  <c r="AH12" i="4"/>
  <c r="AH11" i="4"/>
  <c r="AH10" i="4"/>
  <c r="AH9" i="4"/>
  <c r="AH8" i="4"/>
  <c r="AH7" i="4"/>
  <c r="AH6" i="4"/>
  <c r="AH5" i="4"/>
  <c r="AE14" i="4"/>
  <c r="AE13" i="4"/>
  <c r="AE12" i="4"/>
  <c r="AE11" i="4"/>
  <c r="AE10" i="4"/>
  <c r="AE9" i="4"/>
  <c r="AE8" i="4"/>
  <c r="AE7" i="4"/>
  <c r="AE6" i="4"/>
  <c r="AE5" i="4"/>
  <c r="AB14" i="4"/>
  <c r="AB13" i="4"/>
  <c r="AB12" i="4"/>
  <c r="AB11" i="4"/>
  <c r="AB10" i="4"/>
  <c r="AB9" i="4"/>
  <c r="AB8" i="4"/>
  <c r="AB7" i="4"/>
  <c r="AB6" i="4"/>
  <c r="AB5" i="4"/>
  <c r="Y14" i="4"/>
  <c r="Y13" i="4"/>
  <c r="Y12" i="4"/>
  <c r="Y11" i="4"/>
  <c r="Y10" i="4"/>
  <c r="Y9" i="4"/>
  <c r="Y8" i="4"/>
  <c r="Y7" i="4"/>
  <c r="Y6" i="4"/>
  <c r="Y5" i="4"/>
  <c r="V14" i="4"/>
  <c r="V13" i="4"/>
  <c r="V12" i="4"/>
  <c r="V11" i="4"/>
  <c r="V10" i="4"/>
  <c r="V9" i="4"/>
  <c r="V8" i="4"/>
  <c r="V7" i="4"/>
  <c r="V6" i="4"/>
  <c r="V5" i="4"/>
  <c r="S14" i="4"/>
  <c r="S13" i="4"/>
  <c r="S12" i="4"/>
  <c r="S11" i="4"/>
  <c r="S10" i="4"/>
  <c r="S9" i="4"/>
  <c r="S8" i="4"/>
  <c r="S7" i="4"/>
  <c r="S6" i="4"/>
  <c r="S5" i="4"/>
  <c r="P14" i="4"/>
  <c r="P13" i="4"/>
  <c r="P12" i="4"/>
  <c r="P11" i="4"/>
  <c r="P10" i="4"/>
  <c r="P9" i="4"/>
  <c r="P8" i="4"/>
  <c r="P7" i="4"/>
  <c r="P6" i="4"/>
  <c r="P5" i="4"/>
  <c r="M6" i="4"/>
  <c r="M7" i="4"/>
  <c r="M8" i="4"/>
  <c r="M9" i="4"/>
  <c r="M10" i="4"/>
  <c r="M11" i="4"/>
  <c r="M12" i="4"/>
  <c r="M13" i="4"/>
  <c r="M14" i="4"/>
  <c r="M5" i="4"/>
  <c r="AU7" i="3"/>
  <c r="AV7" i="3"/>
  <c r="AU8" i="3"/>
  <c r="AV8" i="3"/>
  <c r="AU9" i="3"/>
  <c r="AV9" i="3"/>
  <c r="AU10" i="3"/>
  <c r="AV10" i="3"/>
  <c r="AU11" i="3"/>
  <c r="AV11" i="3"/>
  <c r="AU12" i="3"/>
  <c r="AV12" i="3"/>
  <c r="AU13" i="3"/>
  <c r="AV13" i="3"/>
  <c r="AU14" i="3"/>
  <c r="AV14" i="3"/>
  <c r="AU15" i="3"/>
  <c r="AV15" i="3"/>
  <c r="AU16" i="3"/>
  <c r="AV16" i="3"/>
  <c r="AU17" i="3"/>
  <c r="AV17" i="3"/>
  <c r="AU18" i="3"/>
  <c r="AV18" i="3"/>
  <c r="AU19" i="3"/>
  <c r="AV19" i="3"/>
  <c r="AU20" i="3"/>
  <c r="AV20" i="3"/>
  <c r="AU21" i="3"/>
  <c r="AV21" i="3"/>
  <c r="AU22" i="3"/>
  <c r="AV22" i="3"/>
  <c r="AU23" i="3"/>
  <c r="AV23" i="3"/>
  <c r="AU24" i="3"/>
  <c r="AV24" i="3"/>
  <c r="AU25" i="3"/>
  <c r="AV25" i="3"/>
  <c r="AU26" i="3"/>
  <c r="AV26" i="3"/>
  <c r="AU27" i="3"/>
  <c r="AV27" i="3"/>
  <c r="AU28" i="3"/>
  <c r="AV28" i="3"/>
  <c r="AU29" i="3"/>
  <c r="AV29" i="3"/>
  <c r="AU30" i="3"/>
  <c r="AV30" i="3"/>
  <c r="AU31" i="3"/>
  <c r="AV31" i="3"/>
  <c r="AU32" i="3"/>
  <c r="AV32" i="3"/>
  <c r="AU33" i="3"/>
  <c r="AV33" i="3"/>
  <c r="AU34" i="3"/>
  <c r="AV34" i="3"/>
  <c r="AU35" i="3"/>
  <c r="AV35" i="3"/>
  <c r="AU36" i="3"/>
  <c r="AV36" i="3"/>
  <c r="AU37" i="3"/>
  <c r="AV37" i="3"/>
  <c r="AU38" i="3"/>
  <c r="AV38" i="3"/>
  <c r="AU39" i="3"/>
  <c r="AV39" i="3"/>
  <c r="AU40" i="3"/>
  <c r="AV40" i="3"/>
  <c r="AU41" i="3"/>
  <c r="AV41" i="3"/>
  <c r="AT41" i="3"/>
  <c r="AT40" i="3"/>
  <c r="AT39" i="3"/>
  <c r="AT38" i="3"/>
  <c r="AT36" i="3"/>
  <c r="AT35" i="3"/>
  <c r="AT34" i="3"/>
  <c r="AT33" i="3"/>
  <c r="AT32" i="3"/>
  <c r="AT31" i="3"/>
  <c r="AT30" i="3"/>
  <c r="AT29" i="3"/>
  <c r="AT28" i="3"/>
  <c r="AT27" i="3"/>
  <c r="AT26" i="3"/>
  <c r="AT25" i="3"/>
  <c r="AT24" i="3"/>
  <c r="AT23" i="3"/>
  <c r="AT22" i="3"/>
  <c r="AT21" i="3"/>
  <c r="AT20" i="3"/>
  <c r="AT19" i="3"/>
  <c r="AT18" i="3"/>
  <c r="AT17" i="3"/>
  <c r="AT16" i="3"/>
  <c r="AT15" i="3"/>
  <c r="AT14" i="3"/>
  <c r="AT13" i="3"/>
  <c r="AT12" i="3"/>
  <c r="AT11" i="3"/>
  <c r="AT10" i="3"/>
  <c r="AT9" i="3"/>
  <c r="AT8" i="3"/>
  <c r="AT7" i="3"/>
  <c r="AT6" i="3"/>
  <c r="AT5" i="3"/>
  <c r="AQ41" i="3"/>
  <c r="AQ40" i="3"/>
  <c r="AQ39" i="3"/>
  <c r="AQ38" i="3"/>
  <c r="AQ36" i="3"/>
  <c r="AQ35" i="3"/>
  <c r="AQ34" i="3"/>
  <c r="AQ33" i="3"/>
  <c r="AQ32" i="3"/>
  <c r="AQ31" i="3"/>
  <c r="AQ30" i="3"/>
  <c r="AQ29" i="3"/>
  <c r="AQ28" i="3"/>
  <c r="AQ27" i="3"/>
  <c r="AQ26" i="3"/>
  <c r="AQ25" i="3"/>
  <c r="AQ24" i="3"/>
  <c r="AQ23" i="3"/>
  <c r="AQ22" i="3"/>
  <c r="AQ21" i="3"/>
  <c r="AQ20" i="3"/>
  <c r="AQ19" i="3"/>
  <c r="AQ18" i="3"/>
  <c r="AQ17" i="3"/>
  <c r="AQ16" i="3"/>
  <c r="AQ15" i="3"/>
  <c r="AQ14" i="3"/>
  <c r="AQ13" i="3"/>
  <c r="AQ12" i="3"/>
  <c r="AQ11" i="3"/>
  <c r="AQ10" i="3"/>
  <c r="AQ9" i="3"/>
  <c r="AQ8" i="3"/>
  <c r="AQ7" i="3"/>
  <c r="AQ6" i="3"/>
  <c r="AQ5" i="3"/>
  <c r="AN41" i="3"/>
  <c r="AN40" i="3"/>
  <c r="AN39" i="3"/>
  <c r="AN38" i="3"/>
  <c r="AN36" i="3"/>
  <c r="AN35" i="3"/>
  <c r="AN34" i="3"/>
  <c r="AN33" i="3"/>
  <c r="AN32" i="3"/>
  <c r="AN31" i="3"/>
  <c r="AN30" i="3"/>
  <c r="AN29" i="3"/>
  <c r="AN28" i="3"/>
  <c r="AN27" i="3"/>
  <c r="AN26" i="3"/>
  <c r="AN25" i="3"/>
  <c r="AN24" i="3"/>
  <c r="AN23" i="3"/>
  <c r="AN22" i="3"/>
  <c r="AN21" i="3"/>
  <c r="AN20" i="3"/>
  <c r="AN19" i="3"/>
  <c r="AN18" i="3"/>
  <c r="AN17" i="3"/>
  <c r="AN16" i="3"/>
  <c r="AN15" i="3"/>
  <c r="AN14" i="3"/>
  <c r="AN13" i="3"/>
  <c r="AN12" i="3"/>
  <c r="AN11" i="3"/>
  <c r="AN10" i="3"/>
  <c r="AN9" i="3"/>
  <c r="AN8" i="3"/>
  <c r="AN7" i="3"/>
  <c r="AN6" i="3"/>
  <c r="AN5" i="3"/>
  <c r="AK41" i="3"/>
  <c r="AK40" i="3"/>
  <c r="AK39" i="3"/>
  <c r="AK38" i="3"/>
  <c r="AK36" i="3"/>
  <c r="AK35" i="3"/>
  <c r="AK34" i="3"/>
  <c r="AK33" i="3"/>
  <c r="AK32" i="3"/>
  <c r="AK31" i="3"/>
  <c r="AK30" i="3"/>
  <c r="AK29" i="3"/>
  <c r="AK28" i="3"/>
  <c r="AK27" i="3"/>
  <c r="AK26" i="3"/>
  <c r="AK25" i="3"/>
  <c r="AK24" i="3"/>
  <c r="AK23" i="3"/>
  <c r="AK22" i="3"/>
  <c r="AK21" i="3"/>
  <c r="AK20" i="3"/>
  <c r="AK19" i="3"/>
  <c r="AK18" i="3"/>
  <c r="AK17" i="3"/>
  <c r="AK16" i="3"/>
  <c r="AK15" i="3"/>
  <c r="AK14" i="3"/>
  <c r="AK13" i="3"/>
  <c r="AK12" i="3"/>
  <c r="AK11" i="3"/>
  <c r="AK10" i="3"/>
  <c r="AK9" i="3"/>
  <c r="AK8" i="3"/>
  <c r="AK7" i="3"/>
  <c r="AK6" i="3"/>
  <c r="AK5" i="3"/>
  <c r="AH41" i="3"/>
  <c r="AH40" i="3"/>
  <c r="AH39" i="3"/>
  <c r="AH38" i="3"/>
  <c r="AH36" i="3"/>
  <c r="AH35" i="3"/>
  <c r="AH34" i="3"/>
  <c r="AH33" i="3"/>
  <c r="AH32" i="3"/>
  <c r="AH31" i="3"/>
  <c r="AH30" i="3"/>
  <c r="AH29" i="3"/>
  <c r="AH28" i="3"/>
  <c r="AH27" i="3"/>
  <c r="AH26" i="3"/>
  <c r="AH25" i="3"/>
  <c r="AH24" i="3"/>
  <c r="AH23" i="3"/>
  <c r="AH22" i="3"/>
  <c r="AH21" i="3"/>
  <c r="AH20" i="3"/>
  <c r="AH18" i="3"/>
  <c r="AH17" i="3"/>
  <c r="AH16" i="3"/>
  <c r="AH15" i="3"/>
  <c r="AH14" i="3"/>
  <c r="AH13" i="3"/>
  <c r="AH12" i="3"/>
  <c r="AH11" i="3"/>
  <c r="AH10" i="3"/>
  <c r="AH9" i="3"/>
  <c r="AH8" i="3"/>
  <c r="AH7" i="3"/>
  <c r="AH6" i="3"/>
  <c r="AH5" i="3"/>
  <c r="AE41" i="3"/>
  <c r="AE40" i="3"/>
  <c r="AE39" i="3"/>
  <c r="AE38" i="3"/>
  <c r="AE36" i="3"/>
  <c r="AE35" i="3"/>
  <c r="AE34" i="3"/>
  <c r="AE33" i="3"/>
  <c r="AE32" i="3"/>
  <c r="AE31" i="3"/>
  <c r="AE30" i="3"/>
  <c r="AE29" i="3"/>
  <c r="AE28" i="3"/>
  <c r="AE27" i="3"/>
  <c r="AE26" i="3"/>
  <c r="AE25" i="3"/>
  <c r="AE24" i="3"/>
  <c r="AE23" i="3"/>
  <c r="AE22" i="3"/>
  <c r="AE21" i="3"/>
  <c r="AE20" i="3"/>
  <c r="AE19" i="3"/>
  <c r="AE18" i="3"/>
  <c r="AE17" i="3"/>
  <c r="AE16" i="3"/>
  <c r="AE15" i="3"/>
  <c r="AE14" i="3"/>
  <c r="AE13" i="3"/>
  <c r="AE12" i="3"/>
  <c r="AE11" i="3"/>
  <c r="AE10" i="3"/>
  <c r="AE9" i="3"/>
  <c r="AE8" i="3"/>
  <c r="AE7" i="3"/>
  <c r="AE6" i="3"/>
  <c r="AE5" i="3"/>
  <c r="AB41" i="3"/>
  <c r="AB40" i="3"/>
  <c r="AB39" i="3"/>
  <c r="AB38" i="3"/>
  <c r="AB36" i="3"/>
  <c r="AB35" i="3"/>
  <c r="AB34" i="3"/>
  <c r="AB32" i="3"/>
  <c r="AB31" i="3"/>
  <c r="AB30" i="3"/>
  <c r="AB29" i="3"/>
  <c r="AB28" i="3"/>
  <c r="AB27" i="3"/>
  <c r="AB26" i="3"/>
  <c r="AB25" i="3"/>
  <c r="AB24" i="3"/>
  <c r="AB23" i="3"/>
  <c r="AB22" i="3"/>
  <c r="AB21" i="3"/>
  <c r="AB19" i="3"/>
  <c r="AB18" i="3"/>
  <c r="AB17" i="3"/>
  <c r="AB16" i="3"/>
  <c r="AB15" i="3"/>
  <c r="AB14" i="3"/>
  <c r="AB13" i="3"/>
  <c r="AB12" i="3"/>
  <c r="AB11" i="3"/>
  <c r="AB10" i="3"/>
  <c r="AB9" i="3"/>
  <c r="AB8" i="3"/>
  <c r="AB7" i="3"/>
  <c r="AB6" i="3"/>
  <c r="AB5" i="3"/>
  <c r="Y41" i="3"/>
  <c r="Y40" i="3"/>
  <c r="Y39" i="3"/>
  <c r="Y38" i="3"/>
  <c r="Y36" i="3"/>
  <c r="Y35" i="3"/>
  <c r="Y34" i="3"/>
  <c r="Y33" i="3"/>
  <c r="Y32" i="3"/>
  <c r="Y31" i="3"/>
  <c r="Y30" i="3"/>
  <c r="Y29" i="3"/>
  <c r="Y28" i="3"/>
  <c r="Y27" i="3"/>
  <c r="Y26" i="3"/>
  <c r="Y25" i="3"/>
  <c r="Y24" i="3"/>
  <c r="Y23" i="3"/>
  <c r="Y22" i="3"/>
  <c r="Y21" i="3"/>
  <c r="Y20" i="3"/>
  <c r="Y19" i="3"/>
  <c r="Y18" i="3"/>
  <c r="Y17" i="3"/>
  <c r="Y16" i="3"/>
  <c r="Y15" i="3"/>
  <c r="Y14" i="3"/>
  <c r="Y13" i="3"/>
  <c r="Y12" i="3"/>
  <c r="Y11" i="3"/>
  <c r="Y10" i="3"/>
  <c r="Y9" i="3"/>
  <c r="Y8" i="3"/>
  <c r="Y7" i="3"/>
  <c r="Y6" i="3"/>
  <c r="Y5" i="3"/>
  <c r="V41" i="3"/>
  <c r="V40" i="3"/>
  <c r="V39" i="3"/>
  <c r="V38" i="3"/>
  <c r="V36" i="3"/>
  <c r="V35" i="3"/>
  <c r="V34" i="3"/>
  <c r="V33" i="3"/>
  <c r="V32" i="3"/>
  <c r="V31" i="3"/>
  <c r="V30" i="3"/>
  <c r="V29" i="3"/>
  <c r="V28" i="3"/>
  <c r="V27" i="3"/>
  <c r="V26" i="3"/>
  <c r="V25" i="3"/>
  <c r="V24" i="3"/>
  <c r="V23" i="3"/>
  <c r="V22" i="3"/>
  <c r="V21" i="3"/>
  <c r="V20" i="3"/>
  <c r="V19" i="3"/>
  <c r="V18" i="3"/>
  <c r="V16" i="3"/>
  <c r="V15" i="3"/>
  <c r="V14" i="3"/>
  <c r="V13" i="3"/>
  <c r="V12" i="3"/>
  <c r="V11" i="3"/>
  <c r="V10" i="3"/>
  <c r="V9" i="3"/>
  <c r="V8" i="3"/>
  <c r="V7" i="3"/>
  <c r="V6" i="3"/>
  <c r="V5" i="3"/>
  <c r="S41" i="3"/>
  <c r="S40" i="3"/>
  <c r="S39" i="3"/>
  <c r="S38" i="3"/>
  <c r="S36" i="3"/>
  <c r="S35" i="3"/>
  <c r="S34" i="3"/>
  <c r="S33" i="3"/>
  <c r="S32" i="3"/>
  <c r="S31" i="3"/>
  <c r="S29" i="3"/>
  <c r="S28" i="3"/>
  <c r="S26" i="3"/>
  <c r="S25" i="3"/>
  <c r="S24" i="3"/>
  <c r="S23" i="3"/>
  <c r="S22" i="3"/>
  <c r="S21" i="3"/>
  <c r="S20" i="3"/>
  <c r="S19" i="3"/>
  <c r="S18" i="3"/>
  <c r="S17" i="3"/>
  <c r="S16" i="3"/>
  <c r="S15" i="3"/>
  <c r="S14" i="3"/>
  <c r="S13" i="3"/>
  <c r="S12" i="3"/>
  <c r="S11" i="3"/>
  <c r="S10" i="3"/>
  <c r="S9" i="3"/>
  <c r="S8" i="3"/>
  <c r="S7" i="3"/>
  <c r="S6" i="3"/>
  <c r="S5" i="3"/>
  <c r="P41" i="3"/>
  <c r="P40" i="3"/>
  <c r="P39" i="3"/>
  <c r="P38" i="3"/>
  <c r="P36" i="3"/>
  <c r="P35" i="3"/>
  <c r="P34" i="3"/>
  <c r="P33" i="3"/>
  <c r="P32" i="3"/>
  <c r="P31" i="3"/>
  <c r="P30" i="3"/>
  <c r="P29" i="3"/>
  <c r="P28" i="3"/>
  <c r="P27" i="3"/>
  <c r="P26" i="3"/>
  <c r="P25" i="3"/>
  <c r="P24" i="3"/>
  <c r="P23" i="3"/>
  <c r="P22" i="3"/>
  <c r="P21" i="3"/>
  <c r="P20" i="3"/>
  <c r="P19" i="3"/>
  <c r="P18" i="3"/>
  <c r="P17" i="3"/>
  <c r="P16" i="3"/>
  <c r="P15" i="3"/>
  <c r="P14" i="3"/>
  <c r="P13" i="3"/>
  <c r="P12" i="3"/>
  <c r="P11" i="3"/>
  <c r="P10" i="3"/>
  <c r="P9" i="3"/>
  <c r="P8" i="3"/>
  <c r="P7" i="3"/>
  <c r="P6" i="3"/>
  <c r="P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8" i="3"/>
  <c r="M39" i="3"/>
  <c r="M40" i="3"/>
  <c r="M41" i="3"/>
  <c r="M5" i="3"/>
  <c r="AV6" i="14"/>
  <c r="AV7" i="14"/>
  <c r="AV8" i="14"/>
  <c r="AV9" i="14"/>
  <c r="AU6" i="14"/>
  <c r="AU7" i="14"/>
  <c r="AU8" i="14"/>
  <c r="AU9" i="14"/>
  <c r="AT9" i="14"/>
  <c r="AT7" i="14"/>
  <c r="AT6" i="14"/>
  <c r="AT5" i="14"/>
  <c r="AQ9" i="14"/>
  <c r="AQ8" i="14"/>
  <c r="AQ7" i="14"/>
  <c r="AQ6" i="14"/>
  <c r="AQ5" i="14"/>
  <c r="AN9" i="14"/>
  <c r="AN8" i="14"/>
  <c r="AN7" i="14"/>
  <c r="AN6" i="14"/>
  <c r="AN5" i="14"/>
  <c r="AK9" i="14"/>
  <c r="AK8" i="14"/>
  <c r="AK7" i="14"/>
  <c r="AK6" i="14"/>
  <c r="AK5" i="14"/>
  <c r="AH9" i="14"/>
  <c r="AH8" i="14"/>
  <c r="AH7" i="14"/>
  <c r="AH6" i="14"/>
  <c r="AH5" i="14"/>
  <c r="AE9" i="14"/>
  <c r="AE8" i="14"/>
  <c r="AE7" i="14"/>
  <c r="AE6" i="14"/>
  <c r="AE5" i="14"/>
  <c r="AB9" i="14"/>
  <c r="AB8" i="14"/>
  <c r="AB7" i="14"/>
  <c r="AB6" i="14"/>
  <c r="AB5" i="14"/>
  <c r="Y9" i="14"/>
  <c r="Y8" i="14"/>
  <c r="Y7" i="14"/>
  <c r="Y6" i="14"/>
  <c r="Y5" i="14"/>
  <c r="V9" i="14"/>
  <c r="V8" i="14"/>
  <c r="V7" i="14"/>
  <c r="V6" i="14"/>
  <c r="V5" i="14"/>
  <c r="S9" i="14"/>
  <c r="S8" i="14"/>
  <c r="S7" i="14"/>
  <c r="S6" i="14"/>
  <c r="S5" i="14"/>
  <c r="P9" i="14"/>
  <c r="P8" i="14"/>
  <c r="P7" i="14"/>
  <c r="P6" i="14"/>
  <c r="P5" i="14"/>
  <c r="M6" i="14"/>
  <c r="M7" i="14"/>
  <c r="M8" i="14"/>
  <c r="M9" i="14"/>
  <c r="M5" i="14"/>
  <c r="AW13" i="9"/>
  <c r="AV23" i="9"/>
  <c r="AV22" i="9"/>
  <c r="AV21" i="9"/>
  <c r="AV20" i="9"/>
  <c r="AV19" i="9"/>
  <c r="AV18" i="9"/>
  <c r="AV16" i="9"/>
  <c r="AV14" i="9"/>
  <c r="AV8" i="9"/>
  <c r="AV6" i="9"/>
  <c r="AU23" i="9"/>
  <c r="AU22" i="9"/>
  <c r="AU21" i="9"/>
  <c r="AU20" i="9"/>
  <c r="AU19" i="9"/>
  <c r="AU18" i="9"/>
  <c r="AU17" i="9"/>
  <c r="AU16" i="9"/>
  <c r="AU15" i="9"/>
  <c r="AU14" i="9"/>
  <c r="AU13" i="9"/>
  <c r="AU12" i="9"/>
  <c r="AU11" i="9"/>
  <c r="AU9" i="9"/>
  <c r="AU8" i="9"/>
  <c r="AU7" i="9"/>
  <c r="AU6" i="9"/>
  <c r="AU5" i="9"/>
  <c r="AW5" i="9"/>
  <c r="AR23" i="9"/>
  <c r="AR22" i="9"/>
  <c r="AR21" i="9"/>
  <c r="AR20" i="9"/>
  <c r="AR19" i="9"/>
  <c r="AR18" i="9"/>
  <c r="AR17" i="9"/>
  <c r="AR16" i="9"/>
  <c r="AR15" i="9"/>
  <c r="AR14" i="9"/>
  <c r="AR13" i="9"/>
  <c r="AR12" i="9"/>
  <c r="AR9" i="9"/>
  <c r="AR8" i="9"/>
  <c r="AR7" i="9"/>
  <c r="AR6" i="9"/>
  <c r="AR5" i="9"/>
  <c r="AO23" i="9"/>
  <c r="AO22" i="9"/>
  <c r="AO21" i="9"/>
  <c r="AO20" i="9"/>
  <c r="AO19" i="9"/>
  <c r="AO18" i="9"/>
  <c r="AO17" i="9"/>
  <c r="AO16" i="9"/>
  <c r="AO15" i="9"/>
  <c r="AO14" i="9"/>
  <c r="AO13" i="9"/>
  <c r="AO12" i="9"/>
  <c r="AO9" i="9"/>
  <c r="AO8" i="9"/>
  <c r="AO7" i="9"/>
  <c r="AO6" i="9"/>
  <c r="AO5" i="9"/>
  <c r="AL23" i="9"/>
  <c r="AL22" i="9"/>
  <c r="AL21" i="9"/>
  <c r="AL20" i="9"/>
  <c r="AL19" i="9"/>
  <c r="AL18" i="9"/>
  <c r="AL17" i="9"/>
  <c r="AL16" i="9"/>
  <c r="AL15" i="9"/>
  <c r="AL14" i="9"/>
  <c r="AL13" i="9"/>
  <c r="AL12" i="9"/>
  <c r="AL9" i="9"/>
  <c r="AL8" i="9"/>
  <c r="AL7" i="9"/>
  <c r="AL6" i="9"/>
  <c r="AL5" i="9"/>
  <c r="AI23" i="9"/>
  <c r="AI22" i="9"/>
  <c r="AI21" i="9"/>
  <c r="AI20" i="9"/>
  <c r="AI19" i="9"/>
  <c r="AI18" i="9"/>
  <c r="AI17" i="9"/>
  <c r="AI16" i="9"/>
  <c r="AI15" i="9"/>
  <c r="AI14" i="9"/>
  <c r="AI13" i="9"/>
  <c r="AI12" i="9"/>
  <c r="AI9" i="9"/>
  <c r="AI8" i="9"/>
  <c r="AI7" i="9"/>
  <c r="AI6" i="9"/>
  <c r="AI5" i="9"/>
  <c r="AF23" i="9"/>
  <c r="AF22" i="9"/>
  <c r="AF21" i="9"/>
  <c r="AF20" i="9"/>
  <c r="AF19" i="9"/>
  <c r="AF18" i="9"/>
  <c r="AF17" i="9"/>
  <c r="AF16" i="9"/>
  <c r="AF15" i="9"/>
  <c r="AF14" i="9"/>
  <c r="AF13" i="9"/>
  <c r="AF12" i="9"/>
  <c r="AF9" i="9"/>
  <c r="AF8" i="9"/>
  <c r="AF7" i="9"/>
  <c r="AF6" i="9"/>
  <c r="AF5" i="9"/>
  <c r="AC23" i="9"/>
  <c r="AC22" i="9"/>
  <c r="AC21" i="9"/>
  <c r="AC20" i="9"/>
  <c r="AC19" i="9"/>
  <c r="AC18" i="9"/>
  <c r="AC17" i="9"/>
  <c r="AC16" i="9"/>
  <c r="AC15" i="9"/>
  <c r="AC14" i="9"/>
  <c r="AC13" i="9"/>
  <c r="AC12" i="9"/>
  <c r="AC11" i="9"/>
  <c r="AC9" i="9"/>
  <c r="AC8" i="9"/>
  <c r="AC7" i="9"/>
  <c r="AC6" i="9"/>
  <c r="AC5" i="9"/>
  <c r="Z23" i="9"/>
  <c r="Z22" i="9"/>
  <c r="Z21" i="9"/>
  <c r="Z20" i="9"/>
  <c r="Z19" i="9"/>
  <c r="Z18" i="9"/>
  <c r="Z17" i="9"/>
  <c r="Z16" i="9"/>
  <c r="Z15" i="9"/>
  <c r="Z14" i="9"/>
  <c r="Z13" i="9"/>
  <c r="Z12" i="9"/>
  <c r="Z9" i="9"/>
  <c r="Z8" i="9"/>
  <c r="Z7" i="9"/>
  <c r="Z6" i="9"/>
  <c r="Z5" i="9"/>
  <c r="W23" i="9"/>
  <c r="W22" i="9"/>
  <c r="W21" i="9"/>
  <c r="W20" i="9"/>
  <c r="W19" i="9"/>
  <c r="W18" i="9"/>
  <c r="W17" i="9"/>
  <c r="W16" i="9"/>
  <c r="W15" i="9"/>
  <c r="W14" i="9"/>
  <c r="W13" i="9"/>
  <c r="W12" i="9"/>
  <c r="W9" i="9"/>
  <c r="W8" i="9"/>
  <c r="W7" i="9"/>
  <c r="W6" i="9"/>
  <c r="W5" i="9"/>
  <c r="T23" i="9"/>
  <c r="T22" i="9"/>
  <c r="T21" i="9"/>
  <c r="T20" i="9"/>
  <c r="T19" i="9"/>
  <c r="T18" i="9"/>
  <c r="T17" i="9"/>
  <c r="T16" i="9"/>
  <c r="T15" i="9"/>
  <c r="T14" i="9"/>
  <c r="T13" i="9"/>
  <c r="T12" i="9"/>
  <c r="T11" i="9"/>
  <c r="T10" i="9"/>
  <c r="T9" i="9"/>
  <c r="T8" i="9"/>
  <c r="T7" i="9"/>
  <c r="T6" i="9"/>
  <c r="T5" i="9"/>
  <c r="Q23" i="9"/>
  <c r="Q22" i="9"/>
  <c r="Q21" i="9"/>
  <c r="Q20" i="9"/>
  <c r="Q19" i="9"/>
  <c r="Q18" i="9"/>
  <c r="Q17" i="9"/>
  <c r="Q16" i="9"/>
  <c r="Q15" i="9"/>
  <c r="Q14" i="9"/>
  <c r="Q13" i="9"/>
  <c r="Q12" i="9"/>
  <c r="Q11" i="9"/>
  <c r="Q10" i="9"/>
  <c r="Q9" i="9"/>
  <c r="Q8" i="9"/>
  <c r="Q7" i="9"/>
  <c r="Q6" i="9"/>
  <c r="Q5" i="9"/>
  <c r="N6" i="9"/>
  <c r="N7" i="9"/>
  <c r="N8" i="9"/>
  <c r="N9" i="9"/>
  <c r="N10" i="9"/>
  <c r="N11" i="9"/>
  <c r="N12" i="9"/>
  <c r="N13" i="9"/>
  <c r="N14" i="9"/>
  <c r="N15" i="9"/>
  <c r="N16" i="9"/>
  <c r="N17" i="9"/>
  <c r="N18" i="9"/>
  <c r="N19" i="9"/>
  <c r="N20" i="9"/>
  <c r="N21" i="9"/>
  <c r="N22" i="9"/>
  <c r="N23" i="9"/>
  <c r="N5" i="9"/>
  <c r="AX13" i="9" l="1"/>
  <c r="BJ13" i="9" s="1"/>
  <c r="AW10" i="4"/>
  <c r="BI10" i="4" s="1"/>
  <c r="AW6" i="4"/>
  <c r="BI6" i="4" s="1"/>
  <c r="AW38" i="3"/>
  <c r="BI38" i="3" s="1"/>
  <c r="AW34" i="3"/>
  <c r="BI34" i="3" s="1"/>
  <c r="AW30" i="3"/>
  <c r="BI30" i="3" s="1"/>
  <c r="AW26" i="3"/>
  <c r="BI26" i="3" s="1"/>
  <c r="AW22" i="3"/>
  <c r="BI22" i="3" s="1"/>
  <c r="AW18" i="3"/>
  <c r="BI18" i="3" s="1"/>
  <c r="AW14" i="4"/>
  <c r="BI14" i="4" s="1"/>
  <c r="AW13" i="4"/>
  <c r="BI13" i="4" s="1"/>
  <c r="AW7" i="4"/>
  <c r="BI7" i="4" s="1"/>
  <c r="AW11" i="4"/>
  <c r="AW8" i="4"/>
  <c r="BI8" i="4" s="1"/>
  <c r="AW12" i="4"/>
  <c r="BI12" i="4" s="1"/>
  <c r="AW9" i="4"/>
  <c r="BI9" i="4" s="1"/>
  <c r="AW21" i="3"/>
  <c r="BI21" i="3" s="1"/>
  <c r="AW14" i="3"/>
  <c r="BI14" i="3" s="1"/>
  <c r="AW10" i="3"/>
  <c r="BI10" i="3" s="1"/>
  <c r="AW40" i="3"/>
  <c r="BI40" i="3" s="1"/>
  <c r="AW36" i="3"/>
  <c r="BI36" i="3" s="1"/>
  <c r="AW32" i="3"/>
  <c r="BI32" i="3" s="1"/>
  <c r="AW28" i="3"/>
  <c r="BI28" i="3" s="1"/>
  <c r="AW24" i="3"/>
  <c r="BI24" i="3" s="1"/>
  <c r="AW20" i="3"/>
  <c r="BI20" i="3" s="1"/>
  <c r="AW16" i="3"/>
  <c r="BI16" i="3" s="1"/>
  <c r="AW12" i="3"/>
  <c r="BI12" i="3" s="1"/>
  <c r="AW8" i="3"/>
  <c r="BI8" i="3" s="1"/>
  <c r="AW35" i="3"/>
  <c r="BI35" i="3" s="1"/>
  <c r="AW27" i="3"/>
  <c r="BI27" i="3" s="1"/>
  <c r="AW19" i="3"/>
  <c r="BI19" i="3" s="1"/>
  <c r="AW11" i="3"/>
  <c r="BI11" i="3" s="1"/>
  <c r="AW37" i="3"/>
  <c r="BI37" i="3" s="1"/>
  <c r="AW29" i="3"/>
  <c r="BI29" i="3" s="1"/>
  <c r="AW13" i="3"/>
  <c r="BI13" i="3" s="1"/>
  <c r="AW39" i="3"/>
  <c r="BI39" i="3" s="1"/>
  <c r="AW31" i="3"/>
  <c r="BI31" i="3" s="1"/>
  <c r="AW23" i="3"/>
  <c r="BI23" i="3" s="1"/>
  <c r="AW15" i="3"/>
  <c r="BI15" i="3" s="1"/>
  <c r="AW7" i="3"/>
  <c r="BI7" i="3" s="1"/>
  <c r="AW41" i="3"/>
  <c r="BI41" i="3" s="1"/>
  <c r="AW33" i="3"/>
  <c r="BI33" i="3" s="1"/>
  <c r="AW25" i="3"/>
  <c r="BI25" i="3" s="1"/>
  <c r="AW17" i="3"/>
  <c r="BI17" i="3" s="1"/>
  <c r="AW9" i="3"/>
  <c r="BI9" i="3" s="1"/>
  <c r="AW7" i="14"/>
  <c r="BI7" i="14" s="1"/>
  <c r="AW9" i="14"/>
  <c r="BI9" i="14" s="1"/>
  <c r="AW8" i="14"/>
  <c r="BI8" i="14" s="1"/>
  <c r="AW6" i="14"/>
  <c r="BI6" i="14" s="1"/>
  <c r="D13" i="11"/>
  <c r="D12" i="11"/>
  <c r="D11" i="11"/>
  <c r="D10" i="11"/>
  <c r="AW7" i="9"/>
  <c r="AX7" i="9" s="1"/>
  <c r="BJ7" i="9" s="1"/>
  <c r="AW8" i="9"/>
  <c r="AX8" i="9" s="1"/>
  <c r="BJ8" i="9" s="1"/>
  <c r="AW9" i="9"/>
  <c r="AX9" i="9" s="1"/>
  <c r="BJ9" i="9" s="1"/>
  <c r="AX10" i="9"/>
  <c r="AW11" i="9"/>
  <c r="AX11" i="9" s="1"/>
  <c r="AW12" i="9"/>
  <c r="AX12" i="9" s="1"/>
  <c r="AW14" i="9"/>
  <c r="AX14" i="9" s="1"/>
  <c r="BJ14" i="9" s="1"/>
  <c r="AW15" i="9"/>
  <c r="AX15" i="9" s="1"/>
  <c r="BJ15" i="9" s="1"/>
  <c r="AW16" i="9"/>
  <c r="AX16" i="9" s="1"/>
  <c r="AX17" i="9"/>
  <c r="BJ17" i="9" s="1"/>
  <c r="AW18" i="9"/>
  <c r="AX18" i="9" s="1"/>
  <c r="BJ18" i="9" s="1"/>
  <c r="AW19" i="9"/>
  <c r="AX19" i="9" s="1"/>
  <c r="AW20" i="9"/>
  <c r="AX20" i="9" s="1"/>
  <c r="BJ20" i="9" s="1"/>
  <c r="AW21" i="9"/>
  <c r="AX21" i="9" s="1"/>
  <c r="BJ21" i="9" s="1"/>
  <c r="AW22" i="9"/>
  <c r="AX22" i="9" s="1"/>
  <c r="BJ22" i="9" s="1"/>
  <c r="AW23" i="9"/>
  <c r="AX23" i="9" s="1"/>
  <c r="BJ23" i="9" s="1"/>
  <c r="AU5" i="3"/>
  <c r="AV5" i="3"/>
  <c r="AU6" i="3"/>
  <c r="AV6" i="3"/>
  <c r="AU5" i="14"/>
  <c r="AV5" i="14"/>
  <c r="AX11" i="4" l="1"/>
  <c r="BJ11" i="4" s="1"/>
  <c r="BI11" i="4"/>
  <c r="AW6" i="3"/>
  <c r="BI6" i="3" s="1"/>
  <c r="AW5" i="14"/>
  <c r="BI5" i="14" s="1"/>
  <c r="AW5" i="3"/>
  <c r="BI5" i="3" s="1"/>
  <c r="AV5" i="4"/>
  <c r="AU5" i="4"/>
  <c r="AW6" i="9"/>
  <c r="AW5" i="4" l="1"/>
  <c r="BI5" i="4" s="1"/>
  <c r="AX6" i="9"/>
  <c r="BJ6" i="9" s="1"/>
  <c r="AX5" i="9"/>
  <c r="BJ5" i="9" s="1"/>
  <c r="D14" i="11" l="1"/>
  <c r="G10" i="11" s="1"/>
  <c r="K9" i="9" l="1"/>
  <c r="AY9" i="9" s="1"/>
  <c r="BK9" i="9" s="1"/>
  <c r="K10" i="9"/>
  <c r="AY10" i="9" s="1"/>
  <c r="K11" i="9"/>
  <c r="AY11" i="9" s="1"/>
  <c r="K13" i="9"/>
  <c r="AY13" i="9" s="1"/>
  <c r="BK13" i="9" s="1"/>
  <c r="K14" i="9"/>
  <c r="AY14" i="9" s="1"/>
  <c r="BK14" i="9" s="1"/>
  <c r="K15" i="9"/>
  <c r="AY15" i="9" s="1"/>
  <c r="BK15" i="9" s="1"/>
  <c r="K6" i="9"/>
  <c r="AY6" i="9" s="1"/>
  <c r="BK6" i="9" s="1"/>
  <c r="K7" i="9"/>
  <c r="AY7" i="9" s="1"/>
  <c r="BK7" i="9" s="1"/>
  <c r="K8" i="9"/>
  <c r="AY8" i="9" s="1"/>
  <c r="BK8" i="9" s="1"/>
  <c r="K12" i="9"/>
  <c r="AY12" i="9" s="1"/>
  <c r="K16" i="9"/>
  <c r="AY16" i="9" s="1"/>
  <c r="BK16" i="9" s="1"/>
  <c r="K17" i="9"/>
  <c r="AY17" i="9" s="1"/>
  <c r="BK17" i="9" s="1"/>
  <c r="K18" i="9"/>
  <c r="AY18" i="9" s="1"/>
  <c r="BK18" i="9" s="1"/>
  <c r="K19" i="9"/>
  <c r="AY19" i="9" s="1"/>
  <c r="BK19" i="9" s="1"/>
  <c r="K20" i="9"/>
  <c r="AY20" i="9" s="1"/>
  <c r="BK20" i="9" s="1"/>
  <c r="K21" i="9"/>
  <c r="AY21" i="9" s="1"/>
  <c r="BK21" i="9" s="1"/>
  <c r="K22" i="9"/>
  <c r="AY22" i="9" s="1"/>
  <c r="BK22" i="9" s="1"/>
  <c r="K23" i="9"/>
  <c r="AY23" i="9" s="1"/>
  <c r="BK23" i="9" s="1"/>
  <c r="K5" i="9"/>
  <c r="AY5" i="9" s="1"/>
  <c r="BK5" i="9" s="1"/>
  <c r="G11" i="11"/>
  <c r="G13" i="11"/>
  <c r="G12" i="11"/>
  <c r="AY4" i="9" l="1"/>
  <c r="F10" i="11" s="1"/>
  <c r="J6" i="3"/>
  <c r="AX6" i="3" s="1"/>
  <c r="BJ6" i="3" s="1"/>
  <c r="J7" i="3"/>
  <c r="AX7" i="3" s="1"/>
  <c r="BJ7" i="3" s="1"/>
  <c r="J8" i="3"/>
  <c r="AX8" i="3" s="1"/>
  <c r="BJ8" i="3" s="1"/>
  <c r="J9" i="3"/>
  <c r="AX9" i="3" s="1"/>
  <c r="BJ9" i="3" s="1"/>
  <c r="J10" i="3"/>
  <c r="AX10" i="3" s="1"/>
  <c r="BJ10" i="3" s="1"/>
  <c r="J11" i="3"/>
  <c r="AX11" i="3" s="1"/>
  <c r="BJ11" i="3" s="1"/>
  <c r="J12" i="3"/>
  <c r="AX12" i="3" s="1"/>
  <c r="BJ12" i="3" s="1"/>
  <c r="J13" i="3"/>
  <c r="AX13" i="3" s="1"/>
  <c r="BJ13" i="3" s="1"/>
  <c r="J14" i="3"/>
  <c r="AX14" i="3" s="1"/>
  <c r="BJ14" i="3" s="1"/>
  <c r="J15" i="3"/>
  <c r="AX15" i="3" s="1"/>
  <c r="BJ15" i="3" s="1"/>
  <c r="J16" i="3"/>
  <c r="AX16" i="3" s="1"/>
  <c r="BJ16" i="3" s="1"/>
  <c r="J17" i="3"/>
  <c r="AX17" i="3" s="1"/>
  <c r="BJ17" i="3" s="1"/>
  <c r="J18" i="3"/>
  <c r="AX18" i="3" s="1"/>
  <c r="BJ18" i="3" s="1"/>
  <c r="J19" i="3"/>
  <c r="AX19" i="3" s="1"/>
  <c r="BJ19" i="3" s="1"/>
  <c r="J20" i="3"/>
  <c r="AX20" i="3" s="1"/>
  <c r="BJ20" i="3" s="1"/>
  <c r="J21" i="3"/>
  <c r="AX21" i="3" s="1"/>
  <c r="BJ21" i="3" s="1"/>
  <c r="J22" i="3"/>
  <c r="AX22" i="3" s="1"/>
  <c r="BJ22" i="3" s="1"/>
  <c r="J23" i="3"/>
  <c r="AX23" i="3" s="1"/>
  <c r="BJ23" i="3" s="1"/>
  <c r="J24" i="3"/>
  <c r="AX24" i="3" s="1"/>
  <c r="BJ24" i="3" s="1"/>
  <c r="J25" i="3"/>
  <c r="AX25" i="3" s="1"/>
  <c r="BJ25" i="3" s="1"/>
  <c r="J26" i="3"/>
  <c r="AX26" i="3" s="1"/>
  <c r="BJ26" i="3" s="1"/>
  <c r="J27" i="3"/>
  <c r="AX27" i="3" s="1"/>
  <c r="BJ27" i="3" s="1"/>
  <c r="J28" i="3"/>
  <c r="AX28" i="3" s="1"/>
  <c r="BJ28" i="3" s="1"/>
  <c r="J29" i="3"/>
  <c r="AX29" i="3" s="1"/>
  <c r="BJ29" i="3" s="1"/>
  <c r="J30" i="3"/>
  <c r="AX30" i="3" s="1"/>
  <c r="BJ30" i="3" s="1"/>
  <c r="J31" i="3"/>
  <c r="AX31" i="3" s="1"/>
  <c r="BJ31" i="3" s="1"/>
  <c r="J32" i="3"/>
  <c r="AX32" i="3" s="1"/>
  <c r="BJ32" i="3" s="1"/>
  <c r="J33" i="3"/>
  <c r="AX33" i="3" s="1"/>
  <c r="BJ33" i="3" s="1"/>
  <c r="J34" i="3"/>
  <c r="AX34" i="3" s="1"/>
  <c r="BJ34" i="3" s="1"/>
  <c r="J35" i="3"/>
  <c r="AX35" i="3" s="1"/>
  <c r="BJ35" i="3" s="1"/>
  <c r="J36" i="3"/>
  <c r="AX36" i="3" s="1"/>
  <c r="BJ36" i="3" s="1"/>
  <c r="J37" i="3"/>
  <c r="AX37" i="3" s="1"/>
  <c r="BJ37" i="3" s="1"/>
  <c r="J38" i="3"/>
  <c r="AX38" i="3" s="1"/>
  <c r="BJ38" i="3" s="1"/>
  <c r="J39" i="3"/>
  <c r="AX39" i="3" s="1"/>
  <c r="BJ39" i="3" s="1"/>
  <c r="J40" i="3"/>
  <c r="AX40" i="3" s="1"/>
  <c r="BJ40" i="3" s="1"/>
  <c r="J41" i="3"/>
  <c r="AX41" i="3" s="1"/>
  <c r="BJ41" i="3" s="1"/>
  <c r="J5" i="3"/>
  <c r="AX5" i="3" s="1"/>
  <c r="BJ5" i="3" s="1"/>
  <c r="J6" i="4"/>
  <c r="AX6" i="4" s="1"/>
  <c r="BJ6" i="4" s="1"/>
  <c r="J7" i="4"/>
  <c r="AX7" i="4" s="1"/>
  <c r="BJ7" i="4" s="1"/>
  <c r="J8" i="4"/>
  <c r="AX8" i="4" s="1"/>
  <c r="BJ8" i="4" s="1"/>
  <c r="J9" i="4"/>
  <c r="AX9" i="4" s="1"/>
  <c r="BJ9" i="4" s="1"/>
  <c r="J10" i="4"/>
  <c r="AX10" i="4" s="1"/>
  <c r="BJ10" i="4" s="1"/>
  <c r="J12" i="4"/>
  <c r="AX12" i="4" s="1"/>
  <c r="BJ12" i="4" s="1"/>
  <c r="J13" i="4"/>
  <c r="AX13" i="4" s="1"/>
  <c r="BJ13" i="4" s="1"/>
  <c r="J14" i="4"/>
  <c r="AX14" i="4" s="1"/>
  <c r="BJ14" i="4" s="1"/>
  <c r="J5" i="4"/>
  <c r="AX5" i="4" s="1"/>
  <c r="BJ5" i="4" s="1"/>
  <c r="J6" i="14"/>
  <c r="AX6" i="14" s="1"/>
  <c r="BJ6" i="14" s="1"/>
  <c r="J7" i="14"/>
  <c r="AX7" i="14" s="1"/>
  <c r="BJ7" i="14" s="1"/>
  <c r="J8" i="14"/>
  <c r="AX8" i="14" s="1"/>
  <c r="BJ8" i="14" s="1"/>
  <c r="J9" i="14"/>
  <c r="AX9" i="14" s="1"/>
  <c r="BJ9" i="14" s="1"/>
  <c r="J5" i="14"/>
  <c r="AX5" i="14" s="1"/>
  <c r="BJ5" i="14" s="1"/>
  <c r="G14" i="11"/>
  <c r="AX4" i="14" l="1"/>
  <c r="F11" i="11" s="1"/>
  <c r="AX4" i="4"/>
  <c r="F13" i="11" s="1"/>
  <c r="AX4" i="3"/>
  <c r="F12" i="11" s="1"/>
  <c r="F14" i="11" l="1"/>
</calcChain>
</file>

<file path=xl/sharedStrings.xml><?xml version="1.0" encoding="utf-8"?>
<sst xmlns="http://schemas.openxmlformats.org/spreadsheetml/2006/main" count="1451" uniqueCount="731">
  <si>
    <t>PLAN DE EJECUCIÓN PROGRAMA DE TRANSPARENCIA Y ÉTICA PÚBLICA</t>
  </si>
  <si>
    <t>Objetivo</t>
  </si>
  <si>
    <t>Implementar en la Secretaría de Seguridad, Convivencia y Justicia el Programa de Transparencia y Ética Pública (PTEP) en la presente vigencia, mediante la ejecución de acciones e iniciativas institucionales organizadas en dos componentes (transversal y programático), con el propósito de fortalecer la transparencia, la ética, la integridad y la lucha contra la corrupción. Esto permitirá cumplir con las disposiciones legales, mejorar la articulación y coordinación entre entidades del Estado, y fomentar una corresponsabilidad institucional para prevenir, detectar y sancionar actos de corrupción, lavado de activos y financiación del terrorismo, así como garantizar el cumplimiento de las funciones misionales de la entidad.</t>
  </si>
  <si>
    <t>Objetivos específicos</t>
  </si>
  <si>
    <t xml:space="preserve">
• Articular acciones para la sostenibilidad y el seguimiento de las políticas del Modelo Integrado de Planeación y Gestión.
• Gestionar la debida diligencia, prevención y administración de riesgos de LAFT/FPADM.
• Desarrollar iniciativas de estado abierto sobre contenidos definidos por demanda ciudadana, acceso a la información pública y cultura de legalidad, mediante diferentes mecanismos e instrumentos dispuestos por la Ley.
• Estructurar e implementar el modelo de gestión jurídico anticorrupción (MGJA).
• Implementar acciones de rendición de cuentas permanente y focalizada.
• Promover la participación ciudadana y la innovación en la gestión de la entidad.
• Brindar información como habilitador de control social.
• Diseñar y desarrollar estrategias para fortalecer la atención a las ciudadanías. 
• Formular, implementar y hacer seguimiento al mapa de riesgos de corrupción
• Fortalecer las experiencias de las y los usuarios en materia de trámites.
• Promover la cultura de la integridad.</t>
  </si>
  <si>
    <t>Componente</t>
  </si>
  <si>
    <t>Total de actividades</t>
  </si>
  <si>
    <t>% de avance</t>
  </si>
  <si>
    <t>Ponderación</t>
  </si>
  <si>
    <t>1. ADMINISTRACIÓN DE RIESGOS</t>
  </si>
  <si>
    <t>2. REDES Y ARTICULACIÓN</t>
  </si>
  <si>
    <t>3. MODELO DE ESTADO ABIERTO</t>
  </si>
  <si>
    <t>4 INICIATIVAS ADICIONALES</t>
  </si>
  <si>
    <t>CONTROL DE CAMBIOS</t>
  </si>
  <si>
    <t>Número de versión</t>
  </si>
  <si>
    <t xml:space="preserve">Fecha </t>
  </si>
  <si>
    <t>Descripción de cambios</t>
  </si>
  <si>
    <t xml:space="preserve">PLAN DE EJECUCIÓN PROGRAMA DE TRANSPARENCIA Y ÉTICA PÚBLICA 
</t>
  </si>
  <si>
    <t>Instrucciones de diligenciamiento
PTEP</t>
  </si>
  <si>
    <t>Acciones estratégicas</t>
  </si>
  <si>
    <t>Las acciones estratégicas están definidas en el Programa de TranSparencia y Ética Pública componente transversal.</t>
  </si>
  <si>
    <t>No / numero</t>
  </si>
  <si>
    <t>Todas las actividades deben contar con numeración y llevarán una secuencia de acuerdo con la numeración del componente y de la acción estratégica.  Ejemplo: Componente 1, accción estrátegica 1.1, actividad 1.1.1.</t>
  </si>
  <si>
    <t>Actividad</t>
  </si>
  <si>
    <t>Redactar y describir  las acciones a relizar en lenguaje claro, en verbo en infinitivo y con periodicidad de ejecución. Ejemplo: Realizar seguimiento mensual a partir del mes de febrero, de la gestión de las PQRSDF (Peticiones, Quejas, Reclamos, Sugerencias, Denuncias y Felicitaciones) ingresadas a la entidad.</t>
  </si>
  <si>
    <t>Meta o producto</t>
  </si>
  <si>
    <t>Definir numericamente la cantidad que se logrará con la ejecución de la actividad. Ejemplo: Once (11)  informes elaborados y publicados en la página web.</t>
  </si>
  <si>
    <t xml:space="preserve">Responsable </t>
  </si>
  <si>
    <t>Definir la o las dependencias que son líderes responsables de la ejecución de la actividad.</t>
  </si>
  <si>
    <t>Fecha Inicio</t>
  </si>
  <si>
    <t>Fecha en la que se dará inicio a la ejecución de la actividad.</t>
  </si>
  <si>
    <t>Fecha Fin</t>
  </si>
  <si>
    <t>Fecha en la que se finalizará la ejecución de la actividad.</t>
  </si>
  <si>
    <t>Indicador</t>
  </si>
  <si>
    <t>Se debe determinar la medida cuantitativa de acuerdo con la meta de la actividad. Ejemplo: Número de informes publicados/Numero de infomes programados para publicación.</t>
  </si>
  <si>
    <t>Recursos</t>
  </si>
  <si>
    <t>Identificar de manera general los recursos necesario para el desarrollo de la actividad. Ejemplo: Humanos, Físicos, Tecnológicos, Financieros (Número Proyecto deinversión)</t>
  </si>
  <si>
    <t>Programación mensual</t>
  </si>
  <si>
    <t>Se debe identificar de manera el periodo de programación y ejecución de las actividades, en coherencia con la descripción de la actividad, la meta / producto y la fecha de programación.</t>
  </si>
  <si>
    <t xml:space="preserve">Ponderación del Plan de Acción </t>
  </si>
  <si>
    <t>Corresponder al valor de de ponderación de cada componente.</t>
  </si>
  <si>
    <t>Avance Anual</t>
  </si>
  <si>
    <t>Corresponder al valor del avance de cada componente.</t>
  </si>
  <si>
    <t>Reporte (Primera Línea)</t>
  </si>
  <si>
    <t>La dependencia respondable líder de la actividad, debe realizar la descripción de los avances o gestiones realizadas en torno al cumplimiento de la actividad, en el periodo del reporte, donde tambien se  debe mencionar los  productos o metas logradas, así como las evidencias de lo anterior mencionado. Ejemplo: La Dirección de Seguridad realizó el Diálogo Ciudadano el 24 de agosto de 202X, cuyo tema a tratar  fue "Acciones para prevenir el cibercrimen hacia niños, niñas y adolescentes", modalidad mixta, vía Facebook live mediante la cuenta oficial de la entidad transmitiendo en simultánea el evento presencial.
Se realizó la convocatoria a este espacio mediante redes sociales de la Secretaría y con los dinamizadores locales y sus redes de ciudadanos en los territorios. 
Se publica sistematización en la página web de la institución.</t>
  </si>
  <si>
    <t>Monitoreo  (Segunda Línea)</t>
  </si>
  <si>
    <t>La Oficina Asesora de Planeación debe describir las observaciones frente a los avances y/o gestiones reportadas en los reportes, evidencias, así como las sugerencias de mejora y/o alertas de cumplimiento.</t>
  </si>
  <si>
    <t xml:space="preserve">PLAN DE EJECUCIÓN  PROGRAMA DE TRANSPARENCIA Y ÉTICA PÚBLICA </t>
  </si>
  <si>
    <t>Enero</t>
  </si>
  <si>
    <t>Febrero</t>
  </si>
  <si>
    <t>Marzo</t>
  </si>
  <si>
    <t>Abril</t>
  </si>
  <si>
    <t>Mayo</t>
  </si>
  <si>
    <t>Junio</t>
  </si>
  <si>
    <t>Julio</t>
  </si>
  <si>
    <t>Agosto</t>
  </si>
  <si>
    <t>Septiembre</t>
  </si>
  <si>
    <t xml:space="preserve">Octubre </t>
  </si>
  <si>
    <t xml:space="preserve">Noviembre </t>
  </si>
  <si>
    <t xml:space="preserve">Diciembre </t>
  </si>
  <si>
    <t xml:space="preserve">TOTAL </t>
  </si>
  <si>
    <t xml:space="preserve">Avance Anual </t>
  </si>
  <si>
    <t>SEGUIMIENTO REPORTE DE AVANCES BIMESTRALES (DESCRIBA LOS AVANCES GESTIONADOS A LA FECHA Y QUE SE ENCUENTRE SOPORTADA EN EVIDENCIAS)</t>
  </si>
  <si>
    <t>COMPONENTE 1. ADMINISTRACIÓN DE RIESGOS</t>
  </si>
  <si>
    <t>I TRIMESTRE (ENERO A MARZO)
REPORTE 07 DE ABRIL</t>
  </si>
  <si>
    <t>II TRIMESTRE (ABRIL A JUNIO)
REPORTE 7 DE JULIO</t>
  </si>
  <si>
    <t>III TRIMESTRE (JULIO A SEPTIEMBRE)
REPORTE 7 DE OCTUBRE</t>
  </si>
  <si>
    <t>IV TRIMESTRE (OCTUBRE A DICIEMBRE)
REPORTE 7 DE ENERO</t>
  </si>
  <si>
    <t>Acción estratégica</t>
  </si>
  <si>
    <t>No</t>
  </si>
  <si>
    <t xml:space="preserve">Dependecia Responsable </t>
  </si>
  <si>
    <t>Prog</t>
  </si>
  <si>
    <t>Eject</t>
  </si>
  <si>
    <t>%Ejec</t>
  </si>
  <si>
    <t>DEPENDENCIA LÍDER</t>
  </si>
  <si>
    <t>OFICINA ASESORA DE PLANEACIÓN - OAP</t>
  </si>
  <si>
    <t>1.1 GESTIÓN DE RIESGOS LA INTEGRIDAD PÚBLICA</t>
  </si>
  <si>
    <t>1.1.1</t>
  </si>
  <si>
    <t>Revisar y actualizar la Matriz de riesgos de corrupción y de LA/FT  de la entidad</t>
  </si>
  <si>
    <t>Matriz de Riesgos de corrupción actualizada</t>
  </si>
  <si>
    <t>Oficina Asesora de Planeación</t>
  </si>
  <si>
    <t>Recurso Humano
Recurso tecnológico</t>
  </si>
  <si>
    <t>Una (1) Matriz de Riesgos de corrupción actualizada vigencia 2025</t>
  </si>
  <si>
    <t>1.1.2</t>
  </si>
  <si>
    <t>Realizar el seguimiento a la Matriz de riesgos de seguridad de la información  y publicar el informe respectivo, de acuerdo con lo establecido en la Politica de Administración de Riesgos de la SCJ</t>
  </si>
  <si>
    <t>Tres (3) ejercicios de seguimientos a los riesgos de seguridad de la información y publicados</t>
  </si>
  <si>
    <t>Dirección Tecnologia y Sistemas de la Información</t>
  </si>
  <si>
    <t>(No. de seguimientos realizados/ No. de seguimientos programados)*100</t>
  </si>
  <si>
    <t>1.1.3</t>
  </si>
  <si>
    <t>Realizar el seguimiento al mapa de riesgos de corrupción y publicar el informe respectivo, de acuerdo con lo establecido en la normatividad vigente.</t>
  </si>
  <si>
    <t>Tres (3) ejercicios de seguimientos a los mapas de riesgos de corrupción efectuados y publicados</t>
  </si>
  <si>
    <t>(No. de seguimientos realizados/ No. de seguimientos programados)*101</t>
  </si>
  <si>
    <t>1.1.4</t>
  </si>
  <si>
    <t>Cuatro (4) ejercicios de seguimiento a los mapas de riesgos de corrupción efectuados y publicados</t>
  </si>
  <si>
    <t>Oficina de Control Interno</t>
  </si>
  <si>
    <t>1.2  GESTIÓN DE RIESGOS DE LAVADO DE ACTIVOS (LA)/ FINANCIACIÓN DEL TERRORISMO (FT) Y PROLIFERCIÓN DE ARMAS DE DESTRUCCIÓN MASIVA (FP)</t>
  </si>
  <si>
    <t>Politica actualizada, aprobada y socializada</t>
  </si>
  <si>
    <t>Una (1) Política de Riesgos LA/FT actualizada, aprobada y socializada</t>
  </si>
  <si>
    <t>Lineamiento actualizado</t>
  </si>
  <si>
    <t>Un (1) Lineamiento SARLAFT actualizado</t>
  </si>
  <si>
    <t>Campaña de apropiación de la política  SARLAFT</t>
  </si>
  <si>
    <t>Una (1)campaña de apropiación de la política  SARLAFT 2025</t>
  </si>
  <si>
    <t>1.2.4</t>
  </si>
  <si>
    <t>Proyectar y oficializar la información documentada LA/FT(procedimiento, instructivos, formatos, etc)</t>
  </si>
  <si>
    <t>Información documentada LA/FT oficializada</t>
  </si>
  <si>
    <t>Un (1) reporte de  Información documentada LA/FT oficializada</t>
  </si>
  <si>
    <t>1.3 CANALES INSTITUCIONALES DE DENUNCIA</t>
  </si>
  <si>
    <t>1.3.1</t>
  </si>
  <si>
    <t xml:space="preserve">Gestionar una campaña de sensibilización sobre los canales institucionales de denuncia </t>
  </si>
  <si>
    <t xml:space="preserve">Campaña de sensibilización sobre los canales institucionales de denuncia </t>
  </si>
  <si>
    <t xml:space="preserve">Una (1) campaña de sensibilización sobre los canales institucionales de denuncia </t>
  </si>
  <si>
    <t>1.3.2</t>
  </si>
  <si>
    <t>Divulgar mensualmente el canal para denunciar actos de corrupción en los diferentes productos internos y externos de comunicación para la ciudadanía, los servidores y servidoras</t>
  </si>
  <si>
    <t>Dos (2) publicaciones por trimestre, para un total de ocho (8) publicaciones en la vigencia</t>
  </si>
  <si>
    <t>Oficina Asesora de Comunicaciones</t>
  </si>
  <si>
    <t>(No. de de publicaciones realizadas/No. de publicaciones programadas)</t>
  </si>
  <si>
    <t>1.4.  DEBIDA DILIGENCIA</t>
  </si>
  <si>
    <t>Una (1) capacitacion sobre riesgos de corrupción t LA/FT en el PIC</t>
  </si>
  <si>
    <t xml:space="preserve"> (Capacitacion sobre  riesgos de corrupción y LA/FT  ejecutadas / Capacitacion sobre  riesgos de corrupción y LA/FT programadas)</t>
  </si>
  <si>
    <t>1.5.  MODELO DE GESTIÓN JURÍDICA ANTICORRUPCIÓN - MGJA</t>
  </si>
  <si>
    <t>1.5.1</t>
  </si>
  <si>
    <t xml:space="preserve">Convocar mesa tecnica para la asignación del personal que se encontrará definiendo y acompañando el desarrollo del proceso de creación del plan de cumplimiento. </t>
  </si>
  <si>
    <t xml:space="preserve">Una (1) mesa tecnica </t>
  </si>
  <si>
    <t>Direccion Juridica y Contractual</t>
  </si>
  <si>
    <t>Recurso Humano 
Recurso tecnológico</t>
  </si>
  <si>
    <t>(Mesa tecnica realizada/ Mesa tecnica programada)*100</t>
  </si>
  <si>
    <t xml:space="preserve">Un (1) normograma </t>
  </si>
  <si>
    <t>Normograma en materia de transparencia.</t>
  </si>
  <si>
    <t>Una (1) Matriz de riesgos financieros y reputacionales con un enfoque de incidencia disciplinaria</t>
  </si>
  <si>
    <t>Matriz de riesgos financieros y reputacionales</t>
  </si>
  <si>
    <t>1.5.4</t>
  </si>
  <si>
    <t>Desarrollar fichas de diagnóstico en las cuales se identifiquen posibles riesgos de corrupción en los procesos contractuales, como consecuencia de la ejecución y naturaleza de dichos procesos</t>
  </si>
  <si>
    <t xml:space="preserve">Dos (2) fichas diagnosticas  </t>
  </si>
  <si>
    <t>(No. de fichas realizadas/ No de fichas programadas)*100</t>
  </si>
  <si>
    <t>1.5.5</t>
  </si>
  <si>
    <t xml:space="preserve">Elaboración de una linea base para seguimiento y monitoreo a fin de identificar mejoras en el procedimiento contractual 
</t>
  </si>
  <si>
    <t xml:space="preserve">Un (1) monitoreo </t>
  </si>
  <si>
    <t>(Monitoreo realizado/ Monitoreo programado)*100</t>
  </si>
  <si>
    <t>1.5.6</t>
  </si>
  <si>
    <t>Un (1) Plan de cumplimiento</t>
  </si>
  <si>
    <t>(Plan de cumplimiento realizado/ Plan de cumplimiento programado)*100</t>
  </si>
  <si>
    <t>1.5.7</t>
  </si>
  <si>
    <t xml:space="preserve">Llevar a aprobación el Plan de Cumplimiento al Comité de Gestión y Desempeño
</t>
  </si>
  <si>
    <t>Un (1) Plan de cumplimiento aprobado</t>
  </si>
  <si>
    <t>(Plan de cumplimiento aprobado/ Plan de cumplimiento programado para llevar a CIGD)*101</t>
  </si>
  <si>
    <t>1.5.8</t>
  </si>
  <si>
    <t xml:space="preserve">Realizar seguimiento a la implementación del Modelo de Gestión Jurídica Anticorrupción </t>
  </si>
  <si>
    <t>Un (1) informe de seguimiento</t>
  </si>
  <si>
    <t>Un (1) informe de seguimiento al MGJA</t>
  </si>
  <si>
    <t>COMPONENTE 2. REDES Y ARTICULACIÓN</t>
  </si>
  <si>
    <t xml:space="preserve">2.1 REDES INTERNAS </t>
  </si>
  <si>
    <t>2.1.1</t>
  </si>
  <si>
    <t xml:space="preserve">Identificar las redes internas - Mesas ténicas </t>
  </si>
  <si>
    <t>1 matriz de inventario de mesas técnicas</t>
  </si>
  <si>
    <t>Matriz de inventario de mesas técnicas</t>
  </si>
  <si>
    <t>2.1.2</t>
  </si>
  <si>
    <t>Realizar cuatro (4) campañas de comunicación interna durante la anualidad.</t>
  </si>
  <si>
    <t>4 campañas de comunicación, Una (1) por cada trimestre.</t>
  </si>
  <si>
    <t>(No. de campañas de comunicación interna realizadas/ No. de campañas de comunicación interna programadas)*100</t>
  </si>
  <si>
    <t>2.1.3</t>
  </si>
  <si>
    <t>Realizar cuatro (4) encuestas para medir el cumplimento de objetivo de las campañas internas</t>
  </si>
  <si>
    <t>4 encuestas durante la vigencia.  Una (1) por cada trimestre.</t>
  </si>
  <si>
    <t>(No.de encuestas realizadas/ No. de encuestas programadas)*100</t>
  </si>
  <si>
    <t>2.2 REDES EXTERNAS</t>
  </si>
  <si>
    <t>2.2.1</t>
  </si>
  <si>
    <t>Matriz de inventario  Unico de Instancias de  Coordinación.</t>
  </si>
  <si>
    <t>2.2.2</t>
  </si>
  <si>
    <t>Actualizar la sección de instancias de coordinación con los lineamientos Distritales (Resolución 753 de 2020 de la Secretaría General y usando los formatos de los anexos establecidos.)</t>
  </si>
  <si>
    <t>Una (1) actualización por cada instancias de coordinación.</t>
  </si>
  <si>
    <t> Subsecretaría de Seguridad y Convivencia
Centro de Comando, Control, Comunicaciones y Cómputo (C4)
Dirección Jurídica y Contractual</t>
  </si>
  <si>
    <t>(No. de actualizaciones realizadas por instancia de coordinación/No. de actualizaciones programadas por instancia de coordinación)*100</t>
  </si>
  <si>
    <t xml:space="preserve">PLAN DE EJECUCIÓN  PROGRAMA DE TRANSPARENCIA Y ÉTICA PÚBLICA 
</t>
  </si>
  <si>
    <t>COMPONENTE 3 MODELO DE ESTADO ABIERTO</t>
  </si>
  <si>
    <t xml:space="preserve"> 3.1 ACCESO A LA INFORMACIÓN PÚBLICA Y TRANSPARENCIA </t>
  </si>
  <si>
    <t>3.1.1</t>
  </si>
  <si>
    <t>Revisar y actualizar la información en el Menú Participa trimestralmente, de acuerdo con lo estipulado en la Ley 1712 de 2014, la resolución reglamentaria 1519 de 2020, los "Lineamientos para publicar información en el Menú Participa sobre participación ciudadana en la gestión pública" de la Función Pública.</t>
  </si>
  <si>
    <t>Tres (3) actualizaciones trimestarles del Menú participa.</t>
  </si>
  <si>
    <t>(No.de actualizaciones realizadas  al Menú Participa/No. de actualizaciones programadas al Menú Participa)*100</t>
  </si>
  <si>
    <t>3.1.2</t>
  </si>
  <si>
    <t>Esquema de publicaciones del Botón de Transparencia y Acceso a la Información pública de la Entidad</t>
  </si>
  <si>
    <t>3.1.3</t>
  </si>
  <si>
    <t>Socialización esquema de publicaciones del Botón de Transparencia y Acceso a la Información pública de la Entidad.</t>
  </si>
  <si>
    <t>Una (1) socialización del esquema de publicaciones realizada.</t>
  </si>
  <si>
    <t>(No. de socializaciones realizadas/ No. de socializaciones programadas)*100</t>
  </si>
  <si>
    <t>3.1.4</t>
  </si>
  <si>
    <t xml:space="preserve">Socializaciones  del menú Participa y botón  Transparencia y Acceso a la Información pública, dirigida a servidores, colaboradores y ciudadanía.                                                                                                                                                                                                                                                                                                                                                                                     </t>
  </si>
  <si>
    <t xml:space="preserve">Una  (1) socialización Menu Participa
Una (1) socialiación Botón Transparencia </t>
  </si>
  <si>
    <t>Dos  (2) socializaciones realizadas</t>
  </si>
  <si>
    <t>3.1.5</t>
  </si>
  <si>
    <t>Registrar en la plataforma de la Veeduría Distrital: Colibrí de los compromisos adquiridos por la Entidad con la ciudadanía</t>
  </si>
  <si>
    <t>Un (1) seguimiento por cada compromiso adquirido y registrado en  la plataforma colibrí para la vigencia</t>
  </si>
  <si>
    <t>(No. de seguimientos alos compromisos registrados en la plataforma/No. compromisos registrados en la plataforma)*100</t>
  </si>
  <si>
    <t>3.1.6</t>
  </si>
  <si>
    <t>Actualizar  y publicar mensualmente datos abiertos en la plataforma distrital.</t>
  </si>
  <si>
    <t>Una actualización mensual de datos abiertos en la plataforma distrital. Doce (12) durante la vigencia</t>
  </si>
  <si>
    <t>Oficina de Análisis de Información y Estudios Estratégicos</t>
  </si>
  <si>
    <t>(No. de actualizaciones  en la plataforma realizadas/No. actualizaciones en la plataforma programadas)*100</t>
  </si>
  <si>
    <t>3.1.7</t>
  </si>
  <si>
    <t>Realizar jornadas de sensibilización para la identificación y/o actualización de datos abiertos</t>
  </si>
  <si>
    <t>Dos (2) jornadas de sensibilización para la identificación y/o actualización de datos abiertos</t>
  </si>
  <si>
    <t>Dirección de Tecnologías y Sistemas de Información</t>
  </si>
  <si>
    <t>(No. de jornadas de sensibilación realizadas/No. de jornadas de sensibilización programadas)*100</t>
  </si>
  <si>
    <t>3.1.8</t>
  </si>
  <si>
    <t>(Número de informes publicados /Total informes programados)*100</t>
  </si>
  <si>
    <t>3.1.9</t>
  </si>
  <si>
    <t>Socializar trimestralmente a partir del mes de abril, los resultados del seguimiento de la gestión de las PQRSDF (Peticiones, Quejas, Reclamos, Sugerencias, Denuncias y Felicitaciones) radicadas por la Ciudadanía.</t>
  </si>
  <si>
    <t>Tres (3) piezas comunicativas dando a conocer los resultados de seguimiento de PQRSDF elaboradas y divulgadas por la oficina de comunicaciones</t>
  </si>
  <si>
    <t>Subsecretaría de Gestión Institucional (Proceso de Atención y Relación con el Ciudadano)</t>
  </si>
  <si>
    <t>Número de piezas comunicativas publicadas / Numero de piezas comunicativas programadas para publicacion.</t>
  </si>
  <si>
    <t>3.1.10</t>
  </si>
  <si>
    <t>Socializar trimestralmente mediante memorando el instructivo de supervisión de contratos, resaltando el deber de la publicación de la información contractual en el SECOP II, para dar cumplimiento a la Ley 1712 de 2014.</t>
  </si>
  <si>
    <t>Cuatro (4) memorandos durante la vigencia</t>
  </si>
  <si>
    <t>Dirección Jurídica y Contractual</t>
  </si>
  <si>
    <t>(Número de memorandos radicados/Número de memorados programados para radicar)*100</t>
  </si>
  <si>
    <t>3.1.11</t>
  </si>
  <si>
    <t>Realizar jornadas de capacitación sobre manual de contratación, supervisión e interventoría, dirigidas a supervisores y apoyo a la supervisión.</t>
  </si>
  <si>
    <t>Tres (3) jornadas desarrolladas</t>
  </si>
  <si>
    <t>(No. de jornadas realizadas/No. de jornadas programadas para radicar)*100</t>
  </si>
  <si>
    <t>3.1.12</t>
  </si>
  <si>
    <t xml:space="preserve">Actualizar y publicar mensualmente en la página web de la entidad,  la información de ejecución presupuestal de gastos e inversiones </t>
  </si>
  <si>
    <t>Doces (12) publicaciones en la página web</t>
  </si>
  <si>
    <t>Dirección Financiera</t>
  </si>
  <si>
    <t>(Número de publicaciones realizadas /Número publicaciones programadas)*100</t>
  </si>
  <si>
    <t>3.1.13</t>
  </si>
  <si>
    <t>Publicar en la página web de la SDSCJ, la enlace del Secop II donde se encuentra la versión inicial y posteriores del Plan Anual de Adquisidores - PAA; así como, los archivos de seguimiento del Plan Anual de Adquisiciones de la entidad.</t>
  </si>
  <si>
    <t xml:space="preserve">Una (1) publicación y cuatro (4) seguimientos del PAA publicados en la página web </t>
  </si>
  <si>
    <t xml:space="preserve">Subsecretaria de gestión institucional
</t>
  </si>
  <si>
    <t>(Número de seguimientos publicados /Número seguimientos programados)*100</t>
  </si>
  <si>
    <t>3.1.14</t>
  </si>
  <si>
    <t>Actualizar y publicar el registro o inventario de activos de información.</t>
  </si>
  <si>
    <t>Un (1) registro o inventario de activos de información actualizado y publicado</t>
  </si>
  <si>
    <t>Dirección de Recursos Físicos y Gestión Documental</t>
  </si>
  <si>
    <t xml:space="preserve"> Registro o inventario de activos de información</t>
  </si>
  <si>
    <t>3.1.15</t>
  </si>
  <si>
    <t>Realizar campañas internas para promover Ia actualización de los instrumentos archivísticos: Tablas de retención documental (registro de activos, índice de información clasificada y reservada y esquema de publicación).</t>
  </si>
  <si>
    <t>Dos (2) campañas sobre gestón documental realizadas</t>
  </si>
  <si>
    <t>(No. de campañas realizadas/ No. de campañas programadas)*100</t>
  </si>
  <si>
    <t>3.1.16</t>
  </si>
  <si>
    <t>Realizar capacitaciones internas sobre los instrumentos archivísticos: tablas de retención documental, registro de activos, índice de información clasificada y reservada y esquema de publicación.</t>
  </si>
  <si>
    <t>Realizar 3 capacitaciones en la vigencia</t>
  </si>
  <si>
    <t>(No. de capacitaciones internas realizadas/ No. de capacitaciones internas programadas)*100</t>
  </si>
  <si>
    <t>3.1.17</t>
  </si>
  <si>
    <t>Elaborar y divulgar mensualmente piezas comunicacionales  para la ciudadanía en lenguaje claro, amable, cercano y entendible sobre avances de gestión de la Entidad en temas de seguridad, convivencia y justicia (Presentaciones, comunicados de prensa, carteleras, piezas gráficas para redes sociales y otros medios).</t>
  </si>
  <si>
    <t>Tres (3) piezas publicadas por trimestre, para un total de 12 publicaciones en la vigencia.</t>
  </si>
  <si>
    <t>(No. de piezas publicadas trimestralmente/No. de piezas programadas para publicar)*100</t>
  </si>
  <si>
    <t>3.1.18</t>
  </si>
  <si>
    <t>Socializar  lineamientos de accesibilidad para la publicación de documentos en el sitio web, a los lideres operativos de cada proceso.</t>
  </si>
  <si>
    <t xml:space="preserve">Dos (2) socializaciones en la vigencia </t>
  </si>
  <si>
    <t>3.1.19</t>
  </si>
  <si>
    <t>Realizar el monitoreo aleatorio de manera trimestral a la accesibilidad de los documentos digitales publicados</t>
  </si>
  <si>
    <t>Un (1) monitoreo trimestrales y correos de alertamientos, para un total de 4 monitoreos durante la vigencia.</t>
  </si>
  <si>
    <t>(No. de monitoreos realizados/No. de monitoreos programados)*100</t>
  </si>
  <si>
    <t>3.1.20</t>
  </si>
  <si>
    <t>Realizar el monitoreo trimestral a la actualización de la información contenida en el botón de transparencia y  acceso a la información pública, de acuerdo a la Guía Matriz de cumplimiento de la Ley 1712/2014.</t>
  </si>
  <si>
    <t>(Número de monitoreos publicados/Total monitoreos programados)*100</t>
  </si>
  <si>
    <t>3.1.21</t>
  </si>
  <si>
    <t>Evaluar el grado de cumplimiento de la Ley 1712 de 2014 "Transparencia y Acceso a la Información Pública", incluyendo la resolución 1519 de 2020 anexo 2.</t>
  </si>
  <si>
    <t>Un (1) seguimiento al cumplimiento de la Ley 1712 de 2014</t>
  </si>
  <si>
    <t xml:space="preserve">Un (1) seguimiento realizado y publicado
</t>
  </si>
  <si>
    <t>3.2 INTEGRIDAD PÚBLICA Y CULTURA DE LA LEGALIDAD</t>
  </si>
  <si>
    <t>3.2.1</t>
  </si>
  <si>
    <t>Socializar el Plan de Cultura de Integridad de la vigencia 2025</t>
  </si>
  <si>
    <t>Una (1) socialización realizada</t>
  </si>
  <si>
    <t>Dirección de Gestión Humana</t>
  </si>
  <si>
    <t>3.2.2</t>
  </si>
  <si>
    <t>Realizar campañas trimestrales sobre conflicto de Intereses</t>
  </si>
  <si>
    <t>Una (1) campaña trimestral</t>
  </si>
  <si>
    <t>3.2.3</t>
  </si>
  <si>
    <t xml:space="preserve">Realizar campañas trimestrales sobre codigo de integridad </t>
  </si>
  <si>
    <t>Evaluar la estrategia para la promoción del código de integridad y sus principios institucionales de 2025.</t>
  </si>
  <si>
    <t>Un (1) informe realizado</t>
  </si>
  <si>
    <t xml:space="preserve"> 3.3 DIÁLOGO Y CORRESPONSABILIDAD</t>
  </si>
  <si>
    <t>3.3.1</t>
  </si>
  <si>
    <t>Actualizar la caracterización de ciudadanos, usuarios y grupos de interés de conformidad con los lineamientos de la Función Pública</t>
  </si>
  <si>
    <t>Un (1) documento de caracterización publicado</t>
  </si>
  <si>
    <t>Oficina Asesora de Planeación
Subsecretaria de Gestión Institucional (Atención y Relacionamiento con el Ciudadano)</t>
  </si>
  <si>
    <t>Una (1) actualización realizada</t>
  </si>
  <si>
    <t>3.3.2</t>
  </si>
  <si>
    <t xml:space="preserve">Formular y divulgar la estrategia de rendición de cuentas 2025, a fin de fortalecer la capacidad institucional para la producción y divulgación de información completa, confiable y clara sobre los resultados de la gestión de la SDSCJ y el cumplimiento de las metas misionales asociadas con el plan de desarrollo distrital. </t>
  </si>
  <si>
    <t>Una (1) estrategia formulada y socializada</t>
  </si>
  <si>
    <t>Una (1) estrategia  publicada</t>
  </si>
  <si>
    <t>3.3.3</t>
  </si>
  <si>
    <t>Formular y publicar el plan y estrategia de participación 2025, a fin de implementar iniciativas que permitan fortalecer la participación ciudadana en la toma de decisiones públicas</t>
  </si>
  <si>
    <t>Un (1) plan y una estrategia de participación ciudadana publicadas</t>
  </si>
  <si>
    <t>3.3.4</t>
  </si>
  <si>
    <t>Capacitar a grupos de valor en temas relacionados con Participación y Rendición de cuentas, para fortalecer el conocimiento frente a el objetivo de estos espacios.</t>
  </si>
  <si>
    <t>Dos (2) capacitaciones a grupos de valores</t>
  </si>
  <si>
    <t>(No. de capacitaciones  realizadas/ No. de capacitaciones programadas)*100</t>
  </si>
  <si>
    <t>3.3.5</t>
  </si>
  <si>
    <t>Una (1) convocatoria por cada espacio de diálogo ciudadano y audiencia de rendición de cuentas.</t>
  </si>
  <si>
    <t>Oficina Asesora de Planeación
Todas las dependencias en especial áreas misionales (Subsecretaría de Seguridad y Convivencia
Subsecretaría de Acceso a la Justicia)</t>
  </si>
  <si>
    <t>(No. de convocatorias realizadas/No. de Convocatorias programadas)*100</t>
  </si>
  <si>
    <t>3.3.6</t>
  </si>
  <si>
    <t>Acompañar el desarrollo de la Audiencia Pública de Rendición de Cuentas de la entidad  y de los diálogos ciudadanos definidos en la Estrategia de Rendición de Cuentas.</t>
  </si>
  <si>
    <t>Un (1) acompañamiento por diálogo ciudadano y audiencia de rendición de cuentas</t>
  </si>
  <si>
    <t>(No. de acompañamientos realizados/No de acompañamientos programados)*100</t>
  </si>
  <si>
    <t>3.3.7</t>
  </si>
  <si>
    <t>Publicar piezas con información sobre servicios de la entidad con lenguaje claro y compresible.</t>
  </si>
  <si>
    <t xml:space="preserve">Tres (3) piezas trimestrales </t>
  </si>
  <si>
    <t>(No. de piezas realizadas/ No. de piezas programadas)*100</t>
  </si>
  <si>
    <t>3.3.8</t>
  </si>
  <si>
    <t>Incluir interpretación de lengua de señas colombianas o subtítulos en los videos trimestrales, para que las personas con discapacidad auditiva o quienes vean los videos en pantallas o dispositivos sin sonido, puedan recibir el mensaje.</t>
  </si>
  <si>
    <t xml:space="preserve">Dos (2) videos trimestrales </t>
  </si>
  <si>
    <t>(No. de videos con inclusión lengua de señas o subtitulos realizados/ No. de videos con inclusión lengua de señas o subtitulos realizados)*101</t>
  </si>
  <si>
    <t>3.3.9</t>
  </si>
  <si>
    <t>Reportar trimestralmente ejecución del Plan de Participación 2025</t>
  </si>
  <si>
    <t>Tres (3) reportes de la ejecución en la vigencia</t>
  </si>
  <si>
    <t>Oficina Asesora de Planeación
Subsecretaría de Seguridad y Convivencia
Subsecretaría de de Acceso a la Justicia
Subsecretaría de Gestión Institucional (Proceso de Atención y Relación con el Ciudadano)
Dirección de Tecnologías y Sistemas de la Información
Dirección de Gestión Humana</t>
  </si>
  <si>
    <t>(No. de reportes realizados/Total reportes programados)*100</t>
  </si>
  <si>
    <t>3.3.10</t>
  </si>
  <si>
    <t>Realizar monitoreo trimestral al avance en la ejecución de las actividades programadas en la estrategia de participación 2025</t>
  </si>
  <si>
    <t>Tres (3) monitoreos realizados y publicados</t>
  </si>
  <si>
    <t>03//04/2025</t>
  </si>
  <si>
    <t>3.3.11</t>
  </si>
  <si>
    <t>Evaluar al cumplimiento del Plan de Participación Ciudadana 2025.</t>
  </si>
  <si>
    <t>Una (1) evaluación al cumplimiento del Plan de Participación Ciudadana</t>
  </si>
  <si>
    <t>Una (1) evaluación realizada</t>
  </si>
  <si>
    <t>3.3.12</t>
  </si>
  <si>
    <t>Evaluar la estrategia de Rendición de cuentas de la entidad, en el marco de la normatividad vigente</t>
  </si>
  <si>
    <t>Una (1) evaluación de la estrategia de rendición de cuentas</t>
  </si>
  <si>
    <t>COMPONENTE 4. INICIATIVAS ADICIONALES</t>
  </si>
  <si>
    <t>4.1 MECANISMOS PARA MEJORAR LA ATENCIÓN AL CIUDADANO</t>
  </si>
  <si>
    <t>4.1.1</t>
  </si>
  <si>
    <t>Convocar sesión de mesa tecnica de relacionamiento con el ciudadano</t>
  </si>
  <si>
    <t>Cuatro (4) mesas de relacionamiento ciudadano</t>
  </si>
  <si>
    <t>(No. de mesas tecnica de relacionamiento realizadas/No. de mesa 3 programadas)*100%</t>
  </si>
  <si>
    <t>4.1.2</t>
  </si>
  <si>
    <t>Actualizar anualmente las preguntas frecuentes publicadas en la Página Web.</t>
  </si>
  <si>
    <t>Una (1) actualización de las preguntas frecuentes publicadas en la página web</t>
  </si>
  <si>
    <t>(Actualización de las preguntas frecuentes publicadas / Actualización de preguntas frecuentes programadas para publicación)*100</t>
  </si>
  <si>
    <t>4.1.3</t>
  </si>
  <si>
    <t>Revisar y actualizar anualmente procedimiento de gestión de Peticiones, quejas, reclamos, sugerencias y denuncias</t>
  </si>
  <si>
    <t>Una (1) actualización del procedimiento de gestión de Peticiones, quejas, reclamos, sugerencias y denuncias publicado en el aplicativo MIPG</t>
  </si>
  <si>
    <t>(Actualización del los procedimiento de gestión de PQRSD publicados / Actualización del los procedimiento de gestión de PQRSD programadas para publicación)*100</t>
  </si>
  <si>
    <t>4.1.4</t>
  </si>
  <si>
    <t>Realizar medición mensual del canal telefónico de atención al ciudadano</t>
  </si>
  <si>
    <t>Doce (12) mediciones mensuales de tiempos de atención. </t>
  </si>
  <si>
    <t>Dirección de Tecnologías y Sistemas de la Información</t>
  </si>
  <si>
    <t>(No. de mediciones realizadas/No. de mediciones programadas)*100%</t>
  </si>
  <si>
    <t>4.1.5</t>
  </si>
  <si>
    <t xml:space="preserve">Realizar mensualmente encuesta telefónica de satisfacción de atención al ciudadano </t>
  </si>
  <si>
    <t xml:space="preserve">Doce (12) encuestas telefónicas de medición de la satisfacción de atención al ciudadano </t>
  </si>
  <si>
    <t>(Mediciones realizadas/Mediciones programadas)*100%</t>
  </si>
  <si>
    <t>4.2 RACIONALIZACIÓN DE TRÁMITES</t>
  </si>
  <si>
    <t>4.2.1</t>
  </si>
  <si>
    <t xml:space="preserve">Elaborar un inventario de Trámites, OPAs y Servicios de Consulta de Acceso a Información Pública  de la Secretaría de Seguridad, Convivencia y Justifica para incluir en el inventario de la entidad	</t>
  </si>
  <si>
    <t xml:space="preserve">Un (1) Inventario Trámites, OPAs y Servicios de Consulta de Acceso a Información
Pública </t>
  </si>
  <si>
    <t>Humanos / Técnicos</t>
  </si>
  <si>
    <t>Un (1)  inventario de  Trámites, OPAs y Servicios de Consulta de Acceso a Información Pública</t>
  </si>
  <si>
    <t>4.2.2</t>
  </si>
  <si>
    <t>Evaluar la satisfacción mensual de los visitantes de las personas privadas de la libertad de la Cárcel Distrital, frente a los atributos de calidad del trámite de autorización de ingreso de visitante.</t>
  </si>
  <si>
    <t>Un (1) resultado mensual de la evaluaciones realizadas Cárcel Distrital, para un total de doce (12) en la vigencia</t>
  </si>
  <si>
    <t>(No. de resultados de las evaluaciones realizadas / No. de resultados de las evaluaciones programadas)*100</t>
  </si>
  <si>
    <t>4.3 INNOVACIÓN EN LA GESTIÓN PÚBLICA</t>
  </si>
  <si>
    <t>4.3.1</t>
  </si>
  <si>
    <t>Realizar semana de Gestión de Conocimiento e Innovación en la SDSCJ</t>
  </si>
  <si>
    <t>Una (1) semana de GCEI</t>
  </si>
  <si>
    <t>(Una (1) semana de GCEI desarrollada / semana de GCEI programada)*100</t>
  </si>
  <si>
    <t>4.3.2</t>
  </si>
  <si>
    <t xml:space="preserve">Presentar avances de la política de gestión del conocimiento y la innovación, así como las buenas prácticas, en el marco del Comité Institucional de Gestión y Desempeño </t>
  </si>
  <si>
    <t>Una (1) presentación realizada CSCGD</t>
  </si>
  <si>
    <t>(Presentación realizada CICGD / Presentación programada CICGD)*100</t>
  </si>
  <si>
    <t>4.3.3</t>
  </si>
  <si>
    <t>Identificar iniciativas innovadoras en la SDSCJ y presentarlas en el Comité Institucional de Gestión y Desempeño.</t>
  </si>
  <si>
    <t>5 Iniciativas Innovadoras CIGD</t>
  </si>
  <si>
    <t>(No. Iniciativas Innovadoras CIGD realizadas / No. Iniciativas Innovadoras CIGD programadas)*100</t>
  </si>
  <si>
    <t>Cárcel Distrital de Varones y Anexo de Mujeres</t>
  </si>
  <si>
    <t>3.2.4</t>
  </si>
  <si>
    <t>Verificado y evidenciado en el enlace adjunto.</t>
  </si>
  <si>
    <t>Verificado y evidenciado en la carpeta adjunta</t>
  </si>
  <si>
    <t xml:space="preserve">Se evidenció la entrega de información de parte de algunos responsables de generar fichas técnicas </t>
  </si>
  <si>
    <t>Elaboración del plan de cumplimiento</t>
  </si>
  <si>
    <t>De acuerdo con lo programado el informe de seguimiento al MGJA se realiza en el mes de agosto de la presente anualidad</t>
  </si>
  <si>
    <t>Los enlaces de la OAP se encuentran en la identificación de información para adelantar las actividades programadas</t>
  </si>
  <si>
    <t>1 matriz de inventario  Unico de Instancias de Coordinación.</t>
  </si>
  <si>
    <t>En la carpeta de evidencias se encuentran documentada la actividad</t>
  </si>
  <si>
    <t>Los avances se encuentran evidenciados en la carpeta adjunta al presente seguimiento</t>
  </si>
  <si>
    <t>Revisada la plataforma Colibrí no se encuentran compromisos suscritos con la ciudadanía por parte de la SDSCJ</t>
  </si>
  <si>
    <t>Información revisada y evidenciada con documentos adjuntos</t>
  </si>
  <si>
    <t>Teniendo en cuenta el componente programático del PTEP, esta actividad inicia a partir del mes de abril por lo que en el siguiente reporte se debe evidenciar su cumplimiento</t>
  </si>
  <si>
    <t xml:space="preserve">Información revisada y evidenciada con documentos adjuntos </t>
  </si>
  <si>
    <t>Se realizaron 3 capacitaciones en las cuales se abordaron temas relacionados con los lineamientos de Gestión Documental. Se adjunta evidencia de las capacitaciones realizadas</t>
  </si>
  <si>
    <t xml:space="preserve">Tres (3) monitoreos  realizados a través de la matriz de cumplimiento de la Ley 1712/2014 y correos de alertamientos </t>
  </si>
  <si>
    <t>De acuerdo a la actividad definida, se tiene prevista realizar la socialización en el mes de abril de 2025.</t>
  </si>
  <si>
    <t>Frente a esta actividad, hasta el momento ha sido objeto de revisión de la metodología para el inicio de la caracterización de usuarios. En la Mesa Técnica de Relacionamiento con el Ciudadano se considero el tema para su revisión en conjunto</t>
  </si>
  <si>
    <t>La OAP se encuentra realizado el acompañamiento permanente a la RdC 2024 que tendrá su audiencia pública el próximo 24 de abril desde las 2:30 p.m.
En este sentido el equipo de la OAP a dirigido y liderado todo el proceso previo, recopilando y consolidando información, y liderando el componente logístico para la realización del evento</t>
  </si>
  <si>
    <t>De acuerdo con el cronograma establecido ésta actividad está programada para finales de 2025 por lo que solo hasta el reporte de enero se contará con un avance real</t>
  </si>
  <si>
    <t xml:space="preserve">De acuerdo a lo definido en la actividad   y la periodicidad del seguimiento a los riesgos de seguridad de la información en el marco de la política de administración de riesgos de la Entidad, el reporte del primer cuatrimestre del 2025, se efectuará  la primera semana de mayo, debido a que el reporte es cuatrimestral. </t>
  </si>
  <si>
    <t>Teniendo en cuenta la periodicidad del informe, establecida en el presente componente programático del PTEP 2025, el informe debe ser presentado una vez finalizado el primer cuatrimestre del presente año</t>
  </si>
  <si>
    <t>Actividad de  seguimiento al mapa de riesgos de corrupción programada para ejecutarla en el segundo trimestre del año una vez se haya efectuado la contratación del profesional para apoyar y llevar a cabo la revisión al mapa de riesgos de corrupción de la entidad.</t>
  </si>
  <si>
    <t>Revisado el cronograma del presente componente programático del PTEP 2025, esta actividad está programada para iniciar a partir del mes de abril de 2025 por lo que al momento no se tenido avances en la actividad.</t>
  </si>
  <si>
    <t>La actividad de relacionada con gestionar la política de SARLAFT está programada para ejecutarla en el transcurso del tercer bimestre del año conforme el plan programático del PTEP.</t>
  </si>
  <si>
    <t>Revisado el cronograma del presente componente programático del PTEP 2025, esta actividad está programada para ser ejecutada entre mayo y junio de 2025 por lo que al momento no se tenido avances en la actividad.</t>
  </si>
  <si>
    <t>Actividad programada para ser ejecutada en el segundo semestre del año de acuerdo con el componente programático del presente PTEP .</t>
  </si>
  <si>
    <t>Revisado el cronograma del presente componente programático del PTEP 2025, esta actividad está programada para ejecutarse en el segundo semestre de 2025 por lo que al momento no se tenido avances en la actividad.</t>
  </si>
  <si>
    <t>Campaña de sensibilización sobre canales de denuncia programada para ser ejecutada en el segundo semestre del año de acuerdo con el componente programático del presente PTEP .</t>
  </si>
  <si>
    <t xml:space="preserve">Se realizaron 2 reuniones, junto con el equipo de planeación para socializar las actividades a desarrollar </t>
  </si>
  <si>
    <t>Reuniones virtuales en las que se contó con la participación de enlaces de la Oficina Asesora de Planeación</t>
  </si>
  <si>
    <t xml:space="preserve">Se enviaron comunicaciones a las áreas técnicas solicitando la actuación normativa como ejemplo la comunicación de atención al ciudadano </t>
  </si>
  <si>
    <t xml:space="preserve">matriz de riegos publicada en Febrero como versión  34 en la cual se incluyen los riesgos contractuales </t>
  </si>
  <si>
    <t>Actividad programada para ser ejecutada en el mes de abril, de acuerdo con el componente programático del presente PTEP .</t>
  </si>
  <si>
    <t>Revisado el cronograma del presente componente programático del PTEP 2025, esta actividad está programada para ejecutarse en el mes de abril de 2025 por lo que al momento no se tenido avances en la actividad.</t>
  </si>
  <si>
    <t>Actividad programada para ser ejecutada en el mes de mayo, de acuerdo con el componente programático del presente PTEP .</t>
  </si>
  <si>
    <t>Revisado el cronograma del presente componente programático del PTEP 2025, esta actividad está programada para ejecutarse en el mes de mayo de 2025 por lo que al momento no se tenido avances en la actividad.</t>
  </si>
  <si>
    <t>En el primer trimestre de 2025 se han realizado acciones para dar cumplimiento al plan, iniciando con la revisión de 2 procesos contractuales:  1. Prestación de Servicios  y Licitación, se realizaron  para cada uno fichas de seguimiento, 2. Se adelantaron reuniones con el equipo de planeación y las 2 unidades ejecutoras para definir acciones a realizar  3. En mes de febrero fue aprobada la matriz de riesgos  V 34 que contiene los  riesgos contractuales y las acciones de seguimiento</t>
  </si>
  <si>
    <t>Revisado el cronograma del presente componente programático del PTEP 2025, esta actividad está programada para ejecutarse en el mes de agosto de 2025 por lo que al momento no se tenido avances en la actividad.</t>
  </si>
  <si>
    <r>
      <t xml:space="preserve">En el primer trimestre del año 2025 </t>
    </r>
    <r>
      <rPr>
        <b/>
        <sz val="11"/>
        <color rgb="FF000000"/>
        <rFont val="Arial"/>
        <family val="2"/>
      </rPr>
      <t>la Oficina Asesora de Comunicaciones realizó una (1) campaña de comunicación interna:  "VIVA RECARGADO"</t>
    </r>
    <r>
      <rPr>
        <sz val="11"/>
        <color rgb="FF000000"/>
        <rFont val="Arial"/>
        <family val="2"/>
      </rPr>
      <t xml:space="preserve"> que buscaba incentivar a los funcionarios y contratistas a utilizar al red social  interna viva engage. Como evidencia se carga en la carpeta habilitada el informe de la campaña implementada.</t>
    </r>
  </si>
  <si>
    <t>Verificado y evidenciado por parte de la  OAP</t>
  </si>
  <si>
    <r>
      <t xml:space="preserve">En el primer trimestre del año 2025 </t>
    </r>
    <r>
      <rPr>
        <b/>
        <sz val="11"/>
        <color rgb="FF000000"/>
        <rFont val="Arial"/>
        <family val="2"/>
      </rPr>
      <t>la Oficina Asesora de Comunicaciones realizó una (1) encuesta para medir el cumplimiento de los objetivos de la campaña interna implementada.</t>
    </r>
    <r>
      <rPr>
        <sz val="11"/>
        <color rgb="FF000000"/>
        <rFont val="Arial"/>
        <family val="2"/>
      </rPr>
      <t xml:space="preserve"> Esta herramienta permitió identificar el grado de apropiación que tenían los funcionarios y contratistas con la red social interna de la entidad "Viva Engage"  antes y después de la campaña, lo que permitió la toma de decisiones estratégicas por parte de la OAC para seguir fortaleciendo los canales internos comunicacionales. Como evidencia se carga en la carpeta habilitada los informes cuantitativo y cualitativo de la encuesta y la base de datos de los funcionarios y contratistas que participaron.</t>
    </r>
  </si>
  <si>
    <t>Durante el trimestre se actualizó el botón de Participa de la página web institucional, incluyendo información relacionada con la construcción del PTEP, Participaciones y consulta ciudadana. Enlace: https://forms.office.com/r/EdUVxwRY0A?origin=lprLink%20</t>
  </si>
  <si>
    <t>La actividad de socialización del esquema de publicaciones del Botón de Transparencia y Acceso a la Información pública de la SDSCJ se encuentra programada para mediados del segundo trimestre del año, conforme con el presente plan programático.</t>
  </si>
  <si>
    <t>Revisado el Plan programático del PTEP esta actividad está programada para ejecutarse en el siguiente trimestre</t>
  </si>
  <si>
    <t>Si bien el inicio de ejecución de las actividades relacionadas tienen como fecha de inicio a partir de febrero de 2025, su fecha de finalización es diciembre de la actual vigencia. En este sentido las actividades se programan para iniciar en el segundo semestre del año una vez revisadas y consolidadas la información que normativamente debe contener cada botón, de tal manera que pueda realizarse una adecuada socialización a los funcionarios y contratistas de la entidad.</t>
  </si>
  <si>
    <t>Revisado el Plan programático del PTEP y revisado el estado del botón de Transparencia y Participa, la actividad programó  para ejecutarse en el segundo semestre del año</t>
  </si>
  <si>
    <t>A la fecha no se encuentra registrada, en la plataforma de la Veeduría Distrital Colibrí, los compromisos adquiridos por la Entidad con la ciudadanía. 
La RdC correspondiente a la vigencia 2024 está programada para realizarse el próximo 24 de abril de 2025 por lo que en el evento de suscribirse compromisos con la ciudadanía se registrarán en la plataforma Colibrí y se harán los respectivos seguimientos periódicos.</t>
  </si>
  <si>
    <t>De acuerdo a la actividad definida, se tiene prevista realizar la primera jornada de sensibilización en el segundo trimestre del 2025, ya se esta realizando mesas de trabajo con la Oficina de Análisis de Información y estudios estratégicos.</t>
  </si>
  <si>
    <t>Teniendo en cuenta el componente programático del PTEP, esta actividad puede ser adelantada en el transcurso de la vigencia. Sin embargo, de acuerdo la observación del área, se hará seguimiento en el segundo trimestre del año</t>
  </si>
  <si>
    <t>El 25 de enero del 2025 fue publicado  el informe de gestión del 2024 de la SDSCJ en el botón transparencia, en la ruta: https://scj.gov.co/es/transparencia/planeacion-presupuesto-ingresos/informe-gestion</t>
  </si>
  <si>
    <t>Información revisada y evidenciada con documentos adjunto así como confirmada en el enlace descrito</t>
  </si>
  <si>
    <t>De acuerdo con lo planeado en el programático del PTEP  la socialización trimestralmente de los resultados del seguimiento de la gestión de las PQRSDF (Peticiones, Quejas, Reclamos, Sugerencias, Denuncias y Felicitaciones) radicadas por la Ciudadanía inicia á partir del mes de abril.</t>
  </si>
  <si>
    <t xml:space="preserve">Se remitió memorando dando los lineamientos del manual </t>
  </si>
  <si>
    <t xml:space="preserve">Se realizo capacitación el 17 de marzo  para la línea de supervisión, cargue Secop , manuales </t>
  </si>
  <si>
    <t xml:space="preserve">Se realizó una (1) publicación y un (1) seguimiento del PAA. Estos documentos se encuentran publicados en la página web </t>
  </si>
  <si>
    <t>Se adjunta Plan de trabajo Archivístico en el que se contempla que esta actividad se llevara acabo a partir del mes de Junio.</t>
  </si>
  <si>
    <t>Teniendo en cuenta el componente programático del PTEP, esta actividad fue programada por el área responsable para iniciar en el mes de junio por lo que en el siguiente reporte se debe evidenciar su cumplimiento</t>
  </si>
  <si>
    <t>Se adjunta Plan de trabajo Archivístico en el que se contempla que esta actividad se llevara acabo en los meses de julio y diciembre de 2025.</t>
  </si>
  <si>
    <t>De acuerdo a la actividad definida, se tiene prevista realizar la actividad de seguimiento en el mes de mayo de 2025.</t>
  </si>
  <si>
    <t>Teniendo en cuenta el componente programático del PTEP, esta actividad está programada por el área responsable para realizarse en el mes de mayo por lo que en el siguiente reporte se debe evidenciar su cumplimiento</t>
  </si>
  <si>
    <t>Teniendo en cuenta el componente programático del PTEP, esta actividad está programada por el área responsable para realizarse en el mes de abril por lo que en el siguiente reporte se debe evidenciar su cumplimiento</t>
  </si>
  <si>
    <r>
      <rPr>
        <b/>
        <sz val="10"/>
        <color rgb="FF000000"/>
        <rFont val="Arial"/>
        <family val="2"/>
      </rPr>
      <t xml:space="preserve">Enero:
</t>
    </r>
    <r>
      <rPr>
        <sz val="10"/>
        <color rgb="FF000000"/>
        <rFont val="Arial"/>
        <family val="2"/>
      </rPr>
      <t>En sinergia con la Oficina Asesora de Comunicaciones se realiza publicación en correos masivos sobre canales de denuncia por posibles actos de corrupción.</t>
    </r>
    <r>
      <rPr>
        <b/>
        <sz val="10"/>
        <color rgb="FF000000"/>
        <rFont val="Arial"/>
        <family val="2"/>
      </rPr>
      <t xml:space="preserve"> 
Marzo:
</t>
    </r>
    <r>
      <rPr>
        <sz val="10"/>
        <color rgb="FF000000"/>
        <rFont val="Arial"/>
        <family val="2"/>
      </rPr>
      <t xml:space="preserve">La Dirección de Gestión Humana realiza actualización del documento: F-GH-886 Declaración de Conflicto de Interés, para convocar en el mes de abril a los miembros de la Mesa Técnica de Integridad </t>
    </r>
  </si>
  <si>
    <r>
      <rPr>
        <b/>
        <sz val="10"/>
        <color rgb="FF000000"/>
        <rFont val="Arial"/>
        <family val="2"/>
      </rPr>
      <t xml:space="preserve">Para el primer trimestre 2025 se realizan las siguientes acciones:
Enero:
</t>
    </r>
    <r>
      <rPr>
        <sz val="10"/>
        <color rgb="FF000000"/>
        <rFont val="Arial"/>
        <family val="2"/>
      </rPr>
      <t xml:space="preserve">1. Se realiza convocatoria para la vigencia 2025 del grupo de gestores de integridad de la entidad. 
2. Se envía correo para confirmación o desistimiento de los miembros activos del grupo de gestores de integridad. 
3. Se publican resultados del test de percepción de integridad de la vigencia 2024.
</t>
    </r>
    <r>
      <rPr>
        <b/>
        <sz val="10"/>
        <color rgb="FF000000"/>
        <rFont val="Arial"/>
        <family val="2"/>
      </rPr>
      <t xml:space="preserve">Marzo
</t>
    </r>
    <r>
      <rPr>
        <sz val="10"/>
        <color rgb="FF000000"/>
        <rFont val="Arial"/>
        <family val="2"/>
      </rPr>
      <t>1. Se realizan las acciones de: 
*confirmación del grupo por parte de superiores jerárquicos de los servidores y servidoras postulados para hacer parte del grupo de gestores de integridad.
*elaboración por parte del grupo jurídico de la Dirección de Gestión Humana  de la resolución de reconocimiento del grupo de gestores de integridad de la vigencia 2025.
*Confirmación a los miembros antiguos y nuevos del reconocimiento del grupo de gestores de integridad de la vigencia 2025</t>
    </r>
  </si>
  <si>
    <t>Según el componente programático esta actividad se encuentra prevista para llevarse a cabo en el transcurso del segundo semestre de 2025.</t>
  </si>
  <si>
    <t>Teniendo en cuenta el componente programático del PTEP, esta actividad está programada por el área responsable para realizarse en el segundo semestre del año por lo que en los siguientes reportes se debe evidenciar su cumplimiento</t>
  </si>
  <si>
    <t>Respecto a esta actividad, la OAP ha tenido una reunión con el encargado de Relacionamiento con el Ciudadano en la que se adelantaron inicialmente de inducción frente a la actividad y como abordar la caracterización de ciudadanos y usuarios. Este tema fue incluido en la mesa de relacionamiento que se citó para el día 31 de marzo pero que no fue posible realizarse por falta de quórum. La nueva reunión se programó para el 14 de abril, 2:30 horas de la tarde</t>
  </si>
  <si>
    <t>La estrategia de Rendición de Cuentas fue elaborada de manera participativa, aprobada y socializada a través de la página web institucional. Esta estrategia es base para el actual proceso de rendición de cuentas que adelanta la SDSCJ en cumplimiento de las normas aplicables y de la circular expedida por la Veeduría Distrital.</t>
  </si>
  <si>
    <t>La estrategia de Participación Ciudadana fue elaborada, aprobada y socializada a través de la página web institucional. Esta estrategia contiene una serie de estrategias que buscan que la SDSCJ fortalezca su modelo de transparencia y relacionamiento con el ciudadano a través de acciones participativas</t>
  </si>
  <si>
    <t>Durante el primer trimestre del año se realizó una capacitación dirigida a usuarios internos los cuales hacen parte directa del proceso de rendición de cuentas. Esta capacitación se encuentra documentada y evidenciada</t>
  </si>
  <si>
    <t>De acuerdo con la información suministrada por la Subsecretaria de Seguridad y Convivencia, el dialogo ciudadano se encuentra programado para finales del mes de abril de 2025 por lo que en el próximo reporte será  informado conforme su desarrollo</t>
  </si>
  <si>
    <t>De acuerdo con la información suministrada por las áreas, esta actividad se encuentra programada para los meses de abril y noviembre; mientras que los reportes trimestrales iniciaran en una vez finalice el mes de abril de 2025 por lo que en el próximo reporte será  informado conforme su desarrollo</t>
  </si>
  <si>
    <t>Los reportes trimestrales de seguimiento al Plan de Participación Ciudadana se realiza luego de finalizar el mes de abril toda vez que el Plan fue aprobado en marzo de 2025.</t>
  </si>
  <si>
    <t>La evaluación de cumplimiento al Plan de Participación Ciudadana se programó, según en componente programático del PTEP, para el último mes de la actual vigencia</t>
  </si>
  <si>
    <t>La evaluación de la Rendición de Cuentas se programó, según en componente programático del PTEP, para el último mes de la actual vigencia</t>
  </si>
  <si>
    <t xml:space="preserve">Al momento solo se ha recopilado información para mapear y fortalecer la comunicación interna, la gestión de riesgos y la articulación de estrategias de transparencia, buscando inicialmente la identificación de actores internos y flujos de información. Se llevó a cabo reunión con líder de Atención y Relación con el Ciudadano para revisar estos temas. </t>
  </si>
  <si>
    <t>Los enlaces de la OAP se encuentran en la identificación de información para adelantar las actividades programadas.</t>
  </si>
  <si>
    <t xml:space="preserve">Al momento solo se ha recopilado información para mapear y fortalecer la comunicación interna, la gestión de riesgos, la articulación de estrategias de transparencia, la rendición de cuentas, buscando inicialmente la identificación de actores externos y flujos de información. Se llevó a cabo reunión con líder de Atención y Relación con el Ciudadano para revisar estos temas. </t>
  </si>
  <si>
    <t>La capacitación se encuentra proyectada para realizarse en segundo trimestre del año, atendiendo el cronograma definido en el componente programático del PTEP</t>
  </si>
  <si>
    <t>Convocar oportunamente a la ciudadanía, grupos de valor e interés  a participación en los espacios de diálogos ciudadanos y audienciencia de rendición de cuentas</t>
  </si>
  <si>
    <t>F-DE-1510
V2</t>
  </si>
  <si>
    <t>1.2.1</t>
  </si>
  <si>
    <t>1.2.2</t>
  </si>
  <si>
    <t>1.2.3</t>
  </si>
  <si>
    <t>* Modificación de meta y/o producto a solicitud del responsable de su ejecución. Acta de fecha 29/05/2025</t>
  </si>
  <si>
    <t>* Se modificaron cambios en fechas de entregra de productos y/o alcance de la meta a solicitud de los responsable de la ejecución de la meta. Ver fichas de solicitud de modificación y Acta del 29/05/2025</t>
  </si>
  <si>
    <t>29 de mayo de 2025</t>
  </si>
  <si>
    <t>1.4.1</t>
  </si>
  <si>
    <t>1.5.2</t>
  </si>
  <si>
    <t>1.5.3</t>
  </si>
  <si>
    <t>I TRIMESTRE (ENERO A MARZO)
REPORTE 7 DE ABRIL</t>
  </si>
  <si>
    <t>De acuerdo con el cronograma establecido ésta actividad está programada para iniciar a partir de agosto de 2025 lo que solo hasta el reporte octubre o de enero 2026 se contará con un avance real</t>
  </si>
  <si>
    <t>La revisión y actualización anual del procedimiento de gestión de Peticiones, quejas, reclamos, sugerencias y denuncias, según en componente programático del PTEP, se proyecta a partir del mes de agosto de la actual vigencia</t>
  </si>
  <si>
    <t>Se llevó a cabo medición mensual de los meses de enero, febrero y marzo del canal telefónico de atención al ciudadano dejando los respectivos soportes y registros</t>
  </si>
  <si>
    <t>Se llevó a cabo encuesta telefónica de satisfacción de atención al ciudadano, con periodicidad mensual en los meses de enero, febrero y marzo dejando los respectivos soportes y registros</t>
  </si>
  <si>
    <t>Esta actividad se encuentra proyecta para ejecutarla durante la actual vigencia. Sin embargo ha sido puesta en el orden del día de la Mesa Técnica de Relacionamiento con el Ciudadano para que desde allí se pueda adelantar el inventario de tramites y OPAS de la entidad. La mesa está citada para el 14 de abril de 2025</t>
  </si>
  <si>
    <t>De acuerdo con el cronograma establecido ésta actividad está programada ejecutarse en el transcurso de 2025. Pese a ello ya ha sido puesta en consideración para adelantar el tema en la Mesa de Relacionamiento con el Ciudadano</t>
  </si>
  <si>
    <t>Se han adelantado las encuestas de los visitantes en la Cárcel Distrital en cada fin de semana de los tres (3) meses
Las evidencias son: (1) las encuestas realizadas por los visitantes (2) el cuadro de consolidación de la calificación frente al trámite</t>
  </si>
  <si>
    <t>La realización de la semana de Gestión de Conocimiento e Innovación en la SDSCJ se encuentra programada para el segundo semestre del año, de conformidad con el cronograma del componente programático del PTEP</t>
  </si>
  <si>
    <t>De acuerdo con lo establecido por el área responsable y según el cronograma del componente programático del PTEP, esta actividad se encuentra programada para el segundo semestre del año</t>
  </si>
  <si>
    <t>Los avances de la política de gestión del conocimiento y la innovación, así como las buenas prácticas, se proyectan ser llevadas y presentadas ante el Comité Institucional de Gestión y Desempeño entre el segundo y tercer trimestre del año, de conformidad con el cronograma del componente programático del PTEP</t>
  </si>
  <si>
    <t>De acuerdo con lo establecido por el área responsable y según el cronograma del componente programático del PTEP, esta actividad se encuentra programada para el segundo o tercer trimestre del año</t>
  </si>
  <si>
    <t>las iniciativas innovadoras en la SDSCJ se proyectan ser llevadas y presentadas ante el Comité Institucional de Gestión y Desempeño entre el segundo y tercer trimestre del año, de conformidad con el cronograma del componente programático del PTEP</t>
  </si>
  <si>
    <t>"Durante el segundo trimestre de 2025, se elaboró el ""Informe de Evaluación a los Riesgos de Corrupción - I Cuatrimestre de 2025"", el cual fue remitido al Despacho, con copia a la Oficina Asesora de Planeación (OAP), el 23 de mayo de 2025, mediante el memorando No. 3-2025-20033.
Es importante precisar que este informe estaba inicialmente programado para ser elaborado en el mes de abril. Sin embargo, la Oficina Asesora de Planeación confirmó la actualización y modificación de la programación como primera línea de defensa, estableciendo su presentación de manera cuatrimestral, quedando reprogramado para el 6 de mayo de 2025.
En este sentido, se aclara que la ejecución del informe en el mes de mayo obedeció a ajustes derivados de externalidades del proceso, específicamente por la decisión de la OAP de modificar la periodicidad del reporte, pasando de trimestral a cuatrimestral.
El informe fue publicado en la página web de la entidad, en la siguiente ruta:
Transparencia y Acceso a la Información Pública → Planeación, presupuesto e informes → Informes de la Oficina de Control Interno → Informes de Ley y/o Seguimiento → Programación de Transparencia y Ética Pública → 2025.
Enlace directo al documento:
https://scj.gov.co/sites/default/files/control/Informe%20de%20Evaluaci%C3%B3n%20a%20los%20Riesgos%20de%20Corrupci%C3%B3n%20I%20Cuatrimestre%20de%202025.pdf"</t>
  </si>
  <si>
    <t>En el segundo trimestre del año 2025 la Oficina Asesora de Comunicaciones realizó una (1) encuesta para evaluar el alcance y la efectividad de la campaña "#Cuidar esactuar" orientada a fomentar entre funcionarios y contratistas el conocimiento, la participación y la apropiación de buenas prácticas ambientales en el entorno laboral.</t>
  </si>
  <si>
    <t>Esta acción está supeditada a la generación de la línea base y los riesgos a definir. se debe solicitar ampliación de la misma a corte 30/09/2025, teniendo en cuenta que se movió así para el ajuste del normograma</t>
  </si>
  <si>
    <t>1. No se realiza reporte de ejecución de esta actividad a corte 30 de junio, teniendo en cuenta que las fechas fueron actualizadas ara cumplimiento en el segundo semestre de la vigencia 2025</t>
  </si>
  <si>
    <t>La meta correspondiente a una "Campaña de sensibilización sobre canales de denuncia" se encuentra programada para ser ejecutada en el segundo semestre del año de acuerdo con el componente programático del presente PTEP .</t>
  </si>
  <si>
    <t>De acuerdo con el cronograma establecido ésta actividad tiene fecha de culminación a finales del segundo semestre del año.</t>
  </si>
  <si>
    <t>Meta reportada y cumplida en el trimestre anterior</t>
  </si>
  <si>
    <t xml:space="preserve">A pesar que para esta meta se solicitó modificación en el cronograma, se logró adelantar la etapa preliminar de conformación y revisión del normograma. Este fue  publicado en la pagina de la SDSCJ, sección Transparencia, julio de 2025. </t>
  </si>
  <si>
    <t xml:space="preserve">Dependencia Responsable </t>
  </si>
  <si>
    <t>Se llevo a cabo la actualización de la matriz de riesgos de corrupción, que incluye el riesgo LA/FT acorde a necesidad de los procesos, se generó ajuste a un riesgo de gestión de comunicaciones y en el transcurso de la vigencia se continuará con el proceso de actualización y/o revisión correspondiente.
Link: https://scj.gov.co/sites/default/files/planeacion/F-FI-1384%20Matriz%20General%20de%20Riesgos%20de%20Corrupci%C3%B3n%20Version%2026%20-%20I%20cuatrim%202025.xlsx</t>
  </si>
  <si>
    <t>Verificado y evidenciado en el enlace adjunto. Validado respecto a la evidencia cargada en el SharePoint del PTEP II seguimiento</t>
  </si>
  <si>
    <t>De acuerdo en lo establecido en la Política de Administración de riesgos de la Entidad por parte  de la Dirección de Tecnologías y Sistemas de la Información, se realizó  seguimiento al cargue de las evidencias  en cumplimiento a los controles definidos en la Matriz de riesgos de seguridad de la información del primer cuatrimestre del 2025   y se presento el informe a la Oficina Control Interno.</t>
  </si>
  <si>
    <t>1. Se generó el Informe de Riesgos de Corrupción correspondiente al primer cuatrimestre de la vigencia 2025, donde se evidencia el seguimiento como segunda línea de defensa a los riesgos de corrupción y LA/FT, tal y como lo establece la política de administración de riesgos de la entidad que se encuentra vigente
Link Informe Corrupción I Cuatrimestre 2025: https://scj.gov.co/sites/default/files/control/Informe%20Riesgos%20de%20Corrupci%C3%B3n%20-%20I%20cuatrimestre%202025.pdf</t>
  </si>
  <si>
    <t>1. Se realizó la solicitud al comité institucional de la coordinación de control interno - CICCI - para la aprobación de la actualización de la política de administración de riesgos de la entidad; esta se llevo a cabo el día 03 de julio en un comité extraordinario  donde se aprobó dicha actualización.
Link grabación del comité CICCI: https://teams.microsoft.com/l/meetingrecap?driveId=b%21b6pSWWxDwEC_ilsT666grdxEl_coO9BIms9l7vzYW56AZku5xgBwQJ-JWi9jweku&amp;driveItemId=01ZSRGFOYZINLUBZGR4RDYJXS5LSR3IDQI&amp;sitePath=https%3A%2F%2Fscjgovcol-my.sharepoint.com%2F%3Av%3A%2Fg%2Fpersonal%2Fkarol_parraga_scj_gov_co1%2FERlDV0Dk0eRHhN5dXKO0DggBguhh_5Ui0ZkHb5WlR2XOCg&amp;fileUrl=https%3A%2F%2Fscjgovcol-my.sharepoint.com%2F%3Av%3A%2Fg%2Fpersonal%2Fkarol_parraga_scj_gov_co1%2FERlDV0Dk0eRHhN5dXKO0DggBguhh_5Ui0ZkHb5WlR2XOCg&amp;iCalUid=040000008200E00074C5B7101A82E00800000000FC5FA873F8E5DB01000000000000000010000000E281E2E61F9ABF45B0DEEFFCD0324C6F&amp;threadId=19%3Ameeting_OTgxODg4OTAtMTAzOC00MGI3LWFkMGMtYzQ0OWJlNTI4ODNk%40thread.v2&amp;organizerId=8bb2c31b-f1f5-479c-8199-156cc0cd3d64&amp;tenantId=b096652d-23db-4751-aa7e-04b22767aec3&amp;callId=6dce8192-2f50-4687-992e-591e152adfcb&amp;threadType=Meeting&amp;meetingType=Scheduled&amp;subType=RecapSharingLink_RecapChiclet</t>
  </si>
  <si>
    <t xml:space="preserve">Se solicitó, mediante formato F-DE-1496, consecutivo 3, la modificación en el cronograma de las metas 1.2.2. Conforme al procedimiento y la justificación presentada, la OAP aprobó la modificación. De acuerdo con lo expuesto por la profesional para Riesgos, la meta será evidenciada teniendo en cuenta el avance de las metas asociadas. </t>
  </si>
  <si>
    <t xml:space="preserve">Se solicitó, mediante formato F-DE-1496, consecutivo 3, la modificación en el cronograma de las metas 1.2.3. Conforme al procedimiento y la justificación presentada, la OAP aprobó la modificación. De acuerdo con lo expuesto por la profesional para Riesgos, la meta será evidenciada teniendo en cuenta el avance de las metas asociadas. </t>
  </si>
  <si>
    <t xml:space="preserve">Se solicitó, mediante formato F-DE-1496, consecutivo 3, la modificación en el cronograma de las metas 1.2.4. Conforme al procedimiento y la justificación presentada, la OAP aprobó la modificación. De acuerdo con lo expuesto por la profesional para Riesgos, la meta será evidenciada teniendo en cuenta el avance de las metas asociadas. </t>
  </si>
  <si>
    <t>En el segundo trimestre del año 2025, la Oficina Asesora de Comunicaciones cumplió con la actividad, mediante la publicación estratégica y constante del canal de denuncias de actos de corrupción en los medios internos y externos. Durante el trimestre se realizaron 3 publicaciones relacionadas en canales externos y  8 en canales internos. Como evidencia se carga en la carpeta habilitada el reporte de las publicaciones</t>
  </si>
  <si>
    <t>Verificado y validado respecto a la evidencia cargada en el SharePoint del PTEP II seguimiento</t>
  </si>
  <si>
    <t xml:space="preserve">Se solicitó, mediante formato F-DE-1496, consecutivo 3, la modificación en el cronograma de las metas 1.4.1. Conforme al procedimiento y la justificación presentada, la OAP aprobó la modificación. De acuerdo con lo expuesto por la profesional para Riesgos, la meta será evidenciada teniendo en cuenta el avance de las metas asociadas. </t>
  </si>
  <si>
    <t>De acuerdo con el registro, está meta se reportó como cumplida en el trimestre anterior</t>
  </si>
  <si>
    <t>En el mes de mayo se adelantó una reunión en conjunto con Jurídica y OAP para revisar la ficha análisis DOFA para Licitaciones y el impacto en la construcción de los riesgos. Se programó una nueva sesión para el mes de julio y poder iniciar planteamiento de los riesgos.</t>
  </si>
  <si>
    <t xml:space="preserve">La Dirección Jurídica y Contractual, mediante formato F-DE-1496, consecutivo 1, solicitó modificación en el cronograma de las metas 1.5.2 y 1.5.3. Conforme al procedimiento y la justificación presentada, la OAP aprobó la modificación. De acuerdo con lo expuesto por la Dirección Jurídica, la meta será evidenciada teniendo en cuenta el avance de las metas asociadas. </t>
  </si>
  <si>
    <t>En el segundo trimestre se desarrollaron actividades encaminadas al Plan de Cumplimiento, como lo son el consolidado normativo y su publicación; la consolidación de la línea base ; y la  elaboración del plan de cumplimiento para consolidar la información. La aprobación del Plan de Cumplimiento está programada para el tercer trimestre del año.</t>
  </si>
  <si>
    <t>Verificado y validado con las demás carpetas del numeral 1.5. cargadas en el SharePoint del PTEP II seguimiento. Falta incluir evidencias de la aprobación, cuando se haya cumplido.</t>
  </si>
  <si>
    <r>
      <rPr>
        <b/>
        <sz val="11"/>
        <rFont val="Arial"/>
        <family val="2"/>
      </rPr>
      <t xml:space="preserve">Subsecretaría de Seguridad y Convivencia:
</t>
    </r>
    <r>
      <rPr>
        <sz val="11"/>
        <rFont val="Arial"/>
        <family val="2"/>
      </rPr>
      <t>Se realiza actualización en la página web de la entidad, publicando las actas de sesiones ordinarias, extraordinarias, el protocolo y el informe, correspondientes al Trim-IV de 2024 de la Comisión Distrital de Seguridad, Comodidad y Convivencia en el Fútbol de Bogotá</t>
    </r>
  </si>
  <si>
    <t>Para el mes de junio se solicitó a las diferentes dependencias la recopilación de la información de redes Internas y externas en la matriz "Instancias de coordinación". El plazo de entrega es para el 4 de julio y la información allí recopilada tendrá un informe resumen  de la misma. De igual manera, se genero un reporte en formato Excel desde SIGA con las solicitudes internas (memorandos) a corte de 15 de junio dando como resultado 24,090 solicitudes entre dependencias de la SDSCJ</t>
  </si>
  <si>
    <t>En el segundo del año 2025 la Oficina Asesora de Comunicaciones realizó una (1) campaña de comunicación interna:  “#CuidarEsActuar” que buscaba fomentar entre funcionarios y contratistas el conocimiento, la participación y la apropiación de buenas prácticas ambientales. Como evidencia se carga en la carpeta habilitada el informe de la campaña.</t>
  </si>
  <si>
    <t>Para el mes de mayo, se realizó solicitud de diligenciamiento de la matriz "Instancias de coordinación"</t>
  </si>
  <si>
    <t>Subsecretaría de Seguridad y Convivencia:
Se realiza la actualización en la página web de la entidad de las sesiones correspondientes al Trim-I de la Comisión Distrital de Seguridad, Comodidad Distrital en el Fútbol de Bogotá. En dicho espacio reposan las actas ordinarias y extraordinarias, y el informe correspondiente.</t>
  </si>
  <si>
    <t>Durante el trimestre se actualizó el botón de Participa de la página web institucional, incluyendo información relacionada con: Participación para el Diagnóstico de Necesidades e Identificación de Problemas respecto a: Preguntas ciudadanas y respuestas Rendición de cuentas 2024, Estrategia de Participación Ciudadana 2025, Plan de Participación Ciudadana 2025, actualización del Plan de ejecución anual del Programa de Transparencia y Ética Pública 2025 V2. Link: https://scj.gov.co/es/participa/participacion-diagnostico</t>
  </si>
  <si>
    <t>La matriz esquema de publicación se encuentra revisada. Al momento se encuentra en elaboración de la resolución con la cual debe aprobarse la matriz. Posteriormente debe revisarse por parte de Jurídica previo a su firma por parte del Secretario de SCJ</t>
  </si>
  <si>
    <t xml:space="preserve">Se solicitó, mediante formato F-DE-1496, consecutivo 5, la modificación en el cronograma de las metas 3.1.2. Conforme al procedimiento y la justificación presentada, la OAP aprobó la modificación. En ese sentido se actualizó la matriz esquema de publicación conforme el anexo 1 y 2 de la Resolución 1519 y se publicó en la página web institucional. De otro lado se efectuaron alertamientos para que las dependencias actualizaran información de la página. </t>
  </si>
  <si>
    <t>A corte de 30 de junio de 2025, la Oficina de Análisis de Información y Estudios Estratégicos ha realizado seis (6) publicaciones de datos abiertos en el Portal de Datos Abiertos de Bogotá. (enero, febrero, marzo, abril, mayo y junio), cumpliendo así la meta programada para este periodo.</t>
  </si>
  <si>
    <t>Teniendo en cuenta que el informe se elabora una vez al año, esta actividad ya fue cumplida en el primer trimestre del 2025 con la información correspondiente al  año 2024</t>
  </si>
  <si>
    <t xml:space="preserve">Se solicitó, mediante formato F-DE-1496, consecutivo 2, la modificación de las meta 3.1.8. Conforme al procedimiento y la justificación presentada, la OAP aprobó la modificación. De acuerdo con lo expuesto la meta se cumplió en el trimestre anterior. </t>
  </si>
  <si>
    <t xml:space="preserve">Para el segundo trimestre se han realizado 1 publicación web de seguimiento al Plan Anual de Adquisiciones. Dando un acumulado de 3 publicaciones en el año. Estas publicaciones se encuentran disponibles en el siguiente enlace:  
Plan anual de adquisiciones | Secretaría Distrital de Seguridad, Convivencia y Justicia </t>
  </si>
  <si>
    <t>Se realizaron 4 capacitaciones en las cuales se abordaron temas relacionados con los lineamientos de Gestión Documental. Se adjunta evidencia de las capacitaciones realizadas</t>
  </si>
  <si>
    <t>De acuerdo con lo programado por la OAC, en el primer trimestre cumplieron la meta programada para el semestre. Durante el segundo semestre del año realizaran la segunda capacitación</t>
  </si>
  <si>
    <t>Durante el trimestre se efectuó un seguimiento a la matriz de transparencia el cual fue publicado en la página web institucional. Puede ser consultada en el enlace: https://scj.gov.co/sites/default/files/instrumentos_gestion_informacion/Monitoreo%20V%20Bot%C3%B3n%20de%20Transparencia%201T-2025.xlsx</t>
  </si>
  <si>
    <t>El segundo seguimiento a la matriz de transparencia se encuentra programada para realizarse durante el último mes del segundo cuatrimestre, conforme a la periodicidad fijada por el equipo de Transparencia de la OAP</t>
  </si>
  <si>
    <t>"Durante el segundo trimestre de 2025, se elaboró el “Informe de Seguimiento al cumplimiento de la Ley 1712 de 2014 y de la Resolución 1519 de 2020 anexo 1 y 2 vigencia 2025”, el cual fue comunicado al Despacho, con copia a la Oficina Asesora de Planeación (OAP), el 22 de mayo de 2025, mediante el memorando No. 3-2025-19899.  
Adicionalmente, el informe fue publicado en la página web de la entidad, en la siguiente ruta: Transparencia y Acceso a la Información Pública → Planeación, presupuesto e informes → Informes de la Oficina de Control Interno → Informes de Ley y/o Seguimiento → 2025 → Seguimiento Ley 1712 de 2024.
Enlace directo al documento:
https://scj.gov.co/sites/default/files/control/InfSegimientoLey1712-2025.pdf"</t>
  </si>
  <si>
    <t xml:space="preserve">Abril:
1. Se realiza 1° sesión del grupo de gestores de integridad el 28 de abril de 2025 con el objetivo de presentar plan de trabajo del grupo de gestores de integridad de la vigencia, plan cultura de integridad.
2. Se remite información a la Alcaldía sobre la resolución 0033 del 27 de marzo de 2025 por medio de la cual se reconoce al grupo de gestores de integridad de la vigencia y se diligencia y carga el formato con los datos de los servidores y servidoras integrantes del grupo. 
Mayo:
1. Se realiza publicación de pieza grafica correspondiente al valor del respeto en canales como banner en intranet , pantallas y mailing. 
2. Se reciben las propuestas de actividades de la vigencia por parte de los subgrupos del grupo de gestores de integridad.
Junio:
1. Se publica pieza grafica de valor de la honestidad
2. Se actualiza y publica plan de cultura de integridad de la vigencia 2025
3. Se reciben evidencias de los equipos por centro de trabajo del grupo de gestores de integridad sobre la implementación de su plan de trabajo: nivel central piso 6 y cárcel distrital
3. Con el apoyo de la Veeduría Distrital y en el marco del módulo de bienestar se realiza la charla del día del servidor público y los valores del código de integridad del 27 de junio. </t>
  </si>
  <si>
    <t>Esta actividad se encuentra programada para ser ejecutada durante el mes de julio de 2025, es decir, su avance será reportado para el tercer trimestre del año.</t>
  </si>
  <si>
    <t>De acuerdo con el cronograma establecido, esta meta se programa para ejecutar en julio, por lo que su avance se evidenciará en el reporte del tercer trimestre del año.</t>
  </si>
  <si>
    <t>Meta cumplida en el primer trimestre de la actual vigencia</t>
  </si>
  <si>
    <t>De acuerdo con lo programado, la Meta fue cumplida y reportada en el primer trimestre de la actual vigencia</t>
  </si>
  <si>
    <t xml:space="preserve">Para el mes de junio se realizó encuesta de conocimientos tanto a las ciudadanías como a servidores públicos de la SDSCJ respecto a temas de Participación, Rendición de Cuentas y Transparencia para generar un cronograma de socializaciones y capacitaciones </t>
  </si>
  <si>
    <t>Subsecretaría de Seguridad y Convivencia:
Se realiza convocatoria oportuna a través de la página web de la entidad, para la asistencia al diálogo ciudadano "Distritos Seguros: juntos contribuyendo a mejorar las condiciones de seguridad en nuestra ciudad”, el cual se llevó a cabo el 22 de mayo de 2025 a las 9:00 am.
*Evidencia: Convocatoria publicada en la página web de la SDSCJ.</t>
  </si>
  <si>
    <t>La OAP realizó el acompañamiento permanente a la RdC 2024 audiencia pública que se llevó a cabo el día 29 de abril desde las 8:30 a.m.
El equipo de la OAP dirigió y lideró todo el proceso previo, recopilando y consolidando información, y lideró el componente logístico para la realización del evento</t>
  </si>
  <si>
    <t>La Oficina Asesora de Comunicaciones (OAC) logró cumplir con esta actividad mediante la publicación constante de piezas comunicacionales diseñadas bajo principios de lenguaje claro y comprensible. Durante el primer trimestre del 2025, se publicaron once (11) piezas con información sobre servicios de la entidad tales como: la Asistencia Integral a la Denuncia (AIDE), pagos de comparendos contrarios a la convivencia a través del botón PSE de la plataforma LICO, la Línea 123, Casa Libertad, entre otros. Como evidencia se carga en la carpeta habilitada el reporte de las publicaciones</t>
  </si>
  <si>
    <t>Mediante correo electrónico se solicito a las áreas responsables de publicar información en la página web, la revisión de sus esquemas para la actualización de la información pública. Así mismo se generaron alertas en torno a la obligación de mantener la información actualizada en el sitio web en cumplimiento de las disposiciones en materia de Transparencia y Acceso a la Información.</t>
  </si>
  <si>
    <t>Inicialmente se realizó un alertamiento dirigido a las dependencias de la SDSCJ responsables de generar información y publicarla en la pagina web. Posteriormente, teniendo en cuenta los resultados del informe de seguimiento al Botón de Transparencia, realizado por la oficina de Control Interno, fueron socializados los resultados con todas las dependencias y sus respectivos enlaces para que, según las recomendaciones de la OCI, se adelantaran las acciones de mejora. En ese sentido, algunas áreas, como la financiera, actualizaron información.</t>
  </si>
  <si>
    <t>A la fecha no se han generado compromisos con la ciudadanía por lo tanto no se encuentra reportado ninguno en la plataforma de la Veeduría Distrital Colibrí. 
La RdC correspondiente a la vigencia 2024 señalizó el día 29 de abril de 2025. En ella no suscribieron compromisos con la ciudadanía.</t>
  </si>
  <si>
    <t>De acuerdo a lo solicitado en la actividad, por parte de la Dirección de Tecnologías y Sistemas de la Información, se realizó en el mes de mayo la socialización y la charla sobre datos abiertos por medio de IDECA sobre el uso del portal de datos abiertos para toda la Entidad.</t>
  </si>
  <si>
    <t>Para el mes de mayo de 2025, la OAC publicó la primera pieza comunicativa que correspondió a la Guía para la Medición de la Calidad de las Respuestas a la Peticiones Ciudadanas, la cual contó con 15 días de duración en la Intranet de la entidad.</t>
  </si>
  <si>
    <t>Se remite el memorando dando lineamiento del manual y la guía de supervisión resaltando la publicación de documentos en SECOP</t>
  </si>
  <si>
    <t>Se realizó capacitación el día jueves 26 de marzo  a supervisores y contratistas sobre las generalidades del manual y la guía de supervisión en cargue de documentos SECOP</t>
  </si>
  <si>
    <t>Se publica en la pagina web de la SDCJ mensualmente la actualización respecto a la ejecución presupuestal para cada unidad ejecutora durante la vigencia 
Ruta: https://scj.gov.co/es/transparencia/planeacion-presupuesto-ingresos/ejecucion-presupuestal</t>
  </si>
  <si>
    <t>Se adjunta plan de trabajo con corte a 30 de junio conforme al cual se realizaron 3 sesiones de trabajo para la actualización del registro o inventario de activos de información, como allí se encuentra planteado.</t>
  </si>
  <si>
    <t>Se adjunta campaña realizada en el primer semestre de la vigencia con sus correspondientes piezas de comunicación en los meses de abril, mayo y junio</t>
  </si>
  <si>
    <t>La Oficina Asesora de Comunicaciones (OAC) cumplió con esta actividad mediante la elaboración y difusión mensual de piezas comunicacionales diseñadas bajo principios de lenguaje claro, amable y cercano. Durante el segundo trimestre del 2025,  se publicaron 18 piezas evidenciando el avance en la gestión de la entidad en temas como: las atenciones en casa de justicia, las nuevas funcionalidades de la Línea 123, múltiples capturas en las cámaras multisensor, la reducción del crimen en diferentes localidades, entre otras. Como evidencia se carga en la carpeta habilitada el reporte de las publicaciones realizadas.</t>
  </si>
  <si>
    <t>No hubo programación para el trimestre, toda vez que la actividad tiene una periodicidad semestral y fue ejecutada en el primer trimestre, por lo que se encuentra la evidencia en la carpeta del mismo periodo</t>
  </si>
  <si>
    <t>La Oficina Asesora de Comunicaciones (OAC) cumplió con esta actividad mediante la implementación de un plan de monitoreo trimestral que incluyó la revisión aleatoria de documentos digitales publicados en el sitio web institucional. Para ello, se seleccionaron muestras representativas de diferentes procesos y se evaluaron aspectos clave de accesibilidad. Los hallazgos de cada monitoreo fueron sistematizados en informes que permitieron identificar avances, brechas y oportunidades de mejora, los cuales fueron compartidos con las áreas responsables para fortalecer las buenas prácticas en la publicación de contenidos accesibles y asegurar el cumplimiento de la normativa vigente en inclusión digital. Como evidencia se carga en la carpeta habilitada el informe de monitoreo aleatorio del trimestre y los correos de alertamiento a las áreas identificadas con observaciones.</t>
  </si>
  <si>
    <t>Conforme los programado el segundo seguimiento se realiza en el mes de agosto de 2025</t>
  </si>
  <si>
    <t>Abril:
1. Se realiza 1° sesión del grupo de gestores de integridad el 28 de abril de 2025 con el objetivo de presentar plan de trabajo del grupo de gestores de integridad de la vigencia y socialización del  plan cultura de integridad, esta misma acción se llevo a cabo el 30 de abril con los miembros de la mesa técnica de integridad</t>
  </si>
  <si>
    <t xml:space="preserve">Abril: 
1. Se envía correo a los miembros de la Mesa Técnica de Integridad con el documento  F-GH-886 Declaración de Conflicto de Interés, para su revisión y sugerencias sobres los ajustes realizados, para posterior convocatoria de aprobación. 
2. Se realiza la 1° sesión de la Mesa Técnica de Integridad el 30 de abril en la cual se presenta el plan de trabajo del grupo de gestores de integridad y se realizan los ajustes del documento PD-GH-019 Declaración de Conflicto de Interés
Mayo:
1. Se realiza el ajuste del documento PD-GH-19: Declaración de Conflicto de Intereses en el Ejercicio del Servicio Público 
2. Se reciben las propuestas de actividades de la vigencia por parte de los subgrupos del grupo de gestores de integridad. 
Junio:
1. Se realizó la actualización  PD-GH-19: Declaración de Conflicto de Intereses en el Ejercicio del Servicio Público,
2. Se publica pieza grafica de sinergia distrital de declaración de bienes y rentas y conflicto de intereses.
3. El equipo de registro emite un borrador de documento sobre la ley 2013 de personas expuestas políticamente </t>
  </si>
  <si>
    <t>La actualización anual de preguntas frecuentes publicadas en la Página Web se programó, según en componente programático del PTEP, a partir del mes de agosto de la actual vigencia</t>
  </si>
  <si>
    <t>La revisión y actualización anual del procedimiento de gestión de Peticiones, quejas, reclamos, sugerencias y denuncias, según el componente programático del PTEP, se proyecta a partir del mes de agosto de la actual vigencia</t>
  </si>
  <si>
    <t>En el marco del contrato 519 de 2024 para los meses de abril, mayo y junio del año 2025, se cuenta con la funcionalidad de tarificación para las extensiones a través de las cuales se realizará la medición de los tiempos de atención de las llamadas.
El servicio de tarificación se encuentra habilitado, permitiendo exportar los reportes de tiempo de atención y duración de llamada. https://tarificadorucetb.etb.com.co/PCSISTEL8/Account</t>
  </si>
  <si>
    <t>En el marco del contrato 519 de 2024 para los meses de  abril, mayo y junio del año 2025, tiene a disposición la primera versión de encuesta de satisfacción telefónica implementada. El grupo de Atención y Servicio al Ciudadano cuenta con los accesos correspondientes para la consulta y descargue de los reportes con el detalle de las respuestas de cada encuesta realizada. https://v3.centre.lavenirapps.co/dashboard</t>
  </si>
  <si>
    <t>Conforme con el cronograma fijado para ésta actividad se programa ejecutar en el transcurso de 2025. Aún así se ha adelantando el tema en las Mesas de Relacionamiento con el Ciudadano realizadas.</t>
  </si>
  <si>
    <t>Durante los meses de abril, mayo y junio, por parte de la Cárcel Distrital se adelantaron las encuestas de satisfacción que fueron realizadas por parte de los visitantes de las PPL que ingresan los fines de semana, en la encuesta se evalúan: aspectos de la facilidad de ingreso al portal, identificación del familiar, si se desea obtener mayor información y si se presentan observaciones adicionales.
Adicional, se genera un estadístico que se consolida los valores mes a mes reportado los resultados numéricos de las encuestas de satisfacción</t>
  </si>
  <si>
    <t>Conforme el cronograma del componente programático del PTEP, esta actividad se encuentra programada para ejecutarse el segundo o tercer trimestre del año</t>
  </si>
  <si>
    <t>Los avances de la política de gestión del conocimiento y la innovación, así como las buenas prácticas, se proyectan ser llevadas y presentadas ante el Comité Institucional de Gestión y Desempeño entre el tercer trimestre del año, de conformidad con el cronograma del componente programático del PTEP</t>
  </si>
  <si>
    <t>Conforme el cronograma del componente programático del PTEP, esta actividad se encuentra programada para ejecutarse en el tercer trimestre del año</t>
  </si>
  <si>
    <t>La OAP ha participado de talleres en torno al conocimiento, sin embargo la semana de Gestión del Conocimiento se encuentra programada para llevarse a cabo en el segundo semestre del año.</t>
  </si>
  <si>
    <t>Conforme el cronograma del componente programático del PTEP, esta actividad se encuentra programada para ejecutarse en el segundo semestre del año</t>
  </si>
  <si>
    <t>Durante los meses de abril, mayo y junio, se realizaron 2 mesas de relacionamiento. La reunión del mes de abril se llevó a cabo toda vez que la programa en marzo no se realizó por falta de quorum. La del mes de mayo correspondió a reunión extraordinaria, mientas que la citada para junio fue reunión ordinaria. Allí se generó un cronograma de trabajo para los próximos meses</t>
  </si>
  <si>
    <t>De acuerdo con lo expuesto en el componente programático ésta actividad inicia en el tercer trimestre de la vigencia</t>
  </si>
  <si>
    <t>Mediante Memorando  3-2025-11913 fue citada reunión a los integrantes de la Mesa de Relacionamiento con el Ciudadano, para el 31 de marzo de 2025, conforme el reglamento de la mesa. Sin embargo no fue posible su realización por falta de quórum. Nuevamente se citó para el 14 de abril de 2025, 2:30 p.m.</t>
  </si>
  <si>
    <t>Las iniciativas innovadoras se encuentran programadas para se presentadas ante el Comité de Gestión y Desempeño del mes de noviembre diciembre de 2025.</t>
  </si>
  <si>
    <t>La actividad se viene adelantando desde la Mesa de Relacionamiento donde se solicitó a los integrantes de la mesa identificar OPAS desde sus procesos. De igual manera se trabaja con base en el inventario actual para identificar con que se cuenta y que hace falta por incluir. El inventario final se proyecta tenerlo actualizado en el último trimestre del año.</t>
  </si>
  <si>
    <t>De acuerdo con la política de administración de riesgos, que se encuentra vigente; a la fecha de reporte de esta actividad la matriz que se encuentra vigente es la versión 25. Actualmente se encuentra en proceso de verificación y de actualización y conforme el cronograma del componente programatico se actualizará dentro del primer cuatrimestre de la vigencia, razón por la que en el proximo reporte se evidenciará su avance.  https://scj.gov.co/sites/default/files/planeacion/F-FI-1384%20Matriz%20General%20de%20Riesgos%20de%20Corrupción%20V.1.xlsx</t>
  </si>
  <si>
    <t>No Aplica</t>
  </si>
  <si>
    <r>
      <t xml:space="preserve">Durante el primer trimestre de 2025, se elaboró el “Informe de Seguimiento Tercer Cuatrimestre Programa de Transparencia y Ética Pública 2024 V.3 y Mapa de Riesgos de Corrupción 2024 V.25”, el cual fue comunicado al Despacho, con copia a la Oficina Asesora de Planeación (OAP), el 20 de enero de 2025, mediante el memorando No. 3-2025-2155. Lo anterior representa un avance del 25% frente a la meta anual programada.
Adicionalmente, el informe fue publicado en la página web de la entidad, en la siguiente ruta:
Transparencia y Acceso a la Información Pública → Planeación, presupuesto e informes → Informes de la Oficina de Control Interno → Informes de Ley y/o Seguimiento → Programación de Transparencia y Ética Pública → 2025.
</t>
    </r>
    <r>
      <rPr>
        <b/>
        <sz val="11"/>
        <color rgb="FF000000"/>
        <rFont val="Arial"/>
        <family val="2"/>
      </rPr>
      <t>Enlace directo al documento:
https://scj.gov.co/sites/default/files/control/Informe_Tercer_%20Seguimiento_Programa_Transparencia_Etica%20Publica_Mapa_Riesgos_Corrupcion_2024.pdf</t>
    </r>
  </si>
  <si>
    <t>Cumple</t>
  </si>
  <si>
    <t>Se encuentra progamada para ser presentada y sometida a aprobación ante el comité CICCI en el proximo mes de mayo de 2025. Al momento se realizó reunión con equipo de la OAP para revisar aspectos y lineamientos de la política de riesgos LA/FT</t>
  </si>
  <si>
    <t>De acuerdo con el componente programatico esta actividad se reportará en el siguiente trimestre del año</t>
  </si>
  <si>
    <t>Incumple</t>
  </si>
  <si>
    <t>De acuerdo con el cronograma del componenete programatico del PTEP, esta actividad se encuentra en proyectada para realizar el proximo trimestre.</t>
  </si>
  <si>
    <t>De auerdo con el compenente programtico esta actividad se reportará en el siguiente trimestre del año</t>
  </si>
  <si>
    <t>Se construyeron dos fichas de analisis. Una para prestación de servicios y otra para Licitaciones. Estas se encuentran en revisión para identificar posibles ajustes en caso tal</t>
  </si>
  <si>
    <t xml:space="preserve">1er Seguimiento Oficina de Control Interno </t>
  </si>
  <si>
    <t>Oportunidad en la Fecha Programada 1er Seguimiento</t>
  </si>
  <si>
    <t xml:space="preserve">2do Seguimiento Oficina de Control Interno </t>
  </si>
  <si>
    <t>Oportunidad en la Fecha Programada 2do Seguimiento</t>
  </si>
  <si>
    <t xml:space="preserve">Evaluación OCI </t>
  </si>
  <si>
    <t xml:space="preserve"> Ejecutado </t>
  </si>
  <si>
    <t xml:space="preserve"> Avance Anual
(ponderación)</t>
  </si>
  <si>
    <r>
      <t xml:space="preserve">Seg OCI Jul: </t>
    </r>
    <r>
      <rPr>
        <sz val="11"/>
        <rFont val="Arial"/>
        <family val="2"/>
      </rPr>
      <t>De acuerdo con el registro, está meta se reportó como cumplida en el trimestre anterior</t>
    </r>
  </si>
  <si>
    <t>Cumple Extemporaneamente</t>
  </si>
  <si>
    <t>Incumplida</t>
  </si>
  <si>
    <r>
      <t xml:space="preserve">F-DE-1510
</t>
    </r>
    <r>
      <rPr>
        <b/>
        <sz val="11"/>
        <color theme="1"/>
        <rFont val="Arial"/>
        <family val="2"/>
      </rPr>
      <t>V2</t>
    </r>
  </si>
  <si>
    <r>
      <rPr>
        <b/>
        <sz val="11"/>
        <rFont val="Arial"/>
        <family val="2"/>
      </rPr>
      <t xml:space="preserve">Seg OCI Abr: </t>
    </r>
    <r>
      <rPr>
        <sz val="11"/>
        <rFont val="Arial"/>
        <family val="2"/>
      </rPr>
      <t>La acción se encuentra dentro de los tiempos establecidos, su fecha máxima de ejecución es Abril 2025. Sin embargo, la programación no se observa registrada en la presente matriz.</t>
    </r>
  </si>
  <si>
    <r>
      <rPr>
        <b/>
        <sz val="11"/>
        <rFont val="Arial"/>
        <family val="2"/>
      </rPr>
      <t xml:space="preserve">Seg OCI Abr: </t>
    </r>
    <r>
      <rPr>
        <sz val="11"/>
        <rFont val="Arial"/>
        <family val="2"/>
      </rPr>
      <t>La acción inicia su ejecución en abril 2025 y esta establecida para realizarse 3 veces durante la vigencia. Sin embargo, la programación no se observa registrada en la presente matriz.</t>
    </r>
  </si>
  <si>
    <r>
      <rPr>
        <b/>
        <sz val="11"/>
        <rFont val="Arial"/>
        <family val="2"/>
      </rPr>
      <t xml:space="preserve">Seg OCI Abr: </t>
    </r>
    <r>
      <rPr>
        <sz val="11"/>
        <rFont val="Arial"/>
        <family val="2"/>
      </rPr>
      <t xml:space="preserve">Se evidencia la emisión del "Informe de Seguimiento Tercer Cuatrimestre Programa de Transparencia y Ética Pública 2024 V.3 y Mapa de Riesgos de Corrupción 2024 V.25", así mismo se observa el memorando de comunicación a los directivos y jefes de oficina y la publicación en la web de la entidad.
No obstante, la programación no se observa registrada en la presente matriz.
</t>
    </r>
    <r>
      <rPr>
        <b/>
        <sz val="11"/>
        <rFont val="Arial"/>
        <family val="2"/>
      </rPr>
      <t xml:space="preserve">
La actividad continua en ejecución.</t>
    </r>
  </si>
  <si>
    <t>Actualizar, Oficializar y socializar la Política de Riesgos LA/FT ante comité CICCI*</t>
  </si>
  <si>
    <t>30/06/2025*</t>
  </si>
  <si>
    <r>
      <rPr>
        <b/>
        <sz val="11"/>
        <rFont val="Arial"/>
        <family val="2"/>
      </rPr>
      <t xml:space="preserve">Seg OCI Abr: </t>
    </r>
    <r>
      <rPr>
        <sz val="11"/>
        <rFont val="Arial"/>
        <family val="2"/>
      </rPr>
      <t>La acción estaba establecida para ser ejecutada entre febrero y marzo 2025, no obstante, no se evidencia soporte de dicha ejecución, por lo que la actividad se califica como INCUMPLIDA. Adicionalmente, la programación no se observa registrada en la presente matriz.</t>
    </r>
  </si>
  <si>
    <t>Actualizar Lineamiento SARLAFT*</t>
  </si>
  <si>
    <t>30/10/2025*</t>
  </si>
  <si>
    <r>
      <rPr>
        <b/>
        <sz val="11"/>
        <rFont val="Arial"/>
        <family val="2"/>
      </rPr>
      <t xml:space="preserve">Seg OCI Abr: </t>
    </r>
    <r>
      <rPr>
        <sz val="11"/>
        <rFont val="Arial"/>
        <family val="2"/>
      </rPr>
      <t>La acción se encuentra dentro de los tiempos establecidos, su fecha máxima de ejecución es Mayo 2025. Sin embargo, la programación no se observa registrada en la presente matriz.</t>
    </r>
  </si>
  <si>
    <t>Gestionar campaña de apropiación de la política  SARLAFT*</t>
  </si>
  <si>
    <t>30/11/2025*</t>
  </si>
  <si>
    <r>
      <rPr>
        <b/>
        <sz val="11"/>
        <rFont val="Arial"/>
        <family val="2"/>
      </rPr>
      <t xml:space="preserve">Seg OCI Abr: </t>
    </r>
    <r>
      <rPr>
        <sz val="11"/>
        <rFont val="Arial"/>
        <family val="2"/>
      </rPr>
      <t>La acción se encuentra dentro de los tiempos establecidos, su fecha máxima de ejecución es Junio 2025. Sin embargo, la programación no se observa registrada en la presente matriz.</t>
    </r>
  </si>
  <si>
    <r>
      <rPr>
        <b/>
        <sz val="11"/>
        <rFont val="Arial"/>
        <family val="2"/>
      </rPr>
      <t xml:space="preserve">Seg OCI Abr: </t>
    </r>
    <r>
      <rPr>
        <sz val="11"/>
        <rFont val="Arial"/>
        <family val="2"/>
      </rPr>
      <t>La acción se encuentra dentro de los tiempos establecidos, su fecha máxima de ejecución es Diciembre 2025. Sin embargo, la programación no se observa registrada en la presente matriz.</t>
    </r>
  </si>
  <si>
    <r>
      <t>En el primer trimestre del año 2025, la Oficina Asesora de Comunicaciones cumplió con la actividad, mediante la publicación estratégica y constante del canal de denuncias de actos de corrupción en los medios internos y externos. Durante el trimestre</t>
    </r>
    <r>
      <rPr>
        <b/>
        <sz val="11"/>
        <color rgb="FF000000"/>
        <rFont val="Arial"/>
        <family val="2"/>
      </rPr>
      <t xml:space="preserve"> se realizaron 3 publicaciones relacionadas en canales externos y  11 en canales internos</t>
    </r>
    <r>
      <rPr>
        <sz val="11"/>
        <color rgb="FF000000"/>
        <rFont val="Arial"/>
        <family val="2"/>
      </rPr>
      <t>. Como evidencia se carga en la carpeta habilitada el reporte de las publicaciones</t>
    </r>
  </si>
  <si>
    <r>
      <rPr>
        <b/>
        <sz val="11"/>
        <rFont val="Arial"/>
        <family val="2"/>
      </rPr>
      <t xml:space="preserve">Seg OCI Abr: </t>
    </r>
    <r>
      <rPr>
        <sz val="11"/>
        <rFont val="Arial"/>
        <family val="2"/>
      </rPr>
      <t xml:space="preserve">Se evidencian las piezas comunicativas divulgadas por las redes sociales de la entidad, intranet, salvapantallas y medios internos en la SDSCJ. De otro lado, la programación no se observa registrada en la presente matriz y no hay coherencia entre la </t>
    </r>
    <r>
      <rPr>
        <i/>
        <sz val="11"/>
        <rFont val="Arial"/>
        <family val="2"/>
      </rPr>
      <t>"actividad"</t>
    </r>
    <r>
      <rPr>
        <sz val="11"/>
        <rFont val="Arial"/>
        <family val="2"/>
      </rPr>
      <t xml:space="preserve"> y la</t>
    </r>
    <r>
      <rPr>
        <i/>
        <sz val="11"/>
        <rFont val="Arial"/>
        <family val="2"/>
      </rPr>
      <t xml:space="preserve"> "meta o producto"</t>
    </r>
    <r>
      <rPr>
        <sz val="11"/>
        <rFont val="Arial"/>
        <family val="2"/>
      </rPr>
      <t>, toda vez que se menciona</t>
    </r>
    <r>
      <rPr>
        <i/>
        <sz val="11"/>
        <rFont val="Arial"/>
        <family val="2"/>
      </rPr>
      <t xml:space="preserve"> "Divulgar mensualmente..."</t>
    </r>
    <r>
      <rPr>
        <sz val="11"/>
        <rFont val="Arial"/>
        <family val="2"/>
      </rPr>
      <t xml:space="preserve"> y se establece una meta de </t>
    </r>
    <r>
      <rPr>
        <i/>
        <sz val="11"/>
        <rFont val="Arial"/>
        <family val="2"/>
      </rPr>
      <t>"...ocho (8) publicaciones en la vigencia"</t>
    </r>
    <r>
      <rPr>
        <sz val="11"/>
        <rFont val="Arial"/>
        <family val="2"/>
      </rPr>
      <t xml:space="preserve">.
</t>
    </r>
    <r>
      <rPr>
        <b/>
        <sz val="11"/>
        <rFont val="Arial"/>
        <family val="2"/>
      </rPr>
      <t>La actividad continua en ejecución.</t>
    </r>
  </si>
  <si>
    <t>Gestionar con el área correspondiente del en el marco del Plan Institucional de Capacitación PIC- 2025, capacitaciones sobre  riesgos de corrupción y LA/FT  y su manejo dentro de los procesos de la entidad*</t>
  </si>
  <si>
    <r>
      <rPr>
        <b/>
        <sz val="11"/>
        <rFont val="Arial"/>
        <family val="2"/>
      </rPr>
      <t xml:space="preserve">Seg OCI Abr: </t>
    </r>
    <r>
      <rPr>
        <sz val="11"/>
        <rFont val="Arial"/>
        <family val="2"/>
      </rPr>
      <t xml:space="preserve">Se allega documentación (correos, lista de asistencia, correo de compromisos, acta de reunión) asociada con la actividad y se reportan dos mesas de trabajo (20 y 28 de marzo 2025) en las que se realizó revisión del tema MGJA. Teniendo en cuenta la meta establecida "Una (1) mesa tecnica".
</t>
    </r>
    <r>
      <rPr>
        <b/>
        <sz val="11"/>
        <rFont val="Arial"/>
        <family val="2"/>
      </rPr>
      <t>Por lo anterior, esta Oficina evidencia que, para el periodo objeto de seguimiento y para la vigencia, la actividad se cumplió al 100% y dentro del tiempo establecido para la vigencia 2025.</t>
    </r>
  </si>
  <si>
    <t xml:space="preserve">Realizar un normograma en materia de transparencia, gestión contractual, lucha contra la corrupción.* 
</t>
  </si>
  <si>
    <t>30/09/2025*</t>
  </si>
  <si>
    <r>
      <rPr>
        <b/>
        <sz val="11"/>
        <rFont val="Arial"/>
        <family val="2"/>
      </rPr>
      <t xml:space="preserve">Seg OCI Abr: </t>
    </r>
    <r>
      <rPr>
        <sz val="11"/>
        <rFont val="Arial"/>
        <family val="2"/>
      </rPr>
      <t>Si bien se allega documentación asociada con la actividad, no se allega un soporte documental que permita observar "Un (1) normograma", por lo anterior, la acción se evalúa como INCUMPLIDA. Así mismo, es importante mencionar que la programación de la actividad no se observa registrada en la presente matriz.</t>
    </r>
  </si>
  <si>
    <t xml:space="preserve">Definición de riesgos financieros y reputacionales con un enfoque de incidencia disciplinaria.* </t>
  </si>
  <si>
    <r>
      <rPr>
        <b/>
        <sz val="11"/>
        <rFont val="Arial"/>
        <family val="2"/>
      </rPr>
      <t xml:space="preserve">Seg OCI Abr: </t>
    </r>
    <r>
      <rPr>
        <sz val="11"/>
        <rFont val="Arial"/>
        <family val="2"/>
      </rPr>
      <t xml:space="preserve">Se allega el archivo </t>
    </r>
    <r>
      <rPr>
        <i/>
        <sz val="11"/>
        <rFont val="Arial"/>
        <family val="2"/>
      </rPr>
      <t>"F-FI-1382 Riesgos de Gestión - Matriz General V34-2025"</t>
    </r>
    <r>
      <rPr>
        <sz val="11"/>
        <rFont val="Arial"/>
        <family val="2"/>
      </rPr>
      <t>, sin embargo, el reporte realizado no permite identificar la inclusión de los</t>
    </r>
    <r>
      <rPr>
        <i/>
        <sz val="11"/>
        <rFont val="Arial"/>
        <family val="2"/>
      </rPr>
      <t xml:space="preserve"> "riesgos contractuales"</t>
    </r>
    <r>
      <rPr>
        <sz val="11"/>
        <rFont val="Arial"/>
        <family val="2"/>
      </rPr>
      <t>, por lo anterior, la acción se evalúa como INCUMPLIDA.</t>
    </r>
  </si>
  <si>
    <r>
      <rPr>
        <b/>
        <sz val="11"/>
        <rFont val="Arial"/>
        <family val="2"/>
      </rPr>
      <t xml:space="preserve">Seg OCI Abr: </t>
    </r>
    <r>
      <rPr>
        <sz val="11"/>
        <rFont val="Arial"/>
        <family val="2"/>
      </rPr>
      <t xml:space="preserve">Se allegan dos (2) fichas DOFA asociadas al proceso contractual y a los procesos contractuales de "Prestación de Servicios" y "Licitación Pública".
</t>
    </r>
    <r>
      <rPr>
        <b/>
        <sz val="11"/>
        <rFont val="Arial"/>
        <family val="2"/>
      </rPr>
      <t>Por lo anterior, esta Oficina evidencia que, para el periodo objeto de seguimiento y para la vigencia, la actividad se cumplió al 100% y dentro del tiempo establecido para la vigencia 2025.</t>
    </r>
  </si>
  <si>
    <r>
      <rPr>
        <b/>
        <sz val="11"/>
        <rFont val="Arial"/>
        <family val="2"/>
      </rPr>
      <t xml:space="preserve">Seg OCI Abr: </t>
    </r>
    <r>
      <rPr>
        <sz val="11"/>
        <rFont val="Arial"/>
        <family val="2"/>
      </rPr>
      <t>La acción se encuentra programada para ejecutarse en Abril 2025, se recomienda que el monitoreo a ser realizado se soporte de manera completa y detallada. De otro lado, es importante mencionar que la programación de la ejecución no se observa registrada en la presente matriz.</t>
    </r>
  </si>
  <si>
    <r>
      <rPr>
        <b/>
        <sz val="11"/>
        <rFont val="Arial"/>
        <family val="2"/>
      </rPr>
      <t xml:space="preserve">Seg OCI Abr: </t>
    </r>
    <r>
      <rPr>
        <sz val="11"/>
        <rFont val="Arial"/>
        <family val="2"/>
      </rPr>
      <t>La acción se encuentra programada para ejecutarse en Mayo 2025, se recomienda que el plan se soporte de manera completa y detallada (actividades del plan, responsable, fechas de ejecución). De otro lado, es importante mencionar que la programación de la ejecución no se observa registrada en la presente matriz.</t>
    </r>
  </si>
  <si>
    <r>
      <rPr>
        <b/>
        <sz val="11"/>
        <rFont val="Arial"/>
        <family val="2"/>
      </rPr>
      <t xml:space="preserve">Seg OCI Abr: </t>
    </r>
    <r>
      <rPr>
        <sz val="11"/>
        <rFont val="Arial"/>
        <family val="2"/>
      </rPr>
      <t>La acción se encuentra programada para ejecutarse en Junio 2025, teniendo en cuenta la actividad establecida, el soporte documental que debe allegarse es el acta de sesión del CIGD en el que se evidencie dicha aprobación, ahora, dado que el plan a ser aprobado es el relacionado en la actividad 1.5.6. se recomienda tener en cuenta la retroalimentación de la OCI en dicha actividad. Por ultimo, es importante mencionar que la programación de la ejecución no se observa registrada en la presente matriz.</t>
    </r>
  </si>
  <si>
    <r>
      <rPr>
        <b/>
        <sz val="11"/>
        <rFont val="Arial"/>
        <family val="2"/>
      </rPr>
      <t xml:space="preserve">Seg OCI Abr: </t>
    </r>
    <r>
      <rPr>
        <sz val="11"/>
        <rFont val="Arial"/>
        <family val="2"/>
      </rPr>
      <t>La acción se encuentra programada para ejecutarse en Agosto 2025, se recomienda que el informe a ser realizado se soporte de manera completa y detallada (trazabilidad de elaboración, revisión y aprobación del documento). De otro lado, es importante mencionar que la programación de la ejecución no se observa registrada en la presente matriz.</t>
    </r>
  </si>
  <si>
    <t>Cumplida en el 1 trimestre 2025</t>
  </si>
  <si>
    <t>Identificar las redes externas - Inventario Unico de Instancias de  Coordinación.*</t>
  </si>
  <si>
    <r>
      <rPr>
        <b/>
        <sz val="10"/>
        <rFont val="Arial"/>
        <family val="2"/>
      </rPr>
      <t xml:space="preserve">Seg OCI Abr: </t>
    </r>
    <r>
      <rPr>
        <sz val="10"/>
        <rFont val="Arial"/>
        <family val="2"/>
      </rPr>
      <t xml:space="preserve">Se allega una (1) lista de asistencia del 5 de marzo 2025 en la que se registra el tema "redes internas - Mesas ténicas", si bien se acepta el avance reportado, se recomienda a los responsables tener presenta la meta establecida "Matriz de inventario de mesas técnicas" y la fecha máxima de ejecución es Mayo 2025. </t>
    </r>
    <r>
      <rPr>
        <b/>
        <sz val="10"/>
        <rFont val="Arial"/>
        <family val="2"/>
      </rPr>
      <t>La actividad continua en ejecución</t>
    </r>
  </si>
  <si>
    <r>
      <rPr>
        <b/>
        <sz val="10"/>
        <rFont val="Arial"/>
        <family val="2"/>
      </rPr>
      <t xml:space="preserve">Seg OCI Abr: </t>
    </r>
    <r>
      <rPr>
        <sz val="10"/>
        <rFont val="Arial"/>
        <family val="2"/>
      </rPr>
      <t xml:space="preserve">Se evidencian las piezas comunicativas de la campaña  "VIVA RECARGADO" (salvapantallas, correo, carteleras), se recomienda que cuando se soporten los correos electrónicos, estos sean impresos en PDF y no se adjunten como pantallazos. </t>
    </r>
    <r>
      <rPr>
        <b/>
        <sz val="10"/>
        <rFont val="Arial"/>
        <family val="2"/>
      </rPr>
      <t>La actividad continua en ejecución</t>
    </r>
  </si>
  <si>
    <r>
      <rPr>
        <b/>
        <sz val="10"/>
        <rFont val="Arial"/>
        <family val="2"/>
      </rPr>
      <t>Seg OCI Abr:</t>
    </r>
    <r>
      <rPr>
        <sz val="10"/>
        <rFont val="Arial"/>
        <family val="2"/>
      </rPr>
      <t xml:space="preserve"> Se evidencia el enlace de la encuesta "Encuesta de Satisfacción sobre la campaña y el concurso "Viva Engage"", así como los informes cuantitativos y cualitativos (reporte descargado de FORMS) aportados por el proceso responsable, así mismo se allegó la base de datos de las respuestas obtenidas</t>
    </r>
    <r>
      <rPr>
        <b/>
        <sz val="10"/>
        <rFont val="Arial"/>
        <family val="2"/>
      </rPr>
      <t>. La actividad continua en ejecución</t>
    </r>
  </si>
  <si>
    <r>
      <rPr>
        <b/>
        <sz val="10"/>
        <rFont val="Arial"/>
        <family val="2"/>
      </rPr>
      <t xml:space="preserve">Seg OCI Abr: </t>
    </r>
    <r>
      <rPr>
        <sz val="10"/>
        <rFont val="Arial"/>
        <family val="2"/>
      </rPr>
      <t xml:space="preserve"> Los soportes allegados no guardan coherencia con la meta establecidad la cual corresponde  "Matriz de inventario  Unico de Instancias de  Coordinación" por lo anterior la actividad se califica como INCUMPLIDA, se sugiere adelantar las acciones pertinentes que den cumplimiento a la accion teniendo en cuenta que estaba prgramada para el mes de marzo.</t>
    </r>
  </si>
  <si>
    <r>
      <rPr>
        <b/>
        <sz val="10"/>
        <rFont val="Arial"/>
        <family val="2"/>
      </rPr>
      <t>Seg OCI Abr:</t>
    </r>
    <r>
      <rPr>
        <sz val="10"/>
        <rFont val="Arial"/>
        <family val="2"/>
      </rPr>
      <t xml:space="preserve"> Se evidencia la actualización realizada en la web de la entidad https://scj.gov.co/es/transparencia/obligacion-reporte-informacion/instancias-coordinacion Actas, Normatividad e Informes. Teniendo en cuenta la actividad y la meta establecida</t>
    </r>
    <r>
      <rPr>
        <b/>
        <sz val="10"/>
        <rFont val="Arial"/>
        <family val="2"/>
      </rPr>
      <t>,</t>
    </r>
    <r>
      <rPr>
        <sz val="10"/>
        <rFont val="Arial"/>
        <family val="2"/>
      </rPr>
      <t xml:space="preserve">dando cumplimiento a la actividad propuesta.
</t>
    </r>
    <r>
      <rPr>
        <b/>
        <sz val="10"/>
        <rFont val="Arial"/>
        <family val="2"/>
      </rPr>
      <t>Por lo anterior, esta Oficina evidencia que, para el periodo objeto de seguimiento y para la vigencia, la actividad se cumplió al 100% y dentro del tiempo establecido para la vigencia 2025.</t>
    </r>
  </si>
  <si>
    <r>
      <t xml:space="preserve">Seg OCI Jul: </t>
    </r>
    <r>
      <rPr>
        <sz val="11"/>
        <color theme="1"/>
        <rFont val="Arial"/>
        <family val="2"/>
      </rPr>
      <t>De acuerdo con el registro, está meta se reportó como cumplida en el trimestre anterior</t>
    </r>
  </si>
  <si>
    <r>
      <rPr>
        <b/>
        <sz val="11"/>
        <rFont val="Arial"/>
        <family val="2"/>
      </rPr>
      <t xml:space="preserve">Seg OCI Jul: </t>
    </r>
    <r>
      <rPr>
        <sz val="11"/>
        <rFont val="Arial"/>
        <family val="2"/>
      </rPr>
      <t>La acción se encuentra dentro de los tiempos establecidos, su fecha máxima de ejecución es septiembre 2025. Sin embargo, la programación no se observa registrada en la presente matriz.</t>
    </r>
  </si>
  <si>
    <r>
      <rPr>
        <b/>
        <sz val="11"/>
        <rFont val="Arial"/>
        <family val="2"/>
      </rPr>
      <t xml:space="preserve">Seg OCI Jul: </t>
    </r>
    <r>
      <rPr>
        <sz val="11"/>
        <rFont val="Arial"/>
        <family val="2"/>
      </rPr>
      <t>La acción se encuentra dentro de los tiempos establecidos, su fecha máxima de ejecución es julio 2025. Sin embargo, la programación no se observa registrada en la presente matriz.</t>
    </r>
  </si>
  <si>
    <r>
      <rPr>
        <b/>
        <sz val="11"/>
        <rFont val="Arial"/>
        <family val="2"/>
      </rPr>
      <t xml:space="preserve">Seg OCI Jul: </t>
    </r>
    <r>
      <rPr>
        <sz val="11"/>
        <rFont val="Arial"/>
        <family val="2"/>
      </rPr>
      <t>La acción se reprogramo, al corte 30 de junio se encuentra dentro de los tiempos establecidos, su fecha máxima de ejecución es julio 2025. Sin embargo, la programación no se observa registrada en la presente matriz.</t>
    </r>
  </si>
  <si>
    <r>
      <rPr>
        <b/>
        <sz val="11"/>
        <rFont val="Arial"/>
        <family val="2"/>
      </rPr>
      <t xml:space="preserve">Seg OCI Jul: </t>
    </r>
    <r>
      <rPr>
        <sz val="11"/>
        <rFont val="Arial"/>
        <family val="2"/>
      </rPr>
      <t>Se avala el avance del 0,5 reportado, teniendo en cuenta el correo allegado y la matriz adjunta de riesgos, no obstante, el cumplimiento total de la acción no se dará hasta que la matriz este oficializada y comunicada en la entidad. De otra parte, se registraba una ejecución de "1" en octubre 2025, lo cual no es concordante, teniendo en cuenta que la meta es 1, esta oficina realiza el ajuste en el cronograma, registrando un 0,5 en ese mismo mes.</t>
    </r>
  </si>
  <si>
    <r>
      <rPr>
        <b/>
        <sz val="11"/>
        <rFont val="Arial"/>
        <family val="2"/>
      </rPr>
      <t xml:space="preserve">Seg OCI Jul: </t>
    </r>
    <r>
      <rPr>
        <sz val="11"/>
        <rFont val="Arial"/>
        <family val="2"/>
      </rPr>
      <t>La acción se encontraba programada para ejecutarse en junio 2025, si bien se reporto un avance del 0,5, la gestión reportada no esta asociada a la actividad, adicionalmente no se allegaron soportes documentales, por lo anterior se califica como INCUMPLIDA.</t>
    </r>
  </si>
  <si>
    <r>
      <rPr>
        <b/>
        <sz val="11"/>
        <rFont val="Arial"/>
        <family val="2"/>
      </rPr>
      <t xml:space="preserve">Seg OCI Jul: </t>
    </r>
    <r>
      <rPr>
        <sz val="11"/>
        <rFont val="Arial"/>
        <family val="2"/>
      </rPr>
      <t>La acción se reprogramo, al corte 30 de junio se encuentra dentro de los tiempos establecidos, su fecha máxima de ejecución es agosto 2025. Sin embargo, la programación no se observa registrada en la presente matriz.</t>
    </r>
  </si>
  <si>
    <r>
      <rPr>
        <b/>
        <sz val="10"/>
        <rFont val="Arial"/>
        <family val="2"/>
      </rPr>
      <t xml:space="preserve">Seg OCI Jul: </t>
    </r>
    <r>
      <rPr>
        <sz val="10"/>
        <rFont val="Arial"/>
        <family val="2"/>
      </rPr>
      <t xml:space="preserve">Se evidencian las piezas comunicativas de la campaña  "Cuidar es Actual" (salvapantallas, correo, carteleras), se recomienda NUEVAMENTE que cuando se soporten los correos electrónicos, estos sean impresos en PDF y no se adjunten como pantallazos. </t>
    </r>
    <r>
      <rPr>
        <b/>
        <sz val="10"/>
        <rFont val="Arial"/>
        <family val="2"/>
      </rPr>
      <t>La actividad continua en ejecución</t>
    </r>
  </si>
  <si>
    <r>
      <rPr>
        <b/>
        <sz val="10"/>
        <rFont val="Arial"/>
        <family val="2"/>
      </rPr>
      <t>Seg OCI Jul:</t>
    </r>
    <r>
      <rPr>
        <sz val="10"/>
        <rFont val="Arial"/>
        <family val="2"/>
      </rPr>
      <t xml:space="preserve"> Se evidencia el enlace de la encuesta "INFORME ENCUESTA DE SATISFACCIÓN  CAMPAÑA INTERNA SEGUNDO TRIMESTRE – #CUIDARESACTUAR"", así la captura de pantalla de los resultados (obtenidos de la aplicación FORMS), así mismo se allegó la base de datos de las respuestas obtenidas</t>
    </r>
    <r>
      <rPr>
        <b/>
        <sz val="10"/>
        <rFont val="Arial"/>
        <family val="2"/>
      </rPr>
      <t>. La actividad continua en ejecución</t>
    </r>
  </si>
  <si>
    <r>
      <rPr>
        <b/>
        <sz val="10"/>
        <rFont val="Arial"/>
        <family val="2"/>
      </rPr>
      <t>Seg OCI Abr:</t>
    </r>
    <r>
      <rPr>
        <sz val="10"/>
        <rFont val="Arial"/>
        <family val="2"/>
      </rPr>
      <t xml:space="preserve"> Se evidencia actualización en el menú "</t>
    </r>
    <r>
      <rPr>
        <i/>
        <sz val="10"/>
        <rFont val="Arial"/>
        <family val="2"/>
      </rPr>
      <t>Participa"</t>
    </r>
    <r>
      <rPr>
        <sz val="10"/>
        <rFont val="Arial"/>
        <family val="2"/>
      </rPr>
      <t xml:space="preserve"> así:
* Participación para el Diagnóstico de Necesidades e Identificación de Problemas - 4 publicaciones.
* Planeación y Presupuesto Participativo - 4 publicaciones.
* Consulta Ciudadana - 1 publicación.
* Rendición de cuentas - 3 publicaciones.
</t>
    </r>
    <r>
      <rPr>
        <b/>
        <sz val="10"/>
        <rFont val="Arial"/>
        <family val="2"/>
      </rPr>
      <t>La actividad continua en ejecución</t>
    </r>
  </si>
  <si>
    <r>
      <rPr>
        <b/>
        <sz val="10"/>
        <rFont val="Arial"/>
        <family val="2"/>
      </rPr>
      <t xml:space="preserve">Seg OCI Abr: </t>
    </r>
    <r>
      <rPr>
        <sz val="10"/>
        <rFont val="Arial"/>
        <family val="2"/>
      </rPr>
      <t xml:space="preserve">Se evidencia el archivo Excel "ESQUEMA DE PUBLICACION 2025 PAGINA WEB" en el que se relaciona un total de 112 Títulos de Información. Teniendo en cuenta lo anterior, se acepta el reporte de avance realizado por el proceso.
Teniendo en cuenta la meta establecida, se aclara que la resolución que se allegue para dar cumplimiento total a la actividad, debe estar firmada y oficializada en la SDSCJ y que la fecha de terminación es Abril 2025.
</t>
    </r>
    <r>
      <rPr>
        <b/>
        <sz val="10"/>
        <rFont val="Arial"/>
        <family val="2"/>
      </rPr>
      <t xml:space="preserve">
La actividad continua en ejecución</t>
    </r>
  </si>
  <si>
    <r>
      <rPr>
        <b/>
        <sz val="10"/>
        <rFont val="Arial"/>
        <family val="2"/>
      </rPr>
      <t xml:space="preserve">Seg OCI Abr: </t>
    </r>
    <r>
      <rPr>
        <sz val="10"/>
        <rFont val="Arial"/>
        <family val="2"/>
      </rPr>
      <t>La acción se encuentra dentro de los tiempos establecidos, su fecha máxima de ejecución es Junio 2025. Sin embargo, la programación no se observa registrada en la presente matriz.
Se recomienda tener en cuenta que la socialización es un ejercicio en el que se da una comunicación en doble vía con quien recibe la información, por lo que, no es lo mismo que comunicar o divulgar la información.</t>
    </r>
  </si>
  <si>
    <t>No aplica</t>
  </si>
  <si>
    <r>
      <rPr>
        <b/>
        <sz val="10"/>
        <rFont val="Arial"/>
        <family val="2"/>
      </rPr>
      <t xml:space="preserve">Seg OCI Abr: </t>
    </r>
    <r>
      <rPr>
        <sz val="10"/>
        <rFont val="Arial"/>
        <family val="2"/>
      </rPr>
      <t>La acción se encuentra dentro de los tiempos establecidos, su fecha máxima de ejecución es Diciembre 2025. Sin embargo, la programación no se observa registrada en la presente matriz.
Se recomienda tener en cuenta que la socialización es un ejercicio en el que se da una comunicación en doble vía con quien recibe la información, por lo que, no es lo mismo que comunicar o divulgar la información.</t>
    </r>
  </si>
  <si>
    <r>
      <rPr>
        <b/>
        <sz val="10"/>
        <rFont val="Arial"/>
        <family val="2"/>
      </rPr>
      <t xml:space="preserve">Seg OCI Abr: </t>
    </r>
    <r>
      <rPr>
        <sz val="10"/>
        <rFont val="Arial"/>
        <family val="2"/>
      </rPr>
      <t>La acción se encuentra dentro de los tiempos establecidos, su fecha máxima de ejecución es Diciembre 2025. Así mismo, la programación no se observa registrada en la presente matriz.</t>
    </r>
  </si>
  <si>
    <r>
      <rPr>
        <b/>
        <sz val="10"/>
        <rFont val="Arial"/>
        <family val="2"/>
      </rPr>
      <t xml:space="preserve">Seg OCI Abr: </t>
    </r>
    <r>
      <rPr>
        <sz val="10"/>
        <rFont val="Arial"/>
        <family val="2"/>
      </rPr>
      <t xml:space="preserve">Se evidencian las actualizaciones realizadas en el 1 trimestre 2025 en el portal de datos abiertos  https://datosabiertos.bogota.gov.co/organization/secretaria-distrital-de-seguridad-convivencia-y-justicia?q=&amp;sort=metadata_modified+desc
</t>
    </r>
    <r>
      <rPr>
        <b/>
        <sz val="10"/>
        <rFont val="Arial"/>
        <family val="2"/>
      </rPr>
      <t>La actividad continua en ejecución</t>
    </r>
  </si>
  <si>
    <r>
      <rPr>
        <b/>
        <sz val="10"/>
        <rFont val="Arial"/>
        <family val="2"/>
      </rPr>
      <t xml:space="preserve">Seg OCI Abr: </t>
    </r>
    <r>
      <rPr>
        <sz val="10"/>
        <rFont val="Arial"/>
        <family val="2"/>
      </rPr>
      <t>La acción se encuentra dentro de los tiempos establecidos, su fecha máxima de ejecución es Diciembre 2025. Así mismo, la programación no se observa registrada en la presente matriz. Se recomienda tener en cuenta que el ejercicio de Sensibilización es diferente al ejercicio de divulgación.</t>
    </r>
  </si>
  <si>
    <r>
      <rPr>
        <b/>
        <sz val="10"/>
        <rFont val="Arial"/>
        <family val="2"/>
      </rPr>
      <t xml:space="preserve">Seg OCI Abr: </t>
    </r>
    <r>
      <rPr>
        <sz val="10"/>
        <rFont val="Arial"/>
        <family val="2"/>
      </rPr>
      <t xml:space="preserve">Se evidencia la publicación del "Informe de gestión de la SDSCJ enero a diciembre 2024" realizada el 31 de enero 2025.
https://scj.gov.co/es/transparencia/planeacion-presupuesto-ingresos/informe-gestion
</t>
    </r>
    <r>
      <rPr>
        <b/>
        <sz val="10"/>
        <rFont val="Arial"/>
        <family val="2"/>
      </rPr>
      <t xml:space="preserve">
La actividad continua en ejecución</t>
    </r>
  </si>
  <si>
    <r>
      <rPr>
        <b/>
        <sz val="10"/>
        <rFont val="Arial"/>
        <family val="2"/>
      </rPr>
      <t xml:space="preserve">Seg OCI Abr: </t>
    </r>
    <r>
      <rPr>
        <sz val="10"/>
        <rFont val="Arial"/>
        <family val="2"/>
      </rPr>
      <t>La acción se encuentra dentro de los tiempos establecidos, su fecha máxima de ejecución es Diciembre 2025. Así mismo, la programación no se observa registrada en la presente matriz. Se recomienda revisar la coherencia entre la "actividad" y la "meta producto", toda vez que el ejercicio de socialización es diferente al ejercicio de divulgación.</t>
    </r>
  </si>
  <si>
    <r>
      <rPr>
        <b/>
        <sz val="10"/>
        <rFont val="Arial"/>
        <family val="2"/>
      </rPr>
      <t>Seg OCI Abr:</t>
    </r>
    <r>
      <rPr>
        <sz val="10"/>
        <rFont val="Arial"/>
        <family val="2"/>
      </rPr>
      <t xml:space="preserve"> Se reporta ejecución de la acción con anterioridad a la fecha de inicio establecida. El proceso reporta la comunicación del memorando 3-2025-4010  del 4 de febrero 2025. Si bien se acepta este reporte, se recomienda revisar la coherencia entre la "actividad" y la "meta producto", toda vez que el ejercicio de socialización es diferente al ejercicio de divulgación, este ultimo ejercicio si puede evidenciarse por medio de la comunicación de un memorando, mientras que la socialización no.
Por último se menciona que la programación no se observa registrada en la presente matriz. 
</t>
    </r>
    <r>
      <rPr>
        <b/>
        <sz val="10"/>
        <rFont val="Arial"/>
        <family val="2"/>
      </rPr>
      <t>La actividad continua en ejecución</t>
    </r>
  </si>
  <si>
    <r>
      <rPr>
        <b/>
        <sz val="10"/>
        <rFont val="Arial"/>
        <family val="2"/>
      </rPr>
      <t xml:space="preserve">Seg OCI Abr: </t>
    </r>
    <r>
      <rPr>
        <sz val="10"/>
        <rFont val="Arial"/>
        <family val="2"/>
      </rPr>
      <t>La programación no se observa registrada en la presente matriz, así mismo, se recomienda tener en cuenta que el ejercicio de capacitación debe soportarse con evidencias como lista de asistencia, acta de reunión y/o grabación de la sesión, por lo que el correo de invitación y el correo de aprobación del banner no es un soporte valido, por lo que el reporte del 1 trimestre 2025 no da un % de avance en el cumplimiento.</t>
    </r>
  </si>
  <si>
    <r>
      <rPr>
        <b/>
        <sz val="10"/>
        <rFont val="Arial"/>
        <family val="2"/>
      </rPr>
      <t xml:space="preserve">Seg OCI Abr: </t>
    </r>
    <r>
      <rPr>
        <sz val="10"/>
        <rFont val="Arial"/>
        <family val="2"/>
      </rPr>
      <t xml:space="preserve">Se observa en el menú "Ejecución presupuestal" la publicación al cierre de los meses de enero, febrero y marzo 2025. Es importante mencionar que la programación no se observa registrada en la presente matriz.
</t>
    </r>
    <r>
      <rPr>
        <b/>
        <sz val="10"/>
        <rFont val="Arial"/>
        <family val="2"/>
      </rPr>
      <t xml:space="preserve">
La actividad continua en ejecución</t>
    </r>
  </si>
  <si>
    <r>
      <rPr>
        <b/>
        <sz val="10"/>
        <rFont val="Arial"/>
        <family val="2"/>
      </rPr>
      <t xml:space="preserve">Seg OCI Abr: </t>
    </r>
    <r>
      <rPr>
        <sz val="10"/>
        <rFont val="Arial"/>
        <family val="2"/>
      </rPr>
      <t xml:space="preserve">Se evidencia en el menú "Plan anual de adquisiciones" la publicación de:
* Plan Anual de Adquisiciones vigencia 2025
* Seguimiento al PAA – Primer Trimestre de 2025 (Documento)
https://scj.gov.co/es/transparencia/contratacion/plan-anual-adquisiciones
Es importante mencionar que la programación no se observa registrada en la presente matriz,
</t>
    </r>
    <r>
      <rPr>
        <b/>
        <sz val="10"/>
        <rFont val="Arial"/>
        <family val="2"/>
      </rPr>
      <t>La actividad continua en ejecución</t>
    </r>
  </si>
  <si>
    <r>
      <rPr>
        <b/>
        <sz val="10"/>
        <rFont val="Arial"/>
        <family val="2"/>
      </rPr>
      <t xml:space="preserve">Seg OCI Abr: </t>
    </r>
    <r>
      <rPr>
        <sz val="10"/>
        <rFont val="Arial"/>
        <family val="2"/>
      </rPr>
      <t>La acción se encuentra dentro de los tiempos establecidos, su fecha máxima de ejecución es Diciembre 2025. Sin embargo, la programación no se observa registrada en la presente matriz.</t>
    </r>
  </si>
  <si>
    <r>
      <rPr>
        <b/>
        <sz val="10"/>
        <rFont val="Arial"/>
        <family val="2"/>
      </rPr>
      <t>Seg OCI Abr:</t>
    </r>
    <r>
      <rPr>
        <sz val="10"/>
        <rFont val="Arial"/>
        <family val="2"/>
      </rPr>
      <t xml:space="preserve"> Se evidencian tres (3) listas de asistencias (descargados del aplicativo FORMS) de las 3 capacitaciones realizadas en el 1 trimestre del 2025 así: 14 y 27 de enero 2025, 21 de marzo 2025.
</t>
    </r>
    <r>
      <rPr>
        <b/>
        <sz val="10"/>
        <rFont val="Arial"/>
        <family val="2"/>
      </rPr>
      <t>Por lo anterior, esta Oficina evidencia que, para el periodo objeto de seguimiento y para la vigencia, la actividad se cumplió al 100% y dentro del tiempo establecido para la vigencia 2025.</t>
    </r>
  </si>
  <si>
    <r>
      <rPr>
        <b/>
        <sz val="10"/>
        <rFont val="Arial"/>
        <family val="2"/>
      </rPr>
      <t xml:space="preserve">Seg OCI Abr: </t>
    </r>
    <r>
      <rPr>
        <sz val="10"/>
        <rFont val="Arial"/>
        <family val="2"/>
      </rPr>
      <t xml:space="preserve">Se observan las publicaciones realizadas en las diferentes redes sociales de la entidad durante el 1 trimestre 2025, es importante mencionar que la meta establecida es "...12 publicaciones en la vigencia.", por lo que se recomienda que el reporte de avance sea coherente con la meta, si el proceso evalúa la viabilidad de aumentar la meta, debe solicitar la actualización del PTEP.
</t>
    </r>
    <r>
      <rPr>
        <b/>
        <sz val="10"/>
        <rFont val="Arial"/>
        <family val="2"/>
      </rPr>
      <t>La actividad continua en ejecución</t>
    </r>
  </si>
  <si>
    <r>
      <rPr>
        <b/>
        <sz val="10"/>
        <rFont val="Arial"/>
        <family val="2"/>
      </rPr>
      <t>Seg OCI Abr:</t>
    </r>
    <r>
      <rPr>
        <sz val="10"/>
        <rFont val="Arial"/>
        <family val="2"/>
      </rPr>
      <t xml:space="preserve"> Se evidencio una (1) lista de asistencia (descargada del aplicativo FORMS) de la socialización "Como hacer documentos Accesibles" realizada el 18 de marzo 2025. Es importante mencionar que la programación no se encuentra registrada en la matriz.
</t>
    </r>
    <r>
      <rPr>
        <b/>
        <sz val="10"/>
        <rFont val="Arial"/>
        <family val="2"/>
      </rPr>
      <t xml:space="preserve">
La actividad continua en ejecución
</t>
    </r>
  </si>
  <si>
    <r>
      <rPr>
        <b/>
        <sz val="10"/>
        <rFont val="Arial"/>
        <family val="2"/>
      </rPr>
      <t>Seg OCI Abr:</t>
    </r>
    <r>
      <rPr>
        <sz val="10"/>
        <rFont val="Arial"/>
        <family val="2"/>
      </rPr>
      <t xml:space="preserve"> Se evidenció la matriz de seguimiento en el que se registra el monitoreo aleatorio realizado en el 1 trimestre 2025. Es importante mencionar que la programación no se encuentra registrada en la matriz.
</t>
    </r>
    <r>
      <rPr>
        <b/>
        <sz val="10"/>
        <rFont val="Arial"/>
        <family val="2"/>
      </rPr>
      <t xml:space="preserve">La actividad continua en ejecución
</t>
    </r>
  </si>
  <si>
    <r>
      <rPr>
        <b/>
        <sz val="10"/>
        <rFont val="Arial"/>
        <family val="2"/>
      </rPr>
      <t>Seg OCI Abr:</t>
    </r>
    <r>
      <rPr>
        <sz val="10"/>
        <rFont val="Arial"/>
        <family val="2"/>
      </rPr>
      <t xml:space="preserve"> Se evidencio la matriz "Monitoreo V Botón de Transparencia 1T-2025" en la que se relacionan 114 documentos verificados.
</t>
    </r>
    <r>
      <rPr>
        <b/>
        <sz val="10"/>
        <rFont val="Arial"/>
        <family val="2"/>
      </rPr>
      <t>La actividad continua en ejecución</t>
    </r>
  </si>
  <si>
    <r>
      <rPr>
        <b/>
        <sz val="10"/>
        <rFont val="Arial"/>
        <family val="2"/>
      </rPr>
      <t xml:space="preserve">Seg OCI Abr: </t>
    </r>
    <r>
      <rPr>
        <sz val="10"/>
        <rFont val="Arial"/>
        <family val="2"/>
      </rPr>
      <t>La acción se encuentra dentro de los tiempos establecidos, su fecha de ejecución es Mayo 2025. Sin embargo, la programación no se observa registrada en la presente matriz.</t>
    </r>
  </si>
  <si>
    <r>
      <rPr>
        <b/>
        <sz val="10"/>
        <rFont val="Arial"/>
        <family val="2"/>
      </rPr>
      <t xml:space="preserve">Seg OCI Abr: </t>
    </r>
    <r>
      <rPr>
        <sz val="10"/>
        <rFont val="Arial"/>
        <family val="2"/>
      </rPr>
      <t>La acción se encuentra dentro de los tiempos establecidos, su fecha de ejecución es Abril 2025. Sin embargo, la programación no se observa registrada en la presente matriz. Finalmente, es importante aclarar que el ejercicio de socialización es diferente al ejercicio de divulgación, por lo que la socialización no se evidencia por medio de piezas comunicativas, correos masivos, ni publicaciones en web, dado que esto no garantiza un espacio de retroalimentación.</t>
    </r>
  </si>
  <si>
    <r>
      <rPr>
        <b/>
        <sz val="10"/>
        <rFont val="Arial"/>
        <family val="2"/>
      </rPr>
      <t>Seg OCI Abr:</t>
    </r>
    <r>
      <rPr>
        <sz val="10"/>
        <rFont val="Arial"/>
        <family val="2"/>
      </rPr>
      <t xml:space="preserve"> Se evidencia el correo masivo del 21 de enero 2025 con asunto "¡Te invitamos a denunciar cualquier posible acto de corrupción!". Teniendo en cuenta la meta establecida y el % de avance reportado por el proceso, la actividad se califica como ejecutada en el periodo objeto de seguimiento.
</t>
    </r>
    <r>
      <rPr>
        <b/>
        <sz val="10"/>
        <rFont val="Arial"/>
        <family val="2"/>
      </rPr>
      <t>La actividad continua en ejecución.</t>
    </r>
  </si>
  <si>
    <r>
      <rPr>
        <b/>
        <sz val="10"/>
        <rFont val="Arial"/>
        <family val="2"/>
      </rPr>
      <t>Seg OCI Abr:</t>
    </r>
    <r>
      <rPr>
        <sz val="10"/>
        <rFont val="Arial"/>
        <family val="2"/>
      </rPr>
      <t xml:space="preserve"> Se evidencian correos de convocatoria al equipo de gestores de integridad (enero 2025) y la divulgación de la Resolución interna N° 033 de 2025 </t>
    </r>
    <r>
      <rPr>
        <i/>
        <sz val="10"/>
        <rFont val="Arial"/>
        <family val="2"/>
      </rPr>
      <t>"Por Ia cual se modifica Ia Resolución 321 del 15 de abril de 2020 modificada por Ia Resolución 058 del 05 de abril de 2024 en cuanto a los servidores públicos del Equipo de Gestores de I integridad"</t>
    </r>
    <r>
      <rPr>
        <sz val="10"/>
        <rFont val="Arial"/>
        <family val="2"/>
      </rPr>
      <t xml:space="preserve">. Teniendo en cuenta la meta establecida y el % de avance reportado por el proceso, la actividad se califica como ejecutada en el periodo objeto de seguimiento.
</t>
    </r>
    <r>
      <rPr>
        <b/>
        <sz val="10"/>
        <rFont val="Arial"/>
        <family val="2"/>
      </rPr>
      <t>La actividad continua en ejecución</t>
    </r>
    <r>
      <rPr>
        <sz val="10"/>
        <rFont val="Arial"/>
        <family val="2"/>
      </rPr>
      <t>.</t>
    </r>
  </si>
  <si>
    <r>
      <rPr>
        <b/>
        <sz val="10"/>
        <rFont val="Arial"/>
        <family val="2"/>
      </rPr>
      <t xml:space="preserve">Seg OCI Abr: </t>
    </r>
    <r>
      <rPr>
        <sz val="10"/>
        <rFont val="Arial"/>
        <family val="2"/>
      </rPr>
      <t>La acción se encuentra dentro de los tiempos establecidos, su fecha máxima de ejecución es diciembre 2025. Es importante mencionar que la programación no se observa registrada en la presente matriz.</t>
    </r>
  </si>
  <si>
    <r>
      <rPr>
        <b/>
        <sz val="10"/>
        <rFont val="Arial"/>
        <family val="2"/>
      </rPr>
      <t>Seg OCI Abr:</t>
    </r>
    <r>
      <rPr>
        <sz val="10"/>
        <rFont val="Arial"/>
        <family val="2"/>
      </rPr>
      <t xml:space="preserve"> Se evidencia lista de asistencia de la </t>
    </r>
    <r>
      <rPr>
        <i/>
        <sz val="10"/>
        <rFont val="Arial"/>
        <family val="2"/>
      </rPr>
      <t>"mesa de relacionamiento con el ciudadano"</t>
    </r>
    <r>
      <rPr>
        <sz val="10"/>
        <rFont val="Arial"/>
        <family val="2"/>
      </rPr>
      <t xml:space="preserve"> del 31 de marzo 2025, sin embargo, teniendo en cuenta que el proceso reporta que esta mesa no se ejecuto completamente por falta de Quorum, no se da % de avance. Es importante tener en cuenta que la actividad tiene fecha máxima de ejecución el Julio 2025.</t>
    </r>
  </si>
  <si>
    <r>
      <rPr>
        <b/>
        <sz val="10"/>
        <rFont val="Arial"/>
        <family val="2"/>
      </rPr>
      <t>Seg OCI Abr:</t>
    </r>
    <r>
      <rPr>
        <sz val="10"/>
        <rFont val="Arial"/>
        <family val="2"/>
      </rPr>
      <t xml:space="preserve"> Se evidenció la publicación de la </t>
    </r>
    <r>
      <rPr>
        <i/>
        <sz val="10"/>
        <rFont val="Arial"/>
        <family val="2"/>
      </rPr>
      <t>"Estrategia de Rendición de Cuentas 2025"</t>
    </r>
    <r>
      <rPr>
        <sz val="10"/>
        <rFont val="Arial"/>
        <family val="2"/>
      </rPr>
      <t xml:space="preserve"> el 25 de marzo 2025 en la pagina web de la entidad en el menú Plan de Acción https://scj.gov.co/es/transparencia/planeacion-presupuesto-ingresos/plan-accion. En cuanto a la socialización, se evidencia la lista de asistencia de la sesion de "Socialización RdC" realizada el 19 de marzo 2025, con la participación de 5 colaboradores de la SDSCJ.  No obstante, se recomienda que la socializaciones se refuercen y se cuente con mayor participación en la entidad (colaboradores de todos los niveles, procesos y dependencias).
</t>
    </r>
    <r>
      <rPr>
        <b/>
        <sz val="10"/>
        <rFont val="Arial"/>
        <family val="2"/>
      </rPr>
      <t xml:space="preserve">
Por lo anterior, esta Oficina evidencia que, para el periodo objeto de seguimiento y para la vigencia, la actividad se cumplió al 100% y dentro del tiempo establecido para la vigencia 2025.</t>
    </r>
  </si>
  <si>
    <r>
      <rPr>
        <b/>
        <sz val="10"/>
        <rFont val="Arial"/>
        <family val="2"/>
      </rPr>
      <t>Seg OCI Abr:</t>
    </r>
    <r>
      <rPr>
        <sz val="10"/>
        <rFont val="Arial"/>
        <family val="2"/>
      </rPr>
      <t xml:space="preserve"> Se evidenció la publicación de la </t>
    </r>
    <r>
      <rPr>
        <i/>
        <sz val="10"/>
        <rFont val="Arial"/>
        <family val="2"/>
      </rPr>
      <t>"Estrategia de Participación Ciudadana 2025"</t>
    </r>
    <r>
      <rPr>
        <sz val="10"/>
        <rFont val="Arial"/>
        <family val="2"/>
      </rPr>
      <t xml:space="preserve"> y</t>
    </r>
    <r>
      <rPr>
        <i/>
        <sz val="10"/>
        <rFont val="Arial"/>
        <family val="2"/>
      </rPr>
      <t xml:space="preserve"> "Plan de Participación Ciudadana 2025"</t>
    </r>
    <r>
      <rPr>
        <sz val="10"/>
        <rFont val="Arial"/>
        <family val="2"/>
      </rPr>
      <t xml:space="preserve"> en la pagina web de la entidad en el menú Plan de Acción - Planes estratégicos, sectoriales e institucionales - Plan de Participación Ciudadana
https://scj.gov.co/es/transparencia/planeacion-presupuesto-ingresos/plan-accion
</t>
    </r>
    <r>
      <rPr>
        <b/>
        <sz val="10"/>
        <rFont val="Arial"/>
        <family val="2"/>
      </rPr>
      <t xml:space="preserve">
Por lo anterior, esta Oficina evidencia que, para el periodo objeto de seguimiento y para la vigencia, la actividad se cumplió al 100% y dentro del tiempo establecido para la vigencia 2025.</t>
    </r>
  </si>
  <si>
    <r>
      <rPr>
        <b/>
        <sz val="10"/>
        <rFont val="Arial"/>
        <family val="2"/>
      </rPr>
      <t>Seg OCI Abr:</t>
    </r>
    <r>
      <rPr>
        <sz val="10"/>
        <rFont val="Arial"/>
        <family val="2"/>
      </rPr>
      <t xml:space="preserve"> Se evidenció una (1) lista de asistencia y el material presentado en la sesión presencial del 19 de marzo 2025, en la que se relacionó el tema "Socialización RDC". Es importante mencionar que la programación no se encuentra registrada en la matriz.
</t>
    </r>
    <r>
      <rPr>
        <b/>
        <sz val="10"/>
        <rFont val="Arial"/>
        <family val="2"/>
      </rPr>
      <t>La actividad continua en ejecución</t>
    </r>
  </si>
  <si>
    <r>
      <rPr>
        <b/>
        <sz val="10"/>
        <rFont val="Arial"/>
        <family val="2"/>
      </rPr>
      <t>Seg OCI Abr:</t>
    </r>
    <r>
      <rPr>
        <sz val="10"/>
        <rFont val="Arial"/>
        <family val="2"/>
      </rPr>
      <t xml:space="preserve"> No se evidencia soporte documental de la ejecución de la actividad, así como tampoco se observa la programación en la matriz de este programa.</t>
    </r>
  </si>
  <si>
    <r>
      <rPr>
        <b/>
        <sz val="10"/>
        <rFont val="Arial"/>
        <family val="2"/>
      </rPr>
      <t>Seg OCI Abr:</t>
    </r>
    <r>
      <rPr>
        <sz val="10"/>
        <rFont val="Arial"/>
        <family val="2"/>
      </rPr>
      <t xml:space="preserve"> Se evidencia la documentación del cierre de la RdC 2024 y se informa que la audiencia se realizará en abril 2025. Se recomienda continuar con la gestión y documentar el acompañamiento ha realizarse tanto en la audiencia como en los espacios de diálogos.
</t>
    </r>
    <r>
      <rPr>
        <b/>
        <sz val="10"/>
        <rFont val="Arial"/>
        <family val="2"/>
      </rPr>
      <t xml:space="preserve">
La actividad continua en ejecución</t>
    </r>
  </si>
  <si>
    <r>
      <rPr>
        <b/>
        <sz val="10"/>
        <rFont val="Arial"/>
        <family val="2"/>
      </rPr>
      <t xml:space="preserve">Seg OCI Abr: </t>
    </r>
    <r>
      <rPr>
        <sz val="10"/>
        <rFont val="Arial"/>
        <family val="2"/>
      </rPr>
      <t xml:space="preserve">Se observan las publicaciones realizadas en las diferentes redes sociales de la entidad durante el 1 trimestre 2025, es importante mencionar que la meta establecida es </t>
    </r>
    <r>
      <rPr>
        <i/>
        <sz val="10"/>
        <rFont val="Arial"/>
        <family val="2"/>
      </rPr>
      <t>"Tres (3) piezas trimestrales "</t>
    </r>
    <r>
      <rPr>
        <sz val="10"/>
        <rFont val="Arial"/>
        <family val="2"/>
      </rPr>
      <t xml:space="preserve">, por lo que se recomienda que el reporte de avance sea coherente con la meta, si el proceso evalúa la viabilidad de aumentar la meta, debe solicitar la actualización del PTEP.
</t>
    </r>
    <r>
      <rPr>
        <b/>
        <sz val="10"/>
        <rFont val="Arial"/>
        <family val="2"/>
      </rPr>
      <t xml:space="preserve">
La actividad continua en ejecución</t>
    </r>
  </si>
  <si>
    <r>
      <rPr>
        <b/>
        <sz val="10"/>
        <rFont val="Arial"/>
        <family val="2"/>
      </rPr>
      <t xml:space="preserve">Seg OCI Abr: </t>
    </r>
    <r>
      <rPr>
        <sz val="10"/>
        <rFont val="Arial"/>
        <family val="2"/>
      </rPr>
      <t xml:space="preserve">Se observan las publicaciones de videos (en YOUTUBE) con interpretación en Lengua de Señas Colombiana realizadas durante el 1 trimestre 2025, es importante mencionar que la meta establecida es </t>
    </r>
    <r>
      <rPr>
        <i/>
        <sz val="10"/>
        <rFont val="Arial"/>
        <family val="2"/>
      </rPr>
      <t>"Dos (2) videos trimestrales  "</t>
    </r>
    <r>
      <rPr>
        <sz val="10"/>
        <rFont val="Arial"/>
        <family val="2"/>
      </rPr>
      <t xml:space="preserve">, por lo que se recomienda que el reporte de avance sea coherente con la meta, si el proceso evalúa la viabilidad de aumentar la meta, debe solicitar la actualización del PTEP.
</t>
    </r>
    <r>
      <rPr>
        <b/>
        <sz val="10"/>
        <rFont val="Arial"/>
        <family val="2"/>
      </rPr>
      <t>La actividad continua en ejecución</t>
    </r>
  </si>
  <si>
    <r>
      <rPr>
        <b/>
        <sz val="10"/>
        <rFont val="Arial"/>
        <family val="2"/>
      </rPr>
      <t xml:space="preserve">Seg OCI Abr: </t>
    </r>
    <r>
      <rPr>
        <sz val="10"/>
        <rFont val="Arial"/>
        <family val="2"/>
      </rPr>
      <t>La acción se encuentra dentro de los tiempos establecidos, su fecha de ejecución es de abril a octubre 2025. Es importante mencionar que la programación no se observa registrada en la presente matriz.</t>
    </r>
  </si>
  <si>
    <r>
      <rPr>
        <b/>
        <sz val="10"/>
        <rFont val="Arial"/>
        <family val="2"/>
      </rPr>
      <t xml:space="preserve">Seg OCI Abr: </t>
    </r>
    <r>
      <rPr>
        <sz val="10"/>
        <rFont val="Arial"/>
        <family val="2"/>
      </rPr>
      <t>La acción se encuentra dentro de los tiempos establecidos, su fecha de ejecución es de abril a diciembre 2025. Es importante mencionar que la programación no se observa registrada en la presente matriz.</t>
    </r>
  </si>
  <si>
    <r>
      <rPr>
        <b/>
        <sz val="10"/>
        <rFont val="Arial"/>
        <family val="2"/>
      </rPr>
      <t xml:space="preserve">Seg OCI Abr: </t>
    </r>
    <r>
      <rPr>
        <sz val="10"/>
        <rFont val="Arial"/>
        <family val="2"/>
      </rPr>
      <t>La acción se encuentra dentro de los tiempos establecidos, su fecha de ejecución es diciembre 2025. Es importante mencionar que la programación no se observa registrada en la presente matriz.</t>
    </r>
  </si>
  <si>
    <r>
      <rPr>
        <b/>
        <sz val="10"/>
        <rFont val="Arial"/>
        <family val="2"/>
      </rPr>
      <t>Seg OCI Jul:</t>
    </r>
    <r>
      <rPr>
        <sz val="10"/>
        <rFont val="Arial"/>
        <family val="2"/>
      </rPr>
      <t xml:space="preserve"> Se evidencia actualización en el menú "</t>
    </r>
    <r>
      <rPr>
        <i/>
        <sz val="10"/>
        <rFont val="Arial"/>
        <family val="2"/>
      </rPr>
      <t>Participa"</t>
    </r>
    <r>
      <rPr>
        <sz val="10"/>
        <rFont val="Arial"/>
        <family val="2"/>
      </rPr>
      <t xml:space="preserve"> así:
* Preguntas ciudadanas y respuestas - Rendición de cuentas 2024
* Plan de Participación Ciudadana 2025
* Estrategia de Participación Ciudadana 2025
</t>
    </r>
    <r>
      <rPr>
        <b/>
        <sz val="10"/>
        <rFont val="Arial"/>
        <family val="2"/>
      </rPr>
      <t>La actividad continua en ejecución</t>
    </r>
  </si>
  <si>
    <r>
      <rPr>
        <b/>
        <sz val="10"/>
        <rFont val="Arial"/>
        <family val="2"/>
      </rPr>
      <t xml:space="preserve">Seg OCI Jul: </t>
    </r>
    <r>
      <rPr>
        <sz val="10"/>
        <rFont val="Arial"/>
        <family val="2"/>
      </rPr>
      <t xml:space="preserve">Se evidencia la publicación realizada el 12 de junio 2025 del "Esquema de Publicación de la página web de la SDSCJ - 2025" en la ruta Transparencia y Acceso a la Información Pública - Datos Abiertos - Esquema de Publicación de la Información.
el documento se encuentra en el enlace https://scj.gov.co/sites/default/files/instrumentos_gestion_informacion/Esquema%20de%20Publicaci%C3%B3n%20de%20la%20p%C3%A1gina%20web%20SDSCJ%20-%202025.xlsx
</t>
    </r>
    <r>
      <rPr>
        <b/>
        <sz val="10"/>
        <rFont val="Arial"/>
        <family val="2"/>
      </rPr>
      <t xml:space="preserve">
La actividad se cumple al 100%</t>
    </r>
  </si>
  <si>
    <r>
      <rPr>
        <b/>
        <sz val="10"/>
        <rFont val="Arial"/>
        <family val="2"/>
      </rPr>
      <t xml:space="preserve">Seg OCI Jul: </t>
    </r>
    <r>
      <rPr>
        <sz val="10"/>
        <rFont val="Arial"/>
        <family val="2"/>
      </rPr>
      <t>A pesar de que la dependencia líder informa (y la OAP valida el avance) a las áreas de la SDSCJ sobre el esquema de publicación —comunicando el contenido y solicitando su revisión, así como emitiendo alertas por correo electrónico—, el avance de esta acción, según la evaluación de la OCI, es del 0%. Esto se debe a que no existe evidencia de un proceso de socialización efectivo, entendido como la interacción con los destinatarios para asegurar la apropiación del conocimiento.
Por lo anterior, la actividad se califica como INCUMPLIDA.</t>
    </r>
  </si>
  <si>
    <r>
      <rPr>
        <b/>
        <sz val="10"/>
        <rFont val="Arial"/>
        <family val="2"/>
      </rPr>
      <t xml:space="preserve">Seg OCI Jul: </t>
    </r>
    <r>
      <rPr>
        <sz val="10"/>
        <rFont val="Arial"/>
        <family val="2"/>
      </rPr>
      <t xml:space="preserve">Se evidencian las actualizaciones realizadas en el 2 trimestre 2025 en el portal de datos abiertos  https://datosabiertos.bogota.gov.co/organization/secretaria-distrital-de-seguridad-convivencia-y-justicia?q=&amp;sort=metadata_modified+desc
No obstante, es importante mencionar que se registraba ejecución cumplida en los meses de julio a diciembre, lo cual no es coherente con el periodo evaluado y trascurrido del año. Por lo anterior, esta Oficina realiza el ajuste en el registro del cronograma para los meses mencionados.
</t>
    </r>
    <r>
      <rPr>
        <b/>
        <sz val="10"/>
        <rFont val="Arial"/>
        <family val="2"/>
      </rPr>
      <t>La actividad continua en ejecución</t>
    </r>
  </si>
  <si>
    <r>
      <rPr>
        <b/>
        <sz val="10"/>
        <rFont val="Arial"/>
        <family val="2"/>
      </rPr>
      <t xml:space="preserve">Seg OCI Jul: </t>
    </r>
    <r>
      <rPr>
        <sz val="10"/>
        <rFont val="Arial"/>
        <family val="2"/>
      </rPr>
      <t xml:space="preserve">Se evidencia la pieza comunicativa de invitación a la sesión del 29 de mayo, la lista de asistencia (aplicativo FORMS) con 30 asistentes y la grabación de la sesión.
No obstante, es importante mencionar que se registraba ejecución cumplida en Noviembre, lo cual no es coherente con el periodo evaluado y trascurrido del año. Por lo anterior, esta Oficina realiza el ajuste en el registro del cronograma para el mes mencionado.
</t>
    </r>
    <r>
      <rPr>
        <b/>
        <sz val="10"/>
        <rFont val="Arial"/>
        <family val="2"/>
      </rPr>
      <t>La actividad continua en ejecución</t>
    </r>
  </si>
  <si>
    <r>
      <rPr>
        <b/>
        <sz val="10"/>
        <rFont val="Arial"/>
        <family val="2"/>
      </rPr>
      <t xml:space="preserve">Seg OCI Jul: </t>
    </r>
    <r>
      <rPr>
        <sz val="10"/>
        <rFont val="Arial"/>
        <family val="2"/>
      </rPr>
      <t xml:space="preserve">Se evidencian las piezas comunicativas divulgadas al interior de la entidad, se debe tener en cuenta que dentro de las evidencias deben aportarse los correos o medio de comunicación, para dejar la trazabilidad de las fechas en las que se ejecuta la actividad.
</t>
    </r>
    <r>
      <rPr>
        <b/>
        <sz val="10"/>
        <rFont val="Arial"/>
        <family val="2"/>
      </rPr>
      <t>La actividad continua en ejecución</t>
    </r>
  </si>
  <si>
    <r>
      <rPr>
        <b/>
        <sz val="10"/>
        <rFont val="Arial"/>
        <family val="2"/>
      </rPr>
      <t xml:space="preserve">Seg OCI Jul: </t>
    </r>
    <r>
      <rPr>
        <sz val="10"/>
        <rFont val="Arial"/>
        <family val="2"/>
      </rPr>
      <t xml:space="preserve">Se observan las publicaciones realizadas en las diferentes redes sociales de la entidad durante el 2 trimestre 2025, es importante mencionar que la meta establecida es "...12 publicaciones en la vigencia.", por lo que se NUEVAMENTE se recomienda que el reporte de avance sea coherente con la meta, si el proceso evalúa la viabilidad de aumentar la meta, debe solicitar la actualización del PTEP.
</t>
    </r>
    <r>
      <rPr>
        <b/>
        <sz val="10"/>
        <rFont val="Arial"/>
        <family val="2"/>
      </rPr>
      <t>La actividad continua en ejecución</t>
    </r>
  </si>
  <si>
    <r>
      <rPr>
        <b/>
        <sz val="10"/>
        <rFont val="Arial"/>
        <family val="2"/>
      </rPr>
      <t xml:space="preserve">Seg OCI Jul: </t>
    </r>
    <r>
      <rPr>
        <sz val="10"/>
        <rFont val="Arial"/>
        <family val="2"/>
      </rPr>
      <t>No se presenta programación de ejecución para el 2do trimestre 2025</t>
    </r>
  </si>
  <si>
    <r>
      <rPr>
        <b/>
        <sz val="10"/>
        <rFont val="Arial"/>
        <family val="2"/>
      </rPr>
      <t xml:space="preserve">Seg OCI Jul: </t>
    </r>
    <r>
      <rPr>
        <sz val="10"/>
        <rFont val="Arial"/>
        <family val="2"/>
      </rPr>
      <t xml:space="preserve">Se evidencia el cumplimiento de la acción, con la comunicación del informe "Informe de Seguimiento al cumplimiento de la Ley 1712 de 2014 y de la Resolución 1519 de 2020 anexo 1 y 2 vigencia 2025".
</t>
    </r>
    <r>
      <rPr>
        <b/>
        <sz val="10"/>
        <rFont val="Arial"/>
        <family val="2"/>
      </rPr>
      <t>Por lo anterior, esta Oficina evidencia que, para el periodo objeto de seguimiento y para la vigencia, la actividad se cumplió al 100% y dentro del tiempo establecido para la vigencia 2025.</t>
    </r>
  </si>
  <si>
    <r>
      <rPr>
        <b/>
        <sz val="10"/>
        <rFont val="Arial"/>
        <family val="2"/>
      </rPr>
      <t xml:space="preserve">Seg OCI Jul: </t>
    </r>
    <r>
      <rPr>
        <sz val="10"/>
        <rFont val="Arial"/>
        <family val="2"/>
      </rPr>
      <t xml:space="preserve">Se evidencian los soportes de la socialización realizada en abril (28 y 30).
</t>
    </r>
    <r>
      <rPr>
        <b/>
        <sz val="10"/>
        <rFont val="Arial"/>
        <family val="2"/>
      </rPr>
      <t>Por lo anterior, esta Oficina evidencia que, para el periodo objeto de seguimiento y para la vigencia, la actividad se cumplió al 100% y dentro del tiempo establecido para la vigencia 2025.</t>
    </r>
  </si>
  <si>
    <r>
      <t xml:space="preserve">Seg OCI Jul: </t>
    </r>
    <r>
      <rPr>
        <sz val="10"/>
        <color theme="1"/>
        <rFont val="Arial"/>
        <family val="2"/>
      </rPr>
      <t>De acuerdo con el registro, está meta se reportó como cumplida en el trimestre anterior</t>
    </r>
  </si>
  <si>
    <t>Revisar y actualizar el esquema de publicaciones del Botón de Transparencia y Acceso a la Información pública de la Entidad*</t>
  </si>
  <si>
    <t>Un (1) Esquema de publicación revisado y actualizado.*</t>
  </si>
  <si>
    <r>
      <t>A corte de 31 de marzo, la</t>
    </r>
    <r>
      <rPr>
        <b/>
        <sz val="10"/>
        <color rgb="FF000000"/>
        <rFont val="Arial"/>
        <family val="2"/>
      </rPr>
      <t xml:space="preserve"> Oficina de Análisis de Información y Estudios Estratégicos</t>
    </r>
    <r>
      <rPr>
        <sz val="10"/>
        <color rgb="FF000000"/>
        <rFont val="Arial"/>
        <family val="2"/>
      </rPr>
      <t xml:space="preserve"> realizó</t>
    </r>
    <r>
      <rPr>
        <b/>
        <sz val="10"/>
        <color rgb="FF000000"/>
        <rFont val="Arial"/>
        <family val="2"/>
      </rPr>
      <t xml:space="preserve"> tres (3) publicaciones</t>
    </r>
    <r>
      <rPr>
        <sz val="10"/>
        <color rgb="FF000000"/>
        <rFont val="Arial"/>
        <family val="2"/>
      </rPr>
      <t xml:space="preserve"> de datos abiertos en el Portal de Datos Abiertos de Bogotá. (enero, febrero y marzo), cumpliendo así la meta programada para este periodo.</t>
    </r>
  </si>
  <si>
    <t xml:space="preserve">Elaborar y publicar el informe de gestión anual  de la entidad, en lenguaje claro y comprensible.* </t>
  </si>
  <si>
    <t>Un (1) informe de gestión publicado en la página web de la entidad.*</t>
  </si>
  <si>
    <r>
      <t xml:space="preserve">La Oficina Asesora de Comunicaciones (OAC) cumplió con esta actividad mediante la elaboración y difusión mensual de piezas comunicacionales diseñadas bajo principios de lenguaje claro, amable y cercano. Durante el primer trimestre del 2025,  </t>
    </r>
    <r>
      <rPr>
        <b/>
        <sz val="10"/>
        <color rgb="FF000000"/>
        <rFont val="Arial"/>
        <family val="2"/>
      </rPr>
      <t>se publicaron 8 piezas evidenciando el avance en la gestión de la entidad</t>
    </r>
    <r>
      <rPr>
        <sz val="10"/>
        <color rgb="FF000000"/>
        <rFont val="Arial"/>
        <family val="2"/>
      </rPr>
      <t xml:space="preserve"> en temas como: la puesta en marcha de las cámaras multisensor, la conformación de un nuevo Frente de Seguridad, nuevas cámaras para San Cristóbal, Dispositivo de la SCJ para Stereopnic con resultados y apoyo a operativos de seguridad en diferentes localidades de la ciudad. Como evidencia se carga en la carpeta habilitada el reporte de las publicaciones realizadas.</t>
    </r>
  </si>
  <si>
    <r>
      <t xml:space="preserve">La Oficina Asesora de Comunicaciones (OAC) cumplió con esta actividad mediante la realización de una </t>
    </r>
    <r>
      <rPr>
        <b/>
        <sz val="10"/>
        <color rgb="FF000000"/>
        <rFont val="Arial"/>
        <family val="2"/>
      </rPr>
      <t>(1) jornada de socialización dirigida a los líderes operativos de cada proceso</t>
    </r>
    <r>
      <rPr>
        <sz val="10"/>
        <color rgb="FF000000"/>
        <rFont val="Arial"/>
        <family val="2"/>
      </rPr>
      <t>, en la que se presentaron de forma clara y práctica los lineamientos de accesibilidad exigidos para la publicación de documentos en el sitio web institucional. Esta sesión incluyó ejemplos aplicados, guías paso a paso y recomendaciones específicas para garantizar que los contenidos digitales fueran comprensibles, navegables y usables por todas las personas. Como evidencia se carga en la carpeta habilitada, el material de la socialización, el listado de asistencia arrojado por el aplicativo Teams, los correos de convocatoria a la sesión y de envío a los lideres operativos con el material.</t>
    </r>
  </si>
  <si>
    <r>
      <t xml:space="preserve">La Oficina Asesora de Comunicaciones (OAC) cumplió con esta actividad mediante la </t>
    </r>
    <r>
      <rPr>
        <b/>
        <sz val="10"/>
        <color rgb="FF000000"/>
        <rFont val="Arial"/>
        <family val="2"/>
      </rPr>
      <t>implementación de un plan de monitoreo trimestra</t>
    </r>
    <r>
      <rPr>
        <sz val="10"/>
        <color rgb="FF000000"/>
        <rFont val="Arial"/>
        <family val="2"/>
      </rPr>
      <t>l que incluyó la revisión aleatoria de documentos digitales publicados en el sitio web institucional. Para ello, se seleccionaron muestras representativas de diferentes procesos y se evaluaron aspectos clave de accesibilidad. Los hallazgos de cada monitoreo fueron sistematizados en informes que permitieron identificar avances, brechas y oportunidades de mejora, los cuales fueron compartidos con las áreas responsables para fortalecer las buenas prácticas en la publicación de contenidos accesibles y asegurar el cumplimiento de la normativa vigente en inclusión digital. Como evidencia se carga en la carpeta habilitada el informe de monitoreo aleatorio del trimestre y los correos de alertamiento a las áreas identificadas con observaciones.</t>
    </r>
  </si>
  <si>
    <r>
      <rPr>
        <b/>
        <sz val="10"/>
        <color rgb="FF000000"/>
        <rFont val="Arial"/>
        <family val="2"/>
      </rPr>
      <t xml:space="preserve">Subsecretaría de Seguridad y Convivencia: 
</t>
    </r>
    <r>
      <rPr>
        <sz val="10"/>
        <color rgb="FF000000"/>
        <rFont val="Arial"/>
        <family val="2"/>
      </rPr>
      <t>El diálogo Ciudadano correspondiente a la Subsecretaría, se llevará a cabo el 29 de abril de 2025.</t>
    </r>
  </si>
  <si>
    <r>
      <rPr>
        <sz val="10"/>
        <color rgb="FF000000"/>
        <rFont val="Arial"/>
        <family val="2"/>
      </rPr>
      <t>La Oficina Asesora de Comunicaciones (OAC) logró cumplir con esta actividad mediante la publicación constante de piezas comunicacionales diseñadas bajo principios de lenguaje claro y comprensible. Durante el primer trimestre del 2025,</t>
    </r>
    <r>
      <rPr>
        <b/>
        <sz val="10"/>
        <color rgb="FF000000"/>
        <rFont val="Arial"/>
        <family val="2"/>
      </rPr>
      <t xml:space="preserve"> se publicaron siete (7) piezas con información sobre servicios de la entidad</t>
    </r>
    <r>
      <rPr>
        <sz val="10"/>
        <color rgb="FF000000"/>
        <rFont val="Arial"/>
        <family val="2"/>
      </rPr>
      <t xml:space="preserve"> tales como: la Asistencia Integral a la Denuncia (AIDE), pagos de comparendos contrarios a la convivencia a través del botón PSE de la plataforma LICO, la Línea 123, Casa Libertad, entre otros. Como evidencia se carga en la carpeta habilitada el reporte de las publicaciones</t>
    </r>
  </si>
  <si>
    <r>
      <t xml:space="preserve">La Oficina Asesora de Comunicaciones (OAC) cumplió con esta actividad al incluir en todos los videos publicados en la pagina web de la entidad Lenguaje de Señas Colombianas. Para ello, coordinó con intérpretes certificados en LSC y utilizó herramientas de edición que permitieron integrar subtitulación precisa, garantizando que la información fuera accesible para personas con discapacidad auditiva, así como para quienes visualizan los contenidos sin sonido desde dispositivos móviles o espacios públicos. </t>
    </r>
    <r>
      <rPr>
        <b/>
        <sz val="10"/>
        <color rgb="FF000000"/>
        <rFont val="Arial"/>
        <family val="2"/>
      </rPr>
      <t>Durante el trimestre se publicaron 13 videos.</t>
    </r>
    <r>
      <rPr>
        <sz val="10"/>
        <color rgb="FF000000"/>
        <rFont val="Arial"/>
        <family val="2"/>
      </rPr>
      <t xml:space="preserve"> Como evidencia se carga en la carpeta habilitada el informe de los videos publicados.</t>
    </r>
  </si>
  <si>
    <r>
      <rPr>
        <b/>
        <sz val="10"/>
        <color rgb="FF000000"/>
        <rFont val="Arial"/>
        <family val="2"/>
      </rPr>
      <t>Subsecretaría de Seguridad y Convivencia:</t>
    </r>
    <r>
      <rPr>
        <sz val="10"/>
        <color rgb="FF000000"/>
        <rFont val="Arial"/>
        <family val="2"/>
      </rPr>
      <t xml:space="preserve"> 
El diálogo Ciudadano correspondiente a la Subsecretaría, se llevará a cabo el 29 de abril de 2025.
</t>
    </r>
    <r>
      <rPr>
        <b/>
        <sz val="10"/>
        <color rgb="FF000000"/>
        <rFont val="Arial"/>
        <family val="2"/>
      </rPr>
      <t xml:space="preserve">Dirección de Gestión Humana:
</t>
    </r>
    <r>
      <rPr>
        <sz val="10"/>
        <color rgb="FF000000"/>
        <rFont val="Arial"/>
        <family val="2"/>
      </rPr>
      <t xml:space="preserve">Para el primer trimestre de 2025, no se reporta información toda vez que esta actividad de encuentra programada para el mes de noviembre </t>
    </r>
    <r>
      <rPr>
        <sz val="10"/>
        <color theme="1"/>
        <rFont val="Arial"/>
        <family val="2"/>
      </rPr>
      <t xml:space="preserve">
</t>
    </r>
    <r>
      <rPr>
        <b/>
        <sz val="10"/>
        <color theme="1"/>
        <rFont val="Arial"/>
        <family val="2"/>
      </rPr>
      <t>Oficina de Planeación:</t>
    </r>
    <r>
      <rPr>
        <sz val="10"/>
        <color theme="1"/>
        <rFont val="Arial"/>
        <family val="2"/>
      </rPr>
      <t xml:space="preserve"> Los reportes trimestrales de seguimiento al Plan de Participación Ciudadana se realiza luego de finalizar el mes de abril toda vez que el Plan fue aprobado en marzo de 2025.</t>
    </r>
  </si>
  <si>
    <r>
      <rPr>
        <b/>
        <sz val="10"/>
        <rFont val="Arial"/>
        <family val="2"/>
      </rPr>
      <t xml:space="preserve">Seg OCI Jul: </t>
    </r>
    <r>
      <rPr>
        <sz val="10"/>
        <rFont val="Arial"/>
        <family val="2"/>
      </rPr>
      <t xml:space="preserve">Se evidencia la convocatoria realizada por medio del Banner de la web de la entidad en el mes de mayo, para la participación en el del dialogo ciudadano del 22 de mayo 2025.
</t>
    </r>
    <r>
      <rPr>
        <b/>
        <sz val="10"/>
        <rFont val="Arial"/>
        <family val="2"/>
      </rPr>
      <t xml:space="preserve">
Por lo anterior, esta Oficina evidencia que, para el periodo objeto de seguimiento y para la vigencia, la actividad se cumplió al 100% y dentro del tiempo establecido para la vigencia 2025.</t>
    </r>
  </si>
  <si>
    <r>
      <rPr>
        <b/>
        <sz val="10"/>
        <rFont val="Arial"/>
        <family val="2"/>
      </rPr>
      <t xml:space="preserve">Seg OCI Jul: </t>
    </r>
    <r>
      <rPr>
        <sz val="10"/>
        <rFont val="Arial"/>
        <family val="2"/>
      </rPr>
      <t xml:space="preserve">Se observan las publicaciones realizadas en las diferentes redes sociales de la entidad durante el 2 trimestre 2025, es importante mencionar que la meta establecida es </t>
    </r>
    <r>
      <rPr>
        <i/>
        <sz val="10"/>
        <rFont val="Arial"/>
        <family val="2"/>
      </rPr>
      <t>"Tres (3) piezas trimestrales "</t>
    </r>
    <r>
      <rPr>
        <sz val="10"/>
        <rFont val="Arial"/>
        <family val="2"/>
      </rPr>
      <t xml:space="preserve">, por lo que </t>
    </r>
    <r>
      <rPr>
        <b/>
        <sz val="10"/>
        <rFont val="Arial"/>
        <family val="2"/>
      </rPr>
      <t>NUEVAMENTE</t>
    </r>
    <r>
      <rPr>
        <sz val="10"/>
        <rFont val="Arial"/>
        <family val="2"/>
      </rPr>
      <t xml:space="preserve"> se recomienda que el reporte de avance sea coherente con la meta, si el proceso evalúa la viabilidad de aumentar la meta, debe solicitar la actualización del PTEP.
</t>
    </r>
    <r>
      <rPr>
        <b/>
        <sz val="10"/>
        <rFont val="Arial"/>
        <family val="2"/>
      </rPr>
      <t xml:space="preserve">
La actividad continua en ejecución</t>
    </r>
  </si>
  <si>
    <r>
      <rPr>
        <b/>
        <sz val="10"/>
        <rFont val="Arial"/>
        <family val="2"/>
      </rPr>
      <t xml:space="preserve">Seg OCI Abr: </t>
    </r>
    <r>
      <rPr>
        <sz val="10"/>
        <rFont val="Arial"/>
        <family val="2"/>
      </rPr>
      <t xml:space="preserve">Se evidencia el memorando 3-2025-11913 del 27 de marzo 2025 de asunto "CITACIÓN REUNIÓN MESA TÉCNICA DE RELACIONAMIENTO CON LA CIUDADANÍA", si bien se reporta que la mesa no se llevó a cabo por falta de quorum, la actividad esta enfocada a la convocatoria y dado que esta se realizó, se acepta el % de avance reportado. 
</t>
    </r>
    <r>
      <rPr>
        <b/>
        <sz val="10"/>
        <rFont val="Arial"/>
        <family val="2"/>
      </rPr>
      <t>La actividad continua en ejecución</t>
    </r>
  </si>
  <si>
    <r>
      <rPr>
        <b/>
        <sz val="10"/>
        <rFont val="Arial"/>
        <family val="2"/>
      </rPr>
      <t xml:space="preserve">Seg OCI Abr: </t>
    </r>
    <r>
      <rPr>
        <sz val="10"/>
        <rFont val="Arial"/>
        <family val="2"/>
      </rPr>
      <t>La acción se encuentra dentro de los tiempos establecidos, su fecha de ejecución es de agosto a diciembre 2025. Es importante mencionar que la programación no se observa registrada en la presente matriz.</t>
    </r>
  </si>
  <si>
    <r>
      <rPr>
        <b/>
        <sz val="10"/>
        <rFont val="Arial"/>
        <family val="2"/>
      </rPr>
      <t xml:space="preserve">Seg OCI Abr: </t>
    </r>
    <r>
      <rPr>
        <sz val="10"/>
        <rFont val="Arial"/>
        <family val="2"/>
      </rPr>
      <t xml:space="preserve">Se allegan las bases de datos de las llamadas "abandonadas" y "contestadas" del 1 trimestre 2025. Es importante mencionar que la programación no se observa registrada en la presente matriz. </t>
    </r>
    <r>
      <rPr>
        <b/>
        <sz val="10"/>
        <rFont val="Arial"/>
        <family val="2"/>
      </rPr>
      <t>La actividad continua en ejecución</t>
    </r>
  </si>
  <si>
    <r>
      <rPr>
        <b/>
        <sz val="10"/>
        <rFont val="Arial"/>
        <family val="2"/>
      </rPr>
      <t xml:space="preserve">Seg OCI Abr: </t>
    </r>
    <r>
      <rPr>
        <sz val="10"/>
        <rFont val="Arial"/>
        <family val="2"/>
      </rPr>
      <t xml:space="preserve">Se allegan las bases de datos de las encuestas realizadas en el 1 trimestre 2025 (así como el reporte cuantitativo, del aplicativo FORMS). Es importante mencionar que la programación no se observa registrada en la presente matriz. </t>
    </r>
    <r>
      <rPr>
        <b/>
        <sz val="10"/>
        <rFont val="Arial"/>
        <family val="2"/>
      </rPr>
      <t>La actividad continua en ejecución</t>
    </r>
  </si>
  <si>
    <r>
      <rPr>
        <b/>
        <sz val="10"/>
        <rFont val="Arial"/>
        <family val="2"/>
      </rPr>
      <t xml:space="preserve">Seg OCI Abr: </t>
    </r>
    <r>
      <rPr>
        <sz val="10"/>
        <rFont val="Arial"/>
        <family val="2"/>
      </rPr>
      <t xml:space="preserve">Se allegan las encuestas realizadas en el 1 trimestre 2025 (formato F-GIP-1274) y la matriz con los "Resultados Evaluación de Satisfacción Trámite de la Cárcel Distrital". 
Es importante mencionar que la programación no se observa registrada en la presente matriz.
</t>
    </r>
    <r>
      <rPr>
        <b/>
        <sz val="10"/>
        <rFont val="Arial"/>
        <family val="2"/>
      </rPr>
      <t xml:space="preserve">La actividad continua en ejecución </t>
    </r>
  </si>
  <si>
    <r>
      <rPr>
        <b/>
        <sz val="10"/>
        <rFont val="Arial"/>
        <family val="2"/>
      </rPr>
      <t xml:space="preserve">Seg OCI Abr: </t>
    </r>
    <r>
      <rPr>
        <sz val="10"/>
        <rFont val="Arial"/>
        <family val="2"/>
      </rPr>
      <t>La acción se encuentra dentro de los tiempos establecidos, su fecha de ejecución es de abril a octubre 2025. Es importante mencionar que la programación no se observa registrada en la presente matriz.
Tener en cuenta que la evidencia de esta presentación es el acta de sesión del CIGD.</t>
    </r>
  </si>
  <si>
    <r>
      <rPr>
        <b/>
        <sz val="10"/>
        <rFont val="Arial"/>
        <family val="2"/>
      </rPr>
      <t xml:space="preserve">Seg OCI Abr: </t>
    </r>
    <r>
      <rPr>
        <sz val="10"/>
        <rFont val="Arial"/>
        <family val="2"/>
      </rPr>
      <t>La acción se encuentra dentro de los tiempos establecidos, su fecha de ejecución es de abril a diciembre 2025. Es importante mencionar que la programación no se observa registrada en la presente matriz.
Tener en cuenta que la evidencia de esta presentación es el acta de sesión del CIGD.</t>
    </r>
  </si>
  <si>
    <r>
      <rPr>
        <b/>
        <sz val="10"/>
        <rFont val="Arial"/>
        <family val="2"/>
      </rPr>
      <t xml:space="preserve">Seg OCI Jul: </t>
    </r>
    <r>
      <rPr>
        <sz val="10"/>
        <rFont val="Arial"/>
        <family val="2"/>
      </rPr>
      <t xml:space="preserve">Se allegan las bases de datos de las llamadas "abandonadas" y "contestadas" del 2do trimestre 2025.
</t>
    </r>
    <r>
      <rPr>
        <b/>
        <sz val="10"/>
        <rFont val="Arial"/>
        <family val="2"/>
      </rPr>
      <t>La actividad continua en ejecución</t>
    </r>
  </si>
  <si>
    <r>
      <rPr>
        <b/>
        <sz val="10"/>
        <rFont val="Arial"/>
        <family val="2"/>
      </rPr>
      <t xml:space="preserve">Seg OCI Jul: </t>
    </r>
    <r>
      <rPr>
        <sz val="10"/>
        <rFont val="Arial"/>
        <family val="2"/>
      </rPr>
      <t xml:space="preserve">Se allegan las bases de datos de las encuestas realizadas en el 2do trimestre 2025 (así como el reporte cuantitativo, del aplicativo FORMS).
</t>
    </r>
    <r>
      <rPr>
        <b/>
        <sz val="10"/>
        <rFont val="Arial"/>
        <family val="2"/>
      </rPr>
      <t>La actividad continua en ejecución</t>
    </r>
  </si>
  <si>
    <r>
      <rPr>
        <b/>
        <sz val="10"/>
        <rFont val="Arial"/>
        <family val="2"/>
      </rPr>
      <t xml:space="preserve">Seg OCI Jul: </t>
    </r>
    <r>
      <rPr>
        <sz val="10"/>
        <rFont val="Arial"/>
        <family val="2"/>
      </rPr>
      <t xml:space="preserve">Se allegan las encuestas realizadas en el 2do trimestre 2025 (formato F-GIP-1274) y la matriz con los "Resultados Evaluación de Satisfacción Trámite de la Cárcel Distrital". 
Es importante mencionar que la programación no se observa registrada en la presente matriz.
</t>
    </r>
    <r>
      <rPr>
        <b/>
        <sz val="10"/>
        <rFont val="Arial"/>
        <family val="2"/>
      </rPr>
      <t xml:space="preserve">La actividad continua en ejecución </t>
    </r>
  </si>
  <si>
    <r>
      <rPr>
        <b/>
        <sz val="10"/>
        <rFont val="Arial"/>
        <family val="2"/>
      </rPr>
      <t xml:space="preserve">Seg OCI Jul: </t>
    </r>
    <r>
      <rPr>
        <sz val="10"/>
        <rFont val="Arial"/>
        <family val="2"/>
      </rPr>
      <t xml:space="preserve">El avance reportado no se acepta, teniendo en cuenta que no se observa el soporte de la convocatoria realizada a la mesa del mes de junio. De otro lado se esta adjuntando un acta sin firmas, aun cuando se suscribieron compromisos. Se recomienda verificar con la dependencia líder el cumplimiento de la actividad de junio, ya que mencionado lo anterior no se realizo y se califica como </t>
    </r>
    <r>
      <rPr>
        <b/>
        <sz val="10"/>
        <rFont val="Arial"/>
        <family val="2"/>
      </rPr>
      <t>INCUMPLIDA</t>
    </r>
    <r>
      <rPr>
        <sz val="10"/>
        <rFont val="Arial"/>
        <family val="2"/>
      </rPr>
      <t xml:space="preserve">
</t>
    </r>
    <r>
      <rPr>
        <b/>
        <sz val="10"/>
        <rFont val="Arial"/>
        <family val="2"/>
      </rPr>
      <t>La actividad continua en ejecución</t>
    </r>
  </si>
  <si>
    <r>
      <rPr>
        <b/>
        <sz val="10"/>
        <rFont val="Arial"/>
        <family val="2"/>
      </rPr>
      <t xml:space="preserve">Seg OCI Jul: </t>
    </r>
    <r>
      <rPr>
        <sz val="10"/>
        <rFont val="Arial"/>
        <family val="2"/>
      </rPr>
      <t>A pesar de que la dependencia líder informa que se realizó una "socialización", las evidencias no dan cuenta de la misma, dado que lo que se observa es un correo electrónico (aunque de asunto "Socialización...") por medio del cual se comunica el informe de seguimiento al cumplimiento de la Ley 1712 de 2014.
Por lo anterior y según la evaluación de la OCI, el avance de esta acción es 0%. Esto se debe a que no existe evidencia de un proceso de socialización efectivo, entendido como la interacción con los destinatarios para asegurar la apropiación del conocimiento.
Teniendo en cuenta que la fecha máxima de ejecución es diciembre 2025, la acción continua en ejecución, sin embargo,  la actividad programada para el periodo objeto de seguimiento se INCUMPLIO.</t>
    </r>
  </si>
  <si>
    <r>
      <rPr>
        <b/>
        <sz val="10"/>
        <rFont val="Arial"/>
        <family val="2"/>
      </rPr>
      <t xml:space="preserve">Seg OCI Jul: </t>
    </r>
    <r>
      <rPr>
        <sz val="10"/>
        <rFont val="Arial"/>
        <family val="2"/>
      </rPr>
      <t>Según el reporte de la dependencia líder "no se han generado compromisos con la ciudadanía por lo tanto no se encuentra reportado ninguno en la plataforma de la Veeduría Distrital Colibrí", por lo anterior, la ejecución del 100% no puede reportarse aun, dado que su fecha máxima de ejecución es Diciembre 2025. 
Es necesario que se evalué en conjunto con la OAP la programación de ejecución que se esta registrando en junio.</t>
    </r>
  </si>
  <si>
    <r>
      <rPr>
        <b/>
        <sz val="10"/>
        <rFont val="Arial"/>
        <family val="2"/>
      </rPr>
      <t xml:space="preserve">Seg OCI Jul: </t>
    </r>
    <r>
      <rPr>
        <sz val="10"/>
        <rFont val="Arial"/>
        <family val="2"/>
      </rPr>
      <t>Teniendo en cuenta que en mayo 2025 se cambio la meta de la acción del 4 informes a 1 informe, la acción se da por cumplida con la gestión realizada en el I trimestre 2025.</t>
    </r>
  </si>
  <si>
    <r>
      <rPr>
        <b/>
        <sz val="10"/>
        <rFont val="Arial"/>
        <family val="2"/>
      </rPr>
      <t xml:space="preserve">Seg OCI Jul: </t>
    </r>
    <r>
      <rPr>
        <sz val="10"/>
        <rFont val="Arial"/>
        <family val="2"/>
      </rPr>
      <t xml:space="preserve">El avance reportado por la dependencia líder y aceptado por la OAP no es valido, toda vez que la pieza comunicativa divulgada esta asociado a "Conoce la actualización de la ’Guía para la Medición de la Calidad de las Respuestas a Peticiones Ciudadanas’." y no al tema de la acción del PTEP "...piezas comunicativas dando a conocer los resultados de seguimiento de PQRSDF elaboradas y divulgadas por la oficina de comunicaciones.
La actividad programada para el periodo objeto de seguimiento se INCUMPLIO. Adicionalmente se reitera lo mencionado por la OCI en el seguimiento anterior </t>
    </r>
    <r>
      <rPr>
        <b/>
        <sz val="10"/>
        <rFont val="Arial"/>
        <family val="2"/>
      </rPr>
      <t>" Se recomienda revisar la coherencia entre la "actividad" y la "meta producto", toda vez que el ejercicio de socialización es diferente al ejercicio de divulgación."</t>
    </r>
  </si>
  <si>
    <r>
      <rPr>
        <b/>
        <sz val="10"/>
        <rFont val="Arial"/>
        <family val="2"/>
      </rPr>
      <t>Seg OCI Jul:</t>
    </r>
    <r>
      <rPr>
        <sz val="10"/>
        <rFont val="Arial"/>
        <family val="2"/>
      </rPr>
      <t xml:space="preserve"> El proceso reporta la comunicación del memorando  3-2025-24578  del 24 de junio 2025. Si bien se acepta este reporte, nuevamente se reitera lo mencionado por la OCI en el periodo anterior </t>
    </r>
    <r>
      <rPr>
        <b/>
        <sz val="10"/>
        <rFont val="Arial"/>
        <family val="2"/>
      </rPr>
      <t>"se recomienda revisar la coherencia entre la "actividad" y la "meta producto", toda vez que el ejercicio de socialización es diferente al ejercicio de divulgación, este ultimo ejercicio si puede evidenciarse por medio de la comunicación de un memorando, mientras que la socialización no.</t>
    </r>
    <r>
      <rPr>
        <sz val="10"/>
        <rFont val="Arial"/>
        <family val="2"/>
      </rPr>
      <t xml:space="preserve">
</t>
    </r>
    <r>
      <rPr>
        <b/>
        <sz val="10"/>
        <rFont val="Arial"/>
        <family val="2"/>
      </rPr>
      <t>La actividad continua en ejecución</t>
    </r>
  </si>
  <si>
    <r>
      <rPr>
        <b/>
        <sz val="10"/>
        <rFont val="Arial"/>
        <family val="2"/>
      </rPr>
      <t xml:space="preserve">Seg OCI Jul: </t>
    </r>
    <r>
      <rPr>
        <sz val="10"/>
        <rFont val="Arial"/>
        <family val="2"/>
      </rPr>
      <t xml:space="preserve">Se evidencia la pieza comunicativa de invitación a la sesión del 26 de junio, la lista de asistencia (aplicativo FORMS) con 139 asistentes y el material socializado, si bien la dependencia líder y la OAP registran (de manera extemporánea) cumplimiento de la actividad de marzo, la OCI no evidencia los soportes correspondientes y por lo tanto no da avance a la actividad de ese mes.
</t>
    </r>
    <r>
      <rPr>
        <b/>
        <sz val="10"/>
        <rFont val="Arial"/>
        <family val="2"/>
      </rPr>
      <t>La actividad continua en ejecución</t>
    </r>
  </si>
  <si>
    <r>
      <rPr>
        <b/>
        <sz val="10"/>
        <rFont val="Arial"/>
        <family val="2"/>
      </rPr>
      <t xml:space="preserve">Seg OCI Jul: </t>
    </r>
    <r>
      <rPr>
        <sz val="10"/>
        <rFont val="Arial"/>
        <family val="2"/>
      </rPr>
      <t xml:space="preserve">Se observa en el menú "Ejecución presupuestal" la publicación al cierre de los meses de abril, mayo y junio 2025. Es importante mencionar que la dependencia líder y la OAP no registraron cumplimiento de la actividad en Junio, no obstante, en la verificación realizada por la OCI evidencio que si se habían realizado las publicaciones de ese mes en la ruta Transparencia y Acceso a la Información Pública » Planeación, Presupuesto e Informes Ejecución presupuestal
</t>
    </r>
    <r>
      <rPr>
        <b/>
        <sz val="10"/>
        <rFont val="Arial"/>
        <family val="2"/>
      </rPr>
      <t xml:space="preserve">
La actividad continua en ejecución</t>
    </r>
  </si>
  <si>
    <r>
      <rPr>
        <b/>
        <sz val="10"/>
        <rFont val="Arial"/>
        <family val="2"/>
      </rPr>
      <t xml:space="preserve">Seg OCI Jul: </t>
    </r>
    <r>
      <rPr>
        <sz val="10"/>
        <rFont val="Arial"/>
        <family val="2"/>
      </rPr>
      <t xml:space="preserve">Se evidencia en el menú "Plan anual de adquisiciones" la publicación de:
*Seguimiento al PAA – Primer Trimestre de 2025 (Documento) publicado el 01 de abril 2025
https://scj.gov.co/es/transparencia/contratacion/plan-anual-adquisiciones
Es importante mencionar que en el cronograma, no se relaciono ni la programación ni la ejecución del mes de abril, no obstante, si se dio cumplimiento en junio, sin que ese cumplimiento estuviera soportado. Por lo anterior, esa ejecución no se avala por la OCI
</t>
    </r>
    <r>
      <rPr>
        <b/>
        <sz val="10"/>
        <rFont val="Arial"/>
        <family val="2"/>
      </rPr>
      <t>La actividad continua en ejecución</t>
    </r>
  </si>
  <si>
    <r>
      <rPr>
        <b/>
        <sz val="10"/>
        <rFont val="Arial"/>
        <family val="2"/>
      </rPr>
      <t xml:space="preserve">Seg OCI Jul: </t>
    </r>
    <r>
      <rPr>
        <sz val="10"/>
        <rFont val="Arial"/>
        <family val="2"/>
      </rPr>
      <t xml:space="preserve">Se evidencia el "Plan de Trabajo Actualización Activos Información 2025", con lo que se da un avance del 50%.
</t>
    </r>
    <r>
      <rPr>
        <b/>
        <sz val="10"/>
        <rFont val="Arial"/>
        <family val="2"/>
      </rPr>
      <t>La actividad continua en ejecución</t>
    </r>
  </si>
  <si>
    <r>
      <rPr>
        <b/>
        <sz val="10"/>
        <rFont val="Arial"/>
        <family val="2"/>
      </rPr>
      <t>Seg OCI Jul:</t>
    </r>
    <r>
      <rPr>
        <sz val="10"/>
        <rFont val="Arial"/>
        <family val="2"/>
      </rPr>
      <t xml:space="preserve"> Se evidenció la matriz de seguimiento en el que se registra el monitoreo aleatorio realizado en el 2 trimestre 2025 (aun cuando el nombre del archivo indica 1 trimestre), así mismo 2 correos de alertamiento (mayo y junio), con lo que se da cumplimiento a lo programado para el periodo de seguimiento.
Se recomienda a la dependencia líder no allegar soportes de ejecución de periodos diferentes al objeto de seguimiento (2 trimestre 2025), y a la OAP no avalar los soportes que no corresponden al periodo.
</t>
    </r>
    <r>
      <rPr>
        <b/>
        <sz val="10"/>
        <rFont val="Arial"/>
        <family val="2"/>
      </rPr>
      <t xml:space="preserve">La actividad continua en ejecución
</t>
    </r>
  </si>
  <si>
    <r>
      <rPr>
        <b/>
        <sz val="10"/>
        <rFont val="Arial"/>
        <family val="2"/>
      </rPr>
      <t xml:space="preserve">Seg OCI Jul: </t>
    </r>
    <r>
      <rPr>
        <sz val="10"/>
        <rFont val="Arial"/>
        <family val="2"/>
      </rPr>
      <t xml:space="preserve">Se evidencian los soportes de las actividades realizadas en el 2do trimestre 2025, en el marco de la campaña. (Mismas evidencias de la acta 3.2.2)
</t>
    </r>
    <r>
      <rPr>
        <b/>
        <sz val="10"/>
        <rFont val="Arial"/>
        <family val="2"/>
      </rPr>
      <t>La actividad continua en ejecución.</t>
    </r>
  </si>
  <si>
    <r>
      <rPr>
        <b/>
        <sz val="10"/>
        <rFont val="Arial"/>
        <family val="2"/>
      </rPr>
      <t xml:space="preserve">Seg OCI Jul: </t>
    </r>
    <r>
      <rPr>
        <sz val="10"/>
        <rFont val="Arial"/>
        <family val="2"/>
      </rPr>
      <t xml:space="preserve">Se evidencian los soportes de las actividades realizadas en el 2do trimestre 2025, en el marco de la campaña. (Mismas evidencias de la acta 3.2.1)
</t>
    </r>
    <r>
      <rPr>
        <b/>
        <sz val="10"/>
        <rFont val="Arial"/>
        <family val="2"/>
      </rPr>
      <t>La actividad continua en ejecución.</t>
    </r>
  </si>
  <si>
    <r>
      <rPr>
        <b/>
        <sz val="10"/>
        <rFont val="Arial"/>
        <family val="2"/>
      </rPr>
      <t xml:space="preserve">Seg OCI Abr: </t>
    </r>
    <r>
      <rPr>
        <sz val="10"/>
        <rFont val="Arial"/>
        <family val="2"/>
      </rPr>
      <t xml:space="preserve">Se observan las publicaciones de videos (en YOUTUBE) con interpretación en Lengua de Señas Colombiana realizadas durante el 2 trimestre 2025, es importante mencionar que la meta establecida es </t>
    </r>
    <r>
      <rPr>
        <i/>
        <sz val="10"/>
        <rFont val="Arial"/>
        <family val="2"/>
      </rPr>
      <t>"Dos (2) videos trimestrales  "</t>
    </r>
    <r>
      <rPr>
        <sz val="10"/>
        <rFont val="Arial"/>
        <family val="2"/>
      </rPr>
      <t xml:space="preserve">, por lo que se recomienda </t>
    </r>
    <r>
      <rPr>
        <b/>
        <sz val="10"/>
        <rFont val="Arial"/>
        <family val="2"/>
      </rPr>
      <t>NUEVAMENTE</t>
    </r>
    <r>
      <rPr>
        <sz val="10"/>
        <rFont val="Arial"/>
        <family val="2"/>
      </rPr>
      <t xml:space="preserve"> que el reporte de avance sea coherente con la meta, si el proceso evalúa la viabilidad de aumentar la meta, debe solicitar la actualización del PTEP.
De otro lado, es necesario que la Dependencia Líder y la OAP verifiquen la programación de lo que resta de la vigencia, toda vez que se esta sobrepasando la meta.
</t>
    </r>
    <r>
      <rPr>
        <b/>
        <sz val="10"/>
        <rFont val="Arial"/>
        <family val="2"/>
      </rPr>
      <t>La actividad continua en ejecución</t>
    </r>
  </si>
  <si>
    <r>
      <rPr>
        <b/>
        <sz val="10"/>
        <rFont val="Arial"/>
        <family val="2"/>
      </rPr>
      <t xml:space="preserve">Seg OCI Jul: </t>
    </r>
    <r>
      <rPr>
        <sz val="10"/>
        <rFont val="Arial"/>
        <family val="2"/>
      </rPr>
      <t>Una vez verificados los soportes documentales acorde con el reporte de la dependencia líder, se acepta el 0,5 del avance registrado. No obstante, se importante mencionar que la fecha máxima de ejecución se venció en mayo 2025, por lo que la acción se califica como INCUMPLIDA al cierre del II trimestre 2025.</t>
    </r>
  </si>
  <si>
    <r>
      <rPr>
        <b/>
        <sz val="10"/>
        <rFont val="Arial"/>
        <family val="2"/>
      </rPr>
      <t>Seg OCI Jul:</t>
    </r>
    <r>
      <rPr>
        <sz val="10"/>
        <rFont val="Arial"/>
        <family val="2"/>
      </rPr>
      <t xml:space="preserve"> Se  evidencia el correo de solicitud (del 19 de mayo 2025) y una matriz con información asociada al inventario objeto de la acción, si bien se acepta el avance, se debe tener en cuenta que la meta es "1 matriz de inventario  Único de Instancias de Coordinación", la cual debe usar oficializada , aprobada por la instancia que corresponda y comunicada si así aplica, para que el 100% de la acción se cumpla.
Se observa que la fecha final de ejecución fue reprogramada y se registra actualmente SEPTIEMBRE 2025, no obstante, en el cronograma solo se observó la programación de mayo, por lo que la OCI realiza el ajuste en la presente matriz y programa el restante porcentaje en SEPTIEMBRE. </t>
    </r>
    <r>
      <rPr>
        <b/>
        <sz val="10"/>
        <rFont val="Arial"/>
        <family val="2"/>
      </rPr>
      <t>La actividad continua en ejecución</t>
    </r>
  </si>
  <si>
    <r>
      <t>Seg OCI Jul:</t>
    </r>
    <r>
      <rPr>
        <sz val="11"/>
        <rFont val="Arial"/>
        <family val="2"/>
      </rPr>
      <t xml:space="preserve"> Si bien no se evidencian los soportes documentales de la publicación del informe, ni se brinda por la OAP información en el reporte, la OCI en cumplimiento de sus funciones la OCI observó la publicación realizada en la página web de la entidad, sin embargo, es importante mencionar que el mismo esta publicado en el menú asignado en el botón de transparencia a los INFORMES DE LA OFICINA DE CONTROL INTERNO - Informe de Riesgos de Seguridad de Información. https://scj.gov.co/es/transparencia/planeacion-presupuesto-ingresos/informes-control-interno
Se recomienda revisar la pertinencia de la publicación en este menú.</t>
    </r>
  </si>
  <si>
    <r>
      <t>Seg OCI Jul:</t>
    </r>
    <r>
      <rPr>
        <sz val="11"/>
        <rFont val="Arial"/>
        <family val="2"/>
      </rPr>
      <t xml:space="preserve"> Se da cumplimiento a la actividad programada teniendo en cuenta los soportes documentales allegados, se recomienda a la Dependencia líder indicar no solo el enlace de la publicación si no también la ruta de publicación en la página web de la entidad.</t>
    </r>
  </si>
  <si>
    <r>
      <t>Seg OCI Jul:</t>
    </r>
    <r>
      <rPr>
        <sz val="11"/>
        <rFont val="Arial"/>
        <family val="2"/>
      </rPr>
      <t xml:space="preserve"> Se da cumplimiento a la actividad programada teniendo en cuenta los soportes documentales allegados y el reporte realizado por la dependencia líder. La programación de esta actividad se registró por la 2LD en mayo, no obstante, el mes programado era abril, por lo que la OCI en el marco de la presente evaluación realiza la corrección. De otro lado, aunque la dependencia responsable indica la razón (externa al proceso) para haber ejecutado en mayo la actividad. Para este periodo la actividad se CUMPLE EXTEMPORANEAMENTE.</t>
    </r>
  </si>
  <si>
    <r>
      <t>Seg OCI Jul:</t>
    </r>
    <r>
      <rPr>
        <sz val="11"/>
        <rFont val="Arial"/>
        <family val="2"/>
      </rPr>
      <t xml:space="preserve"> Si bien la dependencia líder da cumplimiento a la acción, la OCI en su evaluación observa que la ejecución se realizó en julio (el comité CICCI sesionó el 3 de julio), por lo que el reporte a 30 de junio 2025 no puede contemplar este avance y la actividad cierra el periodo evaluado como INCUMPLIDA.</t>
    </r>
  </si>
  <si>
    <r>
      <t>Seg OCI Jul:</t>
    </r>
    <r>
      <rPr>
        <sz val="11"/>
        <rFont val="Arial"/>
        <family val="2"/>
      </rPr>
      <t xml:space="preserve"> Se evidencia la reprogramación de la fecha fin de la ejecución de esta actividad (octubre 2025), no obstante, no se observa la programación de la ejecución en el cronograma. Teniendo en cuenta que la acción se encuentra en términos y que la Dependencia Líder no reporta avance para el II trimestre 2025, la OCI no evalúa avance.</t>
    </r>
  </si>
  <si>
    <r>
      <t>Seg OCI Jul:</t>
    </r>
    <r>
      <rPr>
        <sz val="11"/>
        <rFont val="Arial"/>
        <family val="2"/>
      </rPr>
      <t xml:space="preserve"> Se evidencia la reprogramación de la fecha fin de la ejecución de esta actividad (noviembre 2025), no obstante, no se observa la programación de la ejecución en el cronograma. Teniendo en cuenta que la acción se encuentra en términos y que la Dependencia Líder no reporta avance para el II trimestre 2025, la OCI no evalúa avance.</t>
    </r>
  </si>
  <si>
    <r>
      <rPr>
        <b/>
        <sz val="11"/>
        <rFont val="Arial"/>
        <family val="2"/>
      </rPr>
      <t xml:space="preserve">Seg OCI Jul: </t>
    </r>
    <r>
      <rPr>
        <sz val="11"/>
        <rFont val="Arial"/>
        <family val="2"/>
      </rPr>
      <t>En la presente matriz no se reflejaba el reporte de las ejecuciones de enero y febrero, por lo que la OCI realiza el ajuste en el cronograma. Respecto de la evaluación del 2 trimestre, se evidencian los enlaces de las publicaciones realizadas, no obstante, la meta se superó en 400% en los meses de abril y mayo, por lo que al cierre del I semestre 2025 la actividad supera la meta ANUAL en un 40%.
Se recomienda a la dependencia líder y a la OAP evaluar ajustar la meta y que la misma sea concordante con la realidad operativa.</t>
    </r>
  </si>
  <si>
    <r>
      <rPr>
        <b/>
        <sz val="11"/>
        <rFont val="Arial"/>
        <family val="2"/>
      </rPr>
      <t xml:space="preserve">Seg OCI Jul: </t>
    </r>
    <r>
      <rPr>
        <sz val="11"/>
        <rFont val="Arial"/>
        <family val="2"/>
      </rPr>
      <t>La acción se encontraba programada para ejecutarse en Abril 2025 y no se evidencia cumplimiento de la misma, por lo que se califica como INCUMPLIDA.
Las reprogramaciones mencionadas por la OAP no están asociadas a esta acción.</t>
    </r>
  </si>
  <si>
    <r>
      <rPr>
        <b/>
        <sz val="11"/>
        <rFont val="Arial"/>
        <family val="2"/>
      </rPr>
      <t xml:space="preserve">Seg OCI Jul: </t>
    </r>
    <r>
      <rPr>
        <sz val="11"/>
        <rFont val="Arial"/>
        <family val="2"/>
      </rPr>
      <t>La acción se encontraba programada para ejecutarse en mayo 2025 y no se evidencia cumplimiento de la misma, por lo que se califica como INCUMPLIDA.
Las reprogramaciones mencionadas por la OAP no están asociadas a esta acción.</t>
    </r>
  </si>
  <si>
    <r>
      <rPr>
        <b/>
        <sz val="10"/>
        <rFont val="Arial"/>
        <family val="2"/>
      </rPr>
      <t xml:space="preserve">Seg OCI Jul: </t>
    </r>
    <r>
      <rPr>
        <sz val="10"/>
        <rFont val="Arial"/>
        <family val="2"/>
      </rPr>
      <t xml:space="preserve">Se evidencia  el </t>
    </r>
    <r>
      <rPr>
        <i/>
        <sz val="10"/>
        <rFont val="Arial"/>
        <family val="2"/>
      </rPr>
      <t>"SISTEMATIZACIÓN RENDICIÓN DE CUENTAS SECRETARÍA DISTRITAL DE SEGURIDAD, CONVIVENCIA Y JUSTICIA"</t>
    </r>
    <r>
      <rPr>
        <sz val="10"/>
        <rFont val="Arial"/>
        <family val="2"/>
      </rPr>
      <t xml:space="preserve"> en el que se describe las actividades ejecutadas por la entidad (con el acompañamiento de la OAP) para la realizacion de la Audiencia Publica.
</t>
    </r>
    <r>
      <rPr>
        <b/>
        <sz val="10"/>
        <rFont val="Arial"/>
        <family val="2"/>
      </rPr>
      <t xml:space="preserve">
Por lo anterior, esta Oficina evidencia que, para el periodo objeto de seguimiento y para la vigencia, la actividad se cumplió al 100% y dentro del tiempo establecido para la vigencia 2025.</t>
    </r>
  </si>
  <si>
    <r>
      <rPr>
        <b/>
        <sz val="10"/>
        <rFont val="Arial"/>
        <family val="2"/>
      </rPr>
      <t>Seg OCI Jul:</t>
    </r>
    <r>
      <rPr>
        <sz val="10"/>
        <rFont val="Arial"/>
        <family val="2"/>
      </rPr>
      <t xml:space="preserve"> Se evidenció el archivo "Seguimiento I Estrategia de Participación Ciudadana 2025" en el que se registra el seguimiento a marzo de la vigencia. 
Asi mismo, se evidencia la publicación del seguimiento en la web de la entidad en la ruta: Transparencia y Acceso a la Información Pública » Obligación de Reporte de Información Específica por Parte de la Entidad Metas, Objetivos e Indicadores - Indicadores de Gestión 
https://scj.gov.co/sites/default/files/planeacion/I%20Seguimiento%20Estrategia%20de%20participacion%20ciudadana%202025.xlsx
Si bien, esta Oficina evidencia que, para el periodo objeto de seguimiento se da cumplimiento, se recomienda evaluar la pertinencia de la publicación de este informe en el Menú de "indicadores de gestión"</t>
    </r>
  </si>
  <si>
    <t>Con memorando número 3-2025-24880, de fecha 27/06/2025, se solicitó a los responsables de las metas asignadas en el Plan de Participación Ciudadana remitir los avances correspondientes al segundo trimeste de 2025. Así mismo se requirio evidenciar la ejecución de las metas a su cargo subiendo los soportes en el respectivo enlace. Se estableció como plazo máximo de reporte el 08 de julio de 2025.</t>
  </si>
  <si>
    <t>El Memornado de solicitud se encuentra cargado en el SharePoint del PTEP, II seguimiento. Adicionalmente se verifican los resportes de los responsables de metas a cumplir en el respectivo periodo.</t>
  </si>
  <si>
    <t>Se consolidó la información reportada por los responsables de las metas a cumplir en el presente periodo. El informe correspondiente al primer trimestre de 2025 se encuentra publicado en la pagina web, a través de la ruta: Transparencia / Obligación de Reporte de Información Específica por Parte de la Entidad / Metas, Objetivos e Indicadores / Indicadores de Gestión.</t>
  </si>
  <si>
    <t>Verificado y validado respecto a la evidencia cargada en el SharePoint del PTEP II seguimiento.
Los monitoreos se encuetran cargados en la página web, sección Planeación / Metas e Indicadores / Indicadores de Gestión</t>
  </si>
  <si>
    <r>
      <rPr>
        <b/>
        <sz val="10"/>
        <rFont val="Arial"/>
        <family val="2"/>
      </rPr>
      <t xml:space="preserve">Seg OCI Jul: </t>
    </r>
    <r>
      <rPr>
        <sz val="10"/>
        <rFont val="Arial"/>
        <family val="2"/>
      </rPr>
      <t xml:space="preserve">Se evidencian los reportes realizados por 5 dependencias, respecto del Plan de Participación 2025.
</t>
    </r>
    <r>
      <rPr>
        <b/>
        <sz val="10"/>
        <rFont val="Arial"/>
        <family val="2"/>
      </rPr>
      <t xml:space="preserve">
Por lo anterior, esta Oficina evidencia que, para el periodo objeto de seguimiento y para la vigencia, la actividad se cumplió al 100% y dentro del tiempo establecido para la vigencia 2025.</t>
    </r>
  </si>
  <si>
    <r>
      <t>Seg OCI Jul:</t>
    </r>
    <r>
      <rPr>
        <sz val="11"/>
        <rFont val="Arial"/>
        <family val="2"/>
      </rPr>
      <t xml:space="preserve"> Se evidencia error en la programación registrada en el PTEP (fecha mayo y programación abril), por lo que la OCI realiza el cambio. En cuanto a la ejecución de la acción, se evidenció la publicación de la v26 de la matriz de riesgos de corrupción el 08 de mayo 2025, es decir que se CUMPLE EXTEMPORANEAMENTE.</t>
    </r>
    <r>
      <rPr>
        <b/>
        <sz val="11"/>
        <rFont val="Arial"/>
        <family val="2"/>
      </rPr>
      <t xml:space="preserve">
https://scj.gov.co/es/transparencia/planeacion-presupuesto-ingresos/plan-accion</t>
    </r>
  </si>
  <si>
    <t>Total actividades establecidas PTEP 2025</t>
  </si>
  <si>
    <t>Total Ejecuciones establecidas PTEP 2025</t>
  </si>
  <si>
    <t>Ponderación PTEP 2025</t>
  </si>
  <si>
    <t>1. Administración de Riesgos</t>
  </si>
  <si>
    <t>2. Redes y Articulación</t>
  </si>
  <si>
    <t>3. Modelo de Estado Abierto</t>
  </si>
  <si>
    <t>4. Iniciativas Adicionales</t>
  </si>
  <si>
    <t>Cálculo de avance PTEP a 30 de junio 2025 Oficina de Control Interno.</t>
  </si>
  <si>
    <t>Luego de la verificación y evaluación a las evidencias y reportes que soportan el avance de cumplimiento del PTEP, la Oficina de Control Interno presenta a continuacion el cálculo realizao y tras el cual se concluye un avance del 46.11% al cierre del 30 de junio 2025.</t>
  </si>
  <si>
    <t>Total Ejecuciones II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</si>
</sst>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u/>
      <sz val="11"/>
      <color theme="10"/>
      <name val="Calibri"/>
      <family val="2"/>
      <scheme val="minor"/>
    </font>
    <font>
      <b/>
      <sz val="11"/>
      <color theme="1"/>
      <name val="Calibri"/>
      <family val="2"/>
      <scheme val="minor"/>
    </font>
    <font>
      <sz val="11"/>
      <color theme="1"/>
      <name val="Arial"/>
      <family val="2"/>
    </font>
    <font>
      <b/>
      <sz val="11"/>
      <color theme="1"/>
      <name val="Arial"/>
      <family val="2"/>
    </font>
    <font>
      <sz val="12"/>
      <color theme="1"/>
      <name val="Arial"/>
      <family val="2"/>
    </font>
    <font>
      <b/>
      <sz val="12"/>
      <color theme="1"/>
      <name val="Arial"/>
      <family val="2"/>
    </font>
    <font>
      <sz val="11"/>
      <name val="Calibri"/>
      <family val="2"/>
      <scheme val="minor"/>
    </font>
    <font>
      <b/>
      <sz val="10"/>
      <color theme="0"/>
      <name val="Arial"/>
      <family val="2"/>
    </font>
    <font>
      <b/>
      <sz val="10"/>
      <color theme="1"/>
      <name val="Arial"/>
      <family val="2"/>
    </font>
    <font>
      <sz val="10"/>
      <name val="Arial"/>
      <family val="2"/>
    </font>
    <font>
      <b/>
      <sz val="10"/>
      <name val="Arial"/>
      <family val="2"/>
    </font>
    <font>
      <b/>
      <sz val="14"/>
      <color theme="1"/>
      <name val="Arial"/>
      <family val="2"/>
    </font>
    <font>
      <sz val="11"/>
      <name val="Arial"/>
      <family val="2"/>
    </font>
    <font>
      <sz val="11"/>
      <color rgb="FF000000"/>
      <name val="Arial"/>
      <family val="2"/>
    </font>
    <font>
      <sz val="11"/>
      <color theme="1"/>
      <name val="Arial"/>
      <family val="2"/>
    </font>
    <font>
      <sz val="11"/>
      <color rgb="FF000000"/>
      <name val="Arial"/>
      <family val="2"/>
    </font>
    <font>
      <sz val="11"/>
      <color rgb="FF000000"/>
      <name val="Arial"/>
      <family val="2"/>
    </font>
    <font>
      <sz val="10"/>
      <color rgb="FF000000"/>
      <name val="Arial"/>
      <family val="2"/>
    </font>
    <font>
      <b/>
      <sz val="11"/>
      <color theme="1"/>
      <name val="Arial"/>
      <family val="2"/>
    </font>
    <font>
      <sz val="11"/>
      <color theme="1"/>
      <name val="Calibri"/>
      <family val="2"/>
      <scheme val="minor"/>
    </font>
    <font>
      <sz val="8"/>
      <name val="Calibri"/>
      <family val="2"/>
      <scheme val="minor"/>
    </font>
    <font>
      <b/>
      <sz val="11"/>
      <color rgb="FF000000"/>
      <name val="Arial"/>
      <family val="2"/>
    </font>
    <font>
      <b/>
      <sz val="11"/>
      <name val="Arial"/>
      <family val="2"/>
    </font>
    <font>
      <b/>
      <sz val="10"/>
      <color rgb="FF000000"/>
      <name val="Arial"/>
      <family val="2"/>
    </font>
    <font>
      <sz val="10"/>
      <color theme="1"/>
      <name val="Arial"/>
      <family val="2"/>
    </font>
    <font>
      <b/>
      <sz val="10"/>
      <color rgb="FFFFFFFF"/>
      <name val="Arial"/>
      <family val="2"/>
    </font>
    <font>
      <b/>
      <sz val="11"/>
      <color rgb="FFFFFFFF"/>
      <name val="Arial"/>
      <family val="2"/>
    </font>
    <font>
      <b/>
      <sz val="11"/>
      <color theme="0"/>
      <name val="Arial"/>
      <family val="2"/>
    </font>
    <font>
      <i/>
      <sz val="11"/>
      <name val="Arial"/>
      <family val="2"/>
    </font>
    <font>
      <i/>
      <sz val="10"/>
      <name val="Arial"/>
      <family val="2"/>
    </font>
    <font>
      <sz val="10"/>
      <color theme="1"/>
      <name val="Calibri"/>
      <family val="2"/>
      <scheme val="minor"/>
    </font>
    <font>
      <b/>
      <sz val="10"/>
      <color theme="1"/>
      <name val="Calibri"/>
      <family val="2"/>
      <scheme val="minor"/>
    </font>
    <font>
      <b/>
      <sz val="10"/>
      <color rgb="FFFFFFFF"/>
      <name val="Aptos"/>
      <family val="2"/>
    </font>
    <font>
      <sz val="10"/>
      <color rgb="FF000000"/>
      <name val="Aptos"/>
      <family val="2"/>
    </font>
    <font>
      <b/>
      <sz val="10"/>
      <color rgb="FF000000"/>
      <name val="Aptos"/>
      <family val="2"/>
    </font>
  </fonts>
  <fills count="29">
    <fill>
      <patternFill patternType="none"/>
    </fill>
    <fill>
      <patternFill patternType="gray125"/>
    </fill>
    <fill>
      <patternFill patternType="solid">
        <fgColor theme="0" tint="-0.249977111117893"/>
        <bgColor indexed="64"/>
      </patternFill>
    </fill>
    <fill>
      <patternFill patternType="solid">
        <fgColor theme="0" tint="-0.249977111117893"/>
        <bgColor rgb="FF000000"/>
      </patternFill>
    </fill>
    <fill>
      <patternFill patternType="solid">
        <fgColor theme="2" tint="-9.9978637043366805E-2"/>
        <bgColor rgb="FFFFFFCC"/>
      </patternFill>
    </fill>
    <fill>
      <patternFill patternType="solid">
        <fgColor theme="0" tint="-0.249977111117893"/>
        <bgColor rgb="FFFFFFCC"/>
      </patternFill>
    </fill>
    <fill>
      <patternFill patternType="solid">
        <fgColor theme="6" tint="0.59999389629810485"/>
        <bgColor rgb="FFFFFFCC"/>
      </patternFill>
    </fill>
    <fill>
      <patternFill patternType="solid">
        <fgColor theme="0" tint="-0.14999847407452621"/>
        <bgColor indexed="64"/>
      </patternFill>
    </fill>
    <fill>
      <patternFill patternType="solid">
        <fgColor theme="0" tint="-0.14999847407452621"/>
        <bgColor rgb="FFFFFFCC"/>
      </patternFill>
    </fill>
    <fill>
      <patternFill patternType="solid">
        <fgColor theme="0" tint="-0.34998626667073579"/>
        <bgColor rgb="FFFFFFCC"/>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8" tint="0.79998168889431442"/>
        <bgColor rgb="FFFFFFCC"/>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rgb="FF00B050"/>
        <bgColor indexed="64"/>
      </patternFill>
    </fill>
    <fill>
      <patternFill patternType="solid">
        <fgColor theme="8" tint="0.79998168889431442"/>
        <bgColor indexed="64"/>
      </patternFill>
    </fill>
    <fill>
      <patternFill patternType="solid">
        <fgColor rgb="FFFF0000"/>
        <bgColor indexed="64"/>
      </patternFill>
    </fill>
    <fill>
      <patternFill patternType="solid">
        <fgColor rgb="FFDE1271"/>
        <bgColor indexed="64"/>
      </patternFill>
    </fill>
    <fill>
      <patternFill patternType="solid">
        <fgColor rgb="FFDE1271"/>
        <bgColor rgb="FFFFFFCC"/>
      </patternFill>
    </fill>
    <fill>
      <patternFill patternType="solid">
        <fgColor rgb="FFFFCCFF"/>
        <bgColor rgb="FFFFFFCC"/>
      </patternFill>
    </fill>
    <fill>
      <patternFill patternType="solid">
        <fgColor rgb="FFFFC000"/>
        <bgColor rgb="FF000000"/>
      </patternFill>
    </fill>
    <fill>
      <patternFill patternType="solid">
        <fgColor rgb="FF92D050"/>
        <bgColor rgb="FF000000"/>
      </patternFill>
    </fill>
    <fill>
      <patternFill patternType="solid">
        <fgColor rgb="FFFF0000"/>
        <bgColor rgb="FF000000"/>
      </patternFill>
    </fill>
    <fill>
      <patternFill patternType="solid">
        <fgColor rgb="FFDE1D34"/>
        <bgColor indexed="64"/>
      </patternFill>
    </fill>
  </fills>
  <borders count="7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rgb="FF000000"/>
      </top>
      <bottom/>
      <diagonal/>
    </border>
    <border>
      <left style="medium">
        <color rgb="FF000000"/>
      </left>
      <right style="medium">
        <color indexed="64"/>
      </right>
      <top style="medium">
        <color rgb="FF000000"/>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rgb="FF000000"/>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style="thin">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right/>
      <top style="medium">
        <color rgb="FF000000"/>
      </top>
      <bottom style="thin">
        <color rgb="FF000000"/>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medium">
        <color indexed="64"/>
      </left>
      <right/>
      <top/>
      <bottom style="medium">
        <color rgb="FFDE1D34"/>
      </bottom>
      <diagonal/>
    </border>
    <border>
      <left/>
      <right/>
      <top/>
      <bottom style="medium">
        <color rgb="FFDE1D34"/>
      </bottom>
      <diagonal/>
    </border>
    <border>
      <left/>
      <right style="medium">
        <color indexed="64"/>
      </right>
      <top/>
      <bottom style="medium">
        <color rgb="FFDE1D34"/>
      </bottom>
      <diagonal/>
    </border>
    <border>
      <left style="medium">
        <color indexed="64"/>
      </left>
      <right/>
      <top style="medium">
        <color rgb="FFDE1D34"/>
      </top>
      <bottom/>
      <diagonal/>
    </border>
    <border>
      <left style="medium">
        <color rgb="FFDE1D34"/>
      </left>
      <right style="medium">
        <color rgb="FFDE1D34"/>
      </right>
      <top style="medium">
        <color rgb="FFDE1D34"/>
      </top>
      <bottom style="medium">
        <color rgb="FFDE1D34"/>
      </bottom>
      <diagonal/>
    </border>
    <border>
      <left/>
      <right style="medium">
        <color rgb="FFDE1D34"/>
      </right>
      <top style="medium">
        <color rgb="FFDE1D34"/>
      </top>
      <bottom style="medium">
        <color rgb="FFDE1D34"/>
      </bottom>
      <diagonal/>
    </border>
    <border>
      <left/>
      <right style="medium">
        <color indexed="64"/>
      </right>
      <top style="medium">
        <color rgb="FFDE1D34"/>
      </top>
      <bottom style="medium">
        <color rgb="FFDE1D34"/>
      </bottom>
      <diagonal/>
    </border>
    <border>
      <left style="medium">
        <color indexed="64"/>
      </left>
      <right/>
      <top style="medium">
        <color rgb="FFDE1D34"/>
      </top>
      <bottom style="medium">
        <color rgb="FFDE1D34"/>
      </bottom>
      <diagonal/>
    </border>
    <border>
      <left style="medium">
        <color rgb="FFDE1D34"/>
      </left>
      <right style="medium">
        <color rgb="FFDE1D34"/>
      </right>
      <top/>
      <bottom style="medium">
        <color rgb="FFDE1D34"/>
      </bottom>
      <diagonal/>
    </border>
    <border>
      <left/>
      <right style="medium">
        <color rgb="FFDE1D34"/>
      </right>
      <top/>
      <bottom style="medium">
        <color rgb="FFDE1D34"/>
      </bottom>
      <diagonal/>
    </border>
  </borders>
  <cellStyleXfs count="3">
    <xf numFmtId="0" fontId="0" fillId="0" borderId="0"/>
    <xf numFmtId="0" fontId="1" fillId="0" borderId="0" applyNumberFormat="0" applyFill="0" applyBorder="0" applyAlignment="0" applyProtection="0"/>
    <xf numFmtId="9" fontId="20" fillId="0" borderId="0" applyFont="0" applyFill="0" applyBorder="0" applyAlignment="0" applyProtection="0"/>
  </cellStyleXfs>
  <cellXfs count="464">
    <xf numFmtId="0" fontId="0" fillId="0" borderId="0" xfId="0"/>
    <xf numFmtId="0" fontId="3" fillId="0" borderId="0" xfId="0" applyFont="1"/>
    <xf numFmtId="0" fontId="4" fillId="0" borderId="0" xfId="0" applyFont="1"/>
    <xf numFmtId="0" fontId="3" fillId="0" borderId="0" xfId="0" applyFont="1" applyAlignment="1">
      <alignment horizontal="left" wrapText="1"/>
    </xf>
    <xf numFmtId="0" fontId="5" fillId="0" borderId="2" xfId="0" applyFont="1" applyBorder="1"/>
    <xf numFmtId="0" fontId="5" fillId="0" borderId="4" xfId="0" applyFont="1" applyBorder="1" applyAlignment="1">
      <alignment horizontal="right" wrapText="1"/>
    </xf>
    <xf numFmtId="0" fontId="3" fillId="0" borderId="18" xfId="0" applyFont="1" applyBorder="1"/>
    <xf numFmtId="0" fontId="3" fillId="0" borderId="19" xfId="0" applyFont="1" applyBorder="1"/>
    <xf numFmtId="0" fontId="0" fillId="0" borderId="0" xfId="0" applyAlignment="1">
      <alignment horizontal="left"/>
    </xf>
    <xf numFmtId="0" fontId="2" fillId="3" borderId="1" xfId="0" applyFont="1" applyFill="1" applyBorder="1" applyAlignment="1">
      <alignment horizontal="center" vertical="center" wrapText="1"/>
    </xf>
    <xf numFmtId="9" fontId="6" fillId="2" borderId="16" xfId="0" applyNumberFormat="1" applyFont="1" applyFill="1" applyBorder="1" applyAlignment="1">
      <alignment horizontal="center" wrapText="1"/>
    </xf>
    <xf numFmtId="0" fontId="9" fillId="8" borderId="5" xfId="0" applyFont="1" applyFill="1" applyBorder="1" applyAlignment="1" applyProtection="1">
      <alignment horizontal="center" vertical="center" wrapText="1"/>
      <protection locked="0"/>
    </xf>
    <xf numFmtId="0" fontId="3" fillId="0" borderId="5" xfId="0" applyFont="1" applyBorder="1"/>
    <xf numFmtId="0" fontId="4" fillId="2" borderId="5" xfId="0" applyFont="1" applyFill="1" applyBorder="1" applyAlignment="1">
      <alignment vertical="center"/>
    </xf>
    <xf numFmtId="0" fontId="4" fillId="2" borderId="14" xfId="0" applyFont="1" applyFill="1" applyBorder="1" applyAlignment="1">
      <alignment horizontal="center" vertical="center"/>
    </xf>
    <xf numFmtId="0" fontId="4" fillId="2" borderId="21" xfId="0" applyFont="1" applyFill="1" applyBorder="1" applyAlignment="1">
      <alignment horizontal="center" vertical="center"/>
    </xf>
    <xf numFmtId="10" fontId="3" fillId="0" borderId="7" xfId="0" applyNumberFormat="1" applyFont="1" applyBorder="1" applyAlignment="1">
      <alignment horizontal="center" vertical="center" wrapText="1"/>
    </xf>
    <xf numFmtId="10" fontId="3" fillId="0" borderId="8" xfId="0" applyNumberFormat="1" applyFont="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justify" vertical="center" wrapText="1"/>
    </xf>
    <xf numFmtId="0" fontId="4" fillId="0" borderId="5" xfId="0" applyFont="1" applyBorder="1" applyAlignment="1">
      <alignment horizontal="justify" vertical="center" wrapText="1"/>
    </xf>
    <xf numFmtId="10" fontId="3" fillId="0" borderId="28" xfId="0" applyNumberFormat="1" applyFont="1" applyBorder="1" applyAlignment="1">
      <alignment horizontal="center" vertical="center" wrapText="1"/>
    </xf>
    <xf numFmtId="10" fontId="6" fillId="2" borderId="22" xfId="0" applyNumberFormat="1" applyFont="1" applyFill="1" applyBorder="1" applyAlignment="1">
      <alignment horizontal="center" wrapText="1"/>
    </xf>
    <xf numFmtId="14" fontId="3" fillId="0" borderId="5" xfId="0" applyNumberFormat="1" applyFont="1" applyBorder="1" applyAlignment="1">
      <alignment horizontal="center" vertical="center"/>
    </xf>
    <xf numFmtId="0" fontId="11" fillId="9" borderId="5"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3"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left" vertical="top" wrapText="1"/>
      <protection locked="0"/>
    </xf>
    <xf numFmtId="0" fontId="4" fillId="2" borderId="5" xfId="0" applyFont="1" applyFill="1" applyBorder="1" applyAlignment="1" applyProtection="1">
      <alignment horizontal="center" vertical="center" wrapText="1"/>
      <protection locked="0"/>
    </xf>
    <xf numFmtId="9" fontId="11" fillId="10" borderId="5" xfId="0" applyNumberFormat="1"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textRotation="90" wrapText="1"/>
      <protection locked="0"/>
    </xf>
    <xf numFmtId="9" fontId="8" fillId="6" borderId="5" xfId="0" applyNumberFormat="1" applyFont="1" applyFill="1" applyBorder="1" applyAlignment="1" applyProtection="1">
      <alignment horizontal="center" vertical="center" textRotation="90" wrapText="1"/>
      <protection locked="0"/>
    </xf>
    <xf numFmtId="10" fontId="9" fillId="7" borderId="5" xfId="0" applyNumberFormat="1" applyFont="1" applyFill="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13" fillId="0" borderId="5" xfId="0" applyFont="1" applyBorder="1" applyAlignment="1" applyProtection="1">
      <alignment horizontal="left" vertical="center" wrapText="1"/>
      <protection locked="0"/>
    </xf>
    <xf numFmtId="0" fontId="14" fillId="0" borderId="5" xfId="0" applyFont="1" applyBorder="1" applyAlignment="1" applyProtection="1">
      <alignment horizontal="center" vertical="center" wrapText="1"/>
      <protection locked="0"/>
    </xf>
    <xf numFmtId="14" fontId="14" fillId="0" borderId="5" xfId="0" applyNumberFormat="1"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10" fontId="3" fillId="0" borderId="5" xfId="2" applyNumberFormat="1"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9" fontId="3" fillId="0" borderId="5" xfId="2"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9" fontId="11" fillId="10" borderId="5" xfId="0" applyNumberFormat="1" applyFont="1" applyFill="1" applyBorder="1" applyAlignment="1" applyProtection="1">
      <alignment horizontal="center" vertical="center"/>
      <protection locked="0"/>
    </xf>
    <xf numFmtId="10" fontId="11" fillId="11" borderId="5" xfId="0" applyNumberFormat="1" applyFont="1" applyFill="1" applyBorder="1" applyAlignment="1" applyProtection="1">
      <alignment horizontal="center" vertical="center"/>
      <protection locked="0"/>
    </xf>
    <xf numFmtId="0" fontId="3" fillId="0" borderId="5" xfId="0" applyFont="1" applyBorder="1" applyProtection="1">
      <protection locked="0"/>
    </xf>
    <xf numFmtId="14" fontId="14" fillId="0" borderId="5" xfId="0" applyNumberFormat="1" applyFont="1" applyBorder="1" applyAlignment="1" applyProtection="1">
      <alignment horizontal="center" vertical="center"/>
      <protection locked="0"/>
    </xf>
    <xf numFmtId="14" fontId="14" fillId="0" borderId="5" xfId="0" applyNumberFormat="1" applyFont="1" applyBorder="1" applyAlignment="1" applyProtection="1">
      <alignment horizontal="center" vertical="center" wrapText="1"/>
      <protection locked="0"/>
    </xf>
    <xf numFmtId="10" fontId="3" fillId="0" borderId="5" xfId="2" applyNumberFormat="1" applyFont="1" applyFill="1" applyBorder="1" applyAlignment="1" applyProtection="1">
      <alignment horizontal="center" vertical="center" wrapText="1"/>
      <protection locked="0"/>
    </xf>
    <xf numFmtId="9" fontId="3" fillId="0" borderId="5" xfId="2" applyFont="1" applyFill="1" applyBorder="1" applyAlignment="1" applyProtection="1">
      <alignment horizontal="center" vertical="center"/>
      <protection locked="0"/>
    </xf>
    <xf numFmtId="0" fontId="13" fillId="12" borderId="5" xfId="0" applyFont="1" applyFill="1" applyBorder="1" applyAlignment="1" applyProtection="1">
      <alignment horizontal="left" vertical="center" wrapText="1"/>
      <protection locked="0"/>
    </xf>
    <xf numFmtId="0" fontId="14" fillId="12" borderId="5" xfId="0" applyFont="1" applyFill="1" applyBorder="1" applyAlignment="1" applyProtection="1">
      <alignment horizontal="center" vertical="center" wrapText="1"/>
      <protection locked="0"/>
    </xf>
    <xf numFmtId="14" fontId="14" fillId="12" borderId="5" xfId="0" applyNumberFormat="1" applyFont="1" applyFill="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14" fontId="3" fillId="0" borderId="5" xfId="0" applyNumberFormat="1"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0" fontId="3" fillId="0" borderId="0" xfId="0" applyFont="1" applyAlignment="1" applyProtection="1">
      <alignment wrapText="1"/>
      <protection locked="0"/>
    </xf>
    <xf numFmtId="0" fontId="3" fillId="0" borderId="0" xfId="0" applyFont="1" applyAlignment="1" applyProtection="1">
      <alignment vertical="center"/>
      <protection locked="0"/>
    </xf>
    <xf numFmtId="0" fontId="3" fillId="0" borderId="0" xfId="0" applyFont="1" applyAlignment="1" applyProtection="1">
      <alignment horizontal="left" vertical="top"/>
      <protection locked="0"/>
    </xf>
    <xf numFmtId="0" fontId="6" fillId="0" borderId="2" xfId="0" applyFont="1" applyBorder="1" applyAlignment="1" applyProtection="1">
      <alignment vertical="center" wrapText="1"/>
      <protection locked="0"/>
    </xf>
    <xf numFmtId="0" fontId="5" fillId="0" borderId="4" xfId="0" applyFont="1" applyBorder="1" applyAlignment="1" applyProtection="1">
      <alignment horizontal="right" wrapText="1"/>
      <protection locked="0"/>
    </xf>
    <xf numFmtId="0" fontId="3"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5" fillId="0" borderId="0" xfId="0" applyFont="1" applyAlignment="1" applyProtection="1">
      <alignment horizontal="right" wrapText="1"/>
      <protection locked="0"/>
    </xf>
    <xf numFmtId="0" fontId="4" fillId="2" borderId="11" xfId="0" applyFont="1" applyFill="1" applyBorder="1" applyAlignment="1" applyProtection="1">
      <alignment horizontal="center" vertical="center" wrapText="1"/>
      <protection locked="0"/>
    </xf>
    <xf numFmtId="0" fontId="4" fillId="2" borderId="18" xfId="0" applyFont="1" applyFill="1" applyBorder="1" applyAlignment="1" applyProtection="1">
      <alignment horizontal="center" vertical="center"/>
      <protection locked="0"/>
    </xf>
    <xf numFmtId="0" fontId="4" fillId="2" borderId="30" xfId="0" applyFont="1" applyFill="1" applyBorder="1" applyAlignment="1" applyProtection="1">
      <alignment vertical="center" wrapText="1"/>
      <protection locked="0"/>
    </xf>
    <xf numFmtId="0" fontId="4" fillId="2" borderId="30" xfId="0" applyFont="1" applyFill="1" applyBorder="1" applyAlignment="1" applyProtection="1">
      <alignment horizontal="center" vertical="center" wrapText="1"/>
      <protection locked="0"/>
    </xf>
    <xf numFmtId="0" fontId="8" fillId="4" borderId="9" xfId="0" applyFont="1" applyFill="1" applyBorder="1" applyAlignment="1" applyProtection="1">
      <alignment horizontal="center" vertical="center" textRotation="90" wrapText="1"/>
      <protection locked="0"/>
    </xf>
    <xf numFmtId="0" fontId="8" fillId="5" borderId="9" xfId="0" applyFont="1" applyFill="1" applyBorder="1" applyAlignment="1" applyProtection="1">
      <alignment horizontal="center" vertical="center" textRotation="90" wrapText="1"/>
      <protection locked="0"/>
    </xf>
    <xf numFmtId="9" fontId="8" fillId="6" borderId="9" xfId="0" applyNumberFormat="1" applyFont="1" applyFill="1" applyBorder="1" applyAlignment="1" applyProtection="1">
      <alignment horizontal="center" vertical="center" textRotation="90" wrapText="1"/>
      <protection locked="0"/>
    </xf>
    <xf numFmtId="0" fontId="17" fillId="0" borderId="36" xfId="0" applyFont="1" applyBorder="1" applyAlignment="1" applyProtection="1">
      <alignment horizontal="left" vertical="center" wrapText="1"/>
      <protection locked="0"/>
    </xf>
    <xf numFmtId="0" fontId="3" fillId="0" borderId="36" xfId="0" applyFont="1" applyBorder="1" applyAlignment="1" applyProtection="1">
      <alignment vertical="center" wrapText="1"/>
      <protection locked="0"/>
    </xf>
    <xf numFmtId="14" fontId="15" fillId="0" borderId="36" xfId="0" applyNumberFormat="1" applyFont="1" applyBorder="1" applyAlignment="1" applyProtection="1">
      <alignment horizontal="center" vertical="center" wrapText="1"/>
      <protection locked="0"/>
    </xf>
    <xf numFmtId="14" fontId="17" fillId="0" borderId="50" xfId="0" applyNumberFormat="1" applyFont="1" applyBorder="1" applyAlignment="1" applyProtection="1">
      <alignment horizontal="center" vertical="center" wrapText="1"/>
      <protection locked="0"/>
    </xf>
    <xf numFmtId="0" fontId="10" fillId="0" borderId="5" xfId="0" applyFont="1" applyBorder="1" applyAlignment="1" applyProtection="1">
      <alignment horizontal="center" vertical="center"/>
      <protection locked="0"/>
    </xf>
    <xf numFmtId="10" fontId="11" fillId="11" borderId="29" xfId="0" applyNumberFormat="1" applyFont="1" applyFill="1" applyBorder="1" applyAlignment="1" applyProtection="1">
      <alignment horizontal="center" vertical="center"/>
      <protection locked="0"/>
    </xf>
    <xf numFmtId="0" fontId="14" fillId="0" borderId="32" xfId="0" applyFont="1" applyBorder="1" applyAlignment="1" applyProtection="1">
      <alignment vertical="center" wrapText="1"/>
      <protection locked="0"/>
    </xf>
    <xf numFmtId="0" fontId="17" fillId="12" borderId="32" xfId="0" applyFont="1" applyFill="1" applyBorder="1" applyAlignment="1" applyProtection="1">
      <alignment vertical="center" wrapText="1"/>
      <protection locked="0"/>
    </xf>
    <xf numFmtId="14" fontId="14" fillId="0" borderId="32" xfId="0" applyNumberFormat="1" applyFont="1" applyBorder="1" applyAlignment="1" applyProtection="1">
      <alignment horizontal="center" vertical="center" wrapText="1"/>
      <protection locked="0"/>
    </xf>
    <xf numFmtId="14" fontId="14" fillId="0" borderId="33" xfId="0" applyNumberFormat="1" applyFont="1" applyBorder="1" applyAlignment="1" applyProtection="1">
      <alignment horizontal="center" vertical="center" wrapText="1"/>
      <protection locked="0"/>
    </xf>
    <xf numFmtId="0" fontId="14" fillId="0" borderId="32" xfId="0" applyFont="1" applyBorder="1" applyAlignment="1" applyProtection="1">
      <alignment horizontal="left" vertical="center" wrapText="1"/>
      <protection locked="0"/>
    </xf>
    <xf numFmtId="0" fontId="17" fillId="0" borderId="32" xfId="0" applyFont="1" applyBorder="1" applyAlignment="1" applyProtection="1">
      <alignment horizontal="left" vertical="center" wrapText="1"/>
      <protection locked="0"/>
    </xf>
    <xf numFmtId="14" fontId="15" fillId="0" borderId="32" xfId="0" applyNumberFormat="1" applyFont="1" applyBorder="1" applyAlignment="1" applyProtection="1">
      <alignment horizontal="center" vertical="center" wrapText="1"/>
      <protection locked="0"/>
    </xf>
    <xf numFmtId="14" fontId="17" fillId="0" borderId="33" xfId="0" applyNumberFormat="1" applyFont="1" applyBorder="1" applyAlignment="1" applyProtection="1">
      <alignment horizontal="center" vertical="center" wrapText="1"/>
      <protection locked="0"/>
    </xf>
    <xf numFmtId="0" fontId="14" fillId="0" borderId="46" xfId="0" applyFont="1" applyBorder="1" applyAlignment="1" applyProtection="1">
      <alignment horizontal="left" vertical="center" wrapText="1"/>
      <protection locked="0"/>
    </xf>
    <xf numFmtId="0" fontId="17" fillId="0" borderId="46" xfId="0" applyFont="1" applyBorder="1" applyAlignment="1" applyProtection="1">
      <alignment horizontal="left" vertical="center" wrapText="1"/>
      <protection locked="0"/>
    </xf>
    <xf numFmtId="0" fontId="17" fillId="0" borderId="46" xfId="0" applyFont="1" applyBorder="1" applyAlignment="1" applyProtection="1">
      <alignment vertical="center" wrapText="1"/>
      <protection locked="0"/>
    </xf>
    <xf numFmtId="14" fontId="15" fillId="0" borderId="46" xfId="0" applyNumberFormat="1" applyFont="1" applyBorder="1" applyAlignment="1" applyProtection="1">
      <alignment horizontal="center" vertical="center" wrapText="1"/>
      <protection locked="0"/>
    </xf>
    <xf numFmtId="14" fontId="17" fillId="0" borderId="49" xfId="0" applyNumberFormat="1" applyFont="1" applyBorder="1" applyAlignment="1" applyProtection="1">
      <alignment horizontal="center" vertical="center" wrapText="1"/>
      <protection locked="0"/>
    </xf>
    <xf numFmtId="0" fontId="14" fillId="0" borderId="36" xfId="0" applyFont="1" applyBorder="1" applyAlignment="1" applyProtection="1">
      <alignment vertical="center" wrapText="1"/>
      <protection locked="0"/>
    </xf>
    <xf numFmtId="0" fontId="3" fillId="0" borderId="36" xfId="0" applyFont="1" applyBorder="1" applyAlignment="1" applyProtection="1">
      <alignment horizontal="left" vertical="center" wrapText="1"/>
      <protection locked="0"/>
    </xf>
    <xf numFmtId="14" fontId="17" fillId="0" borderId="36" xfId="0" applyNumberFormat="1"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47" xfId="0" applyFont="1" applyBorder="1" applyAlignment="1" applyProtection="1">
      <alignment horizontal="center" vertical="center" wrapText="1"/>
      <protection locked="0"/>
    </xf>
    <xf numFmtId="14" fontId="3" fillId="0" borderId="47" xfId="0" applyNumberFormat="1" applyFont="1" applyBorder="1" applyAlignment="1" applyProtection="1">
      <alignment horizontal="center" vertical="center" wrapText="1"/>
      <protection locked="0"/>
    </xf>
    <xf numFmtId="14" fontId="3" fillId="0" borderId="56" xfId="0" applyNumberFormat="1" applyFont="1" applyBorder="1" applyAlignment="1" applyProtection="1">
      <alignment horizontal="center" vertical="center" wrapText="1"/>
      <protection locked="0"/>
    </xf>
    <xf numFmtId="0" fontId="13" fillId="12" borderId="36" xfId="0" applyFont="1" applyFill="1" applyBorder="1" applyAlignment="1" applyProtection="1">
      <alignment vertical="center" wrapText="1"/>
      <protection locked="0"/>
    </xf>
    <xf numFmtId="0" fontId="17" fillId="12" borderId="36" xfId="0" applyFont="1" applyFill="1" applyBorder="1" applyAlignment="1" applyProtection="1">
      <alignment vertical="center" wrapText="1"/>
      <protection locked="0"/>
    </xf>
    <xf numFmtId="14" fontId="18" fillId="12" borderId="36" xfId="0" applyNumberFormat="1" applyFont="1" applyFill="1" applyBorder="1" applyAlignment="1" applyProtection="1">
      <alignment horizontal="center" vertical="center"/>
      <protection locked="0"/>
    </xf>
    <xf numFmtId="14" fontId="17" fillId="12" borderId="50" xfId="0" applyNumberFormat="1" applyFont="1" applyFill="1" applyBorder="1" applyAlignment="1" applyProtection="1">
      <alignment horizontal="center" vertical="center" wrapText="1"/>
      <protection locked="0"/>
    </xf>
    <xf numFmtId="0" fontId="3" fillId="0" borderId="32" xfId="0" applyFont="1" applyBorder="1" applyProtection="1">
      <protection locked="0"/>
    </xf>
    <xf numFmtId="0" fontId="3" fillId="0" borderId="6" xfId="0" applyFont="1" applyBorder="1" applyProtection="1">
      <protection locked="0"/>
    </xf>
    <xf numFmtId="0" fontId="14" fillId="12" borderId="32" xfId="0" applyFont="1" applyFill="1" applyBorder="1" applyAlignment="1" applyProtection="1">
      <alignment vertical="center" wrapText="1"/>
      <protection locked="0"/>
    </xf>
    <xf numFmtId="14" fontId="17" fillId="12" borderId="32" xfId="0" applyNumberFormat="1" applyFont="1" applyFill="1" applyBorder="1" applyAlignment="1" applyProtection="1">
      <alignment horizontal="center" vertical="center"/>
      <protection locked="0"/>
    </xf>
    <xf numFmtId="14" fontId="17" fillId="12" borderId="33" xfId="0" applyNumberFormat="1" applyFont="1" applyFill="1" applyBorder="1" applyAlignment="1" applyProtection="1">
      <alignment horizontal="center" vertical="center"/>
      <protection locked="0"/>
    </xf>
    <xf numFmtId="0" fontId="14" fillId="12" borderId="38" xfId="0" applyFont="1" applyFill="1" applyBorder="1" applyAlignment="1" applyProtection="1">
      <alignment vertical="center" wrapText="1"/>
      <protection locked="0"/>
    </xf>
    <xf numFmtId="0" fontId="17" fillId="12" borderId="38" xfId="0" applyFont="1" applyFill="1" applyBorder="1" applyAlignment="1" applyProtection="1">
      <alignment vertical="center" wrapText="1"/>
      <protection locked="0"/>
    </xf>
    <xf numFmtId="0" fontId="16" fillId="12" borderId="38" xfId="0" applyFont="1" applyFill="1" applyBorder="1" applyAlignment="1" applyProtection="1">
      <alignment vertical="center" wrapText="1"/>
      <protection locked="0"/>
    </xf>
    <xf numFmtId="14" fontId="17" fillId="12" borderId="38" xfId="0" applyNumberFormat="1" applyFont="1" applyFill="1" applyBorder="1" applyAlignment="1" applyProtection="1">
      <alignment horizontal="center" vertical="center"/>
      <protection locked="0"/>
    </xf>
    <xf numFmtId="14" fontId="17" fillId="12" borderId="51" xfId="0" applyNumberFormat="1" applyFont="1" applyFill="1" applyBorder="1" applyAlignment="1" applyProtection="1">
      <alignment horizontal="center" vertical="center" wrapText="1"/>
      <protection locked="0"/>
    </xf>
    <xf numFmtId="10" fontId="12" fillId="0" borderId="32" xfId="0" applyNumberFormat="1" applyFont="1" applyBorder="1" applyAlignment="1" applyProtection="1">
      <alignment horizontal="center" vertical="center"/>
      <protection locked="0"/>
    </xf>
    <xf numFmtId="0" fontId="3" fillId="0" borderId="34" xfId="0" applyFont="1" applyBorder="1" applyProtection="1">
      <protection locked="0"/>
    </xf>
    <xf numFmtId="9" fontId="11" fillId="10" borderId="6" xfId="0" applyNumberFormat="1" applyFont="1" applyFill="1" applyBorder="1" applyAlignment="1" applyProtection="1">
      <alignment horizontal="center" vertical="center"/>
      <protection locked="0"/>
    </xf>
    <xf numFmtId="10" fontId="11" fillId="11" borderId="23" xfId="0" applyNumberFormat="1" applyFont="1" applyFill="1" applyBorder="1" applyAlignment="1" applyProtection="1">
      <alignment horizontal="center" vertical="center"/>
      <protection locked="0"/>
    </xf>
    <xf numFmtId="0" fontId="10" fillId="0" borderId="54"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9" fontId="11" fillId="10" borderId="54" xfId="0" applyNumberFormat="1" applyFont="1" applyFill="1" applyBorder="1" applyAlignment="1" applyProtection="1">
      <alignment horizontal="center" vertical="center"/>
      <protection locked="0"/>
    </xf>
    <xf numFmtId="0" fontId="13" fillId="0" borderId="5" xfId="0" applyFont="1" applyBorder="1" applyAlignment="1" applyProtection="1">
      <alignment vertical="center" wrapText="1"/>
      <protection locked="0"/>
    </xf>
    <xf numFmtId="0" fontId="14" fillId="0" borderId="5" xfId="0" applyFont="1" applyBorder="1" applyAlignment="1" applyProtection="1">
      <alignment vertical="center" wrapText="1"/>
      <protection locked="0"/>
    </xf>
    <xf numFmtId="0" fontId="3" fillId="12" borderId="5" xfId="0" applyFont="1" applyFill="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14" fillId="12" borderId="5" xfId="0" applyFont="1" applyFill="1" applyBorder="1" applyAlignment="1" applyProtection="1">
      <alignment vertical="center" wrapText="1"/>
      <protection locked="0"/>
    </xf>
    <xf numFmtId="0" fontId="3" fillId="0" borderId="10" xfId="0" applyFont="1" applyBorder="1" applyProtection="1">
      <protection locked="0"/>
    </xf>
    <xf numFmtId="9" fontId="3" fillId="0" borderId="5" xfId="2" applyFont="1" applyBorder="1" applyAlignment="1" applyProtection="1">
      <alignment horizontal="center" vertical="center"/>
    </xf>
    <xf numFmtId="9" fontId="3" fillId="0" borderId="5" xfId="2" applyFont="1" applyFill="1" applyBorder="1" applyAlignment="1" applyProtection="1">
      <alignment horizontal="center" vertical="center"/>
    </xf>
    <xf numFmtId="0" fontId="13" fillId="0" borderId="5" xfId="0" applyFont="1" applyBorder="1" applyAlignment="1">
      <alignment horizontal="justify"/>
    </xf>
    <xf numFmtId="0" fontId="13" fillId="0" borderId="5" xfId="0" applyFont="1" applyBorder="1" applyAlignment="1">
      <alignment horizontal="justify" vertical="center" wrapText="1"/>
    </xf>
    <xf numFmtId="0" fontId="3" fillId="0" borderId="5" xfId="0" applyFont="1" applyBorder="1" applyAlignment="1">
      <alignment horizontal="justify" vertical="center"/>
    </xf>
    <xf numFmtId="0" fontId="4" fillId="0" borderId="5" xfId="0" applyFont="1" applyBorder="1" applyAlignment="1">
      <alignment horizontal="justify" vertical="center"/>
    </xf>
    <xf numFmtId="0" fontId="14" fillId="0" borderId="5" xfId="0" applyFont="1" applyBorder="1" applyAlignment="1">
      <alignment horizontal="justify" vertical="center" wrapText="1"/>
    </xf>
    <xf numFmtId="0" fontId="14" fillId="12" borderId="5" xfId="0" applyFont="1" applyFill="1" applyBorder="1" applyAlignment="1">
      <alignment horizontal="justify" vertical="center" wrapText="1"/>
    </xf>
    <xf numFmtId="0" fontId="8" fillId="4" borderId="9" xfId="0" applyFont="1" applyFill="1" applyBorder="1" applyAlignment="1">
      <alignment horizontal="center" vertical="center" textRotation="90" wrapText="1"/>
    </xf>
    <xf numFmtId="0" fontId="8" fillId="5" borderId="9" xfId="0" applyFont="1" applyFill="1" applyBorder="1" applyAlignment="1">
      <alignment horizontal="center" vertical="center" textRotation="90" wrapText="1"/>
    </xf>
    <xf numFmtId="9" fontId="8" fillId="6" borderId="9" xfId="0" applyNumberFormat="1" applyFont="1" applyFill="1" applyBorder="1" applyAlignment="1">
      <alignment horizontal="center" vertical="center" textRotation="90" wrapText="1"/>
    </xf>
    <xf numFmtId="0" fontId="23" fillId="0" borderId="5" xfId="0" applyFont="1" applyBorder="1" applyAlignment="1">
      <alignment horizontal="justify" vertical="center" wrapText="1"/>
    </xf>
    <xf numFmtId="0" fontId="18" fillId="0" borderId="5" xfId="0" applyFont="1" applyBorder="1" applyAlignment="1">
      <alignment horizontal="justify" vertical="center" wrapText="1"/>
    </xf>
    <xf numFmtId="0" fontId="3" fillId="0" borderId="0" xfId="0" applyFont="1" applyAlignment="1">
      <alignment horizontal="center" vertical="center"/>
    </xf>
    <xf numFmtId="0" fontId="14" fillId="0" borderId="5" xfId="0" applyFont="1" applyBorder="1" applyAlignment="1" applyProtection="1">
      <alignment wrapText="1"/>
      <protection locked="0"/>
    </xf>
    <xf numFmtId="0" fontId="3" fillId="16" borderId="5" xfId="0" applyFont="1" applyFill="1" applyBorder="1" applyAlignment="1" applyProtection="1">
      <alignment horizontal="center" vertical="center"/>
      <protection locked="0"/>
    </xf>
    <xf numFmtId="0" fontId="14" fillId="0" borderId="10" xfId="0" applyFont="1" applyBorder="1" applyAlignment="1">
      <alignment wrapText="1"/>
    </xf>
    <xf numFmtId="0" fontId="3" fillId="0" borderId="5" xfId="0" applyFont="1" applyBorder="1" applyAlignment="1" applyProtection="1">
      <alignment vertical="center" wrapText="1"/>
      <protection locked="0"/>
    </xf>
    <xf numFmtId="0" fontId="14" fillId="16" borderId="39" xfId="0" applyFont="1" applyFill="1" applyBorder="1" applyAlignment="1" applyProtection="1">
      <alignment horizontal="center" vertical="center" wrapText="1"/>
      <protection locked="0"/>
    </xf>
    <xf numFmtId="0" fontId="14" fillId="16" borderId="40" xfId="0" applyFont="1" applyFill="1" applyBorder="1" applyAlignment="1" applyProtection="1">
      <alignment horizontal="center" vertical="center" wrapText="1"/>
      <protection locked="0"/>
    </xf>
    <xf numFmtId="0" fontId="14" fillId="16" borderId="48" xfId="0" applyFont="1" applyFill="1" applyBorder="1" applyAlignment="1" applyProtection="1">
      <alignment horizontal="center" vertical="center" wrapText="1"/>
      <protection locked="0"/>
    </xf>
    <xf numFmtId="0" fontId="3" fillId="16" borderId="39" xfId="0" applyFont="1" applyFill="1" applyBorder="1" applyAlignment="1" applyProtection="1">
      <alignment horizontal="center" vertical="center" wrapText="1"/>
      <protection locked="0"/>
    </xf>
    <xf numFmtId="0" fontId="3" fillId="16" borderId="48" xfId="0" applyFont="1" applyFill="1" applyBorder="1" applyAlignment="1" applyProtection="1">
      <alignment horizontal="center" vertical="center" wrapText="1"/>
      <protection locked="0"/>
    </xf>
    <xf numFmtId="0" fontId="3" fillId="16" borderId="40" xfId="0" applyFont="1" applyFill="1" applyBorder="1" applyAlignment="1" applyProtection="1">
      <alignment horizontal="center" vertical="center" wrapText="1"/>
      <protection locked="0"/>
    </xf>
    <xf numFmtId="0" fontId="3" fillId="16" borderId="41" xfId="0" applyFont="1" applyFill="1" applyBorder="1" applyAlignment="1" applyProtection="1">
      <alignment horizontal="center" vertical="center" wrapText="1"/>
      <protection locked="0"/>
    </xf>
    <xf numFmtId="0" fontId="4" fillId="20" borderId="5" xfId="0" applyFont="1" applyFill="1" applyBorder="1" applyAlignment="1">
      <alignment horizontal="justify" vertical="center"/>
    </xf>
    <xf numFmtId="0" fontId="10" fillId="0" borderId="10" xfId="0" applyFont="1" applyBorder="1" applyAlignment="1">
      <alignment horizontal="justify" vertical="center" wrapText="1"/>
    </xf>
    <xf numFmtId="9" fontId="10" fillId="19" borderId="10" xfId="0" applyNumberFormat="1" applyFont="1" applyFill="1" applyBorder="1" applyAlignment="1">
      <alignment horizontal="center" vertical="center" wrapText="1"/>
    </xf>
    <xf numFmtId="10" fontId="25" fillId="0" borderId="10" xfId="0" applyNumberFormat="1" applyFont="1" applyBorder="1" applyAlignment="1">
      <alignment horizontal="center" vertical="center" wrapText="1"/>
    </xf>
    <xf numFmtId="0" fontId="4" fillId="20"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0" fillId="0" borderId="5" xfId="0" applyFont="1" applyBorder="1" applyAlignment="1">
      <alignment horizontal="center" vertical="center" wrapText="1"/>
    </xf>
    <xf numFmtId="9" fontId="10" fillId="19" borderId="5" xfId="0" applyNumberFormat="1" applyFont="1" applyFill="1" applyBorder="1" applyAlignment="1">
      <alignment horizontal="center" vertical="center" wrapText="1"/>
    </xf>
    <xf numFmtId="10" fontId="25" fillId="0" borderId="5" xfId="0" applyNumberFormat="1" applyFont="1" applyBorder="1" applyAlignment="1">
      <alignment horizontal="center" vertical="center" wrapText="1"/>
    </xf>
    <xf numFmtId="0" fontId="13" fillId="0" borderId="32" xfId="0" applyFont="1" applyBorder="1" applyAlignment="1">
      <alignment horizontal="justify" vertical="center" wrapText="1"/>
    </xf>
    <xf numFmtId="0" fontId="14" fillId="0" borderId="5" xfId="0" applyFont="1" applyBorder="1" applyAlignment="1">
      <alignment horizontal="justify" wrapText="1"/>
    </xf>
    <xf numFmtId="0" fontId="10" fillId="21" borderId="5" xfId="0" applyFont="1" applyFill="1" applyBorder="1" applyAlignment="1">
      <alignment horizontal="center" vertical="center" wrapText="1"/>
    </xf>
    <xf numFmtId="0" fontId="14" fillId="0" borderId="32" xfId="0" applyFont="1" applyBorder="1" applyAlignment="1">
      <alignment horizontal="justify" vertical="center" wrapText="1"/>
    </xf>
    <xf numFmtId="0" fontId="10" fillId="17" borderId="5" xfId="0" applyFont="1" applyFill="1" applyBorder="1" applyAlignment="1">
      <alignment horizontal="center" vertical="center" wrapText="1"/>
    </xf>
    <xf numFmtId="0" fontId="3" fillId="0" borderId="32" xfId="0" applyFont="1" applyBorder="1" applyAlignment="1">
      <alignment horizontal="justify" vertical="center"/>
    </xf>
    <xf numFmtId="0" fontId="3" fillId="0" borderId="46" xfId="0" applyFont="1" applyBorder="1" applyAlignment="1">
      <alignment horizontal="justify" vertical="center"/>
    </xf>
    <xf numFmtId="0" fontId="4" fillId="20" borderId="9" xfId="0" applyFont="1" applyFill="1" applyBorder="1" applyAlignment="1">
      <alignment horizontal="justify" vertical="center" wrapText="1"/>
    </xf>
    <xf numFmtId="0" fontId="11" fillId="24" borderId="5" xfId="0" applyFont="1" applyFill="1" applyBorder="1" applyAlignment="1" applyProtection="1">
      <alignment horizontal="center" vertical="center" wrapText="1"/>
      <protection locked="0"/>
    </xf>
    <xf numFmtId="0" fontId="13" fillId="0" borderId="5" xfId="0" applyFont="1" applyBorder="1" applyAlignment="1">
      <alignment horizontal="center" vertical="center" wrapText="1"/>
    </xf>
    <xf numFmtId="0" fontId="3" fillId="21" borderId="5" xfId="0" applyFont="1" applyFill="1" applyBorder="1" applyAlignment="1" applyProtection="1">
      <alignment horizontal="center" vertical="center"/>
      <protection locked="0"/>
    </xf>
    <xf numFmtId="10" fontId="4" fillId="0" borderId="5" xfId="0" applyNumberFormat="1" applyFont="1" applyBorder="1" applyAlignment="1">
      <alignment horizontal="center" vertical="center" wrapText="1"/>
    </xf>
    <xf numFmtId="9" fontId="3" fillId="21" borderId="5" xfId="2" applyFont="1" applyFill="1" applyBorder="1" applyAlignment="1" applyProtection="1">
      <alignment horizontal="center" vertical="center"/>
    </xf>
    <xf numFmtId="9" fontId="3" fillId="21" borderId="5" xfId="2" applyFont="1" applyFill="1" applyBorder="1" applyAlignment="1" applyProtection="1">
      <alignment horizontal="center" vertical="center"/>
      <protection locked="0"/>
    </xf>
    <xf numFmtId="0" fontId="4" fillId="0" borderId="5" xfId="0" applyFont="1" applyBorder="1" applyAlignment="1" applyProtection="1">
      <alignment vertical="center" wrapText="1"/>
      <protection locked="0"/>
    </xf>
    <xf numFmtId="0" fontId="3" fillId="0" borderId="5" xfId="0" applyFont="1" applyBorder="1" applyAlignment="1" applyProtection="1">
      <alignment horizontal="right" wrapText="1"/>
      <protection locked="0"/>
    </xf>
    <xf numFmtId="0" fontId="4" fillId="0" borderId="0" xfId="0" applyFont="1" applyAlignment="1" applyProtection="1">
      <alignment horizontal="center" vertical="center" wrapText="1"/>
      <protection locked="0"/>
    </xf>
    <xf numFmtId="0" fontId="23" fillId="9" borderId="5" xfId="0" applyFont="1" applyFill="1" applyBorder="1" applyAlignment="1" applyProtection="1">
      <alignment horizontal="center" wrapText="1"/>
      <protection locked="0"/>
    </xf>
    <xf numFmtId="0" fontId="23" fillId="9" borderId="5" xfId="0" applyFont="1" applyFill="1" applyBorder="1" applyAlignment="1" applyProtection="1">
      <alignment horizontal="center" vertical="center" wrapText="1"/>
      <protection locked="0"/>
    </xf>
    <xf numFmtId="9" fontId="23" fillId="10" borderId="5" xfId="0" applyNumberFormat="1" applyFont="1" applyFill="1" applyBorder="1" applyAlignment="1" applyProtection="1">
      <alignment horizontal="center" vertical="center" wrapText="1"/>
      <protection locked="0"/>
    </xf>
    <xf numFmtId="0" fontId="28" fillId="4" borderId="5" xfId="0" applyFont="1" applyFill="1" applyBorder="1" applyAlignment="1">
      <alignment horizontal="center" vertical="center" textRotation="90" wrapText="1"/>
    </xf>
    <xf numFmtId="0" fontId="28" fillId="5" borderId="5" xfId="0" applyFont="1" applyFill="1" applyBorder="1" applyAlignment="1">
      <alignment horizontal="center" vertical="center" textRotation="90" wrapText="1"/>
    </xf>
    <xf numFmtId="9" fontId="28" fillId="6" borderId="5" xfId="0" applyNumberFormat="1" applyFont="1" applyFill="1" applyBorder="1" applyAlignment="1">
      <alignment horizontal="center" vertical="center" textRotation="90" wrapText="1"/>
    </xf>
    <xf numFmtId="0" fontId="28" fillId="4" borderId="5" xfId="0" applyFont="1" applyFill="1" applyBorder="1" applyAlignment="1" applyProtection="1">
      <alignment horizontal="center" vertical="center" textRotation="90" wrapText="1"/>
      <protection locked="0"/>
    </xf>
    <xf numFmtId="0" fontId="28" fillId="5" borderId="5" xfId="0" applyFont="1" applyFill="1" applyBorder="1" applyAlignment="1" applyProtection="1">
      <alignment horizontal="center" vertical="center" textRotation="90" wrapText="1"/>
      <protection locked="0"/>
    </xf>
    <xf numFmtId="9" fontId="28" fillId="6" borderId="5" xfId="0" applyNumberFormat="1" applyFont="1" applyFill="1" applyBorder="1" applyAlignment="1" applyProtection="1">
      <alignment horizontal="center" vertical="center" textRotation="90" wrapText="1"/>
      <protection locked="0"/>
    </xf>
    <xf numFmtId="10" fontId="4" fillId="7" borderId="5" xfId="0" applyNumberFormat="1" applyFont="1" applyFill="1" applyBorder="1" applyAlignment="1" applyProtection="1">
      <alignment horizontal="center" vertical="center" wrapText="1"/>
      <protection locked="0"/>
    </xf>
    <xf numFmtId="0" fontId="4" fillId="8" borderId="5" xfId="0" applyFont="1" applyFill="1" applyBorder="1" applyAlignment="1">
      <alignment horizontal="center" vertical="center" wrapText="1"/>
    </xf>
    <xf numFmtId="0" fontId="4" fillId="8" borderId="5" xfId="0" applyFont="1" applyFill="1" applyBorder="1" applyAlignment="1" applyProtection="1">
      <alignment horizontal="center" vertical="center" wrapText="1"/>
      <protection locked="0"/>
    </xf>
    <xf numFmtId="0" fontId="23" fillId="0" borderId="5" xfId="0" applyFont="1" applyBorder="1" applyAlignment="1" applyProtection="1">
      <alignment horizontal="center" vertical="center"/>
      <protection locked="0"/>
    </xf>
    <xf numFmtId="9" fontId="23" fillId="10" borderId="5" xfId="0" applyNumberFormat="1" applyFont="1" applyFill="1" applyBorder="1" applyAlignment="1" applyProtection="1">
      <alignment horizontal="center" vertical="center"/>
      <protection locked="0"/>
    </xf>
    <xf numFmtId="10" fontId="23" fillId="11" borderId="5" xfId="0" applyNumberFormat="1" applyFont="1" applyFill="1" applyBorder="1" applyAlignment="1" applyProtection="1">
      <alignment horizontal="center" vertical="center"/>
      <protection locked="0"/>
    </xf>
    <xf numFmtId="0" fontId="13" fillId="0" borderId="10" xfId="0" applyFont="1" applyBorder="1" applyAlignment="1">
      <alignment horizontal="justify" vertical="center" wrapText="1"/>
    </xf>
    <xf numFmtId="0" fontId="13" fillId="0" borderId="10" xfId="0" applyFont="1" applyBorder="1" applyAlignment="1">
      <alignment horizontal="center" vertical="center" wrapText="1"/>
    </xf>
    <xf numFmtId="9" fontId="13" fillId="19" borderId="10" xfId="0" applyNumberFormat="1" applyFont="1" applyFill="1" applyBorder="1" applyAlignment="1">
      <alignment horizontal="center" vertical="center" wrapText="1"/>
    </xf>
    <xf numFmtId="10" fontId="3" fillId="0" borderId="10" xfId="0" applyNumberFormat="1" applyFont="1" applyBorder="1" applyAlignment="1">
      <alignment horizontal="center" vertical="center" wrapText="1"/>
    </xf>
    <xf numFmtId="0" fontId="23" fillId="0" borderId="10" xfId="0" applyFont="1" applyBorder="1" applyAlignment="1">
      <alignment horizontal="justify" vertical="center" wrapText="1"/>
    </xf>
    <xf numFmtId="0" fontId="13" fillId="21" borderId="5" xfId="0" applyFont="1" applyFill="1" applyBorder="1" applyAlignment="1">
      <alignment horizontal="center" vertical="center" wrapText="1"/>
    </xf>
    <xf numFmtId="9" fontId="13" fillId="19" borderId="5" xfId="0" applyNumberFormat="1" applyFont="1" applyFill="1" applyBorder="1" applyAlignment="1">
      <alignment horizontal="center" vertical="center" wrapText="1"/>
    </xf>
    <xf numFmtId="10" fontId="3" fillId="0" borderId="5" xfId="0" applyNumberFormat="1" applyFont="1" applyBorder="1" applyAlignment="1">
      <alignment horizontal="center" vertical="center" wrapText="1"/>
    </xf>
    <xf numFmtId="0" fontId="13" fillId="17" borderId="5" xfId="0" applyFont="1" applyFill="1" applyBorder="1" applyAlignment="1">
      <alignment horizontal="center" vertical="center" wrapText="1"/>
    </xf>
    <xf numFmtId="9" fontId="13" fillId="18" borderId="10" xfId="0" applyNumberFormat="1" applyFont="1" applyFill="1" applyBorder="1" applyAlignment="1">
      <alignment horizontal="center" vertical="center" wrapText="1"/>
    </xf>
    <xf numFmtId="9" fontId="23" fillId="0" borderId="5" xfId="0" applyNumberFormat="1" applyFont="1" applyBorder="1" applyAlignment="1" applyProtection="1">
      <alignment horizontal="center" vertical="center"/>
      <protection locked="0"/>
    </xf>
    <xf numFmtId="10" fontId="23" fillId="0" borderId="5" xfId="0" applyNumberFormat="1" applyFont="1" applyBorder="1" applyAlignment="1" applyProtection="1">
      <alignment horizontal="center" vertical="center"/>
      <protection locked="0"/>
    </xf>
    <xf numFmtId="9" fontId="13" fillId="21" borderId="10" xfId="0" applyNumberFormat="1" applyFont="1" applyFill="1" applyBorder="1" applyAlignment="1">
      <alignment horizontal="center" vertical="center" wrapText="1"/>
    </xf>
    <xf numFmtId="9" fontId="13" fillId="18" borderId="5" xfId="0" applyNumberFormat="1" applyFont="1" applyFill="1" applyBorder="1" applyAlignment="1">
      <alignment horizontal="center" vertical="center" wrapText="1"/>
    </xf>
    <xf numFmtId="0" fontId="13" fillId="21" borderId="10" xfId="0" applyFont="1" applyFill="1" applyBorder="1" applyAlignment="1">
      <alignment horizontal="center" vertical="center" wrapText="1"/>
    </xf>
    <xf numFmtId="9" fontId="13" fillId="21" borderId="5" xfId="0" applyNumberFormat="1" applyFont="1" applyFill="1" applyBorder="1" applyAlignment="1">
      <alignment horizontal="center" vertical="center" wrapText="1"/>
    </xf>
    <xf numFmtId="10" fontId="4" fillId="0" borderId="0" xfId="0" applyNumberFormat="1" applyFont="1" applyProtection="1">
      <protection locked="0"/>
    </xf>
    <xf numFmtId="0" fontId="3" fillId="12" borderId="59" xfId="0" applyFont="1" applyFill="1" applyBorder="1" applyAlignment="1" applyProtection="1">
      <alignment horizontal="center" vertical="center" wrapText="1"/>
      <protection locked="0"/>
    </xf>
    <xf numFmtId="0" fontId="3" fillId="12" borderId="58" xfId="0" applyFont="1" applyFill="1" applyBorder="1" applyAlignment="1" applyProtection="1">
      <alignment horizontal="center" vertical="center" wrapText="1"/>
      <protection locked="0"/>
    </xf>
    <xf numFmtId="0" fontId="3" fillId="0" borderId="4" xfId="0" applyFont="1" applyBorder="1" applyAlignment="1">
      <alignment horizontal="right" wrapText="1"/>
    </xf>
    <xf numFmtId="0" fontId="13" fillId="0" borderId="5" xfId="0" applyFont="1" applyBorder="1" applyAlignment="1" applyProtection="1">
      <alignment horizontal="center" vertical="center"/>
      <protection locked="0"/>
    </xf>
    <xf numFmtId="0" fontId="23" fillId="9" borderId="5" xfId="0" applyFont="1" applyFill="1" applyBorder="1" applyAlignment="1" applyProtection="1">
      <alignment wrapText="1"/>
      <protection locked="0"/>
    </xf>
    <xf numFmtId="10" fontId="4" fillId="0" borderId="5" xfId="0" applyNumberFormat="1" applyFont="1" applyBorder="1" applyAlignment="1">
      <alignment horizontal="center" vertical="center"/>
    </xf>
    <xf numFmtId="0" fontId="3" fillId="0" borderId="10" xfId="0" applyFont="1" applyBorder="1" applyAlignment="1" applyProtection="1">
      <alignment horizontal="center" vertical="center"/>
      <protection locked="0"/>
    </xf>
    <xf numFmtId="9" fontId="3" fillId="19" borderId="5" xfId="0" applyNumberFormat="1" applyFont="1" applyFill="1" applyBorder="1" applyAlignment="1">
      <alignment horizontal="center" vertical="center"/>
    </xf>
    <xf numFmtId="9" fontId="10" fillId="21" borderId="10" xfId="0" applyNumberFormat="1" applyFont="1" applyFill="1" applyBorder="1" applyAlignment="1">
      <alignment horizontal="center" vertical="center" wrapText="1"/>
    </xf>
    <xf numFmtId="0" fontId="25" fillId="0" borderId="5" xfId="0" applyFont="1" applyBorder="1" applyAlignment="1">
      <alignment horizontal="justify" vertical="center" wrapText="1"/>
    </xf>
    <xf numFmtId="0" fontId="9" fillId="0" borderId="5" xfId="0" applyFont="1" applyBorder="1" applyAlignment="1">
      <alignment horizontal="justify" vertical="center"/>
    </xf>
    <xf numFmtId="0" fontId="25" fillId="0" borderId="0" xfId="0" applyFont="1" applyProtection="1">
      <protection locked="0"/>
    </xf>
    <xf numFmtId="0" fontId="25" fillId="0" borderId="2" xfId="0" applyFont="1" applyBorder="1" applyProtection="1">
      <protection locked="0"/>
    </xf>
    <xf numFmtId="0" fontId="25" fillId="0" borderId="4" xfId="0" applyFont="1" applyBorder="1" applyAlignment="1" applyProtection="1">
      <alignment horizontal="right" wrapText="1"/>
      <protection locked="0"/>
    </xf>
    <xf numFmtId="0" fontId="25" fillId="0" borderId="0" xfId="0" applyFont="1"/>
    <xf numFmtId="0" fontId="31" fillId="0" borderId="0" xfId="0" applyFont="1" applyProtection="1">
      <protection locked="0"/>
    </xf>
    <xf numFmtId="0" fontId="31" fillId="0" borderId="0" xfId="0" applyFont="1" applyAlignment="1" applyProtection="1">
      <alignment horizontal="center" vertical="center" wrapText="1"/>
      <protection locked="0"/>
    </xf>
    <xf numFmtId="0" fontId="31" fillId="0" borderId="0" xfId="0" applyFont="1" applyAlignment="1" applyProtection="1">
      <alignment vertical="center" wrapText="1"/>
      <protection locked="0"/>
    </xf>
    <xf numFmtId="0" fontId="9" fillId="2" borderId="11" xfId="0" applyFont="1" applyFill="1" applyBorder="1" applyAlignment="1" applyProtection="1">
      <alignment horizontal="center" vertical="center" wrapText="1"/>
      <protection locked="0"/>
    </xf>
    <xf numFmtId="0" fontId="32" fillId="2" borderId="25" xfId="0" applyFont="1" applyFill="1" applyBorder="1" applyAlignment="1" applyProtection="1">
      <alignment horizontal="center" vertical="center"/>
      <protection locked="0"/>
    </xf>
    <xf numFmtId="0" fontId="9" fillId="2" borderId="11" xfId="0" applyFont="1" applyFill="1" applyBorder="1" applyAlignment="1" applyProtection="1">
      <alignment vertical="center" wrapText="1"/>
      <protection locked="0"/>
    </xf>
    <xf numFmtId="0" fontId="9" fillId="2" borderId="30" xfId="0" applyFont="1" applyFill="1" applyBorder="1" applyAlignment="1" applyProtection="1">
      <alignment vertical="center" wrapText="1"/>
      <protection locked="0"/>
    </xf>
    <xf numFmtId="0" fontId="9" fillId="2" borderId="30" xfId="0" applyFont="1" applyFill="1" applyBorder="1" applyAlignment="1" applyProtection="1">
      <alignment horizontal="center" vertical="center" wrapText="1"/>
      <protection locked="0"/>
    </xf>
    <xf numFmtId="0" fontId="32" fillId="2" borderId="15" xfId="0" applyFont="1" applyFill="1" applyBorder="1" applyAlignment="1" applyProtection="1">
      <alignment horizontal="center" vertical="center"/>
      <protection locked="0"/>
    </xf>
    <xf numFmtId="0" fontId="25" fillId="16" borderId="37" xfId="0" applyFont="1" applyFill="1" applyBorder="1" applyAlignment="1" applyProtection="1">
      <alignment vertical="center"/>
      <protection locked="0"/>
    </xf>
    <xf numFmtId="0" fontId="18" fillId="0" borderId="36" xfId="0" applyFont="1" applyBorder="1" applyAlignment="1" applyProtection="1">
      <alignment vertical="center" wrapText="1"/>
      <protection locked="0"/>
    </xf>
    <xf numFmtId="0" fontId="25" fillId="0" borderId="36" xfId="0" applyFont="1" applyBorder="1" applyAlignment="1" applyProtection="1">
      <alignment vertical="center" wrapText="1"/>
      <protection locked="0"/>
    </xf>
    <xf numFmtId="0" fontId="10" fillId="13" borderId="36" xfId="0" applyFont="1" applyFill="1" applyBorder="1" applyAlignment="1" applyProtection="1">
      <alignment vertical="center" wrapText="1"/>
      <protection locked="0"/>
    </xf>
    <xf numFmtId="0" fontId="25" fillId="0" borderId="36" xfId="0" applyFont="1" applyBorder="1" applyAlignment="1" applyProtection="1">
      <alignment horizontal="center" vertical="center" wrapText="1"/>
      <protection locked="0"/>
    </xf>
    <xf numFmtId="14" fontId="25" fillId="0" borderId="36" xfId="0" applyNumberFormat="1" applyFont="1" applyBorder="1" applyAlignment="1" applyProtection="1">
      <alignment horizontal="center" vertical="center" wrapText="1"/>
      <protection locked="0"/>
    </xf>
    <xf numFmtId="14" fontId="25" fillId="0" borderId="50" xfId="0" applyNumberFormat="1" applyFont="1" applyBorder="1" applyAlignment="1" applyProtection="1">
      <alignment horizontal="center" vertical="center" wrapText="1"/>
      <protection locked="0"/>
    </xf>
    <xf numFmtId="10" fontId="25" fillId="0" borderId="5" xfId="2" applyNumberFormat="1" applyFont="1" applyBorder="1" applyAlignment="1" applyProtection="1">
      <alignment horizontal="center" vertical="center" wrapText="1"/>
      <protection locked="0"/>
    </xf>
    <xf numFmtId="0" fontId="25" fillId="0" borderId="5" xfId="0" applyFont="1" applyBorder="1" applyAlignment="1">
      <alignment horizontal="center" vertical="center"/>
    </xf>
    <xf numFmtId="9" fontId="25" fillId="0" borderId="5" xfId="2" applyFont="1" applyBorder="1" applyAlignment="1" applyProtection="1">
      <alignment horizontal="center" vertical="center"/>
    </xf>
    <xf numFmtId="0" fontId="25" fillId="0" borderId="5" xfId="0" applyFont="1" applyBorder="1" applyAlignment="1" applyProtection="1">
      <alignment horizontal="center" vertical="center"/>
      <protection locked="0"/>
    </xf>
    <xf numFmtId="9" fontId="25" fillId="0" borderId="5" xfId="2" applyFont="1" applyBorder="1" applyAlignment="1" applyProtection="1">
      <alignment horizontal="center" vertical="center"/>
      <protection locked="0"/>
    </xf>
    <xf numFmtId="0" fontId="9" fillId="0" borderId="5" xfId="0" applyFont="1" applyBorder="1" applyAlignment="1">
      <alignment horizontal="justify" vertical="center" wrapText="1"/>
    </xf>
    <xf numFmtId="0" fontId="25" fillId="0" borderId="5" xfId="0" applyFont="1" applyBorder="1" applyProtection="1">
      <protection locked="0"/>
    </xf>
    <xf numFmtId="0" fontId="25" fillId="16" borderId="34" xfId="0" applyFont="1" applyFill="1" applyBorder="1" applyAlignment="1" applyProtection="1">
      <alignment vertical="center"/>
      <protection locked="0"/>
    </xf>
    <xf numFmtId="0" fontId="10" fillId="0" borderId="32" xfId="0" applyFont="1" applyBorder="1" applyAlignment="1" applyProtection="1">
      <alignment vertical="center" wrapText="1"/>
      <protection locked="0"/>
    </xf>
    <xf numFmtId="0" fontId="25" fillId="0" borderId="32" xfId="0" applyFont="1" applyBorder="1" applyAlignment="1" applyProtection="1">
      <alignment vertical="center" wrapText="1"/>
      <protection locked="0"/>
    </xf>
    <xf numFmtId="0" fontId="10" fillId="13" borderId="32" xfId="0" applyFont="1" applyFill="1" applyBorder="1" applyAlignment="1" applyProtection="1">
      <alignment vertical="center" wrapText="1"/>
      <protection locked="0"/>
    </xf>
    <xf numFmtId="0" fontId="25" fillId="0" borderId="32" xfId="0" applyFont="1" applyBorder="1" applyAlignment="1" applyProtection="1">
      <alignment horizontal="center" vertical="center" wrapText="1"/>
      <protection locked="0"/>
    </xf>
    <xf numFmtId="14" fontId="25" fillId="0" borderId="32" xfId="0" applyNumberFormat="1" applyFont="1" applyBorder="1" applyAlignment="1" applyProtection="1">
      <alignment horizontal="center" vertical="center" wrapText="1"/>
      <protection locked="0"/>
    </xf>
    <xf numFmtId="14" fontId="25" fillId="0" borderId="33" xfId="0" applyNumberFormat="1" applyFont="1" applyBorder="1" applyAlignment="1" applyProtection="1">
      <alignment horizontal="center" vertical="center" wrapText="1"/>
      <protection locked="0"/>
    </xf>
    <xf numFmtId="0" fontId="25" fillId="16" borderId="34" xfId="0" applyFont="1" applyFill="1" applyBorder="1" applyAlignment="1" applyProtection="1">
      <alignment horizontal="center" vertical="center"/>
      <protection locked="0"/>
    </xf>
    <xf numFmtId="0" fontId="18" fillId="0" borderId="32" xfId="0" applyFont="1" applyBorder="1" applyAlignment="1" applyProtection="1">
      <alignment horizontal="left" vertical="center" wrapText="1"/>
      <protection locked="0"/>
    </xf>
    <xf numFmtId="0" fontId="18" fillId="14" borderId="32" xfId="0" applyFont="1" applyFill="1" applyBorder="1" applyAlignment="1" applyProtection="1">
      <alignment horizontal="left" vertical="center" wrapText="1"/>
      <protection locked="0"/>
    </xf>
    <xf numFmtId="0" fontId="25" fillId="21" borderId="5" xfId="0" applyFont="1" applyFill="1" applyBorder="1" applyAlignment="1" applyProtection="1">
      <alignment horizontal="center" vertical="center"/>
      <protection locked="0"/>
    </xf>
    <xf numFmtId="0" fontId="18" fillId="14" borderId="32" xfId="0" applyFont="1" applyFill="1" applyBorder="1" applyAlignment="1" applyProtection="1">
      <alignment vertical="center" wrapText="1"/>
      <protection locked="0"/>
    </xf>
    <xf numFmtId="0" fontId="10" fillId="14" borderId="32" xfId="0" applyFont="1" applyFill="1" applyBorder="1" applyAlignment="1" applyProtection="1">
      <alignment horizontal="center" vertical="center" wrapText="1"/>
      <protection locked="0"/>
    </xf>
    <xf numFmtId="0" fontId="18" fillId="0" borderId="32" xfId="0" applyFont="1" applyBorder="1" applyAlignment="1" applyProtection="1">
      <alignment vertical="center" wrapText="1"/>
      <protection locked="0"/>
    </xf>
    <xf numFmtId="0" fontId="18" fillId="12" borderId="32" xfId="0" applyFont="1" applyFill="1" applyBorder="1" applyAlignment="1" applyProtection="1">
      <alignment horizontal="left" vertical="center" wrapText="1"/>
      <protection locked="0"/>
    </xf>
    <xf numFmtId="0" fontId="25" fillId="12" borderId="32" xfId="0" applyFont="1" applyFill="1" applyBorder="1" applyAlignment="1" applyProtection="1">
      <alignment vertical="center" wrapText="1"/>
      <protection locked="0"/>
    </xf>
    <xf numFmtId="0" fontId="10" fillId="12" borderId="32" xfId="0" applyFont="1" applyFill="1" applyBorder="1" applyAlignment="1" applyProtection="1">
      <alignment vertical="center" wrapText="1"/>
      <protection locked="0"/>
    </xf>
    <xf numFmtId="0" fontId="25" fillId="12" borderId="32" xfId="0" applyFont="1" applyFill="1" applyBorder="1" applyAlignment="1" applyProtection="1">
      <alignment horizontal="center" vertical="center" wrapText="1"/>
      <protection locked="0"/>
    </xf>
    <xf numFmtId="14" fontId="25" fillId="12" borderId="32" xfId="0" applyNumberFormat="1" applyFont="1" applyFill="1" applyBorder="1" applyAlignment="1" applyProtection="1">
      <alignment horizontal="center" vertical="center" wrapText="1"/>
      <protection locked="0"/>
    </xf>
    <xf numFmtId="14" fontId="25" fillId="12" borderId="33" xfId="0" applyNumberFormat="1" applyFont="1" applyFill="1" applyBorder="1" applyAlignment="1" applyProtection="1">
      <alignment horizontal="center" vertical="center" wrapText="1"/>
      <protection locked="0"/>
    </xf>
    <xf numFmtId="0" fontId="11" fillId="0" borderId="5" xfId="0" applyFont="1" applyBorder="1" applyAlignment="1">
      <alignment horizontal="justify" vertical="center" wrapText="1"/>
    </xf>
    <xf numFmtId="0" fontId="18" fillId="12" borderId="32" xfId="0" applyFont="1" applyFill="1" applyBorder="1" applyAlignment="1" applyProtection="1">
      <alignment horizontal="center" vertical="center" wrapText="1"/>
      <protection locked="0"/>
    </xf>
    <xf numFmtId="0" fontId="18" fillId="12" borderId="32" xfId="0" applyFont="1" applyFill="1" applyBorder="1" applyAlignment="1" applyProtection="1">
      <alignment vertical="center" wrapText="1"/>
      <protection locked="0"/>
    </xf>
    <xf numFmtId="14" fontId="18" fillId="12" borderId="32" xfId="0" applyNumberFormat="1" applyFont="1" applyFill="1" applyBorder="1" applyAlignment="1" applyProtection="1">
      <alignment horizontal="center" vertical="center"/>
      <protection locked="0"/>
    </xf>
    <xf numFmtId="14" fontId="18" fillId="12" borderId="33" xfId="0" applyNumberFormat="1" applyFont="1" applyFill="1" applyBorder="1" applyAlignment="1" applyProtection="1">
      <alignment horizontal="center" vertical="center"/>
      <protection locked="0"/>
    </xf>
    <xf numFmtId="0" fontId="18" fillId="0" borderId="32" xfId="0" applyFont="1" applyBorder="1" applyAlignment="1" applyProtection="1">
      <alignment horizontal="center" vertical="center" wrapText="1"/>
      <protection locked="0"/>
    </xf>
    <xf numFmtId="14" fontId="18" fillId="0" borderId="32" xfId="0" applyNumberFormat="1" applyFont="1" applyBorder="1" applyAlignment="1" applyProtection="1">
      <alignment horizontal="center" vertical="center" wrapText="1"/>
      <protection locked="0"/>
    </xf>
    <xf numFmtId="14" fontId="18" fillId="0" borderId="33" xfId="0" applyNumberFormat="1" applyFont="1" applyBorder="1" applyAlignment="1" applyProtection="1">
      <alignment horizontal="center" vertical="center" wrapText="1"/>
      <protection locked="0"/>
    </xf>
    <xf numFmtId="0" fontId="25" fillId="21" borderId="5" xfId="0" applyFont="1" applyFill="1" applyBorder="1" applyAlignment="1">
      <alignment horizontal="center" vertical="center"/>
    </xf>
    <xf numFmtId="9" fontId="25" fillId="21" borderId="5" xfId="2" applyFont="1" applyFill="1" applyBorder="1" applyAlignment="1" applyProtection="1">
      <alignment horizontal="center" vertical="center"/>
      <protection locked="0"/>
    </xf>
    <xf numFmtId="0" fontId="18" fillId="12" borderId="32" xfId="0" applyFont="1" applyFill="1" applyBorder="1" applyAlignment="1">
      <alignment vertical="center" wrapText="1"/>
    </xf>
    <xf numFmtId="0" fontId="10" fillId="12" borderId="32" xfId="0" applyFont="1" applyFill="1" applyBorder="1" applyAlignment="1" applyProtection="1">
      <alignment horizontal="left" vertical="center" wrapText="1"/>
      <protection locked="0"/>
    </xf>
    <xf numFmtId="0" fontId="10" fillId="0" borderId="32" xfId="0" applyFont="1" applyBorder="1" applyAlignment="1" applyProtection="1">
      <alignment horizontal="center" vertical="center" wrapText="1"/>
      <protection locked="0"/>
    </xf>
    <xf numFmtId="0" fontId="25" fillId="0" borderId="5" xfId="0" applyFont="1" applyBorder="1" applyAlignment="1">
      <alignment vertical="center" wrapText="1"/>
    </xf>
    <xf numFmtId="9" fontId="25" fillId="19" borderId="5" xfId="0" applyNumberFormat="1" applyFont="1" applyFill="1" applyBorder="1" applyAlignment="1">
      <alignment horizontal="center" vertical="center"/>
    </xf>
    <xf numFmtId="10" fontId="9" fillId="0" borderId="5" xfId="0" applyNumberFormat="1" applyFont="1" applyBorder="1" applyAlignment="1">
      <alignment horizontal="center" vertical="center"/>
    </xf>
    <xf numFmtId="0" fontId="18" fillId="0" borderId="9" xfId="0" applyFont="1" applyBorder="1" applyAlignment="1">
      <alignment horizontal="justify" vertical="center" wrapText="1"/>
    </xf>
    <xf numFmtId="0" fontId="25" fillId="0" borderId="60" xfId="0" applyFont="1" applyBorder="1" applyProtection="1">
      <protection locked="0"/>
    </xf>
    <xf numFmtId="0" fontId="25" fillId="0" borderId="9" xfId="0" applyFont="1" applyBorder="1" applyProtection="1">
      <protection locked="0"/>
    </xf>
    <xf numFmtId="0" fontId="25" fillId="0" borderId="34" xfId="0" applyFont="1" applyBorder="1" applyProtection="1">
      <protection locked="0"/>
    </xf>
    <xf numFmtId="0" fontId="25" fillId="0" borderId="32" xfId="0" applyFont="1" applyBorder="1" applyProtection="1">
      <protection locked="0"/>
    </xf>
    <xf numFmtId="0" fontId="18" fillId="12" borderId="46" xfId="0" applyFont="1" applyFill="1" applyBorder="1" applyAlignment="1" applyProtection="1">
      <alignment vertical="center" wrapText="1"/>
      <protection locked="0"/>
    </xf>
    <xf numFmtId="0" fontId="10" fillId="12" borderId="46" xfId="0" applyFont="1" applyFill="1" applyBorder="1" applyAlignment="1" applyProtection="1">
      <alignment vertical="center" wrapText="1"/>
      <protection locked="0"/>
    </xf>
    <xf numFmtId="0" fontId="25" fillId="12" borderId="46" xfId="0" applyFont="1" applyFill="1" applyBorder="1" applyAlignment="1" applyProtection="1">
      <alignment horizontal="center" vertical="center" wrapText="1"/>
      <protection locked="0"/>
    </xf>
    <xf numFmtId="14" fontId="25" fillId="12" borderId="46" xfId="0" applyNumberFormat="1" applyFont="1" applyFill="1" applyBorder="1" applyAlignment="1" applyProtection="1">
      <alignment horizontal="center" vertical="center" wrapText="1"/>
      <protection locked="0"/>
    </xf>
    <xf numFmtId="14" fontId="25" fillId="12" borderId="49" xfId="0" applyNumberFormat="1" applyFont="1" applyFill="1" applyBorder="1" applyAlignment="1" applyProtection="1">
      <alignment horizontal="center" vertical="center" wrapText="1"/>
      <protection locked="0"/>
    </xf>
    <xf numFmtId="0" fontId="25" fillId="16" borderId="39" xfId="0" applyFont="1" applyFill="1" applyBorder="1" applyAlignment="1" applyProtection="1">
      <alignment horizontal="center" vertical="center"/>
      <protection locked="0"/>
    </xf>
    <xf numFmtId="0" fontId="10" fillId="0" borderId="36" xfId="0" applyFont="1" applyBorder="1" applyAlignment="1" applyProtection="1">
      <alignment vertical="center" wrapText="1"/>
      <protection locked="0"/>
    </xf>
    <xf numFmtId="0" fontId="18" fillId="0" borderId="36" xfId="0" applyFont="1" applyBorder="1" applyAlignment="1" applyProtection="1">
      <alignment horizontal="center" vertical="center" wrapText="1"/>
      <protection locked="0"/>
    </xf>
    <xf numFmtId="14" fontId="18" fillId="0" borderId="36" xfId="0" applyNumberFormat="1" applyFont="1" applyBorder="1" applyAlignment="1" applyProtection="1">
      <alignment horizontal="center" vertical="center" wrapText="1"/>
      <protection locked="0"/>
    </xf>
    <xf numFmtId="14" fontId="18" fillId="0" borderId="50" xfId="0" applyNumberFormat="1" applyFont="1" applyBorder="1" applyAlignment="1" applyProtection="1">
      <alignment horizontal="center" vertical="center" wrapText="1"/>
      <protection locked="0"/>
    </xf>
    <xf numFmtId="0" fontId="25" fillId="0" borderId="58" xfId="0" applyFont="1" applyBorder="1" applyAlignment="1" applyProtection="1">
      <alignment vertical="center"/>
      <protection locked="0"/>
    </xf>
    <xf numFmtId="0" fontId="25" fillId="0" borderId="10" xfId="0" applyFont="1" applyBorder="1" applyAlignment="1" applyProtection="1">
      <alignment vertical="center"/>
      <protection locked="0"/>
    </xf>
    <xf numFmtId="0" fontId="31" fillId="0" borderId="0" xfId="0" applyFont="1" applyAlignment="1" applyProtection="1">
      <alignment vertical="center"/>
      <protection locked="0"/>
    </xf>
    <xf numFmtId="0" fontId="25" fillId="0" borderId="6" xfId="0" applyFont="1" applyBorder="1" applyAlignment="1" applyProtection="1">
      <alignment vertical="center"/>
      <protection locked="0"/>
    </xf>
    <xf numFmtId="0" fontId="25" fillId="0" borderId="5" xfId="0" applyFont="1" applyBorder="1" applyAlignment="1" applyProtection="1">
      <alignment vertical="center"/>
      <protection locked="0"/>
    </xf>
    <xf numFmtId="0" fontId="25" fillId="16" borderId="40" xfId="0" applyFont="1" applyFill="1" applyBorder="1" applyAlignment="1" applyProtection="1">
      <alignment horizontal="center" vertical="center"/>
      <protection locked="0"/>
    </xf>
    <xf numFmtId="0" fontId="10" fillId="0" borderId="46" xfId="0" applyFont="1" applyBorder="1" applyAlignment="1" applyProtection="1">
      <alignment vertical="center" wrapText="1"/>
      <protection locked="0"/>
    </xf>
    <xf numFmtId="0" fontId="18" fillId="0" borderId="46" xfId="0" applyFont="1" applyBorder="1" applyAlignment="1" applyProtection="1">
      <alignment vertical="center" wrapText="1"/>
      <protection locked="0"/>
    </xf>
    <xf numFmtId="0" fontId="18" fillId="0" borderId="46" xfId="0" applyFont="1" applyBorder="1" applyAlignment="1" applyProtection="1">
      <alignment horizontal="center" vertical="center" wrapText="1"/>
      <protection locked="0"/>
    </xf>
    <xf numFmtId="14" fontId="18" fillId="0" borderId="46" xfId="0" applyNumberFormat="1" applyFont="1" applyBorder="1" applyAlignment="1" applyProtection="1">
      <alignment horizontal="center" vertical="center" wrapText="1"/>
      <protection locked="0"/>
    </xf>
    <xf numFmtId="14" fontId="18" fillId="0" borderId="49" xfId="0" applyNumberFormat="1" applyFont="1" applyBorder="1" applyAlignment="1" applyProtection="1">
      <alignment horizontal="center" vertical="center" wrapText="1"/>
      <protection locked="0"/>
    </xf>
    <xf numFmtId="0" fontId="18" fillId="12" borderId="32" xfId="0" applyFont="1" applyFill="1" applyBorder="1" applyAlignment="1" applyProtection="1">
      <alignment vertical="center"/>
      <protection locked="0"/>
    </xf>
    <xf numFmtId="0" fontId="18" fillId="12" borderId="32" xfId="0" applyFont="1" applyFill="1" applyBorder="1" applyAlignment="1" applyProtection="1">
      <alignment wrapText="1"/>
      <protection locked="0"/>
    </xf>
    <xf numFmtId="0" fontId="18" fillId="25" borderId="5" xfId="0" applyFont="1" applyFill="1" applyBorder="1" applyAlignment="1">
      <alignment horizontal="center" vertical="center"/>
    </xf>
    <xf numFmtId="0" fontId="18" fillId="26" borderId="5" xfId="0" applyFont="1" applyFill="1" applyBorder="1" applyAlignment="1">
      <alignment horizontal="center" vertical="center"/>
    </xf>
    <xf numFmtId="9" fontId="18" fillId="0" borderId="5" xfId="0" applyNumberFormat="1" applyFont="1" applyBorder="1" applyAlignment="1">
      <alignment horizontal="center" vertical="center"/>
    </xf>
    <xf numFmtId="0" fontId="10" fillId="12" borderId="32" xfId="0" applyFont="1" applyFill="1" applyBorder="1" applyAlignment="1" applyProtection="1">
      <alignment horizontal="center" vertical="center" wrapText="1"/>
      <protection locked="0"/>
    </xf>
    <xf numFmtId="0" fontId="25" fillId="12" borderId="38" xfId="0" applyFont="1" applyFill="1" applyBorder="1" applyAlignment="1" applyProtection="1">
      <alignment vertical="center" wrapText="1"/>
      <protection locked="0"/>
    </xf>
    <xf numFmtId="0" fontId="18" fillId="12" borderId="38" xfId="0" applyFont="1" applyFill="1" applyBorder="1" applyAlignment="1" applyProtection="1">
      <alignment vertical="center"/>
      <protection locked="0"/>
    </xf>
    <xf numFmtId="0" fontId="18" fillId="12" borderId="38" xfId="0" applyFont="1" applyFill="1" applyBorder="1" applyAlignment="1" applyProtection="1">
      <alignment vertical="center" wrapText="1"/>
      <protection locked="0"/>
    </xf>
    <xf numFmtId="0" fontId="10" fillId="12" borderId="38" xfId="0" applyFont="1" applyFill="1" applyBorder="1" applyAlignment="1" applyProtection="1">
      <alignment horizontal="center" vertical="center" wrapText="1"/>
      <protection locked="0"/>
    </xf>
    <xf numFmtId="14" fontId="25" fillId="12" borderId="38" xfId="0" applyNumberFormat="1" applyFont="1" applyFill="1" applyBorder="1" applyAlignment="1" applyProtection="1">
      <alignment horizontal="center" vertical="center" wrapText="1"/>
      <protection locked="0"/>
    </xf>
    <xf numFmtId="14" fontId="25" fillId="12" borderId="51" xfId="0" applyNumberFormat="1" applyFont="1" applyFill="1" applyBorder="1" applyAlignment="1" applyProtection="1">
      <alignment horizontal="center" vertical="center" wrapText="1"/>
      <protection locked="0"/>
    </xf>
    <xf numFmtId="10" fontId="25" fillId="0" borderId="53" xfId="2" applyNumberFormat="1" applyFont="1" applyBorder="1" applyAlignment="1" applyProtection="1">
      <alignment horizontal="center" vertical="center" wrapText="1"/>
      <protection locked="0"/>
    </xf>
    <xf numFmtId="9" fontId="25" fillId="0" borderId="55" xfId="2" applyFont="1" applyBorder="1" applyAlignment="1" applyProtection="1">
      <alignment horizontal="center" vertical="center"/>
    </xf>
    <xf numFmtId="9" fontId="25" fillId="0" borderId="55" xfId="2" applyFont="1" applyBorder="1" applyAlignment="1" applyProtection="1">
      <alignment horizontal="center" vertical="center"/>
      <protection locked="0"/>
    </xf>
    <xf numFmtId="0" fontId="32" fillId="0" borderId="0" xfId="0" applyFont="1" applyAlignment="1" applyProtection="1">
      <alignment vertical="center" wrapText="1"/>
      <protection locked="0"/>
    </xf>
    <xf numFmtId="10" fontId="9" fillId="0" borderId="31" xfId="0" applyNumberFormat="1" applyFont="1" applyBorder="1" applyProtection="1">
      <protection locked="0"/>
    </xf>
    <xf numFmtId="0" fontId="25" fillId="0" borderId="6" xfId="0" applyFont="1" applyBorder="1" applyProtection="1">
      <protection locked="0"/>
    </xf>
    <xf numFmtId="0" fontId="25" fillId="0" borderId="57" xfId="0" applyFont="1" applyBorder="1" applyProtection="1">
      <protection locked="0"/>
    </xf>
    <xf numFmtId="0" fontId="18" fillId="0" borderId="57" xfId="0" applyFont="1" applyBorder="1" applyAlignment="1">
      <alignment wrapText="1"/>
    </xf>
    <xf numFmtId="0" fontId="31" fillId="0" borderId="0" xfId="0" applyFont="1" applyAlignment="1" applyProtection="1">
      <alignment wrapText="1"/>
      <protection locked="0"/>
    </xf>
    <xf numFmtId="0" fontId="25" fillId="0" borderId="0" xfId="0" applyFont="1" applyAlignment="1" applyProtection="1">
      <alignment horizontal="left" vertical="top"/>
      <protection locked="0"/>
    </xf>
    <xf numFmtId="0" fontId="18" fillId="0" borderId="10" xfId="0" applyFont="1" applyBorder="1" applyAlignment="1">
      <alignment wrapText="1"/>
    </xf>
    <xf numFmtId="0" fontId="18" fillId="27" borderId="5" xfId="0" applyFont="1" applyFill="1" applyBorder="1" applyAlignment="1">
      <alignment horizontal="center" vertical="center"/>
    </xf>
    <xf numFmtId="0" fontId="18" fillId="21" borderId="5" xfId="0" applyFont="1" applyFill="1" applyBorder="1" applyAlignment="1">
      <alignment horizontal="center" vertical="center"/>
    </xf>
    <xf numFmtId="9" fontId="18" fillId="21" borderId="5" xfId="0" applyNumberFormat="1" applyFont="1" applyFill="1" applyBorder="1" applyAlignment="1">
      <alignment horizontal="center" vertical="center"/>
    </xf>
    <xf numFmtId="0" fontId="10" fillId="0" borderId="10" xfId="0" applyFont="1" applyBorder="1" applyAlignment="1">
      <alignment horizontal="center" vertical="center" wrapText="1"/>
    </xf>
    <xf numFmtId="0" fontId="10" fillId="17" borderId="10" xfId="0" applyFont="1" applyFill="1" applyBorder="1" applyAlignment="1">
      <alignment horizontal="center" vertical="center" wrapText="1"/>
    </xf>
    <xf numFmtId="0" fontId="10" fillId="21" borderId="10" xfId="0" applyFont="1" applyFill="1" applyBorder="1" applyAlignment="1">
      <alignment horizontal="center" vertical="center" wrapText="1"/>
    </xf>
    <xf numFmtId="0" fontId="3" fillId="0" borderId="0" xfId="0" applyFont="1" applyAlignment="1" applyProtection="1">
      <alignment horizontal="center"/>
      <protection locked="0"/>
    </xf>
    <xf numFmtId="9" fontId="3" fillId="0" borderId="5" xfId="0" applyNumberFormat="1" applyFont="1" applyBorder="1" applyAlignment="1">
      <alignment horizontal="center" vertical="center"/>
    </xf>
    <xf numFmtId="10" fontId="3" fillId="0" borderId="5" xfId="0" applyNumberFormat="1" applyFont="1" applyBorder="1" applyAlignment="1">
      <alignment horizontal="center" vertical="center"/>
    </xf>
    <xf numFmtId="0" fontId="25" fillId="0" borderId="5" xfId="0" applyFont="1" applyBorder="1" applyAlignment="1">
      <alignment horizontal="center" vertical="center" wrapText="1"/>
    </xf>
    <xf numFmtId="0" fontId="3" fillId="0" borderId="10" xfId="0" applyFont="1" applyBorder="1" applyAlignment="1" applyProtection="1">
      <alignment horizontal="center" vertical="center" wrapText="1"/>
      <protection locked="0"/>
    </xf>
    <xf numFmtId="0" fontId="4" fillId="0" borderId="2" xfId="0" applyFont="1" applyBorder="1" applyAlignment="1" applyProtection="1">
      <alignment vertical="center" wrapText="1"/>
      <protection locked="0"/>
    </xf>
    <xf numFmtId="10" fontId="11" fillId="0" borderId="5" xfId="0" applyNumberFormat="1" applyFont="1" applyBorder="1" applyAlignment="1">
      <alignment horizontal="center" vertical="center"/>
    </xf>
    <xf numFmtId="2" fontId="10" fillId="0" borderId="5" xfId="0" applyNumberFormat="1" applyFont="1" applyBorder="1" applyAlignment="1" applyProtection="1">
      <alignment horizontal="center" vertical="center"/>
      <protection locked="0"/>
    </xf>
    <xf numFmtId="0" fontId="13" fillId="18" borderId="5" xfId="0" applyFont="1" applyFill="1" applyBorder="1" applyAlignment="1" applyProtection="1">
      <alignment horizontal="left" vertical="center" wrapText="1"/>
      <protection locked="0"/>
    </xf>
    <xf numFmtId="0" fontId="25" fillId="0" borderId="0" xfId="0" applyFont="1" applyAlignment="1" applyProtection="1">
      <alignment horizontal="center" vertical="center"/>
      <protection locked="0"/>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7" xfId="0" applyFont="1" applyFill="1" applyBorder="1" applyAlignment="1">
      <alignment horizontal="center"/>
    </xf>
    <xf numFmtId="0" fontId="4" fillId="2" borderId="13" xfId="0" applyFont="1" applyFill="1" applyBorder="1" applyAlignment="1">
      <alignment horizontal="center"/>
    </xf>
    <xf numFmtId="0" fontId="4" fillId="2" borderId="12" xfId="0" applyFont="1" applyFill="1" applyBorder="1" applyAlignment="1">
      <alignment horizontal="center"/>
    </xf>
    <xf numFmtId="0" fontId="13" fillId="0" borderId="18" xfId="0" applyFont="1" applyBorder="1" applyAlignment="1">
      <alignment horizontal="justify" vertical="center" wrapText="1"/>
    </xf>
    <xf numFmtId="0" fontId="13" fillId="0" borderId="0" xfId="0" applyFont="1" applyAlignment="1">
      <alignment horizontal="justify" vertical="center"/>
    </xf>
    <xf numFmtId="0" fontId="13" fillId="0" borderId="19" xfId="0" applyFont="1" applyBorder="1" applyAlignment="1">
      <alignment horizontal="justify" vertical="center"/>
    </xf>
    <xf numFmtId="0" fontId="13" fillId="0" borderId="2" xfId="0" applyFont="1" applyBorder="1" applyAlignment="1">
      <alignment horizontal="left" vertical="top" wrapText="1"/>
    </xf>
    <xf numFmtId="0" fontId="13" fillId="0" borderId="3" xfId="0" applyFont="1" applyBorder="1" applyAlignment="1">
      <alignment horizontal="left" vertical="top" wrapText="1"/>
    </xf>
    <xf numFmtId="0" fontId="13" fillId="0" borderId="4" xfId="0" applyFont="1" applyBorder="1" applyAlignment="1">
      <alignment horizontal="left" vertical="top" wrapText="1"/>
    </xf>
    <xf numFmtId="0" fontId="4" fillId="2" borderId="18" xfId="0" applyFont="1" applyFill="1" applyBorder="1" applyAlignment="1">
      <alignment horizontal="center"/>
    </xf>
    <xf numFmtId="0" fontId="4" fillId="2" borderId="0" xfId="0" applyFont="1" applyFill="1" applyAlignment="1">
      <alignment horizontal="center"/>
    </xf>
    <xf numFmtId="0" fontId="4" fillId="2" borderId="19" xfId="0" applyFont="1" applyFill="1" applyBorder="1" applyAlignment="1">
      <alignment horizontal="center"/>
    </xf>
    <xf numFmtId="0" fontId="3" fillId="0" borderId="5" xfId="0" applyFont="1" applyBorder="1" applyAlignment="1">
      <alignment horizontal="center"/>
    </xf>
    <xf numFmtId="0" fontId="6" fillId="0" borderId="3" xfId="0" applyFont="1" applyBorder="1" applyAlignment="1">
      <alignment horizontal="center" vertical="center" wrapText="1"/>
    </xf>
    <xf numFmtId="0" fontId="4" fillId="2" borderId="5" xfId="0" applyFont="1" applyFill="1" applyBorder="1" applyAlignment="1">
      <alignment horizontal="center" vertical="center"/>
    </xf>
    <xf numFmtId="0" fontId="3" fillId="0" borderId="18" xfId="1" applyFont="1" applyBorder="1" applyAlignment="1">
      <alignment vertical="center" wrapText="1"/>
    </xf>
    <xf numFmtId="0" fontId="3" fillId="0" borderId="0" xfId="1" applyFont="1" applyBorder="1" applyAlignment="1">
      <alignment vertical="center" wrapText="1"/>
    </xf>
    <xf numFmtId="0" fontId="3" fillId="0" borderId="27" xfId="0" applyFont="1" applyBorder="1" applyAlignment="1">
      <alignment horizontal="center" vertical="center" wrapText="1"/>
    </xf>
    <xf numFmtId="0" fontId="3" fillId="0" borderId="23" xfId="0" applyFont="1" applyBorder="1" applyAlignment="1">
      <alignment horizontal="center" vertical="center" wrapText="1"/>
    </xf>
    <xf numFmtId="0" fontId="6" fillId="2" borderId="2" xfId="0" applyFont="1" applyFill="1" applyBorder="1" applyAlignment="1">
      <alignment horizontal="center" wrapText="1"/>
    </xf>
    <xf numFmtId="0" fontId="6" fillId="2" borderId="4" xfId="0" applyFont="1" applyFill="1" applyBorder="1" applyAlignment="1">
      <alignment horizontal="center" wrapText="1"/>
    </xf>
    <xf numFmtId="0" fontId="25" fillId="0" borderId="5" xfId="0" applyFont="1" applyBorder="1" applyAlignment="1">
      <alignment horizontal="justify" vertical="center" wrapText="1"/>
    </xf>
    <xf numFmtId="0" fontId="1" fillId="0" borderId="5" xfId="1" applyBorder="1" applyAlignment="1">
      <alignment vertical="center" wrapText="1"/>
    </xf>
    <xf numFmtId="0" fontId="1" fillId="0" borderId="23" xfId="1" applyBorder="1" applyAlignment="1">
      <alignment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4" fillId="2" borderId="20" xfId="0" applyFont="1" applyFill="1" applyBorder="1" applyAlignment="1">
      <alignment horizontal="center" vertical="center"/>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3" borderId="17"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28" fillId="23" borderId="23" xfId="0" applyFont="1" applyFill="1" applyBorder="1" applyAlignment="1">
      <alignment horizontal="center" vertical="center" wrapText="1"/>
    </xf>
    <xf numFmtId="0" fontId="28" fillId="23" borderId="29" xfId="0" applyFont="1" applyFill="1" applyBorder="1" applyAlignment="1">
      <alignment horizontal="center" vertical="center" wrapText="1"/>
    </xf>
    <xf numFmtId="0" fontId="28" fillId="23" borderId="6" xfId="0" applyFont="1" applyFill="1" applyBorder="1" applyAlignment="1">
      <alignment horizontal="center" vertical="center" wrapText="1"/>
    </xf>
    <xf numFmtId="0" fontId="23" fillId="9" borderId="23" xfId="0" applyFont="1" applyFill="1" applyBorder="1" applyAlignment="1" applyProtection="1">
      <alignment horizontal="center" wrapText="1"/>
      <protection locked="0"/>
    </xf>
    <xf numFmtId="0" fontId="23" fillId="9" borderId="6" xfId="0" applyFont="1" applyFill="1" applyBorder="1" applyAlignment="1" applyProtection="1">
      <alignment horizontal="center" wrapText="1"/>
      <protection locked="0"/>
    </xf>
    <xf numFmtId="0" fontId="23" fillId="24" borderId="9" xfId="0" applyFont="1" applyFill="1" applyBorder="1" applyAlignment="1" applyProtection="1">
      <alignment horizontal="center" vertical="center" wrapText="1"/>
      <protection locked="0"/>
    </xf>
    <xf numFmtId="0" fontId="23" fillId="24" borderId="10" xfId="0" applyFont="1" applyFill="1" applyBorder="1" applyAlignment="1" applyProtection="1">
      <alignment horizontal="center" vertical="center" wrapText="1"/>
      <protection locked="0"/>
    </xf>
    <xf numFmtId="0" fontId="27" fillId="22" borderId="5" xfId="0" applyFont="1" applyFill="1" applyBorder="1" applyAlignment="1">
      <alignment horizontal="center" vertical="center" wrapText="1"/>
    </xf>
    <xf numFmtId="0" fontId="4" fillId="0" borderId="5" xfId="0" applyFont="1" applyBorder="1" applyAlignment="1" applyProtection="1">
      <alignment horizontal="center" vertical="center" wrapText="1"/>
      <protection locked="0"/>
    </xf>
    <xf numFmtId="0" fontId="23" fillId="15" borderId="5"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23" fillId="15" borderId="5" xfId="0" applyFont="1" applyFill="1" applyBorder="1" applyAlignment="1">
      <alignment horizontal="center" vertical="center" wrapText="1"/>
    </xf>
    <xf numFmtId="0" fontId="23" fillId="9" borderId="5" xfId="0" applyFont="1" applyFill="1" applyBorder="1" applyAlignment="1" applyProtection="1">
      <alignment horizontal="center" vertical="center" wrapText="1"/>
      <protection locked="0"/>
    </xf>
    <xf numFmtId="9" fontId="23" fillId="9" borderId="5" xfId="0" applyNumberFormat="1" applyFont="1" applyFill="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23" fillId="9" borderId="23" xfId="0" applyFont="1" applyFill="1" applyBorder="1" applyAlignment="1" applyProtection="1">
      <alignment horizontal="center" vertical="center" wrapText="1"/>
      <protection locked="0"/>
    </xf>
    <xf numFmtId="0" fontId="23" fillId="9" borderId="6" xfId="0" applyFont="1" applyFill="1" applyBorder="1" applyAlignment="1" applyProtection="1">
      <alignment horizontal="center" vertical="center" wrapText="1"/>
      <protection locked="0"/>
    </xf>
    <xf numFmtId="0" fontId="23" fillId="9" borderId="10" xfId="0" applyFont="1" applyFill="1" applyBorder="1" applyAlignment="1">
      <alignment horizontal="center" vertical="center" wrapText="1"/>
    </xf>
    <xf numFmtId="0" fontId="23" fillId="9" borderId="5" xfId="0" applyFont="1" applyFill="1" applyBorder="1" applyAlignment="1">
      <alignment horizontal="center" vertical="center" wrapText="1"/>
    </xf>
    <xf numFmtId="0" fontId="26" fillId="22" borderId="5" xfId="0" applyFont="1" applyFill="1" applyBorder="1" applyAlignment="1">
      <alignment horizontal="center" vertical="center" wrapText="1"/>
    </xf>
    <xf numFmtId="0" fontId="8" fillId="23" borderId="5" xfId="0" applyFont="1" applyFill="1" applyBorder="1" applyAlignment="1">
      <alignment horizontal="center" vertical="center" wrapText="1"/>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32" fillId="2" borderId="17" xfId="0" applyFont="1" applyFill="1" applyBorder="1" applyAlignment="1" applyProtection="1">
      <alignment horizontal="center" vertical="center" wrapText="1"/>
      <protection locked="0"/>
    </xf>
    <xf numFmtId="0" fontId="32" fillId="2" borderId="13" xfId="0" applyFont="1" applyFill="1" applyBorder="1" applyAlignment="1" applyProtection="1">
      <alignment horizontal="center" vertical="center" wrapText="1"/>
      <protection locked="0"/>
    </xf>
    <xf numFmtId="0" fontId="32" fillId="2" borderId="12" xfId="0" applyFont="1" applyFill="1" applyBorder="1" applyAlignment="1" applyProtection="1">
      <alignment horizontal="center" vertical="center" wrapText="1"/>
      <protection locked="0"/>
    </xf>
    <xf numFmtId="0" fontId="32" fillId="0" borderId="18" xfId="0" applyFont="1" applyBorder="1" applyAlignment="1" applyProtection="1">
      <alignment horizontal="center" vertical="center" wrapText="1"/>
      <protection locked="0"/>
    </xf>
    <xf numFmtId="0" fontId="32" fillId="0" borderId="25" xfId="0" applyFont="1" applyBorder="1" applyAlignment="1" applyProtection="1">
      <alignment horizontal="center" vertical="center" wrapText="1"/>
      <protection locked="0"/>
    </xf>
    <xf numFmtId="0" fontId="32" fillId="0" borderId="35" xfId="0" applyFont="1" applyBorder="1" applyAlignment="1" applyProtection="1">
      <alignment horizontal="center" vertical="center" wrapText="1"/>
      <protection locked="0"/>
    </xf>
    <xf numFmtId="0" fontId="32" fillId="0" borderId="31" xfId="0" applyFont="1" applyBorder="1" applyAlignment="1" applyProtection="1">
      <alignment horizontal="center" vertical="center" wrapText="1"/>
      <protection locked="0"/>
    </xf>
    <xf numFmtId="0" fontId="32" fillId="0" borderId="14" xfId="0" applyFont="1" applyBorder="1" applyAlignment="1" applyProtection="1">
      <alignment horizontal="center" vertical="center" wrapText="1"/>
      <protection locked="0"/>
    </xf>
    <xf numFmtId="0" fontId="32" fillId="0" borderId="42" xfId="0" applyFont="1" applyBorder="1" applyAlignment="1" applyProtection="1">
      <alignment horizontal="center" vertical="center" wrapText="1"/>
      <protection locked="0"/>
    </xf>
    <xf numFmtId="0" fontId="32" fillId="0" borderId="43" xfId="0" applyFont="1" applyBorder="1" applyAlignment="1" applyProtection="1">
      <alignment horizontal="center" vertical="center" wrapText="1"/>
      <protection locked="0"/>
    </xf>
    <xf numFmtId="0" fontId="11" fillId="9" borderId="23" xfId="0" applyFont="1" applyFill="1" applyBorder="1" applyAlignment="1" applyProtection="1">
      <alignment horizontal="center" wrapText="1"/>
      <protection locked="0"/>
    </xf>
    <xf numFmtId="0" fontId="11" fillId="9" borderId="29" xfId="0" applyFont="1" applyFill="1" applyBorder="1" applyAlignment="1" applyProtection="1">
      <alignment horizontal="center" wrapText="1"/>
      <protection locked="0"/>
    </xf>
    <xf numFmtId="0" fontId="11" fillId="9" borderId="5" xfId="0" applyFont="1" applyFill="1" applyBorder="1" applyAlignment="1">
      <alignment horizontal="center" vertical="center" wrapText="1"/>
    </xf>
    <xf numFmtId="0" fontId="11" fillId="9" borderId="5" xfId="0" applyFont="1" applyFill="1" applyBorder="1" applyAlignment="1" applyProtection="1">
      <alignment horizontal="center" vertical="center" wrapText="1"/>
      <protection locked="0"/>
    </xf>
    <xf numFmtId="9" fontId="11" fillId="9" borderId="5" xfId="0" applyNumberFormat="1" applyFont="1" applyFill="1" applyBorder="1" applyAlignment="1" applyProtection="1">
      <alignment horizontal="center" vertical="center" wrapText="1"/>
      <protection locked="0"/>
    </xf>
    <xf numFmtId="0" fontId="11" fillId="9" borderId="23" xfId="0" applyFont="1" applyFill="1" applyBorder="1" applyAlignment="1" applyProtection="1">
      <alignment horizontal="center" vertical="center" wrapText="1"/>
      <protection locked="0"/>
    </xf>
    <xf numFmtId="0" fontId="11" fillId="9" borderId="6" xfId="0" applyFont="1" applyFill="1" applyBorder="1" applyAlignment="1" applyProtection="1">
      <alignment horizontal="center" vertical="center" wrapText="1"/>
      <protection locked="0"/>
    </xf>
    <xf numFmtId="0" fontId="8" fillId="23" borderId="23" xfId="0" applyFont="1" applyFill="1" applyBorder="1" applyAlignment="1">
      <alignment horizontal="center" vertical="center" wrapText="1"/>
    </xf>
    <xf numFmtId="0" fontId="8" fillId="23" borderId="29" xfId="0" applyFont="1" applyFill="1" applyBorder="1" applyAlignment="1">
      <alignment horizontal="center" vertical="center" wrapText="1"/>
    </xf>
    <xf numFmtId="0" fontId="8" fillId="23" borderId="6" xfId="0" applyFont="1" applyFill="1" applyBorder="1" applyAlignment="1">
      <alignment horizontal="center" vertical="center" wrapText="1"/>
    </xf>
    <xf numFmtId="0" fontId="4" fillId="0" borderId="18"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19" fillId="0" borderId="44" xfId="0" applyFont="1" applyBorder="1" applyAlignment="1" applyProtection="1">
      <alignment horizontal="center" vertical="center" wrapText="1"/>
      <protection locked="0"/>
    </xf>
    <xf numFmtId="0" fontId="19" fillId="0" borderId="45" xfId="0" applyFont="1" applyBorder="1" applyAlignment="1" applyProtection="1">
      <alignment horizontal="center" vertical="center" wrapText="1"/>
      <protection locked="0"/>
    </xf>
    <xf numFmtId="0" fontId="19" fillId="0" borderId="52" xfId="0" applyFont="1" applyBorder="1" applyAlignment="1" applyProtection="1">
      <alignment horizontal="center" vertical="center" wrapText="1"/>
      <protection locked="0"/>
    </xf>
    <xf numFmtId="0" fontId="11" fillId="9" borderId="6" xfId="0" applyFont="1" applyFill="1" applyBorder="1" applyAlignment="1" applyProtection="1">
      <alignment horizontal="center" wrapText="1"/>
      <protection locked="0"/>
    </xf>
    <xf numFmtId="0" fontId="3" fillId="0" borderId="17" xfId="0" applyFont="1" applyBorder="1" applyAlignment="1">
      <alignment horizontal="center" wrapText="1"/>
    </xf>
    <xf numFmtId="0" fontId="3" fillId="0" borderId="13" xfId="0" applyFont="1" applyBorder="1" applyAlignment="1">
      <alignment horizontal="center" wrapText="1"/>
    </xf>
    <xf numFmtId="0" fontId="3" fillId="0" borderId="12" xfId="0" applyFont="1" applyBorder="1" applyAlignment="1">
      <alignment horizontal="center" wrapText="1"/>
    </xf>
    <xf numFmtId="0" fontId="3" fillId="0" borderId="18" xfId="0" applyFont="1" applyBorder="1" applyAlignment="1">
      <alignment horizontal="center" wrapText="1"/>
    </xf>
    <xf numFmtId="0" fontId="3" fillId="0" borderId="0" xfId="0" applyFont="1" applyAlignment="1">
      <alignment horizontal="center" wrapText="1"/>
    </xf>
    <xf numFmtId="0" fontId="3" fillId="0" borderId="19" xfId="0" applyFont="1" applyBorder="1" applyAlignment="1">
      <alignment horizontal="center" wrapText="1"/>
    </xf>
    <xf numFmtId="0" fontId="33" fillId="28" borderId="61" xfId="0" applyFont="1" applyFill="1" applyBorder="1" applyAlignment="1">
      <alignment horizontal="center" vertical="center"/>
    </xf>
    <xf numFmtId="0" fontId="33" fillId="28" borderId="62" xfId="0" applyFont="1" applyFill="1" applyBorder="1" applyAlignment="1">
      <alignment horizontal="center" vertical="center"/>
    </xf>
    <xf numFmtId="0" fontId="33" fillId="28" borderId="63" xfId="0" applyFont="1" applyFill="1" applyBorder="1" applyAlignment="1">
      <alignment horizontal="center" vertical="center"/>
    </xf>
    <xf numFmtId="0" fontId="33" fillId="28" borderId="64" xfId="0" applyFont="1" applyFill="1" applyBorder="1" applyAlignment="1">
      <alignment horizontal="center" vertical="center"/>
    </xf>
    <xf numFmtId="0" fontId="33" fillId="28" borderId="65" xfId="0" applyFont="1" applyFill="1" applyBorder="1" applyAlignment="1">
      <alignment horizontal="center" vertical="center" wrapText="1"/>
    </xf>
    <xf numFmtId="0" fontId="33" fillId="28" borderId="66" xfId="0" applyFont="1" applyFill="1" applyBorder="1" applyAlignment="1">
      <alignment horizontal="center" vertical="center" wrapText="1"/>
    </xf>
    <xf numFmtId="0" fontId="33" fillId="28" borderId="67" xfId="0" applyFont="1" applyFill="1" applyBorder="1" applyAlignment="1">
      <alignment horizontal="center" vertical="center" wrapText="1"/>
    </xf>
    <xf numFmtId="0" fontId="34" fillId="13" borderId="68" xfId="0" applyFont="1" applyFill="1" applyBorder="1" applyAlignment="1">
      <alignment vertical="center" wrapText="1"/>
    </xf>
    <xf numFmtId="0" fontId="34" fillId="0" borderId="69" xfId="0" applyFont="1" applyBorder="1" applyAlignment="1">
      <alignment horizontal="center" vertical="center" wrapText="1"/>
    </xf>
    <xf numFmtId="0" fontId="34" fillId="0" borderId="70" xfId="0" applyFont="1" applyBorder="1" applyAlignment="1">
      <alignment horizontal="center" vertical="center" wrapText="1"/>
    </xf>
    <xf numFmtId="10" fontId="34" fillId="0" borderId="70" xfId="0" applyNumberFormat="1" applyFont="1" applyBorder="1" applyAlignment="1">
      <alignment horizontal="center" vertical="center" wrapText="1"/>
    </xf>
    <xf numFmtId="10" fontId="34" fillId="0" borderId="63" xfId="0" applyNumberFormat="1" applyFont="1" applyBorder="1" applyAlignment="1">
      <alignment horizontal="center" vertical="center" wrapText="1"/>
    </xf>
    <xf numFmtId="0" fontId="34" fillId="13" borderId="61" xfId="0" applyFont="1" applyFill="1" applyBorder="1" applyAlignment="1">
      <alignment vertical="center" wrapText="1"/>
    </xf>
    <xf numFmtId="0" fontId="35" fillId="13" borderId="61" xfId="0" applyFont="1" applyFill="1" applyBorder="1" applyAlignment="1">
      <alignment vertical="center" wrapText="1"/>
    </xf>
    <xf numFmtId="0" fontId="35" fillId="0" borderId="69" xfId="0" applyFont="1" applyBorder="1" applyAlignment="1">
      <alignment horizontal="center" vertical="center" wrapText="1"/>
    </xf>
    <xf numFmtId="0" fontId="35" fillId="0" borderId="70" xfId="0" applyFont="1" applyBorder="1" applyAlignment="1">
      <alignment horizontal="center" vertical="center" wrapText="1"/>
    </xf>
    <xf numFmtId="10" fontId="35" fillId="0" borderId="63" xfId="0" applyNumberFormat="1" applyFont="1" applyBorder="1" applyAlignment="1">
      <alignment horizontal="center" vertical="center" wrapText="1"/>
    </xf>
    <xf numFmtId="9" fontId="35" fillId="0" borderId="70" xfId="0" applyNumberFormat="1" applyFont="1" applyBorder="1" applyAlignment="1">
      <alignment horizontal="center" vertical="center" wrapText="1"/>
    </xf>
  </cellXfs>
  <cellStyles count="3">
    <cellStyle name="Hipervínculo" xfId="1" builtinId="8"/>
    <cellStyle name="Normal" xfId="0" builtinId="0"/>
    <cellStyle name="Porcentaje" xfId="2" builtinId="5"/>
  </cellStyles>
  <dxfs count="188">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C000"/>
        </patternFill>
      </fill>
    </dxf>
  </dxfs>
  <tableStyles count="0" defaultTableStyle="TableStyleMedium2" defaultPivotStyle="PivotStyleLight16"/>
  <colors>
    <mruColors>
      <color rgb="FFC21065"/>
      <color rgb="FFDE1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TEP!A1"/></Relationships>
</file>

<file path=xl/drawings/_rels/drawing5.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PTEP!A1"/><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0</xdr:row>
      <xdr:rowOff>111125</xdr:rowOff>
    </xdr:from>
    <xdr:to>
      <xdr:col>1</xdr:col>
      <xdr:colOff>1238091</xdr:colOff>
      <xdr:row>0</xdr:row>
      <xdr:rowOff>1412875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125" y="111125"/>
          <a:ext cx="1079341" cy="1301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158750</xdr:colOff>
      <xdr:row>0</xdr:row>
      <xdr:rowOff>111125</xdr:rowOff>
    </xdr:from>
    <xdr:to>
      <xdr:col>0</xdr:col>
      <xdr:colOff>1238091</xdr:colOff>
      <xdr:row>0</xdr:row>
      <xdr:rowOff>1301750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750" y="111125"/>
          <a:ext cx="1079341" cy="1190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79375</xdr:colOff>
      <xdr:row>0</xdr:row>
      <xdr:rowOff>31750</xdr:rowOff>
    </xdr:from>
    <xdr:to>
      <xdr:col>11</xdr:col>
      <xdr:colOff>841375</xdr:colOff>
      <xdr:row>0</xdr:row>
      <xdr:rowOff>444500</xdr:rowOff>
    </xdr:to>
    <xdr:sp macro="" textlink="">
      <xdr:nvSpPr>
        <xdr:cNvPr id="3" name="Rectángulo redondeado 2">
          <a:hlinkClick xmlns:r="http://schemas.openxmlformats.org/officeDocument/2006/relationships" r:id="rId1"/>
          <a:extLst>
            <a:ext uri="{FF2B5EF4-FFF2-40B4-BE49-F238E27FC236}">
              <a16:creationId xmlns:a16="http://schemas.microsoft.com/office/drawing/2014/main" id="{00000000-0008-0000-0900-000003000000}"/>
            </a:ext>
            <a:ext uri="{147F2762-F138-4A5C-976F-8EAC2B608ADB}">
              <a16:predDERef xmlns:a16="http://schemas.microsoft.com/office/drawing/2014/main" pred="{7A7F7F4D-E50D-480C-A3BE-9BA52A7770A1}"/>
            </a:ext>
          </a:extLst>
        </xdr:cNvPr>
        <xdr:cNvSpPr/>
      </xdr:nvSpPr>
      <xdr:spPr>
        <a:xfrm>
          <a:off x="10382250" y="165100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1</xdr:col>
      <xdr:colOff>393700</xdr:colOff>
      <xdr:row>0</xdr:row>
      <xdr:rowOff>85726</xdr:rowOff>
    </xdr:from>
    <xdr:to>
      <xdr:col>1</xdr:col>
      <xdr:colOff>1512166</xdr:colOff>
      <xdr:row>0</xdr:row>
      <xdr:rowOff>1375843</xdr:rowOff>
    </xdr:to>
    <xdr:pic>
      <xdr:nvPicPr>
        <xdr:cNvPr id="4" name="Imagen 3">
          <a:extLst>
            <a:ext uri="{FF2B5EF4-FFF2-40B4-BE49-F238E27FC236}">
              <a16:creationId xmlns:a16="http://schemas.microsoft.com/office/drawing/2014/main" id="{00000000-0008-0000-0900-000004000000}"/>
            </a:ext>
            <a:ext uri="{147F2762-F138-4A5C-976F-8EAC2B608ADB}">
              <a16:predDERef xmlns:a16="http://schemas.microsoft.com/office/drawing/2014/main" pred="{00000000-0008-0000-09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55700" y="85726"/>
          <a:ext cx="1118466" cy="12594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0</xdr:row>
      <xdr:rowOff>63499</xdr:rowOff>
    </xdr:from>
    <xdr:to>
      <xdr:col>10</xdr:col>
      <xdr:colOff>0</xdr:colOff>
      <xdr:row>0</xdr:row>
      <xdr:rowOff>587374</xdr:rowOff>
    </xdr:to>
    <xdr:sp macro="" textlink="">
      <xdr:nvSpPr>
        <xdr:cNvPr id="2" name="Rectángulo redondeado 2">
          <a:hlinkClick xmlns:r="http://schemas.openxmlformats.org/officeDocument/2006/relationships" r:id="rId1"/>
          <a:extLst>
            <a:ext uri="{FF2B5EF4-FFF2-40B4-BE49-F238E27FC236}">
              <a16:creationId xmlns:a16="http://schemas.microsoft.com/office/drawing/2014/main" id="{1B09F8B2-8EB8-491C-92F6-C77604B5995E}"/>
            </a:ext>
            <a:ext uri="{147F2762-F138-4A5C-976F-8EAC2B608ADB}">
              <a16:predDERef xmlns:a16="http://schemas.microsoft.com/office/drawing/2014/main" pred="{7A7F7F4D-E50D-480C-A3BE-9BA52A7770A1}"/>
            </a:ext>
          </a:extLst>
        </xdr:cNvPr>
        <xdr:cNvSpPr/>
      </xdr:nvSpPr>
      <xdr:spPr>
        <a:xfrm>
          <a:off x="20475575" y="1863724"/>
          <a:ext cx="1016000" cy="523875"/>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8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twoCellAnchor editAs="oneCell">
    <xdr:from>
      <xdr:col>0</xdr:col>
      <xdr:colOff>476250</xdr:colOff>
      <xdr:row>0</xdr:row>
      <xdr:rowOff>174627</xdr:rowOff>
    </xdr:from>
    <xdr:to>
      <xdr:col>0</xdr:col>
      <xdr:colOff>1539875</xdr:colOff>
      <xdr:row>0</xdr:row>
      <xdr:rowOff>1445876</xdr:rowOff>
    </xdr:to>
    <xdr:pic>
      <xdr:nvPicPr>
        <xdr:cNvPr id="3" name="Imagen 2">
          <a:extLst>
            <a:ext uri="{FF2B5EF4-FFF2-40B4-BE49-F238E27FC236}">
              <a16:creationId xmlns:a16="http://schemas.microsoft.com/office/drawing/2014/main" id="{7819308F-99AC-46CC-A907-5E3734076AB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8250" y="174627"/>
          <a:ext cx="1063625" cy="1279186"/>
        </a:xfrm>
        <a:prstGeom prst="rect">
          <a:avLst/>
        </a:prstGeom>
      </xdr:spPr>
    </xdr:pic>
    <xdr:clientData/>
  </xdr:twoCellAnchor>
  <xdr:twoCellAnchor>
    <xdr:from>
      <xdr:col>10</xdr:col>
      <xdr:colOff>79375</xdr:colOff>
      <xdr:row>0</xdr:row>
      <xdr:rowOff>31750</xdr:rowOff>
    </xdr:from>
    <xdr:to>
      <xdr:col>10</xdr:col>
      <xdr:colOff>841375</xdr:colOff>
      <xdr:row>0</xdr:row>
      <xdr:rowOff>444500</xdr:rowOff>
    </xdr:to>
    <xdr:sp macro="" textlink="">
      <xdr:nvSpPr>
        <xdr:cNvPr id="8" name="Rectángulo redondeado 2">
          <a:hlinkClick xmlns:r="http://schemas.openxmlformats.org/officeDocument/2006/relationships" r:id="rId1"/>
          <a:extLst>
            <a:ext uri="{FF2B5EF4-FFF2-40B4-BE49-F238E27FC236}">
              <a16:creationId xmlns:a16="http://schemas.microsoft.com/office/drawing/2014/main" id="{6E7CB5AB-B9C6-4B61-8CAE-610602B96B82}"/>
            </a:ext>
            <a:ext uri="{147F2762-F138-4A5C-976F-8EAC2B608ADB}">
              <a16:predDERef xmlns:a16="http://schemas.microsoft.com/office/drawing/2014/main" pred="{7A7F7F4D-E50D-480C-A3BE-9BA52A7770A1}"/>
            </a:ext>
          </a:extLst>
        </xdr:cNvPr>
        <xdr:cNvSpPr/>
      </xdr:nvSpPr>
      <xdr:spPr>
        <a:xfrm>
          <a:off x="19672300"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365124</xdr:colOff>
      <xdr:row>0</xdr:row>
      <xdr:rowOff>63500</xdr:rowOff>
    </xdr:from>
    <xdr:to>
      <xdr:col>0</xdr:col>
      <xdr:colOff>1548675</xdr:colOff>
      <xdr:row>0</xdr:row>
      <xdr:rowOff>1327604</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499" y="63500"/>
          <a:ext cx="1183551" cy="1301750"/>
        </a:xfrm>
        <a:prstGeom prst="rect">
          <a:avLst/>
        </a:prstGeom>
      </xdr:spPr>
    </xdr:pic>
    <xdr:clientData/>
  </xdr:twoCellAnchor>
  <xdr:twoCellAnchor>
    <xdr:from>
      <xdr:col>10</xdr:col>
      <xdr:colOff>79375</xdr:colOff>
      <xdr:row>0</xdr:row>
      <xdr:rowOff>31750</xdr:rowOff>
    </xdr:from>
    <xdr:to>
      <xdr:col>10</xdr:col>
      <xdr:colOff>841375</xdr:colOff>
      <xdr:row>0</xdr:row>
      <xdr:rowOff>444500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458647-0A55-42D4-8654-12167B9B771C}"/>
            </a:ext>
            <a:ext uri="{147F2762-F138-4A5C-976F-8EAC2B608ADB}">
              <a16:predDERef xmlns:a16="http://schemas.microsoft.com/office/drawing/2014/main" pred="{7A7F7F4D-E50D-480C-A3BE-9BA52A7770A1}"/>
            </a:ext>
          </a:extLst>
        </xdr:cNvPr>
        <xdr:cNvSpPr/>
      </xdr:nvSpPr>
      <xdr:spPr>
        <a:xfrm>
          <a:off x="20443825"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301625</xdr:colOff>
      <xdr:row>0</xdr:row>
      <xdr:rowOff>31750</xdr:rowOff>
    </xdr:from>
    <xdr:to>
      <xdr:col>0</xdr:col>
      <xdr:colOff>1793875</xdr:colOff>
      <xdr:row>0</xdr:row>
      <xdr:rowOff>1718273</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25625" y="31750"/>
          <a:ext cx="1492250" cy="1689698"/>
        </a:xfrm>
        <a:prstGeom prst="rect">
          <a:avLst/>
        </a:prstGeom>
      </xdr:spPr>
    </xdr:pic>
    <xdr:clientData/>
  </xdr:twoCellAnchor>
  <xdr:twoCellAnchor>
    <xdr:from>
      <xdr:col>10</xdr:col>
      <xdr:colOff>79375</xdr:colOff>
      <xdr:row>0</xdr:row>
      <xdr:rowOff>31750</xdr:rowOff>
    </xdr:from>
    <xdr:to>
      <xdr:col>10</xdr:col>
      <xdr:colOff>841375</xdr:colOff>
      <xdr:row>0</xdr:row>
      <xdr:rowOff>444500</xdr:rowOff>
    </xdr:to>
    <xdr:sp macro="" textlink="">
      <xdr:nvSpPr>
        <xdr:cNvPr id="2" name="Rectángulo redondeado 2">
          <a:hlinkClick xmlns:r="http://schemas.openxmlformats.org/officeDocument/2006/relationships" r:id="rId2"/>
          <a:extLst>
            <a:ext uri="{FF2B5EF4-FFF2-40B4-BE49-F238E27FC236}">
              <a16:creationId xmlns:a16="http://schemas.microsoft.com/office/drawing/2014/main" id="{B42CB7CD-B550-4431-90F8-F4CE60A80DE8}"/>
            </a:ext>
            <a:ext uri="{147F2762-F138-4A5C-976F-8EAC2B608ADB}">
              <a16:predDERef xmlns:a16="http://schemas.microsoft.com/office/drawing/2014/main" pred="{7A7F7F4D-E50D-480C-A3BE-9BA52A7770A1}"/>
            </a:ext>
          </a:extLst>
        </xdr:cNvPr>
        <xdr:cNvSpPr/>
      </xdr:nvSpPr>
      <xdr:spPr>
        <a:xfrm>
          <a:off x="15309850" y="31750"/>
          <a:ext cx="762000" cy="412750"/>
        </a:xfrm>
        <a:prstGeom prst="roundRect">
          <a:avLst/>
        </a:prstGeom>
        <a:solidFill>
          <a:schemeClr val="tx1"/>
        </a:solidFill>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b="0" i="0" u="none" strike="noStrike">
              <a:solidFill>
                <a:schemeClr val="lt1"/>
              </a:solidFill>
              <a:latin typeface="Arial" panose="020B0604020202020204" pitchFamily="34" charset="0"/>
              <a:cs typeface="Arial" panose="020B0604020202020204" pitchFamily="34" charset="0"/>
            </a:rPr>
            <a:t>Menú</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E1271"/>
  </sheetPr>
  <dimension ref="B1:H30"/>
  <sheetViews>
    <sheetView showGridLines="0" tabSelected="1" view="pageBreakPreview" topLeftCell="B18" zoomScale="80" zoomScaleNormal="80" zoomScaleSheetLayoutView="80" workbookViewId="0">
      <selection activeCell="G25" sqref="G25"/>
    </sheetView>
  </sheetViews>
  <sheetFormatPr baseColWidth="10" defaultColWidth="11.42578125" defaultRowHeight="14.25" x14ac:dyDescent="0.2"/>
  <cols>
    <col min="1" max="1" width="5" style="1" customWidth="1"/>
    <col min="2" max="2" width="21.28515625" style="1" customWidth="1"/>
    <col min="3" max="3" width="33.7109375" style="1" customWidth="1"/>
    <col min="4" max="4" width="19.7109375" style="1" customWidth="1"/>
    <col min="5" max="5" width="15" style="1" customWidth="1"/>
    <col min="6" max="6" width="16.7109375" style="1" customWidth="1"/>
    <col min="7" max="7" width="23.28515625" style="1" customWidth="1"/>
    <col min="8" max="8" width="6.28515625" style="1" customWidth="1"/>
    <col min="9" max="16384" width="11.42578125" style="1"/>
  </cols>
  <sheetData>
    <row r="1" spans="2:8" ht="123.75" customHeight="1" thickBot="1" x14ac:dyDescent="0.25">
      <c r="B1" s="4"/>
      <c r="C1" s="361" t="s">
        <v>0</v>
      </c>
      <c r="D1" s="361"/>
      <c r="E1" s="361"/>
      <c r="F1" s="361"/>
      <c r="G1" s="5" t="s">
        <v>447</v>
      </c>
    </row>
    <row r="2" spans="2:8" ht="15" thickBot="1" x14ac:dyDescent="0.25"/>
    <row r="3" spans="2:8" ht="15" x14ac:dyDescent="0.25">
      <c r="B3" s="348" t="s">
        <v>1</v>
      </c>
      <c r="C3" s="349"/>
      <c r="D3" s="349"/>
      <c r="E3" s="349"/>
      <c r="F3" s="349"/>
      <c r="G3" s="350"/>
    </row>
    <row r="4" spans="2:8" ht="116.25" customHeight="1" x14ac:dyDescent="0.2">
      <c r="B4" s="351" t="s">
        <v>2</v>
      </c>
      <c r="C4" s="352"/>
      <c r="D4" s="352"/>
      <c r="E4" s="352"/>
      <c r="F4" s="352"/>
      <c r="G4" s="353"/>
    </row>
    <row r="5" spans="2:8" ht="15.75" thickBot="1" x14ac:dyDescent="0.3">
      <c r="B5" s="357" t="s">
        <v>3</v>
      </c>
      <c r="C5" s="358"/>
      <c r="D5" s="358"/>
      <c r="E5" s="358"/>
      <c r="F5" s="358"/>
      <c r="G5" s="359"/>
    </row>
    <row r="6" spans="2:8" ht="204" customHeight="1" thickBot="1" x14ac:dyDescent="0.25">
      <c r="B6" s="354" t="s">
        <v>4</v>
      </c>
      <c r="C6" s="355"/>
      <c r="D6" s="355"/>
      <c r="E6" s="355"/>
      <c r="F6" s="355"/>
      <c r="G6" s="356"/>
    </row>
    <row r="7" spans="2:8" x14ac:dyDescent="0.2">
      <c r="B7" s="6"/>
      <c r="G7" s="7"/>
    </row>
    <row r="8" spans="2:8" ht="15" thickBot="1" x14ac:dyDescent="0.25">
      <c r="B8" s="6"/>
      <c r="G8" s="7"/>
    </row>
    <row r="9" spans="2:8" ht="30.75" customHeight="1" thickBot="1" x14ac:dyDescent="0.3">
      <c r="B9" s="374" t="s">
        <v>5</v>
      </c>
      <c r="C9" s="347"/>
      <c r="D9" s="346" t="s">
        <v>6</v>
      </c>
      <c r="E9" s="347"/>
      <c r="F9" s="14" t="s">
        <v>7</v>
      </c>
      <c r="G9" s="15" t="s">
        <v>8</v>
      </c>
      <c r="H9" s="2"/>
    </row>
    <row r="10" spans="2:8" s="3" customFormat="1" ht="28.5" customHeight="1" thickBot="1" x14ac:dyDescent="0.25">
      <c r="B10" s="370" t="s">
        <v>9</v>
      </c>
      <c r="C10" s="371"/>
      <c r="D10" s="372">
        <f>COUNTA('1. ADMINISTRACIÓN DE RIESGOS'!C5:C23)</f>
        <v>19</v>
      </c>
      <c r="E10" s="373"/>
      <c r="F10" s="21">
        <f>+'1. ADMINISTRACIÓN DE RIESGOS'!AY4</f>
        <v>7.4178403755868538E-2</v>
      </c>
      <c r="G10" s="16">
        <f>IFERROR(D10/$D$14,"0")</f>
        <v>0.26760563380281688</v>
      </c>
    </row>
    <row r="11" spans="2:8" s="3" customFormat="1" ht="28.5" customHeight="1" thickBot="1" x14ac:dyDescent="0.25">
      <c r="B11" s="370" t="s">
        <v>10</v>
      </c>
      <c r="C11" s="371"/>
      <c r="D11" s="365">
        <f>COUNTA('2. REDES Y ARTICULACIÓN'!B5:B9)</f>
        <v>5</v>
      </c>
      <c r="E11" s="366"/>
      <c r="F11" s="21">
        <f>+'2. REDES Y ARTICULACIÓN'!AX4</f>
        <v>4.366197183098592E-2</v>
      </c>
      <c r="G11" s="17">
        <f>IFERROR(D11/$D$14,"0")</f>
        <v>7.0422535211267609E-2</v>
      </c>
    </row>
    <row r="12" spans="2:8" s="3" customFormat="1" ht="28.5" customHeight="1" thickBot="1" x14ac:dyDescent="0.25">
      <c r="B12" s="370" t="s">
        <v>11</v>
      </c>
      <c r="C12" s="371"/>
      <c r="D12" s="365">
        <f>COUNTA('3. MODELO DE ESTADO ABIERTO'!B5:B41)</f>
        <v>37</v>
      </c>
      <c r="E12" s="366"/>
      <c r="F12" s="21">
        <f>+'3. MODELO DE ESTADO ABIERTO'!AX4</f>
        <v>0.25962441314553997</v>
      </c>
      <c r="G12" s="17">
        <f>IFERROR(D12/$D$14,"0")</f>
        <v>0.52112676056338025</v>
      </c>
    </row>
    <row r="13" spans="2:8" s="3" customFormat="1" ht="28.5" customHeight="1" thickBot="1" x14ac:dyDescent="0.25">
      <c r="B13" s="370" t="s">
        <v>12</v>
      </c>
      <c r="C13" s="371"/>
      <c r="D13" s="365">
        <f>COUNTA('4. INICIATIVAS ADICIONALES'!B5:B14)</f>
        <v>10</v>
      </c>
      <c r="E13" s="366"/>
      <c r="F13" s="21">
        <f>+'4. INICIATIVAS ADICIONALES'!AX4</f>
        <v>2.4855633802816902E-2</v>
      </c>
      <c r="G13" s="17">
        <f>IFERROR(D13/$D$14,"0")</f>
        <v>0.14084507042253522</v>
      </c>
    </row>
    <row r="14" spans="2:8" ht="16.5" thickBot="1" x14ac:dyDescent="0.3">
      <c r="B14" s="363"/>
      <c r="C14" s="364"/>
      <c r="D14" s="367">
        <f>SUM(D10:E13)</f>
        <v>71</v>
      </c>
      <c r="E14" s="368"/>
      <c r="F14" s="22">
        <f>SUM(F10:F13)</f>
        <v>0.40232042253521133</v>
      </c>
      <c r="G14" s="10">
        <f>SUM(G10:G13)</f>
        <v>1</v>
      </c>
    </row>
    <row r="15" spans="2:8" x14ac:dyDescent="0.2">
      <c r="B15" s="6"/>
      <c r="G15" s="7"/>
    </row>
    <row r="16" spans="2:8" x14ac:dyDescent="0.2">
      <c r="B16" s="6"/>
      <c r="G16" s="7"/>
    </row>
    <row r="17" spans="2:7" ht="15" x14ac:dyDescent="0.2">
      <c r="B17" s="362" t="s">
        <v>13</v>
      </c>
      <c r="C17" s="362"/>
      <c r="D17" s="362"/>
      <c r="E17" s="362"/>
      <c r="F17" s="362"/>
      <c r="G17" s="362"/>
    </row>
    <row r="18" spans="2:7" ht="15" x14ac:dyDescent="0.2">
      <c r="B18" s="13" t="s">
        <v>14</v>
      </c>
      <c r="C18" s="13" t="s">
        <v>15</v>
      </c>
      <c r="D18" s="362" t="s">
        <v>16</v>
      </c>
      <c r="E18" s="362"/>
      <c r="F18" s="362"/>
      <c r="G18" s="362"/>
    </row>
    <row r="19" spans="2:7" ht="46.15" customHeight="1" x14ac:dyDescent="0.2">
      <c r="B19" s="18">
        <v>2</v>
      </c>
      <c r="C19" s="23" t="s">
        <v>453</v>
      </c>
      <c r="D19" s="369" t="s">
        <v>452</v>
      </c>
      <c r="E19" s="369"/>
      <c r="F19" s="369"/>
      <c r="G19" s="369"/>
    </row>
    <row r="20" spans="2:7" ht="15" thickBot="1" x14ac:dyDescent="0.25">
      <c r="B20" s="12"/>
      <c r="C20" s="12"/>
      <c r="D20" s="360"/>
      <c r="E20" s="360"/>
      <c r="F20" s="360"/>
      <c r="G20" s="360"/>
    </row>
    <row r="21" spans="2:7" x14ac:dyDescent="0.2">
      <c r="B21" s="440" t="s">
        <v>729</v>
      </c>
      <c r="C21" s="441"/>
      <c r="D21" s="441"/>
      <c r="E21" s="441"/>
      <c r="F21" s="441"/>
      <c r="G21" s="442"/>
    </row>
    <row r="22" spans="2:7" x14ac:dyDescent="0.2">
      <c r="B22" s="443"/>
      <c r="C22" s="444"/>
      <c r="D22" s="444"/>
      <c r="E22" s="444"/>
      <c r="F22" s="444"/>
      <c r="G22" s="445"/>
    </row>
    <row r="23" spans="2:7" x14ac:dyDescent="0.2">
      <c r="B23" s="6"/>
      <c r="G23" s="7"/>
    </row>
    <row r="24" spans="2:7" ht="15" thickBot="1" x14ac:dyDescent="0.25">
      <c r="B24" s="446" t="s">
        <v>728</v>
      </c>
      <c r="C24" s="447"/>
      <c r="D24" s="447"/>
      <c r="E24" s="447"/>
      <c r="F24" s="447"/>
      <c r="G24" s="448"/>
    </row>
    <row r="25" spans="2:7" ht="64.5" customHeight="1" thickBot="1" x14ac:dyDescent="0.25">
      <c r="B25" s="449" t="s">
        <v>5</v>
      </c>
      <c r="C25" s="450" t="s">
        <v>721</v>
      </c>
      <c r="D25" s="451" t="s">
        <v>722</v>
      </c>
      <c r="E25" s="451" t="s">
        <v>723</v>
      </c>
      <c r="F25" s="451" t="s">
        <v>730</v>
      </c>
      <c r="G25" s="452" t="s">
        <v>7</v>
      </c>
    </row>
    <row r="26" spans="2:7" ht="27.75" thickBot="1" x14ac:dyDescent="0.25">
      <c r="B26" s="453" t="s">
        <v>724</v>
      </c>
      <c r="C26" s="454">
        <v>19</v>
      </c>
      <c r="D26" s="455">
        <v>34</v>
      </c>
      <c r="E26" s="456">
        <f>D26/$D$30</f>
        <v>0.14912280701754385</v>
      </c>
      <c r="F26" s="455">
        <v>14.5</v>
      </c>
      <c r="G26" s="457">
        <f>F26/D26</f>
        <v>0.4264705882352941</v>
      </c>
    </row>
    <row r="27" spans="2:7" ht="15" thickBot="1" x14ac:dyDescent="0.25">
      <c r="B27" s="458" t="s">
        <v>725</v>
      </c>
      <c r="C27" s="454">
        <v>5</v>
      </c>
      <c r="D27" s="455">
        <v>12</v>
      </c>
      <c r="E27" s="456">
        <f t="shared" ref="E27:E30" si="0">D27/$D$30</f>
        <v>5.2631578947368418E-2</v>
      </c>
      <c r="F27" s="455">
        <v>7.1</v>
      </c>
      <c r="G27" s="457">
        <f>F27/D27</f>
        <v>0.59166666666666667</v>
      </c>
    </row>
    <row r="28" spans="2:7" ht="27.75" thickBot="1" x14ac:dyDescent="0.25">
      <c r="B28" s="458" t="s">
        <v>726</v>
      </c>
      <c r="C28" s="454">
        <v>37</v>
      </c>
      <c r="D28" s="455">
        <v>132</v>
      </c>
      <c r="E28" s="456">
        <f t="shared" si="0"/>
        <v>0.57894736842105265</v>
      </c>
      <c r="F28" s="455">
        <v>64.52</v>
      </c>
      <c r="G28" s="457">
        <f>F28/D28</f>
        <v>0.48878787878787877</v>
      </c>
    </row>
    <row r="29" spans="2:7" ht="15" thickBot="1" x14ac:dyDescent="0.25">
      <c r="B29" s="458" t="s">
        <v>727</v>
      </c>
      <c r="C29" s="454">
        <v>10</v>
      </c>
      <c r="D29" s="455">
        <v>50</v>
      </c>
      <c r="E29" s="456">
        <f t="shared" si="0"/>
        <v>0.21929824561403508</v>
      </c>
      <c r="F29" s="455">
        <v>19</v>
      </c>
      <c r="G29" s="457">
        <f>F29/D29</f>
        <v>0.38</v>
      </c>
    </row>
    <row r="30" spans="2:7" ht="15" thickBot="1" x14ac:dyDescent="0.25">
      <c r="B30" s="459"/>
      <c r="C30" s="460">
        <f>SUM(C26:C29)</f>
        <v>71</v>
      </c>
      <c r="D30" s="461">
        <f>SUM(D26:D29)</f>
        <v>228</v>
      </c>
      <c r="E30" s="463">
        <f t="shared" si="0"/>
        <v>1</v>
      </c>
      <c r="F30" s="461">
        <f>SUM(F26:F29)</f>
        <v>105.12</v>
      </c>
      <c r="G30" s="462">
        <f>F30/D30</f>
        <v>0.46105263157894738</v>
      </c>
    </row>
  </sheetData>
  <mergeCells count="23">
    <mergeCell ref="B21:G22"/>
    <mergeCell ref="B24:G24"/>
    <mergeCell ref="D20:G20"/>
    <mergeCell ref="C1:F1"/>
    <mergeCell ref="B17:G17"/>
    <mergeCell ref="D18:G18"/>
    <mergeCell ref="B14:C14"/>
    <mergeCell ref="D13:E13"/>
    <mergeCell ref="D14:E14"/>
    <mergeCell ref="D19:G19"/>
    <mergeCell ref="B12:C12"/>
    <mergeCell ref="B13:C13"/>
    <mergeCell ref="D10:E10"/>
    <mergeCell ref="D11:E11"/>
    <mergeCell ref="D12:E12"/>
    <mergeCell ref="B10:C10"/>
    <mergeCell ref="B11:C11"/>
    <mergeCell ref="B9:C9"/>
    <mergeCell ref="D9:E9"/>
    <mergeCell ref="B3:G3"/>
    <mergeCell ref="B4:G4"/>
    <mergeCell ref="B6:G6"/>
    <mergeCell ref="B5:G5"/>
  </mergeCells>
  <hyperlinks>
    <hyperlink ref="B10:C10" location="'1. ADMINISTRACIÓN DE RIESGOS'!A1" display="1. ADMINISTRACIÓN DE RIESGOS" xr:uid="{00000000-0004-0000-0000-000000000000}"/>
    <hyperlink ref="B11:C11" location="'2. REDES Y ARTICULACIÓN'!A1" display="2. REDES Y ARTICULACIÓN" xr:uid="{00000000-0004-0000-0000-000001000000}"/>
    <hyperlink ref="B12:C12" location="'3. MODELO DE ESTADO ABIERTO'!A1" display="3. MODELO DE ESTADO ABIERTO" xr:uid="{00000000-0004-0000-0000-000002000000}"/>
    <hyperlink ref="B13:C13" location="'4. INICIATIVAS ADICIONALES'!A1" display="4 INICIATIVAS ADICIONALES" xr:uid="{00000000-0004-0000-0000-000003000000}"/>
  </hyperlinks>
  <pageMargins left="0.70866141732283472" right="0.70866141732283472" top="0.74803149606299213" bottom="0.74803149606299213" header="0.31496062992125984" footer="0.31496062992125984"/>
  <pageSetup paperSize="9" scale="69" orientation="portrait"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21065"/>
    <pageSetUpPr fitToPage="1"/>
  </sheetPr>
  <dimension ref="A1:G18"/>
  <sheetViews>
    <sheetView showGridLines="0" view="pageBreakPreview" topLeftCell="A14" zoomScale="90" zoomScaleNormal="100" zoomScaleSheetLayoutView="90" workbookViewId="0">
      <selection activeCell="B6" sqref="B6:G6"/>
    </sheetView>
  </sheetViews>
  <sheetFormatPr baseColWidth="10" defaultColWidth="9.28515625" defaultRowHeight="15" x14ac:dyDescent="0.25"/>
  <cols>
    <col min="1" max="1" width="33.42578125" customWidth="1"/>
    <col min="6" max="6" width="30.7109375" customWidth="1"/>
    <col min="7" max="7" width="28.7109375" customWidth="1"/>
  </cols>
  <sheetData>
    <row r="1" spans="1:7" s="1" customFormat="1" ht="104.25" customHeight="1" thickBot="1" x14ac:dyDescent="0.25">
      <c r="A1" s="4"/>
      <c r="B1" s="361" t="s">
        <v>17</v>
      </c>
      <c r="C1" s="361"/>
      <c r="D1" s="361"/>
      <c r="E1" s="361"/>
      <c r="F1" s="361"/>
      <c r="G1" s="5" t="s">
        <v>447</v>
      </c>
    </row>
    <row r="2" spans="1:7" ht="15.75" thickBot="1" x14ac:dyDescent="0.3"/>
    <row r="3" spans="1:7" ht="15.75" thickBot="1" x14ac:dyDescent="0.3">
      <c r="A3" s="381" t="s">
        <v>18</v>
      </c>
      <c r="B3" s="382"/>
      <c r="C3" s="382"/>
      <c r="D3" s="382"/>
      <c r="E3" s="382"/>
      <c r="F3" s="382"/>
      <c r="G3" s="383"/>
    </row>
    <row r="4" spans="1:7" ht="42" customHeight="1" thickBot="1" x14ac:dyDescent="0.3">
      <c r="A4" s="9" t="s">
        <v>19</v>
      </c>
      <c r="B4" s="384" t="s">
        <v>20</v>
      </c>
      <c r="C4" s="385"/>
      <c r="D4" s="385"/>
      <c r="E4" s="385"/>
      <c r="F4" s="385"/>
      <c r="G4" s="386"/>
    </row>
    <row r="5" spans="1:7" ht="77.25" customHeight="1" thickBot="1" x14ac:dyDescent="0.3">
      <c r="A5" s="9" t="s">
        <v>21</v>
      </c>
      <c r="B5" s="378" t="s">
        <v>22</v>
      </c>
      <c r="C5" s="379"/>
      <c r="D5" s="379"/>
      <c r="E5" s="379"/>
      <c r="F5" s="379"/>
      <c r="G5" s="380"/>
    </row>
    <row r="6" spans="1:7" ht="75.75" customHeight="1" thickBot="1" x14ac:dyDescent="0.3">
      <c r="A6" s="9" t="s">
        <v>23</v>
      </c>
      <c r="B6" s="378" t="s">
        <v>24</v>
      </c>
      <c r="C6" s="379"/>
      <c r="D6" s="379"/>
      <c r="E6" s="379"/>
      <c r="F6" s="379"/>
      <c r="G6" s="380"/>
    </row>
    <row r="7" spans="1:7" ht="34.5" customHeight="1" thickBot="1" x14ac:dyDescent="0.3">
      <c r="A7" s="9" t="s">
        <v>25</v>
      </c>
      <c r="B7" s="378" t="s">
        <v>26</v>
      </c>
      <c r="C7" s="379"/>
      <c r="D7" s="379"/>
      <c r="E7" s="379"/>
      <c r="F7" s="379"/>
      <c r="G7" s="380"/>
    </row>
    <row r="8" spans="1:7" ht="44.25" customHeight="1" thickBot="1" x14ac:dyDescent="0.3">
      <c r="A8" s="9" t="s">
        <v>27</v>
      </c>
      <c r="B8" s="378" t="s">
        <v>28</v>
      </c>
      <c r="C8" s="379"/>
      <c r="D8" s="379"/>
      <c r="E8" s="379"/>
      <c r="F8" s="379"/>
      <c r="G8" s="380"/>
    </row>
    <row r="9" spans="1:7" ht="38.25" customHeight="1" thickBot="1" x14ac:dyDescent="0.3">
      <c r="A9" s="9" t="s">
        <v>29</v>
      </c>
      <c r="B9" s="378" t="s">
        <v>30</v>
      </c>
      <c r="C9" s="379"/>
      <c r="D9" s="379"/>
      <c r="E9" s="379"/>
      <c r="F9" s="379"/>
      <c r="G9" s="380"/>
    </row>
    <row r="10" spans="1:7" ht="38.25" customHeight="1" thickBot="1" x14ac:dyDescent="0.3">
      <c r="A10" s="9" t="s">
        <v>31</v>
      </c>
      <c r="B10" s="378" t="s">
        <v>32</v>
      </c>
      <c r="C10" s="379"/>
      <c r="D10" s="379"/>
      <c r="E10" s="379"/>
      <c r="F10" s="379"/>
      <c r="G10" s="380"/>
    </row>
    <row r="11" spans="1:7" ht="32.25" customHeight="1" thickBot="1" x14ac:dyDescent="0.3">
      <c r="A11" s="9" t="s">
        <v>33</v>
      </c>
      <c r="B11" s="375" t="s">
        <v>34</v>
      </c>
      <c r="C11" s="376"/>
      <c r="D11" s="376"/>
      <c r="E11" s="376"/>
      <c r="F11" s="376"/>
      <c r="G11" s="377"/>
    </row>
    <row r="12" spans="1:7" ht="60" customHeight="1" thickBot="1" x14ac:dyDescent="0.3">
      <c r="A12" s="9" t="s">
        <v>35</v>
      </c>
      <c r="B12" s="378" t="s">
        <v>36</v>
      </c>
      <c r="C12" s="379"/>
      <c r="D12" s="379"/>
      <c r="E12" s="379"/>
      <c r="F12" s="379"/>
      <c r="G12" s="380"/>
    </row>
    <row r="13" spans="1:7" ht="37.5" customHeight="1" thickBot="1" x14ac:dyDescent="0.3">
      <c r="A13" s="9" t="s">
        <v>37</v>
      </c>
      <c r="B13" s="378" t="s">
        <v>38</v>
      </c>
      <c r="C13" s="379"/>
      <c r="D13" s="379"/>
      <c r="E13" s="379"/>
      <c r="F13" s="379"/>
      <c r="G13" s="380"/>
    </row>
    <row r="14" spans="1:7" ht="15.75" thickBot="1" x14ac:dyDescent="0.3">
      <c r="A14" s="9" t="s">
        <v>39</v>
      </c>
      <c r="B14" s="375" t="s">
        <v>40</v>
      </c>
      <c r="C14" s="376"/>
      <c r="D14" s="376"/>
      <c r="E14" s="376"/>
      <c r="F14" s="376"/>
      <c r="G14" s="377"/>
    </row>
    <row r="15" spans="1:7" ht="15.75" thickBot="1" x14ac:dyDescent="0.3">
      <c r="A15" s="9" t="s">
        <v>41</v>
      </c>
      <c r="B15" s="375" t="s">
        <v>42</v>
      </c>
      <c r="C15" s="376"/>
      <c r="D15" s="376"/>
      <c r="E15" s="376"/>
      <c r="F15" s="376"/>
      <c r="G15" s="377"/>
    </row>
    <row r="16" spans="1:7" ht="171.75" customHeight="1" thickBot="1" x14ac:dyDescent="0.3">
      <c r="A16" s="9" t="s">
        <v>43</v>
      </c>
      <c r="B16" s="375" t="s">
        <v>44</v>
      </c>
      <c r="C16" s="376"/>
      <c r="D16" s="376"/>
      <c r="E16" s="376"/>
      <c r="F16" s="376"/>
      <c r="G16" s="377"/>
    </row>
    <row r="17" spans="1:7" ht="51.75" customHeight="1" thickBot="1" x14ac:dyDescent="0.3">
      <c r="A17" s="9" t="s">
        <v>45</v>
      </c>
      <c r="B17" s="375" t="s">
        <v>46</v>
      </c>
      <c r="C17" s="376"/>
      <c r="D17" s="376"/>
      <c r="E17" s="376"/>
      <c r="F17" s="376"/>
      <c r="G17" s="377"/>
    </row>
    <row r="18" spans="1:7" x14ac:dyDescent="0.25">
      <c r="B18" s="8"/>
      <c r="C18" s="8"/>
      <c r="D18" s="8"/>
      <c r="E18" s="8"/>
      <c r="F18" s="8"/>
      <c r="G18" s="8"/>
    </row>
  </sheetData>
  <mergeCells count="16">
    <mergeCell ref="B1:F1"/>
    <mergeCell ref="B9:G9"/>
    <mergeCell ref="B11:G11"/>
    <mergeCell ref="B12:G12"/>
    <mergeCell ref="A3:G3"/>
    <mergeCell ref="B4:G4"/>
    <mergeCell ref="B5:G5"/>
    <mergeCell ref="B6:G6"/>
    <mergeCell ref="B7:G7"/>
    <mergeCell ref="B8:G8"/>
    <mergeCell ref="B10:G10"/>
    <mergeCell ref="B17:G17"/>
    <mergeCell ref="B13:G13"/>
    <mergeCell ref="B14:G14"/>
    <mergeCell ref="B15:G15"/>
    <mergeCell ref="B16:G16"/>
  </mergeCells>
  <pageMargins left="0.70866141732283472" right="0.70866141732283472" top="0.74803149606299213" bottom="0.74803149606299213" header="0.31496062992125984" footer="0.31496062992125984"/>
  <pageSetup paperSize="9" scale="67" orientation="portrait"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499984740745262"/>
    <pageSetUpPr fitToPage="1"/>
  </sheetPr>
  <dimension ref="B1:BP26"/>
  <sheetViews>
    <sheetView showGridLines="0" view="pageBreakPreview" zoomScale="70" zoomScaleNormal="50" zoomScaleSheetLayoutView="70" workbookViewId="0">
      <pane xSplit="3" ySplit="4" topLeftCell="AW5" activePane="bottomRight" state="frozen"/>
      <selection pane="topRight" activeCell="D1" sqref="D1"/>
      <selection pane="bottomLeft" activeCell="A5" sqref="A5"/>
      <selection pane="bottomRight" activeCell="AY4" sqref="AY4"/>
    </sheetView>
  </sheetViews>
  <sheetFormatPr baseColWidth="10" defaultColWidth="11.42578125" defaultRowHeight="14.25" outlineLevelCol="1" x14ac:dyDescent="0.2"/>
  <cols>
    <col min="1" max="1" width="11.42578125" style="26"/>
    <col min="2" max="2" width="26.7109375" style="56" customWidth="1"/>
    <col min="3" max="3" width="8.5703125" style="57" customWidth="1"/>
    <col min="4" max="4" width="53" style="58" customWidth="1"/>
    <col min="5" max="5" width="34.28515625" style="57" customWidth="1"/>
    <col min="6" max="8" width="28.28515625" style="26" customWidth="1"/>
    <col min="9" max="9" width="22.28515625" style="26" customWidth="1"/>
    <col min="10" max="10" width="21.42578125" style="26" customWidth="1"/>
    <col min="11" max="11" width="21.42578125" style="26" customWidth="1" outlineLevel="1"/>
    <col min="12" max="12" width="14" style="1" customWidth="1" outlineLevel="1"/>
    <col min="13" max="20" width="11.42578125" style="1" customWidth="1" outlineLevel="1"/>
    <col min="21" max="29" width="11.42578125" style="26" customWidth="1"/>
    <col min="30" max="49" width="11.42578125" style="26" customWidth="1" outlineLevel="1"/>
    <col min="50" max="51" width="11.42578125" style="26" customWidth="1"/>
    <col min="52" max="52" width="55.28515625" style="26" customWidth="1" outlineLevel="1"/>
    <col min="53" max="53" width="50.42578125" style="26" customWidth="1" outlineLevel="1"/>
    <col min="54" max="54" width="46.140625" style="26" customWidth="1" outlineLevel="1"/>
    <col min="55" max="55" width="25.42578125" style="26" customWidth="1" outlineLevel="1"/>
    <col min="56" max="56" width="16.5703125" style="26" customWidth="1" outlineLevel="1"/>
    <col min="57" max="57" width="25.140625" style="26" bestFit="1" customWidth="1" outlineLevel="1"/>
    <col min="58" max="58" width="59.7109375" style="26" customWidth="1"/>
    <col min="59" max="59" width="56.85546875" style="26" customWidth="1"/>
    <col min="60" max="60" width="63.7109375" style="26" customWidth="1"/>
    <col min="61" max="61" width="28.140625" style="26" customWidth="1"/>
    <col min="62" max="62" width="18.28515625" style="26" customWidth="1"/>
    <col min="63" max="63" width="25.140625" style="61" bestFit="1" customWidth="1"/>
    <col min="64" max="64" width="42" style="26" hidden="1" customWidth="1" outlineLevel="1"/>
    <col min="65" max="65" width="42.7109375" style="26" hidden="1" customWidth="1" outlineLevel="1"/>
    <col min="66" max="66" width="43.28515625" style="26" hidden="1" customWidth="1" outlineLevel="1"/>
    <col min="67" max="67" width="27" style="26" hidden="1" customWidth="1" outlineLevel="1"/>
    <col min="68" max="68" width="11.42578125" style="26" collapsed="1"/>
    <col min="69" max="16384" width="11.42578125" style="26"/>
  </cols>
  <sheetData>
    <row r="1" spans="2:67" ht="112.5" customHeight="1" x14ac:dyDescent="0.25">
      <c r="B1" s="172"/>
      <c r="C1" s="395" t="s">
        <v>47</v>
      </c>
      <c r="D1" s="395"/>
      <c r="E1" s="395"/>
      <c r="F1" s="395"/>
      <c r="G1" s="395"/>
      <c r="H1" s="395"/>
      <c r="I1" s="395"/>
      <c r="J1" s="173" t="s">
        <v>573</v>
      </c>
      <c r="K1" s="174"/>
      <c r="BK1" s="26"/>
    </row>
    <row r="2" spans="2:67" ht="15" customHeight="1" x14ac:dyDescent="0.25">
      <c r="B2" s="27"/>
      <c r="C2" s="28"/>
      <c r="D2" s="29"/>
      <c r="E2" s="27"/>
      <c r="F2" s="27"/>
      <c r="G2" s="27"/>
      <c r="H2" s="27"/>
      <c r="I2" s="27"/>
      <c r="J2" s="27"/>
      <c r="K2" s="27"/>
      <c r="L2" s="398" t="s">
        <v>48</v>
      </c>
      <c r="M2" s="398"/>
      <c r="N2" s="398"/>
      <c r="O2" s="398" t="s">
        <v>49</v>
      </c>
      <c r="P2" s="398"/>
      <c r="Q2" s="398"/>
      <c r="R2" s="398" t="s">
        <v>50</v>
      </c>
      <c r="S2" s="398"/>
      <c r="T2" s="398"/>
      <c r="U2" s="396" t="s">
        <v>51</v>
      </c>
      <c r="V2" s="396"/>
      <c r="W2" s="396"/>
      <c r="X2" s="396" t="s">
        <v>52</v>
      </c>
      <c r="Y2" s="396"/>
      <c r="Z2" s="396"/>
      <c r="AA2" s="396" t="s">
        <v>53</v>
      </c>
      <c r="AB2" s="396"/>
      <c r="AC2" s="396"/>
      <c r="AD2" s="396" t="s">
        <v>54</v>
      </c>
      <c r="AE2" s="396"/>
      <c r="AF2" s="396"/>
      <c r="AG2" s="396" t="s">
        <v>55</v>
      </c>
      <c r="AH2" s="396"/>
      <c r="AI2" s="396"/>
      <c r="AJ2" s="396" t="s">
        <v>56</v>
      </c>
      <c r="AK2" s="396"/>
      <c r="AL2" s="396"/>
      <c r="AM2" s="396" t="s">
        <v>57</v>
      </c>
      <c r="AN2" s="396"/>
      <c r="AO2" s="396"/>
      <c r="AP2" s="396" t="s">
        <v>58</v>
      </c>
      <c r="AQ2" s="396"/>
      <c r="AR2" s="396"/>
      <c r="AS2" s="396" t="s">
        <v>59</v>
      </c>
      <c r="AT2" s="396"/>
      <c r="AU2" s="396"/>
      <c r="AV2" s="396" t="s">
        <v>60</v>
      </c>
      <c r="AW2" s="396"/>
      <c r="AX2" s="400" t="s">
        <v>61</v>
      </c>
      <c r="AY2" s="400"/>
      <c r="AZ2" s="390" t="s">
        <v>62</v>
      </c>
      <c r="BA2" s="391"/>
      <c r="BB2" s="387" t="s">
        <v>567</v>
      </c>
      <c r="BC2" s="388"/>
      <c r="BD2" s="388"/>
      <c r="BE2" s="389"/>
      <c r="BF2" s="390" t="s">
        <v>62</v>
      </c>
      <c r="BG2" s="391"/>
      <c r="BH2" s="387" t="s">
        <v>567</v>
      </c>
      <c r="BI2" s="388"/>
      <c r="BJ2" s="388"/>
      <c r="BK2" s="389"/>
      <c r="BL2" s="211"/>
      <c r="BM2" s="211"/>
      <c r="BN2" s="211"/>
      <c r="BO2" s="211"/>
    </row>
    <row r="3" spans="2:67" ht="15" customHeight="1" x14ac:dyDescent="0.2">
      <c r="B3" s="397" t="s">
        <v>63</v>
      </c>
      <c r="C3" s="397"/>
      <c r="D3" s="397"/>
      <c r="E3" s="397"/>
      <c r="F3" s="397"/>
      <c r="G3" s="397"/>
      <c r="H3" s="397"/>
      <c r="I3" s="397"/>
      <c r="J3" s="397"/>
      <c r="K3" s="397"/>
      <c r="L3" s="398"/>
      <c r="M3" s="398"/>
      <c r="N3" s="398"/>
      <c r="O3" s="398"/>
      <c r="P3" s="398"/>
      <c r="Q3" s="398"/>
      <c r="R3" s="398"/>
      <c r="S3" s="398"/>
      <c r="T3" s="398"/>
      <c r="U3" s="396"/>
      <c r="V3" s="396"/>
      <c r="W3" s="396"/>
      <c r="X3" s="396"/>
      <c r="Y3" s="396"/>
      <c r="Z3" s="396"/>
      <c r="AA3" s="396"/>
      <c r="AB3" s="396"/>
      <c r="AC3" s="396"/>
      <c r="AD3" s="396"/>
      <c r="AE3" s="396"/>
      <c r="AF3" s="396"/>
      <c r="AG3" s="396"/>
      <c r="AH3" s="396"/>
      <c r="AI3" s="396"/>
      <c r="AJ3" s="396"/>
      <c r="AK3" s="396"/>
      <c r="AL3" s="396"/>
      <c r="AM3" s="396"/>
      <c r="AN3" s="396"/>
      <c r="AO3" s="396"/>
      <c r="AP3" s="396"/>
      <c r="AQ3" s="396"/>
      <c r="AR3" s="396"/>
      <c r="AS3" s="396"/>
      <c r="AT3" s="396"/>
      <c r="AU3" s="396"/>
      <c r="AV3" s="396"/>
      <c r="AW3" s="396"/>
      <c r="AX3" s="176"/>
      <c r="AY3" s="177"/>
      <c r="AZ3" s="399" t="s">
        <v>64</v>
      </c>
      <c r="BA3" s="399"/>
      <c r="BB3" s="394" t="s">
        <v>563</v>
      </c>
      <c r="BC3" s="394" t="s">
        <v>564</v>
      </c>
      <c r="BD3" s="392" t="s">
        <v>568</v>
      </c>
      <c r="BE3" s="392" t="s">
        <v>569</v>
      </c>
      <c r="BF3" s="399" t="s">
        <v>65</v>
      </c>
      <c r="BG3" s="399"/>
      <c r="BH3" s="394" t="s">
        <v>565</v>
      </c>
      <c r="BI3" s="394" t="s">
        <v>566</v>
      </c>
      <c r="BJ3" s="392" t="s">
        <v>568</v>
      </c>
      <c r="BK3" s="392" t="s">
        <v>569</v>
      </c>
      <c r="BL3" s="399" t="s">
        <v>66</v>
      </c>
      <c r="BM3" s="399"/>
      <c r="BN3" s="399" t="s">
        <v>67</v>
      </c>
      <c r="BO3" s="399"/>
    </row>
    <row r="4" spans="2:67" ht="40.5" customHeight="1" x14ac:dyDescent="0.2">
      <c r="B4" s="30" t="s">
        <v>68</v>
      </c>
      <c r="C4" s="30" t="s">
        <v>69</v>
      </c>
      <c r="D4" s="30" t="s">
        <v>23</v>
      </c>
      <c r="E4" s="30" t="s">
        <v>25</v>
      </c>
      <c r="F4" s="30" t="s">
        <v>478</v>
      </c>
      <c r="G4" s="30" t="s">
        <v>35</v>
      </c>
      <c r="H4" s="30" t="s">
        <v>33</v>
      </c>
      <c r="I4" s="30" t="s">
        <v>29</v>
      </c>
      <c r="J4" s="30" t="s">
        <v>31</v>
      </c>
      <c r="K4" s="30" t="s">
        <v>8</v>
      </c>
      <c r="L4" s="178" t="s">
        <v>71</v>
      </c>
      <c r="M4" s="179" t="s">
        <v>72</v>
      </c>
      <c r="N4" s="180" t="s">
        <v>73</v>
      </c>
      <c r="O4" s="178" t="s">
        <v>71</v>
      </c>
      <c r="P4" s="179" t="s">
        <v>72</v>
      </c>
      <c r="Q4" s="180" t="s">
        <v>73</v>
      </c>
      <c r="R4" s="178" t="s">
        <v>71</v>
      </c>
      <c r="S4" s="179" t="s">
        <v>72</v>
      </c>
      <c r="T4" s="180" t="s">
        <v>73</v>
      </c>
      <c r="U4" s="181" t="s">
        <v>71</v>
      </c>
      <c r="V4" s="182" t="s">
        <v>72</v>
      </c>
      <c r="W4" s="183" t="s">
        <v>73</v>
      </c>
      <c r="X4" s="181" t="s">
        <v>71</v>
      </c>
      <c r="Y4" s="182" t="s">
        <v>72</v>
      </c>
      <c r="Z4" s="183" t="s">
        <v>73</v>
      </c>
      <c r="AA4" s="181" t="s">
        <v>71</v>
      </c>
      <c r="AB4" s="182" t="s">
        <v>72</v>
      </c>
      <c r="AC4" s="183" t="s">
        <v>73</v>
      </c>
      <c r="AD4" s="181" t="s">
        <v>71</v>
      </c>
      <c r="AE4" s="182" t="s">
        <v>72</v>
      </c>
      <c r="AF4" s="183" t="s">
        <v>73</v>
      </c>
      <c r="AG4" s="181" t="s">
        <v>71</v>
      </c>
      <c r="AH4" s="182" t="s">
        <v>72</v>
      </c>
      <c r="AI4" s="183" t="s">
        <v>73</v>
      </c>
      <c r="AJ4" s="181" t="s">
        <v>71</v>
      </c>
      <c r="AK4" s="182" t="s">
        <v>72</v>
      </c>
      <c r="AL4" s="183" t="s">
        <v>73</v>
      </c>
      <c r="AM4" s="181" t="s">
        <v>71</v>
      </c>
      <c r="AN4" s="182" t="s">
        <v>72</v>
      </c>
      <c r="AO4" s="183" t="s">
        <v>73</v>
      </c>
      <c r="AP4" s="181" t="s">
        <v>71</v>
      </c>
      <c r="AQ4" s="182" t="s">
        <v>72</v>
      </c>
      <c r="AR4" s="183" t="s">
        <v>73</v>
      </c>
      <c r="AS4" s="181" t="s">
        <v>71</v>
      </c>
      <c r="AT4" s="182" t="s">
        <v>72</v>
      </c>
      <c r="AU4" s="183" t="s">
        <v>73</v>
      </c>
      <c r="AV4" s="181" t="s">
        <v>71</v>
      </c>
      <c r="AW4" s="182" t="s">
        <v>72</v>
      </c>
      <c r="AX4" s="183" t="s">
        <v>73</v>
      </c>
      <c r="AY4" s="184">
        <f>SUM(AY5:AY23)</f>
        <v>7.4178403755868538E-2</v>
      </c>
      <c r="AZ4" s="185" t="s">
        <v>74</v>
      </c>
      <c r="BA4" s="185" t="s">
        <v>75</v>
      </c>
      <c r="BB4" s="394"/>
      <c r="BC4" s="394"/>
      <c r="BD4" s="393"/>
      <c r="BE4" s="393"/>
      <c r="BF4" s="186" t="s">
        <v>74</v>
      </c>
      <c r="BG4" s="186" t="s">
        <v>75</v>
      </c>
      <c r="BH4" s="394"/>
      <c r="BI4" s="394"/>
      <c r="BJ4" s="393"/>
      <c r="BK4" s="393"/>
      <c r="BL4" s="186" t="s">
        <v>74</v>
      </c>
      <c r="BM4" s="186" t="s">
        <v>75</v>
      </c>
      <c r="BN4" s="186" t="s">
        <v>74</v>
      </c>
      <c r="BO4" s="186" t="s">
        <v>75</v>
      </c>
    </row>
    <row r="5" spans="2:67" ht="171" x14ac:dyDescent="0.2">
      <c r="B5" s="395" t="s">
        <v>76</v>
      </c>
      <c r="C5" s="139" t="s">
        <v>77</v>
      </c>
      <c r="D5" s="36" t="s">
        <v>78</v>
      </c>
      <c r="E5" s="37" t="s">
        <v>79</v>
      </c>
      <c r="F5" s="37" t="s">
        <v>80</v>
      </c>
      <c r="G5" s="37" t="s">
        <v>81</v>
      </c>
      <c r="H5" s="37" t="s">
        <v>82</v>
      </c>
      <c r="I5" s="38">
        <v>45689</v>
      </c>
      <c r="J5" s="38">
        <v>45777</v>
      </c>
      <c r="K5" s="39">
        <f>PTEP!$G$10/PTEP!$D$10</f>
        <v>1.408450704225352E-2</v>
      </c>
      <c r="L5" s="18">
        <v>0</v>
      </c>
      <c r="M5" s="18">
        <v>0</v>
      </c>
      <c r="N5" s="124" t="e">
        <f>+M5/L5</f>
        <v>#DIV/0!</v>
      </c>
      <c r="O5" s="18">
        <v>0</v>
      </c>
      <c r="P5" s="18">
        <v>0</v>
      </c>
      <c r="Q5" s="124" t="e">
        <f t="shared" ref="Q5:Q23" si="0">+P5/O5</f>
        <v>#DIV/0!</v>
      </c>
      <c r="R5" s="18">
        <v>0</v>
      </c>
      <c r="S5" s="18">
        <v>0</v>
      </c>
      <c r="T5" s="124" t="e">
        <f t="shared" ref="T5:T23" si="1">+S5/R5</f>
        <v>#DIV/0!</v>
      </c>
      <c r="U5" s="40">
        <v>1</v>
      </c>
      <c r="V5" s="40">
        <v>0</v>
      </c>
      <c r="W5" s="41">
        <f t="shared" ref="W5:W23" si="2">+V5/U5</f>
        <v>0</v>
      </c>
      <c r="X5" s="168">
        <v>0</v>
      </c>
      <c r="Y5" s="40">
        <v>1</v>
      </c>
      <c r="Z5" s="41" t="e">
        <f t="shared" ref="Z5:Z23" si="3">+Y5/X5</f>
        <v>#DIV/0!</v>
      </c>
      <c r="AA5" s="40">
        <v>0</v>
      </c>
      <c r="AB5" s="40">
        <v>0</v>
      </c>
      <c r="AC5" s="41" t="e">
        <f t="shared" ref="AC5:AC23" si="4">+AB5/AA5</f>
        <v>#DIV/0!</v>
      </c>
      <c r="AD5" s="40">
        <v>0</v>
      </c>
      <c r="AE5" s="40">
        <v>0</v>
      </c>
      <c r="AF5" s="41" t="e">
        <f t="shared" ref="AF5:AF23" si="5">+AE5/AD5</f>
        <v>#DIV/0!</v>
      </c>
      <c r="AG5" s="40">
        <v>0</v>
      </c>
      <c r="AH5" s="40">
        <v>0</v>
      </c>
      <c r="AI5" s="41" t="e">
        <f t="shared" ref="AI5:AI23" si="6">+AH5/AG5</f>
        <v>#DIV/0!</v>
      </c>
      <c r="AJ5" s="40">
        <v>0</v>
      </c>
      <c r="AK5" s="40">
        <v>0</v>
      </c>
      <c r="AL5" s="41" t="e">
        <f t="shared" ref="AL5:AL23" si="7">+AK5/AJ5</f>
        <v>#DIV/0!</v>
      </c>
      <c r="AM5" s="40">
        <v>0</v>
      </c>
      <c r="AN5" s="40">
        <v>0</v>
      </c>
      <c r="AO5" s="41" t="e">
        <f t="shared" ref="AO5:AO23" si="8">+AN5/AM5</f>
        <v>#DIV/0!</v>
      </c>
      <c r="AP5" s="40">
        <v>0</v>
      </c>
      <c r="AQ5" s="40">
        <v>0</v>
      </c>
      <c r="AR5" s="41" t="e">
        <f t="shared" ref="AR5:AR23" si="9">+AQ5/AP5</f>
        <v>#DIV/0!</v>
      </c>
      <c r="AS5" s="40">
        <v>0</v>
      </c>
      <c r="AT5" s="40">
        <v>0</v>
      </c>
      <c r="AU5" s="41" t="e">
        <f t="shared" ref="AU5:AU23" si="10">+AT5/AS5</f>
        <v>#DIV/0!</v>
      </c>
      <c r="AV5" s="187">
        <f>L5+O5+R5+U5+X5+AA5+AD5+AG5+AJ5+AM5+AP5+AS5</f>
        <v>1</v>
      </c>
      <c r="AW5" s="187">
        <f>M5+P5+S5+V5+Y5+AB5+AE5+AH5+AK5+AN5+AQ5+AT5</f>
        <v>1</v>
      </c>
      <c r="AX5" s="188">
        <f>AW5/AV5</f>
        <v>1</v>
      </c>
      <c r="AY5" s="189">
        <f>IFERROR(AX5*K5,"")</f>
        <v>1.408450704225352E-2</v>
      </c>
      <c r="AZ5" s="126" t="s">
        <v>553</v>
      </c>
      <c r="BA5" s="149" t="s">
        <v>368</v>
      </c>
      <c r="BB5" s="190" t="s">
        <v>574</v>
      </c>
      <c r="BC5" s="191" t="s">
        <v>554</v>
      </c>
      <c r="BD5" s="192">
        <v>0</v>
      </c>
      <c r="BE5" s="193">
        <v>0</v>
      </c>
      <c r="BF5" s="141" t="s">
        <v>479</v>
      </c>
      <c r="BG5" s="20" t="s">
        <v>480</v>
      </c>
      <c r="BH5" s="194" t="s">
        <v>720</v>
      </c>
      <c r="BI5" s="195" t="s">
        <v>571</v>
      </c>
      <c r="BJ5" s="192">
        <f t="shared" ref="BJ5:BK9" si="11">AX5</f>
        <v>1</v>
      </c>
      <c r="BK5" s="169">
        <f t="shared" si="11"/>
        <v>1.408450704225352E-2</v>
      </c>
      <c r="BL5" s="45"/>
      <c r="BM5" s="45"/>
      <c r="BN5" s="45"/>
      <c r="BO5" s="45"/>
    </row>
    <row r="6" spans="2:67" ht="225" customHeight="1" x14ac:dyDescent="0.2">
      <c r="B6" s="395"/>
      <c r="C6" s="139" t="s">
        <v>83</v>
      </c>
      <c r="D6" s="36" t="s">
        <v>84</v>
      </c>
      <c r="E6" s="37" t="s">
        <v>85</v>
      </c>
      <c r="F6" s="37" t="s">
        <v>86</v>
      </c>
      <c r="G6" s="37" t="s">
        <v>81</v>
      </c>
      <c r="H6" s="37" t="s">
        <v>87</v>
      </c>
      <c r="I6" s="46">
        <v>45748</v>
      </c>
      <c r="J6" s="46">
        <v>46022</v>
      </c>
      <c r="K6" s="39">
        <f>PTEP!$G$10/PTEP!$D$10</f>
        <v>1.408450704225352E-2</v>
      </c>
      <c r="L6" s="18">
        <v>0</v>
      </c>
      <c r="M6" s="18">
        <v>0</v>
      </c>
      <c r="N6" s="124" t="e">
        <f t="shared" ref="N6:N23" si="12">+M6/L6</f>
        <v>#DIV/0!</v>
      </c>
      <c r="O6" s="18">
        <v>0</v>
      </c>
      <c r="P6" s="18">
        <v>0</v>
      </c>
      <c r="Q6" s="124" t="e">
        <f t="shared" si="0"/>
        <v>#DIV/0!</v>
      </c>
      <c r="R6" s="18">
        <v>0</v>
      </c>
      <c r="S6" s="18">
        <v>0</v>
      </c>
      <c r="T6" s="124" t="e">
        <f t="shared" si="1"/>
        <v>#DIV/0!</v>
      </c>
      <c r="U6" s="40">
        <v>0</v>
      </c>
      <c r="V6" s="40">
        <v>0</v>
      </c>
      <c r="W6" s="41" t="e">
        <f t="shared" si="2"/>
        <v>#DIV/0!</v>
      </c>
      <c r="X6" s="40">
        <v>1</v>
      </c>
      <c r="Y6" s="40">
        <v>1</v>
      </c>
      <c r="Z6" s="41">
        <f t="shared" si="3"/>
        <v>1</v>
      </c>
      <c r="AA6" s="40">
        <v>0</v>
      </c>
      <c r="AB6" s="40">
        <v>0</v>
      </c>
      <c r="AC6" s="41" t="e">
        <f t="shared" si="4"/>
        <v>#DIV/0!</v>
      </c>
      <c r="AD6" s="40">
        <v>0</v>
      </c>
      <c r="AE6" s="40">
        <v>0</v>
      </c>
      <c r="AF6" s="41" t="e">
        <f t="shared" si="5"/>
        <v>#DIV/0!</v>
      </c>
      <c r="AG6" s="40">
        <v>1</v>
      </c>
      <c r="AH6" s="40">
        <v>0</v>
      </c>
      <c r="AI6" s="41">
        <f t="shared" si="6"/>
        <v>0</v>
      </c>
      <c r="AJ6" s="40">
        <v>0</v>
      </c>
      <c r="AK6" s="40">
        <v>0</v>
      </c>
      <c r="AL6" s="41" t="e">
        <f t="shared" si="7"/>
        <v>#DIV/0!</v>
      </c>
      <c r="AM6" s="40">
        <v>0</v>
      </c>
      <c r="AN6" s="40">
        <v>0</v>
      </c>
      <c r="AO6" s="41" t="e">
        <f t="shared" si="8"/>
        <v>#DIV/0!</v>
      </c>
      <c r="AP6" s="40">
        <v>0</v>
      </c>
      <c r="AQ6" s="40">
        <v>0</v>
      </c>
      <c r="AR6" s="41" t="e">
        <f t="shared" si="9"/>
        <v>#DIV/0!</v>
      </c>
      <c r="AS6" s="40">
        <v>1</v>
      </c>
      <c r="AT6" s="40">
        <v>0</v>
      </c>
      <c r="AU6" s="41">
        <f t="shared" si="10"/>
        <v>0</v>
      </c>
      <c r="AV6" s="187">
        <f t="shared" ref="AV6:AV23" si="13">L6+O6+R6+U6+X6+AA6+AD6+AG6+AJ6+AM6+AP6+AS6</f>
        <v>3</v>
      </c>
      <c r="AW6" s="187">
        <f t="shared" ref="AW6" si="14">M6+P6+S6+V6+Y6+AB6+AE6+AH6+AK6+AN6+AQ6+AT6</f>
        <v>1</v>
      </c>
      <c r="AX6" s="188">
        <f t="shared" ref="AX6" si="15">AW6/AV6</f>
        <v>0.33333333333333331</v>
      </c>
      <c r="AY6" s="189">
        <f t="shared" ref="AY6:AY23" si="16">IFERROR(AX6*K6,"")</f>
        <v>4.6948356807511729E-3</v>
      </c>
      <c r="AZ6" s="19" t="s">
        <v>387</v>
      </c>
      <c r="BA6" s="153" t="s">
        <v>388</v>
      </c>
      <c r="BB6" s="127" t="s">
        <v>575</v>
      </c>
      <c r="BC6" s="191" t="s">
        <v>554</v>
      </c>
      <c r="BD6" s="196">
        <v>0</v>
      </c>
      <c r="BE6" s="197">
        <v>0</v>
      </c>
      <c r="BF6" s="19" t="s">
        <v>481</v>
      </c>
      <c r="BG6" s="20" t="s">
        <v>480</v>
      </c>
      <c r="BH6" s="194" t="s">
        <v>704</v>
      </c>
      <c r="BI6" s="198" t="s">
        <v>556</v>
      </c>
      <c r="BJ6" s="199">
        <f t="shared" si="11"/>
        <v>0.33333333333333331</v>
      </c>
      <c r="BK6" s="169">
        <f t="shared" si="11"/>
        <v>4.6948356807511729E-3</v>
      </c>
      <c r="BL6" s="45"/>
      <c r="BM6" s="45"/>
      <c r="BN6" s="45"/>
      <c r="BO6" s="45"/>
    </row>
    <row r="7" spans="2:67" ht="226.5" customHeight="1" x14ac:dyDescent="0.2">
      <c r="B7" s="395"/>
      <c r="C7" s="139" t="s">
        <v>88</v>
      </c>
      <c r="D7" s="36" t="s">
        <v>89</v>
      </c>
      <c r="E7" s="37" t="s">
        <v>90</v>
      </c>
      <c r="F7" s="37" t="s">
        <v>80</v>
      </c>
      <c r="G7" s="37" t="s">
        <v>81</v>
      </c>
      <c r="H7" s="37" t="s">
        <v>91</v>
      </c>
      <c r="I7" s="46">
        <v>45748</v>
      </c>
      <c r="J7" s="46">
        <v>46022</v>
      </c>
      <c r="K7" s="39">
        <f>PTEP!$G$10/PTEP!$D$10</f>
        <v>1.408450704225352E-2</v>
      </c>
      <c r="L7" s="18">
        <v>0</v>
      </c>
      <c r="M7" s="18">
        <v>0</v>
      </c>
      <c r="N7" s="124" t="e">
        <f t="shared" si="12"/>
        <v>#DIV/0!</v>
      </c>
      <c r="O7" s="18">
        <v>0</v>
      </c>
      <c r="P7" s="18">
        <v>0</v>
      </c>
      <c r="Q7" s="124" t="e">
        <f t="shared" si="0"/>
        <v>#DIV/0!</v>
      </c>
      <c r="R7" s="18">
        <v>0</v>
      </c>
      <c r="S7" s="18">
        <v>0</v>
      </c>
      <c r="T7" s="124" t="e">
        <f t="shared" si="1"/>
        <v>#DIV/0!</v>
      </c>
      <c r="U7" s="40">
        <v>0</v>
      </c>
      <c r="V7" s="40">
        <v>0</v>
      </c>
      <c r="W7" s="41" t="e">
        <f t="shared" si="2"/>
        <v>#DIV/0!</v>
      </c>
      <c r="X7" s="40">
        <v>1</v>
      </c>
      <c r="Y7" s="40">
        <v>1</v>
      </c>
      <c r="Z7" s="41">
        <f t="shared" si="3"/>
        <v>1</v>
      </c>
      <c r="AA7" s="40">
        <v>0</v>
      </c>
      <c r="AB7" s="40">
        <v>0</v>
      </c>
      <c r="AC7" s="41" t="e">
        <f t="shared" si="4"/>
        <v>#DIV/0!</v>
      </c>
      <c r="AD7" s="40">
        <v>0</v>
      </c>
      <c r="AE7" s="40">
        <v>0</v>
      </c>
      <c r="AF7" s="41" t="e">
        <f t="shared" si="5"/>
        <v>#DIV/0!</v>
      </c>
      <c r="AG7" s="40">
        <v>1</v>
      </c>
      <c r="AH7" s="40">
        <v>0</v>
      </c>
      <c r="AI7" s="41">
        <f t="shared" si="6"/>
        <v>0</v>
      </c>
      <c r="AJ7" s="40">
        <v>0</v>
      </c>
      <c r="AK7" s="40">
        <v>0</v>
      </c>
      <c r="AL7" s="41" t="e">
        <f t="shared" si="7"/>
        <v>#DIV/0!</v>
      </c>
      <c r="AM7" s="40">
        <v>0</v>
      </c>
      <c r="AN7" s="40">
        <v>0</v>
      </c>
      <c r="AO7" s="41" t="e">
        <f t="shared" si="8"/>
        <v>#DIV/0!</v>
      </c>
      <c r="AP7" s="40">
        <v>0</v>
      </c>
      <c r="AQ7" s="40">
        <v>0</v>
      </c>
      <c r="AR7" s="41" t="e">
        <f t="shared" si="9"/>
        <v>#DIV/0!</v>
      </c>
      <c r="AS7" s="40">
        <v>1</v>
      </c>
      <c r="AT7" s="40">
        <v>0</v>
      </c>
      <c r="AU7" s="41">
        <f t="shared" si="10"/>
        <v>0</v>
      </c>
      <c r="AV7" s="187">
        <f>L7+O7+R7+U7+X7+AA7+AD7+AG7+AJ7+AM7+AP7+AS7</f>
        <v>3</v>
      </c>
      <c r="AW7" s="187">
        <f t="shared" ref="AW7:AW23" si="17">M7+P7+S7+V7+Y7+AB7+AE7+AH7+AK7+AN7+AQ7+AT7</f>
        <v>1</v>
      </c>
      <c r="AX7" s="188">
        <f t="shared" ref="AX7:AX23" si="18">AW7/AV7</f>
        <v>0.33333333333333331</v>
      </c>
      <c r="AY7" s="189">
        <f t="shared" si="16"/>
        <v>4.6948356807511729E-3</v>
      </c>
      <c r="AZ7" s="158" t="s">
        <v>389</v>
      </c>
      <c r="BA7" s="153" t="s">
        <v>390</v>
      </c>
      <c r="BB7" s="127" t="s">
        <v>575</v>
      </c>
      <c r="BC7" s="191" t="s">
        <v>554</v>
      </c>
      <c r="BD7" s="196">
        <v>0</v>
      </c>
      <c r="BE7" s="197">
        <v>0</v>
      </c>
      <c r="BF7" s="19" t="s">
        <v>482</v>
      </c>
      <c r="BG7" s="20" t="s">
        <v>480</v>
      </c>
      <c r="BH7" s="194" t="s">
        <v>705</v>
      </c>
      <c r="BI7" s="198" t="s">
        <v>556</v>
      </c>
      <c r="BJ7" s="199">
        <f t="shared" si="11"/>
        <v>0.33333333333333331</v>
      </c>
      <c r="BK7" s="169">
        <f t="shared" si="11"/>
        <v>4.6948356807511729E-3</v>
      </c>
      <c r="BL7" s="45"/>
      <c r="BM7" s="45"/>
      <c r="BN7" s="45"/>
      <c r="BO7" s="45"/>
    </row>
    <row r="8" spans="2:67" ht="409.5" x14ac:dyDescent="0.25">
      <c r="B8" s="395"/>
      <c r="C8" s="139" t="s">
        <v>92</v>
      </c>
      <c r="D8" s="119" t="s">
        <v>89</v>
      </c>
      <c r="E8" s="37" t="s">
        <v>93</v>
      </c>
      <c r="F8" s="37" t="s">
        <v>94</v>
      </c>
      <c r="G8" s="37" t="s">
        <v>81</v>
      </c>
      <c r="H8" s="37" t="s">
        <v>87</v>
      </c>
      <c r="I8" s="46">
        <v>45659</v>
      </c>
      <c r="J8" s="46">
        <v>45961</v>
      </c>
      <c r="K8" s="39">
        <f>PTEP!$G$10/PTEP!$D$10</f>
        <v>1.408450704225352E-2</v>
      </c>
      <c r="L8" s="18">
        <v>1</v>
      </c>
      <c r="M8" s="18">
        <v>1</v>
      </c>
      <c r="N8" s="170">
        <f t="shared" si="12"/>
        <v>1</v>
      </c>
      <c r="O8" s="18">
        <v>0</v>
      </c>
      <c r="P8" s="18">
        <v>0</v>
      </c>
      <c r="Q8" s="124" t="e">
        <f t="shared" si="0"/>
        <v>#DIV/0!</v>
      </c>
      <c r="R8" s="18">
        <v>0</v>
      </c>
      <c r="S8" s="18">
        <v>0</v>
      </c>
      <c r="T8" s="124" t="e">
        <f t="shared" si="1"/>
        <v>#DIV/0!</v>
      </c>
      <c r="U8" s="40">
        <v>1</v>
      </c>
      <c r="V8" s="40">
        <v>0</v>
      </c>
      <c r="W8" s="41">
        <f t="shared" si="2"/>
        <v>0</v>
      </c>
      <c r="X8" s="168">
        <v>0</v>
      </c>
      <c r="Y8" s="40">
        <v>1</v>
      </c>
      <c r="Z8" s="41" t="e">
        <f t="shared" si="3"/>
        <v>#DIV/0!</v>
      </c>
      <c r="AA8" s="40">
        <v>0</v>
      </c>
      <c r="AB8" s="40">
        <v>0</v>
      </c>
      <c r="AC8" s="41" t="e">
        <f t="shared" si="4"/>
        <v>#DIV/0!</v>
      </c>
      <c r="AD8" s="40">
        <v>1</v>
      </c>
      <c r="AE8" s="40">
        <v>0</v>
      </c>
      <c r="AF8" s="41">
        <f t="shared" si="5"/>
        <v>0</v>
      </c>
      <c r="AG8" s="40">
        <v>0</v>
      </c>
      <c r="AH8" s="40">
        <v>0</v>
      </c>
      <c r="AI8" s="41" t="e">
        <f t="shared" si="6"/>
        <v>#DIV/0!</v>
      </c>
      <c r="AJ8" s="40">
        <v>0</v>
      </c>
      <c r="AK8" s="40">
        <v>0</v>
      </c>
      <c r="AL8" s="41" t="e">
        <f t="shared" si="7"/>
        <v>#DIV/0!</v>
      </c>
      <c r="AM8" s="40">
        <v>1</v>
      </c>
      <c r="AN8" s="40">
        <v>0</v>
      </c>
      <c r="AO8" s="41">
        <f t="shared" si="8"/>
        <v>0</v>
      </c>
      <c r="AP8" s="40">
        <v>0</v>
      </c>
      <c r="AQ8" s="40">
        <v>0</v>
      </c>
      <c r="AR8" s="41" t="e">
        <f t="shared" si="9"/>
        <v>#DIV/0!</v>
      </c>
      <c r="AS8" s="40">
        <v>0</v>
      </c>
      <c r="AT8" s="40">
        <v>0</v>
      </c>
      <c r="AU8" s="41" t="e">
        <f t="shared" si="10"/>
        <v>#DIV/0!</v>
      </c>
      <c r="AV8" s="187">
        <f t="shared" si="13"/>
        <v>4</v>
      </c>
      <c r="AW8" s="187">
        <f t="shared" si="17"/>
        <v>2</v>
      </c>
      <c r="AX8" s="188">
        <f t="shared" si="18"/>
        <v>0.5</v>
      </c>
      <c r="AY8" s="189">
        <f t="shared" si="16"/>
        <v>7.0422535211267599E-3</v>
      </c>
      <c r="AZ8" s="159" t="s">
        <v>555</v>
      </c>
      <c r="BA8" s="149" t="s">
        <v>368</v>
      </c>
      <c r="BB8" s="127" t="s">
        <v>576</v>
      </c>
      <c r="BC8" s="167" t="s">
        <v>556</v>
      </c>
      <c r="BD8" s="196">
        <v>0.25</v>
      </c>
      <c r="BE8" s="197">
        <v>3.5211267605633799E-3</v>
      </c>
      <c r="BF8" s="130" t="s">
        <v>470</v>
      </c>
      <c r="BG8" s="129" t="s">
        <v>480</v>
      </c>
      <c r="BH8" s="194" t="s">
        <v>706</v>
      </c>
      <c r="BI8" s="195" t="s">
        <v>571</v>
      </c>
      <c r="BJ8" s="199">
        <f t="shared" si="11"/>
        <v>0.5</v>
      </c>
      <c r="BK8" s="169">
        <f t="shared" si="11"/>
        <v>7.0422535211267599E-3</v>
      </c>
      <c r="BL8" s="45"/>
      <c r="BM8" s="45"/>
      <c r="BN8" s="45"/>
      <c r="BO8" s="45"/>
    </row>
    <row r="9" spans="2:67" ht="399" x14ac:dyDescent="0.2">
      <c r="B9" s="395" t="s">
        <v>95</v>
      </c>
      <c r="C9" s="139" t="s">
        <v>448</v>
      </c>
      <c r="D9" s="344" t="s">
        <v>577</v>
      </c>
      <c r="E9" s="37" t="s">
        <v>96</v>
      </c>
      <c r="F9" s="37" t="s">
        <v>80</v>
      </c>
      <c r="G9" s="37" t="s">
        <v>81</v>
      </c>
      <c r="H9" s="37" t="s">
        <v>97</v>
      </c>
      <c r="I9" s="47">
        <v>45689</v>
      </c>
      <c r="J9" s="47" t="s">
        <v>578</v>
      </c>
      <c r="K9" s="48">
        <f>PTEP!$G$10/PTEP!$D$10</f>
        <v>1.408450704225352E-2</v>
      </c>
      <c r="L9" s="18">
        <v>0</v>
      </c>
      <c r="M9" s="18">
        <v>0</v>
      </c>
      <c r="N9" s="125" t="e">
        <f t="shared" si="12"/>
        <v>#DIV/0!</v>
      </c>
      <c r="O9" s="18">
        <v>0</v>
      </c>
      <c r="P9" s="18">
        <v>0</v>
      </c>
      <c r="Q9" s="125" t="e">
        <f t="shared" si="0"/>
        <v>#DIV/0!</v>
      </c>
      <c r="R9" s="18">
        <v>0</v>
      </c>
      <c r="S9" s="18">
        <v>0</v>
      </c>
      <c r="T9" s="125" t="e">
        <f t="shared" si="1"/>
        <v>#DIV/0!</v>
      </c>
      <c r="U9" s="40">
        <v>0</v>
      </c>
      <c r="V9" s="40">
        <v>0</v>
      </c>
      <c r="W9" s="49" t="e">
        <f t="shared" si="2"/>
        <v>#DIV/0!</v>
      </c>
      <c r="X9" s="40">
        <v>0</v>
      </c>
      <c r="Y9" s="40">
        <v>0</v>
      </c>
      <c r="Z9" s="49" t="e">
        <f t="shared" si="3"/>
        <v>#DIV/0!</v>
      </c>
      <c r="AA9" s="40">
        <v>1</v>
      </c>
      <c r="AB9" s="168">
        <v>0</v>
      </c>
      <c r="AC9" s="49">
        <f t="shared" si="4"/>
        <v>0</v>
      </c>
      <c r="AD9" s="40">
        <v>0</v>
      </c>
      <c r="AE9" s="40">
        <v>0</v>
      </c>
      <c r="AF9" s="49" t="e">
        <f t="shared" si="5"/>
        <v>#DIV/0!</v>
      </c>
      <c r="AG9" s="40">
        <v>0</v>
      </c>
      <c r="AH9" s="40">
        <v>0</v>
      </c>
      <c r="AI9" s="49" t="e">
        <f t="shared" si="6"/>
        <v>#DIV/0!</v>
      </c>
      <c r="AJ9" s="40">
        <v>0</v>
      </c>
      <c r="AK9" s="40">
        <v>0</v>
      </c>
      <c r="AL9" s="49" t="e">
        <f t="shared" si="7"/>
        <v>#DIV/0!</v>
      </c>
      <c r="AM9" s="40">
        <v>0</v>
      </c>
      <c r="AN9" s="40">
        <v>0</v>
      </c>
      <c r="AO9" s="49" t="e">
        <f t="shared" si="8"/>
        <v>#DIV/0!</v>
      </c>
      <c r="AP9" s="40">
        <v>0</v>
      </c>
      <c r="AQ9" s="40">
        <v>0</v>
      </c>
      <c r="AR9" s="49" t="e">
        <f t="shared" si="9"/>
        <v>#DIV/0!</v>
      </c>
      <c r="AS9" s="40">
        <v>0</v>
      </c>
      <c r="AT9" s="40">
        <v>0</v>
      </c>
      <c r="AU9" s="49" t="e">
        <f t="shared" si="10"/>
        <v>#DIV/0!</v>
      </c>
      <c r="AV9" s="187">
        <f t="shared" si="13"/>
        <v>1</v>
      </c>
      <c r="AW9" s="187">
        <f t="shared" si="17"/>
        <v>0</v>
      </c>
      <c r="AX9" s="200">
        <f t="shared" si="18"/>
        <v>0</v>
      </c>
      <c r="AY9" s="201">
        <f t="shared" si="16"/>
        <v>0</v>
      </c>
      <c r="AZ9" s="128" t="s">
        <v>557</v>
      </c>
      <c r="BA9" s="149" t="s">
        <v>558</v>
      </c>
      <c r="BB9" s="127" t="s">
        <v>579</v>
      </c>
      <c r="BC9" s="195" t="s">
        <v>559</v>
      </c>
      <c r="BD9" s="196">
        <v>0</v>
      </c>
      <c r="BE9" s="197">
        <v>0</v>
      </c>
      <c r="BF9" s="138" t="s">
        <v>483</v>
      </c>
      <c r="BG9" s="129" t="s">
        <v>480</v>
      </c>
      <c r="BH9" s="194" t="s">
        <v>707</v>
      </c>
      <c r="BI9" s="195" t="s">
        <v>572</v>
      </c>
      <c r="BJ9" s="202">
        <f t="shared" si="11"/>
        <v>0</v>
      </c>
      <c r="BK9" s="169">
        <f t="shared" si="11"/>
        <v>0</v>
      </c>
      <c r="BL9" s="45"/>
      <c r="BM9" s="45"/>
      <c r="BN9" s="45"/>
      <c r="BO9" s="45"/>
    </row>
    <row r="10" spans="2:67" ht="118.5" customHeight="1" x14ac:dyDescent="0.2">
      <c r="B10" s="395"/>
      <c r="C10" s="139" t="s">
        <v>449</v>
      </c>
      <c r="D10" s="36" t="s">
        <v>580</v>
      </c>
      <c r="E10" s="37" t="s">
        <v>98</v>
      </c>
      <c r="F10" s="37" t="s">
        <v>80</v>
      </c>
      <c r="G10" s="37" t="s">
        <v>81</v>
      </c>
      <c r="H10" s="37" t="s">
        <v>99</v>
      </c>
      <c r="I10" s="47">
        <v>45717</v>
      </c>
      <c r="J10" s="47" t="s">
        <v>581</v>
      </c>
      <c r="K10" s="48">
        <f>PTEP!$G$10/PTEP!$D$10</f>
        <v>1.408450704225352E-2</v>
      </c>
      <c r="L10" s="18">
        <v>0</v>
      </c>
      <c r="M10" s="18">
        <v>0</v>
      </c>
      <c r="N10" s="125" t="e">
        <f t="shared" si="12"/>
        <v>#DIV/0!</v>
      </c>
      <c r="O10" s="18">
        <v>0</v>
      </c>
      <c r="P10" s="18">
        <v>0</v>
      </c>
      <c r="Q10" s="125" t="e">
        <f t="shared" si="0"/>
        <v>#DIV/0!</v>
      </c>
      <c r="R10" s="18">
        <v>0</v>
      </c>
      <c r="S10" s="18">
        <v>0</v>
      </c>
      <c r="T10" s="125" t="e">
        <f t="shared" si="1"/>
        <v>#DIV/0!</v>
      </c>
      <c r="U10" s="40">
        <v>0</v>
      </c>
      <c r="V10" s="40">
        <v>0</v>
      </c>
      <c r="W10" s="49" t="e">
        <f t="shared" ref="W10" si="19">+V10/U10</f>
        <v>#DIV/0!</v>
      </c>
      <c r="X10" s="40">
        <v>0</v>
      </c>
      <c r="Y10" s="40">
        <v>0</v>
      </c>
      <c r="Z10" s="49" t="e">
        <f t="shared" ref="Z10" si="20">+Y10/X10</f>
        <v>#DIV/0!</v>
      </c>
      <c r="AA10" s="40">
        <v>0</v>
      </c>
      <c r="AB10" s="40">
        <v>0</v>
      </c>
      <c r="AC10" s="49" t="e">
        <f t="shared" ref="AC10" si="21">+AB10/AA10</f>
        <v>#DIV/0!</v>
      </c>
      <c r="AD10" s="40">
        <v>0</v>
      </c>
      <c r="AE10" s="40">
        <v>0</v>
      </c>
      <c r="AF10" s="49" t="e">
        <f t="shared" ref="AF10" si="22">+AE10/AD10</f>
        <v>#DIV/0!</v>
      </c>
      <c r="AG10" s="40">
        <v>0</v>
      </c>
      <c r="AH10" s="40">
        <v>0</v>
      </c>
      <c r="AI10" s="49" t="e">
        <f t="shared" ref="AI10" si="23">+AH10/AG10</f>
        <v>#DIV/0!</v>
      </c>
      <c r="AJ10" s="40">
        <v>0</v>
      </c>
      <c r="AK10" s="40">
        <v>0</v>
      </c>
      <c r="AL10" s="49" t="e">
        <f t="shared" ref="AL10" si="24">+AK10/AJ10</f>
        <v>#DIV/0!</v>
      </c>
      <c r="AM10" s="40">
        <v>0</v>
      </c>
      <c r="AN10" s="40">
        <v>0</v>
      </c>
      <c r="AO10" s="49" t="e">
        <f t="shared" ref="AO10" si="25">+AN10/AM10</f>
        <v>#DIV/0!</v>
      </c>
      <c r="AP10" s="40">
        <v>0</v>
      </c>
      <c r="AQ10" s="40">
        <v>0</v>
      </c>
      <c r="AR10" s="49" t="e">
        <f t="shared" ref="AR10" si="26">+AQ10/AP10</f>
        <v>#DIV/0!</v>
      </c>
      <c r="AS10" s="40">
        <v>0</v>
      </c>
      <c r="AT10" s="40">
        <v>0</v>
      </c>
      <c r="AU10" s="49" t="e">
        <f t="shared" ref="AU10" si="27">+AT10/AS10</f>
        <v>#DIV/0!</v>
      </c>
      <c r="AV10" s="187">
        <f t="shared" ref="AV10" si="28">L10+O10+R10+U10+X10+AA10+AD10+AG10+AJ10+AM10+AP10+AS10</f>
        <v>0</v>
      </c>
      <c r="AW10" s="187">
        <f t="shared" ref="AW10" si="29">M10+P10+S10+V10+Y10+AB10+AE10+AH10+AK10+AN10+AQ10+AT10</f>
        <v>0</v>
      </c>
      <c r="AX10" s="200" t="e">
        <f t="shared" si="18"/>
        <v>#DIV/0!</v>
      </c>
      <c r="AY10" s="201" t="str">
        <f t="shared" si="16"/>
        <v/>
      </c>
      <c r="AZ10" s="128" t="s">
        <v>560</v>
      </c>
      <c r="BA10" s="149" t="s">
        <v>558</v>
      </c>
      <c r="BB10" s="127" t="s">
        <v>582</v>
      </c>
      <c r="BC10" s="191" t="s">
        <v>554</v>
      </c>
      <c r="BD10" s="196">
        <v>0</v>
      </c>
      <c r="BE10" s="197">
        <v>0</v>
      </c>
      <c r="BF10" s="128" t="s">
        <v>473</v>
      </c>
      <c r="BG10" s="135" t="s">
        <v>484</v>
      </c>
      <c r="BH10" s="194" t="s">
        <v>708</v>
      </c>
      <c r="BI10" s="191" t="s">
        <v>554</v>
      </c>
      <c r="BJ10" s="199">
        <v>0</v>
      </c>
      <c r="BK10" s="169">
        <v>0</v>
      </c>
      <c r="BL10" s="45"/>
      <c r="BM10" s="45"/>
      <c r="BN10" s="45"/>
      <c r="BO10" s="45"/>
    </row>
    <row r="11" spans="2:67" ht="120" x14ac:dyDescent="0.2">
      <c r="B11" s="395"/>
      <c r="C11" s="139" t="s">
        <v>450</v>
      </c>
      <c r="D11" s="36" t="s">
        <v>583</v>
      </c>
      <c r="E11" s="37" t="s">
        <v>100</v>
      </c>
      <c r="F11" s="37" t="s">
        <v>80</v>
      </c>
      <c r="G11" s="37" t="s">
        <v>81</v>
      </c>
      <c r="H11" s="37" t="s">
        <v>101</v>
      </c>
      <c r="I11" s="47">
        <v>45778</v>
      </c>
      <c r="J11" s="47" t="s">
        <v>584</v>
      </c>
      <c r="K11" s="48">
        <f>PTEP!$G$10/PTEP!$D$10</f>
        <v>1.408450704225352E-2</v>
      </c>
      <c r="L11" s="18">
        <v>0</v>
      </c>
      <c r="M11" s="18">
        <v>0</v>
      </c>
      <c r="N11" s="125" t="e">
        <f t="shared" si="12"/>
        <v>#DIV/0!</v>
      </c>
      <c r="O11" s="18">
        <v>0</v>
      </c>
      <c r="P11" s="18">
        <v>0</v>
      </c>
      <c r="Q11" s="125" t="e">
        <f t="shared" si="0"/>
        <v>#DIV/0!</v>
      </c>
      <c r="R11" s="18">
        <v>0</v>
      </c>
      <c r="S11" s="18">
        <v>0</v>
      </c>
      <c r="T11" s="125" t="e">
        <f t="shared" si="1"/>
        <v>#DIV/0!</v>
      </c>
      <c r="U11" s="40">
        <v>0</v>
      </c>
      <c r="V11" s="40">
        <v>0</v>
      </c>
      <c r="W11" s="49" t="e">
        <f t="shared" ref="W11" si="30">+V11/U11</f>
        <v>#DIV/0!</v>
      </c>
      <c r="X11" s="40">
        <v>0</v>
      </c>
      <c r="Y11" s="40">
        <v>0</v>
      </c>
      <c r="Z11" s="49" t="e">
        <f t="shared" ref="Z11" si="31">+Y11/X11</f>
        <v>#DIV/0!</v>
      </c>
      <c r="AA11" s="40">
        <v>0</v>
      </c>
      <c r="AB11" s="40">
        <v>0</v>
      </c>
      <c r="AC11" s="49" t="e">
        <f t="shared" si="4"/>
        <v>#DIV/0!</v>
      </c>
      <c r="AD11" s="40">
        <v>0</v>
      </c>
      <c r="AE11" s="40">
        <v>0</v>
      </c>
      <c r="AF11" s="49" t="e">
        <f t="shared" ref="AF11" si="32">+AE11/AD11</f>
        <v>#DIV/0!</v>
      </c>
      <c r="AG11" s="40">
        <v>0</v>
      </c>
      <c r="AH11" s="40">
        <v>0</v>
      </c>
      <c r="AI11" s="49" t="e">
        <f t="shared" ref="AI11" si="33">+AH11/AG11</f>
        <v>#DIV/0!</v>
      </c>
      <c r="AJ11" s="40">
        <v>0</v>
      </c>
      <c r="AK11" s="40">
        <v>0</v>
      </c>
      <c r="AL11" s="49" t="e">
        <f t="shared" ref="AL11" si="34">+AK11/AJ11</f>
        <v>#DIV/0!</v>
      </c>
      <c r="AM11" s="40">
        <v>0</v>
      </c>
      <c r="AN11" s="40">
        <v>0</v>
      </c>
      <c r="AO11" s="49" t="e">
        <f t="shared" ref="AO11" si="35">+AN11/AM11</f>
        <v>#DIV/0!</v>
      </c>
      <c r="AP11" s="40">
        <v>0</v>
      </c>
      <c r="AQ11" s="40">
        <v>0</v>
      </c>
      <c r="AR11" s="49" t="e">
        <f t="shared" ref="AR11" si="36">+AQ11/AP11</f>
        <v>#DIV/0!</v>
      </c>
      <c r="AS11" s="40">
        <v>0</v>
      </c>
      <c r="AT11" s="40">
        <v>0</v>
      </c>
      <c r="AU11" s="49" t="e">
        <f t="shared" si="10"/>
        <v>#DIV/0!</v>
      </c>
      <c r="AV11" s="187">
        <f t="shared" si="13"/>
        <v>0</v>
      </c>
      <c r="AW11" s="187">
        <f t="shared" si="17"/>
        <v>0</v>
      </c>
      <c r="AX11" s="200" t="e">
        <f t="shared" si="18"/>
        <v>#DIV/0!</v>
      </c>
      <c r="AY11" s="201" t="str">
        <f t="shared" si="16"/>
        <v/>
      </c>
      <c r="AZ11" s="158" t="s">
        <v>391</v>
      </c>
      <c r="BA11" s="153" t="s">
        <v>392</v>
      </c>
      <c r="BB11" s="127" t="s">
        <v>585</v>
      </c>
      <c r="BC11" s="191" t="s">
        <v>554</v>
      </c>
      <c r="BD11" s="196">
        <v>0</v>
      </c>
      <c r="BE11" s="197">
        <v>0</v>
      </c>
      <c r="BF11" s="128" t="s">
        <v>473</v>
      </c>
      <c r="BG11" s="135" t="s">
        <v>485</v>
      </c>
      <c r="BH11" s="194" t="s">
        <v>709</v>
      </c>
      <c r="BI11" s="191" t="s">
        <v>554</v>
      </c>
      <c r="BJ11" s="199">
        <v>0</v>
      </c>
      <c r="BK11" s="169">
        <v>0</v>
      </c>
      <c r="BL11" s="45"/>
      <c r="BM11" s="45"/>
      <c r="BN11" s="45"/>
      <c r="BO11" s="45"/>
    </row>
    <row r="12" spans="2:67" ht="120" x14ac:dyDescent="0.2">
      <c r="B12" s="395"/>
      <c r="C12" s="139" t="s">
        <v>102</v>
      </c>
      <c r="D12" s="36" t="s">
        <v>103</v>
      </c>
      <c r="E12" s="37" t="s">
        <v>104</v>
      </c>
      <c r="F12" s="37" t="s">
        <v>80</v>
      </c>
      <c r="G12" s="37" t="s">
        <v>81</v>
      </c>
      <c r="H12" s="37" t="s">
        <v>105</v>
      </c>
      <c r="I12" s="47">
        <v>45809</v>
      </c>
      <c r="J12" s="47">
        <v>46022</v>
      </c>
      <c r="K12" s="39">
        <f>PTEP!$G$10/PTEP!$D$10</f>
        <v>1.408450704225352E-2</v>
      </c>
      <c r="L12" s="18">
        <v>0</v>
      </c>
      <c r="M12" s="18">
        <v>0</v>
      </c>
      <c r="N12" s="124" t="e">
        <f t="shared" si="12"/>
        <v>#DIV/0!</v>
      </c>
      <c r="O12" s="18">
        <v>0</v>
      </c>
      <c r="P12" s="18">
        <v>0</v>
      </c>
      <c r="Q12" s="124" t="e">
        <f t="shared" si="0"/>
        <v>#DIV/0!</v>
      </c>
      <c r="R12" s="18">
        <v>0</v>
      </c>
      <c r="S12" s="18">
        <v>0</v>
      </c>
      <c r="T12" s="124" t="e">
        <f t="shared" si="1"/>
        <v>#DIV/0!</v>
      </c>
      <c r="U12" s="40">
        <v>0</v>
      </c>
      <c r="V12" s="40">
        <v>0</v>
      </c>
      <c r="W12" s="41" t="e">
        <f t="shared" si="2"/>
        <v>#DIV/0!</v>
      </c>
      <c r="X12" s="40">
        <v>0</v>
      </c>
      <c r="Y12" s="40">
        <v>0</v>
      </c>
      <c r="Z12" s="41" t="e">
        <f t="shared" si="3"/>
        <v>#DIV/0!</v>
      </c>
      <c r="AA12" s="40">
        <v>0</v>
      </c>
      <c r="AB12" s="40">
        <v>0</v>
      </c>
      <c r="AC12" s="41" t="e">
        <f t="shared" si="4"/>
        <v>#DIV/0!</v>
      </c>
      <c r="AD12" s="40">
        <v>0</v>
      </c>
      <c r="AE12" s="40">
        <v>0</v>
      </c>
      <c r="AF12" s="41" t="e">
        <f t="shared" si="5"/>
        <v>#DIV/0!</v>
      </c>
      <c r="AG12" s="40">
        <v>0</v>
      </c>
      <c r="AH12" s="40">
        <v>0</v>
      </c>
      <c r="AI12" s="41" t="e">
        <f t="shared" si="6"/>
        <v>#DIV/0!</v>
      </c>
      <c r="AJ12" s="40">
        <v>1</v>
      </c>
      <c r="AK12" s="40">
        <v>0</v>
      </c>
      <c r="AL12" s="41">
        <f t="shared" si="7"/>
        <v>0</v>
      </c>
      <c r="AM12" s="40">
        <v>0</v>
      </c>
      <c r="AN12" s="40">
        <v>0</v>
      </c>
      <c r="AO12" s="41" t="e">
        <f t="shared" si="8"/>
        <v>#DIV/0!</v>
      </c>
      <c r="AP12" s="40">
        <v>0</v>
      </c>
      <c r="AQ12" s="40">
        <v>0</v>
      </c>
      <c r="AR12" s="41" t="e">
        <f t="shared" si="9"/>
        <v>#DIV/0!</v>
      </c>
      <c r="AS12" s="40">
        <v>0</v>
      </c>
      <c r="AT12" s="40">
        <v>0</v>
      </c>
      <c r="AU12" s="41" t="e">
        <f t="shared" si="10"/>
        <v>#DIV/0!</v>
      </c>
      <c r="AV12" s="187">
        <f t="shared" si="13"/>
        <v>1</v>
      </c>
      <c r="AW12" s="187">
        <f t="shared" si="17"/>
        <v>0</v>
      </c>
      <c r="AX12" s="188">
        <f t="shared" si="18"/>
        <v>0</v>
      </c>
      <c r="AY12" s="189">
        <f t="shared" si="16"/>
        <v>0</v>
      </c>
      <c r="AZ12" s="158" t="s">
        <v>393</v>
      </c>
      <c r="BA12" s="153" t="s">
        <v>394</v>
      </c>
      <c r="BB12" s="127" t="s">
        <v>586</v>
      </c>
      <c r="BC12" s="191" t="s">
        <v>554</v>
      </c>
      <c r="BD12" s="196">
        <v>0</v>
      </c>
      <c r="BE12" s="197">
        <v>0</v>
      </c>
      <c r="BF12" s="128" t="s">
        <v>473</v>
      </c>
      <c r="BG12" s="135" t="s">
        <v>486</v>
      </c>
      <c r="BH12" s="127" t="s">
        <v>609</v>
      </c>
      <c r="BI12" s="191" t="s">
        <v>554</v>
      </c>
      <c r="BJ12" s="203">
        <v>0</v>
      </c>
      <c r="BK12" s="169">
        <v>0</v>
      </c>
      <c r="BL12" s="45"/>
      <c r="BM12" s="45"/>
      <c r="BN12" s="45"/>
      <c r="BO12" s="45"/>
    </row>
    <row r="13" spans="2:67" ht="74.25" customHeight="1" x14ac:dyDescent="0.2">
      <c r="B13" s="395" t="s">
        <v>106</v>
      </c>
      <c r="C13" s="139" t="s">
        <v>107</v>
      </c>
      <c r="D13" s="50" t="s">
        <v>108</v>
      </c>
      <c r="E13" s="51" t="s">
        <v>109</v>
      </c>
      <c r="F13" s="51" t="s">
        <v>80</v>
      </c>
      <c r="G13" s="51" t="s">
        <v>81</v>
      </c>
      <c r="H13" s="51" t="s">
        <v>110</v>
      </c>
      <c r="I13" s="52">
        <v>45809</v>
      </c>
      <c r="J13" s="52">
        <v>46022</v>
      </c>
      <c r="K13" s="39">
        <f>PTEP!$G$10/PTEP!$D$10</f>
        <v>1.408450704225352E-2</v>
      </c>
      <c r="L13" s="18">
        <v>0</v>
      </c>
      <c r="M13" s="18">
        <v>0</v>
      </c>
      <c r="N13" s="124" t="e">
        <f t="shared" si="12"/>
        <v>#DIV/0!</v>
      </c>
      <c r="O13" s="18">
        <v>0</v>
      </c>
      <c r="P13" s="18">
        <v>0</v>
      </c>
      <c r="Q13" s="124" t="e">
        <f t="shared" si="0"/>
        <v>#DIV/0!</v>
      </c>
      <c r="R13" s="18">
        <v>0</v>
      </c>
      <c r="S13" s="18">
        <v>0</v>
      </c>
      <c r="T13" s="124" t="e">
        <f t="shared" si="1"/>
        <v>#DIV/0!</v>
      </c>
      <c r="U13" s="40">
        <v>0</v>
      </c>
      <c r="V13" s="40">
        <v>0</v>
      </c>
      <c r="W13" s="41" t="e">
        <f t="shared" si="2"/>
        <v>#DIV/0!</v>
      </c>
      <c r="X13" s="40">
        <v>0</v>
      </c>
      <c r="Y13" s="40">
        <v>0</v>
      </c>
      <c r="Z13" s="41" t="e">
        <f t="shared" si="3"/>
        <v>#DIV/0!</v>
      </c>
      <c r="AA13" s="40">
        <v>0</v>
      </c>
      <c r="AB13" s="40">
        <v>0</v>
      </c>
      <c r="AC13" s="41" t="e">
        <f t="shared" si="4"/>
        <v>#DIV/0!</v>
      </c>
      <c r="AD13" s="40">
        <v>0</v>
      </c>
      <c r="AE13" s="40">
        <v>0</v>
      </c>
      <c r="AF13" s="41" t="e">
        <f t="shared" si="5"/>
        <v>#DIV/0!</v>
      </c>
      <c r="AG13" s="40">
        <v>0</v>
      </c>
      <c r="AH13" s="40">
        <v>0</v>
      </c>
      <c r="AI13" s="41" t="e">
        <f t="shared" si="6"/>
        <v>#DIV/0!</v>
      </c>
      <c r="AJ13" s="40">
        <v>1</v>
      </c>
      <c r="AK13" s="40">
        <v>0</v>
      </c>
      <c r="AL13" s="41">
        <f t="shared" si="7"/>
        <v>0</v>
      </c>
      <c r="AM13" s="40">
        <v>0</v>
      </c>
      <c r="AN13" s="40">
        <v>0</v>
      </c>
      <c r="AO13" s="41" t="e">
        <f t="shared" si="8"/>
        <v>#DIV/0!</v>
      </c>
      <c r="AP13" s="40">
        <v>0</v>
      </c>
      <c r="AQ13" s="40">
        <v>0</v>
      </c>
      <c r="AR13" s="41" t="e">
        <f t="shared" si="9"/>
        <v>#DIV/0!</v>
      </c>
      <c r="AS13" s="40">
        <v>0</v>
      </c>
      <c r="AT13" s="40">
        <v>0</v>
      </c>
      <c r="AU13" s="41" t="e">
        <f t="shared" si="10"/>
        <v>#DIV/0!</v>
      </c>
      <c r="AV13" s="187">
        <f t="shared" si="13"/>
        <v>1</v>
      </c>
      <c r="AW13" s="187">
        <f t="shared" si="17"/>
        <v>0</v>
      </c>
      <c r="AX13" s="188">
        <f t="shared" si="18"/>
        <v>0</v>
      </c>
      <c r="AY13" s="189">
        <f t="shared" si="16"/>
        <v>0</v>
      </c>
      <c r="AZ13" s="158" t="s">
        <v>395</v>
      </c>
      <c r="BA13" s="153" t="s">
        <v>394</v>
      </c>
      <c r="BB13" s="127" t="s">
        <v>586</v>
      </c>
      <c r="BC13" s="191" t="s">
        <v>554</v>
      </c>
      <c r="BD13" s="196">
        <v>0</v>
      </c>
      <c r="BE13" s="197">
        <v>0</v>
      </c>
      <c r="BF13" s="127" t="s">
        <v>474</v>
      </c>
      <c r="BG13" s="135" t="s">
        <v>475</v>
      </c>
      <c r="BH13" s="127" t="s">
        <v>609</v>
      </c>
      <c r="BI13" s="191" t="s">
        <v>554</v>
      </c>
      <c r="BJ13" s="203">
        <f t="shared" ref="BJ13:BK15" si="37">AX13</f>
        <v>0</v>
      </c>
      <c r="BK13" s="169">
        <f t="shared" si="37"/>
        <v>0</v>
      </c>
      <c r="BL13" s="45"/>
      <c r="BM13" s="45"/>
      <c r="BN13" s="45"/>
      <c r="BO13" s="45"/>
    </row>
    <row r="14" spans="2:67" ht="172.5" x14ac:dyDescent="0.2">
      <c r="B14" s="395"/>
      <c r="C14" s="139" t="s">
        <v>111</v>
      </c>
      <c r="D14" s="36" t="s">
        <v>112</v>
      </c>
      <c r="E14" s="37" t="s">
        <v>113</v>
      </c>
      <c r="F14" s="37" t="s">
        <v>114</v>
      </c>
      <c r="G14" s="37" t="s">
        <v>81</v>
      </c>
      <c r="H14" s="37" t="s">
        <v>115</v>
      </c>
      <c r="I14" s="47">
        <v>45659</v>
      </c>
      <c r="J14" s="47">
        <v>46022</v>
      </c>
      <c r="K14" s="39">
        <f>PTEP!$G$10/PTEP!$D$10</f>
        <v>1.408450704225352E-2</v>
      </c>
      <c r="L14" s="18">
        <v>1</v>
      </c>
      <c r="M14" s="18">
        <v>1</v>
      </c>
      <c r="N14" s="170">
        <f t="shared" si="12"/>
        <v>1</v>
      </c>
      <c r="O14" s="18">
        <v>1</v>
      </c>
      <c r="P14" s="18">
        <v>1</v>
      </c>
      <c r="Q14" s="170">
        <f t="shared" si="0"/>
        <v>1</v>
      </c>
      <c r="R14" s="18">
        <v>1</v>
      </c>
      <c r="S14" s="18">
        <v>1</v>
      </c>
      <c r="T14" s="124">
        <f t="shared" si="1"/>
        <v>1</v>
      </c>
      <c r="U14" s="40">
        <v>1</v>
      </c>
      <c r="V14" s="40">
        <v>1</v>
      </c>
      <c r="W14" s="171">
        <f t="shared" si="2"/>
        <v>1</v>
      </c>
      <c r="X14" s="40">
        <v>1</v>
      </c>
      <c r="Y14" s="40">
        <v>1</v>
      </c>
      <c r="Z14" s="171">
        <f t="shared" si="3"/>
        <v>1</v>
      </c>
      <c r="AA14" s="40">
        <v>1</v>
      </c>
      <c r="AB14" s="40">
        <v>1</v>
      </c>
      <c r="AC14" s="171">
        <f t="shared" si="4"/>
        <v>1</v>
      </c>
      <c r="AD14" s="40">
        <v>1</v>
      </c>
      <c r="AE14" s="40">
        <v>0</v>
      </c>
      <c r="AF14" s="41">
        <f t="shared" si="5"/>
        <v>0</v>
      </c>
      <c r="AG14" s="40">
        <v>1</v>
      </c>
      <c r="AH14" s="40">
        <v>0</v>
      </c>
      <c r="AI14" s="41">
        <f t="shared" si="6"/>
        <v>0</v>
      </c>
      <c r="AJ14" s="40">
        <v>1</v>
      </c>
      <c r="AK14" s="40">
        <v>0</v>
      </c>
      <c r="AL14" s="41">
        <f t="shared" si="7"/>
        <v>0</v>
      </c>
      <c r="AM14" s="40">
        <v>0</v>
      </c>
      <c r="AN14" s="40">
        <v>0</v>
      </c>
      <c r="AO14" s="41" t="e">
        <f t="shared" si="8"/>
        <v>#DIV/0!</v>
      </c>
      <c r="AP14" s="40">
        <v>1</v>
      </c>
      <c r="AQ14" s="40">
        <v>0</v>
      </c>
      <c r="AR14" s="41">
        <f t="shared" si="9"/>
        <v>0</v>
      </c>
      <c r="AS14" s="40">
        <v>0</v>
      </c>
      <c r="AT14" s="40">
        <v>0</v>
      </c>
      <c r="AU14" s="41" t="e">
        <f t="shared" si="10"/>
        <v>#DIV/0!</v>
      </c>
      <c r="AV14" s="187">
        <f t="shared" si="13"/>
        <v>10</v>
      </c>
      <c r="AW14" s="187">
        <f t="shared" si="17"/>
        <v>6</v>
      </c>
      <c r="AX14" s="188">
        <f t="shared" si="18"/>
        <v>0.6</v>
      </c>
      <c r="AY14" s="189">
        <f t="shared" si="16"/>
        <v>8.4507042253521118E-3</v>
      </c>
      <c r="AZ14" s="161" t="s">
        <v>587</v>
      </c>
      <c r="BA14" s="149" t="s">
        <v>369</v>
      </c>
      <c r="BB14" s="127" t="s">
        <v>588</v>
      </c>
      <c r="BC14" s="191" t="s">
        <v>556</v>
      </c>
      <c r="BD14" s="196">
        <v>0.375</v>
      </c>
      <c r="BE14" s="197">
        <v>5.2816901408450703E-3</v>
      </c>
      <c r="BF14" s="130" t="s">
        <v>487</v>
      </c>
      <c r="BG14" s="129" t="s">
        <v>488</v>
      </c>
      <c r="BH14" s="127" t="s">
        <v>710</v>
      </c>
      <c r="BI14" s="198" t="s">
        <v>556</v>
      </c>
      <c r="BJ14" s="196">
        <f t="shared" si="37"/>
        <v>0.6</v>
      </c>
      <c r="BK14" s="169">
        <f t="shared" si="37"/>
        <v>8.4507042253521118E-3</v>
      </c>
      <c r="BL14" s="45"/>
      <c r="BM14" s="45"/>
      <c r="BN14" s="45"/>
      <c r="BO14" s="45"/>
    </row>
    <row r="15" spans="2:67" ht="151.9" customHeight="1" x14ac:dyDescent="0.2">
      <c r="B15" s="35" t="s">
        <v>116</v>
      </c>
      <c r="C15" s="139" t="s">
        <v>454</v>
      </c>
      <c r="D15" s="36" t="s">
        <v>589</v>
      </c>
      <c r="E15" s="37" t="s">
        <v>117</v>
      </c>
      <c r="F15" s="37" t="s">
        <v>80</v>
      </c>
      <c r="G15" s="37" t="s">
        <v>81</v>
      </c>
      <c r="H15" s="37" t="s">
        <v>118</v>
      </c>
      <c r="I15" s="47">
        <v>45689</v>
      </c>
      <c r="J15" s="47" t="s">
        <v>584</v>
      </c>
      <c r="K15" s="48">
        <f>PTEP!$G$10/PTEP!$D$10</f>
        <v>1.408450704225352E-2</v>
      </c>
      <c r="L15" s="18">
        <v>0</v>
      </c>
      <c r="M15" s="18">
        <v>0</v>
      </c>
      <c r="N15" s="125" t="e">
        <f t="shared" si="12"/>
        <v>#DIV/0!</v>
      </c>
      <c r="O15" s="18">
        <v>0</v>
      </c>
      <c r="P15" s="18">
        <v>0</v>
      </c>
      <c r="Q15" s="125" t="e">
        <f t="shared" si="0"/>
        <v>#DIV/0!</v>
      </c>
      <c r="R15" s="18">
        <v>0</v>
      </c>
      <c r="S15" s="18">
        <v>0</v>
      </c>
      <c r="T15" s="125" t="e">
        <f t="shared" si="1"/>
        <v>#DIV/0!</v>
      </c>
      <c r="U15" s="40">
        <v>0</v>
      </c>
      <c r="V15" s="40">
        <v>0</v>
      </c>
      <c r="W15" s="49" t="e">
        <f t="shared" si="2"/>
        <v>#DIV/0!</v>
      </c>
      <c r="X15" s="40">
        <v>0</v>
      </c>
      <c r="Y15" s="40">
        <v>0</v>
      </c>
      <c r="Z15" s="49" t="e">
        <f t="shared" si="3"/>
        <v>#DIV/0!</v>
      </c>
      <c r="AA15" s="40">
        <v>0</v>
      </c>
      <c r="AB15" s="40">
        <v>0</v>
      </c>
      <c r="AC15" s="49" t="e">
        <f t="shared" si="4"/>
        <v>#DIV/0!</v>
      </c>
      <c r="AD15" s="40">
        <v>1</v>
      </c>
      <c r="AE15" s="40">
        <v>0</v>
      </c>
      <c r="AF15" s="49">
        <f t="shared" si="5"/>
        <v>0</v>
      </c>
      <c r="AG15" s="40">
        <v>0</v>
      </c>
      <c r="AH15" s="40">
        <v>0</v>
      </c>
      <c r="AI15" s="49" t="e">
        <f t="shared" si="6"/>
        <v>#DIV/0!</v>
      </c>
      <c r="AJ15" s="40">
        <v>0</v>
      </c>
      <c r="AK15" s="40">
        <v>0</v>
      </c>
      <c r="AL15" s="49" t="e">
        <f t="shared" si="7"/>
        <v>#DIV/0!</v>
      </c>
      <c r="AM15" s="40">
        <v>0</v>
      </c>
      <c r="AN15" s="40">
        <v>0</v>
      </c>
      <c r="AO15" s="49" t="e">
        <f t="shared" si="8"/>
        <v>#DIV/0!</v>
      </c>
      <c r="AP15" s="40">
        <v>0</v>
      </c>
      <c r="AQ15" s="40">
        <v>0</v>
      </c>
      <c r="AR15" s="49" t="e">
        <f t="shared" si="9"/>
        <v>#DIV/0!</v>
      </c>
      <c r="AS15" s="40">
        <v>0</v>
      </c>
      <c r="AT15" s="40">
        <v>0</v>
      </c>
      <c r="AU15" s="49" t="e">
        <f t="shared" si="10"/>
        <v>#DIV/0!</v>
      </c>
      <c r="AV15" s="187">
        <f>L15+O15+R15+U15+X15+AA15+AD15+AG15+AJ15+AM15+AP15+AS15</f>
        <v>1</v>
      </c>
      <c r="AW15" s="187">
        <f t="shared" si="17"/>
        <v>0</v>
      </c>
      <c r="AX15" s="200">
        <f t="shared" si="18"/>
        <v>0</v>
      </c>
      <c r="AY15" s="201">
        <f t="shared" si="16"/>
        <v>0</v>
      </c>
      <c r="AZ15" s="128" t="s">
        <v>445</v>
      </c>
      <c r="BA15" s="149" t="s">
        <v>561</v>
      </c>
      <c r="BB15" s="127" t="s">
        <v>574</v>
      </c>
      <c r="BC15" s="191" t="s">
        <v>554</v>
      </c>
      <c r="BD15" s="196">
        <v>0</v>
      </c>
      <c r="BE15" s="197">
        <v>0</v>
      </c>
      <c r="BF15" s="128" t="s">
        <v>473</v>
      </c>
      <c r="BG15" s="135" t="s">
        <v>489</v>
      </c>
      <c r="BH15" s="127" t="s">
        <v>610</v>
      </c>
      <c r="BI15" s="191" t="s">
        <v>554</v>
      </c>
      <c r="BJ15" s="203">
        <f t="shared" si="37"/>
        <v>0</v>
      </c>
      <c r="BK15" s="169">
        <f t="shared" si="37"/>
        <v>0</v>
      </c>
      <c r="BL15" s="45"/>
      <c r="BM15" s="45"/>
      <c r="BN15" s="45"/>
      <c r="BO15" s="45"/>
    </row>
    <row r="16" spans="2:67" ht="72.75" customHeight="1" x14ac:dyDescent="0.2">
      <c r="B16" s="395" t="s">
        <v>119</v>
      </c>
      <c r="C16" s="139" t="s">
        <v>120</v>
      </c>
      <c r="D16" s="36" t="s">
        <v>121</v>
      </c>
      <c r="E16" s="53" t="s">
        <v>122</v>
      </c>
      <c r="F16" s="53" t="s">
        <v>123</v>
      </c>
      <c r="G16" s="53" t="s">
        <v>124</v>
      </c>
      <c r="H16" s="53" t="s">
        <v>125</v>
      </c>
      <c r="I16" s="54">
        <v>45691</v>
      </c>
      <c r="J16" s="54">
        <v>45716</v>
      </c>
      <c r="K16" s="39">
        <f>PTEP!$G$10/PTEP!$D$10</f>
        <v>1.408450704225352E-2</v>
      </c>
      <c r="L16" s="18">
        <v>0</v>
      </c>
      <c r="M16" s="18">
        <v>0</v>
      </c>
      <c r="N16" s="124" t="e">
        <f t="shared" si="12"/>
        <v>#DIV/0!</v>
      </c>
      <c r="O16" s="18">
        <v>0</v>
      </c>
      <c r="P16" s="18">
        <v>0</v>
      </c>
      <c r="Q16" s="124" t="e">
        <f t="shared" si="0"/>
        <v>#DIV/0!</v>
      </c>
      <c r="R16" s="18">
        <v>1</v>
      </c>
      <c r="S16" s="18">
        <v>1</v>
      </c>
      <c r="T16" s="124">
        <f t="shared" si="1"/>
        <v>1</v>
      </c>
      <c r="U16" s="40">
        <v>0</v>
      </c>
      <c r="V16" s="40">
        <v>0</v>
      </c>
      <c r="W16" s="41" t="e">
        <f t="shared" si="2"/>
        <v>#DIV/0!</v>
      </c>
      <c r="X16" s="40">
        <v>0</v>
      </c>
      <c r="Y16" s="40">
        <v>0</v>
      </c>
      <c r="Z16" s="41" t="e">
        <f t="shared" si="3"/>
        <v>#DIV/0!</v>
      </c>
      <c r="AA16" s="40">
        <v>0</v>
      </c>
      <c r="AB16" s="40">
        <v>0</v>
      </c>
      <c r="AC16" s="41" t="e">
        <f t="shared" si="4"/>
        <v>#DIV/0!</v>
      </c>
      <c r="AD16" s="40">
        <v>0</v>
      </c>
      <c r="AE16" s="40">
        <v>0</v>
      </c>
      <c r="AF16" s="41" t="e">
        <f t="shared" si="5"/>
        <v>#DIV/0!</v>
      </c>
      <c r="AG16" s="40">
        <v>0</v>
      </c>
      <c r="AH16" s="40">
        <v>0</v>
      </c>
      <c r="AI16" s="41" t="e">
        <f t="shared" si="6"/>
        <v>#DIV/0!</v>
      </c>
      <c r="AJ16" s="40">
        <v>0</v>
      </c>
      <c r="AK16" s="40">
        <v>0</v>
      </c>
      <c r="AL16" s="41" t="e">
        <f t="shared" si="7"/>
        <v>#DIV/0!</v>
      </c>
      <c r="AM16" s="40">
        <v>0</v>
      </c>
      <c r="AN16" s="40">
        <v>0</v>
      </c>
      <c r="AO16" s="41" t="e">
        <f t="shared" si="8"/>
        <v>#DIV/0!</v>
      </c>
      <c r="AP16" s="40">
        <v>0</v>
      </c>
      <c r="AQ16" s="40">
        <v>0</v>
      </c>
      <c r="AR16" s="41" t="e">
        <f t="shared" si="9"/>
        <v>#DIV/0!</v>
      </c>
      <c r="AS16" s="40">
        <v>0</v>
      </c>
      <c r="AT16" s="40">
        <v>0</v>
      </c>
      <c r="AU16" s="41" t="e">
        <f t="shared" si="10"/>
        <v>#DIV/0!</v>
      </c>
      <c r="AV16" s="187">
        <f t="shared" si="13"/>
        <v>1</v>
      </c>
      <c r="AW16" s="187">
        <f t="shared" si="17"/>
        <v>1</v>
      </c>
      <c r="AX16" s="188">
        <f t="shared" si="18"/>
        <v>1</v>
      </c>
      <c r="AY16" s="189">
        <f t="shared" si="16"/>
        <v>1.408450704225352E-2</v>
      </c>
      <c r="AZ16" s="158" t="s">
        <v>396</v>
      </c>
      <c r="BA16" s="149" t="s">
        <v>397</v>
      </c>
      <c r="BB16" s="127" t="s">
        <v>590</v>
      </c>
      <c r="BC16" s="198" t="s">
        <v>556</v>
      </c>
      <c r="BD16" s="196">
        <v>1</v>
      </c>
      <c r="BE16" s="197">
        <v>1.408450704225352E-2</v>
      </c>
      <c r="BF16" s="128" t="s">
        <v>476</v>
      </c>
      <c r="BG16" s="127" t="s">
        <v>490</v>
      </c>
      <c r="BH16" s="135" t="s">
        <v>570</v>
      </c>
      <c r="BI16" s="167" t="s">
        <v>601</v>
      </c>
      <c r="BJ16" s="196">
        <v>1</v>
      </c>
      <c r="BK16" s="169">
        <f t="shared" ref="BK16:BK23" si="38">AY16</f>
        <v>1.408450704225352E-2</v>
      </c>
      <c r="BL16" s="45"/>
      <c r="BM16" s="45"/>
      <c r="BN16" s="45"/>
      <c r="BO16" s="45"/>
    </row>
    <row r="17" spans="2:67" ht="76.150000000000006" customHeight="1" x14ac:dyDescent="0.2">
      <c r="B17" s="395"/>
      <c r="C17" s="139" t="s">
        <v>455</v>
      </c>
      <c r="D17" s="36" t="s">
        <v>591</v>
      </c>
      <c r="E17" s="53" t="s">
        <v>126</v>
      </c>
      <c r="F17" s="53" t="s">
        <v>123</v>
      </c>
      <c r="G17" s="53" t="s">
        <v>124</v>
      </c>
      <c r="H17" s="53" t="s">
        <v>127</v>
      </c>
      <c r="I17" s="54">
        <v>45689</v>
      </c>
      <c r="J17" s="54" t="s">
        <v>592</v>
      </c>
      <c r="K17" s="48">
        <f>PTEP!$G$10/PTEP!$D$10</f>
        <v>1.408450704225352E-2</v>
      </c>
      <c r="L17" s="18">
        <v>0</v>
      </c>
      <c r="M17" s="18">
        <v>0</v>
      </c>
      <c r="N17" s="125" t="e">
        <f t="shared" si="12"/>
        <v>#DIV/0!</v>
      </c>
      <c r="O17" s="18">
        <v>0</v>
      </c>
      <c r="P17" s="18">
        <v>0</v>
      </c>
      <c r="Q17" s="125" t="e">
        <f t="shared" si="0"/>
        <v>#DIV/0!</v>
      </c>
      <c r="R17" s="18">
        <v>0</v>
      </c>
      <c r="S17" s="18">
        <v>0</v>
      </c>
      <c r="T17" s="125" t="e">
        <f t="shared" si="1"/>
        <v>#DIV/0!</v>
      </c>
      <c r="U17" s="40">
        <v>0</v>
      </c>
      <c r="V17" s="40">
        <v>0</v>
      </c>
      <c r="W17" s="49" t="e">
        <f t="shared" si="2"/>
        <v>#DIV/0!</v>
      </c>
      <c r="X17" s="40">
        <v>0</v>
      </c>
      <c r="Y17" s="40">
        <v>0</v>
      </c>
      <c r="Z17" s="49" t="e">
        <f t="shared" si="3"/>
        <v>#DIV/0!</v>
      </c>
      <c r="AA17" s="40">
        <v>0</v>
      </c>
      <c r="AB17" s="40">
        <v>0</v>
      </c>
      <c r="AC17" s="49" t="e">
        <f t="shared" si="4"/>
        <v>#DIV/0!</v>
      </c>
      <c r="AD17" s="40">
        <v>1</v>
      </c>
      <c r="AE17" s="40">
        <v>0</v>
      </c>
      <c r="AF17" s="49">
        <f t="shared" si="5"/>
        <v>0</v>
      </c>
      <c r="AG17" s="40">
        <v>0</v>
      </c>
      <c r="AH17" s="40">
        <v>0</v>
      </c>
      <c r="AI17" s="49" t="e">
        <f t="shared" si="6"/>
        <v>#DIV/0!</v>
      </c>
      <c r="AJ17" s="40">
        <v>0</v>
      </c>
      <c r="AK17" s="40">
        <v>0</v>
      </c>
      <c r="AL17" s="49" t="e">
        <f t="shared" si="7"/>
        <v>#DIV/0!</v>
      </c>
      <c r="AM17" s="40">
        <v>0</v>
      </c>
      <c r="AN17" s="40">
        <v>0</v>
      </c>
      <c r="AO17" s="49" t="e">
        <f t="shared" si="8"/>
        <v>#DIV/0!</v>
      </c>
      <c r="AP17" s="40">
        <v>0</v>
      </c>
      <c r="AQ17" s="40">
        <v>0</v>
      </c>
      <c r="AR17" s="49" t="e">
        <f t="shared" si="9"/>
        <v>#DIV/0!</v>
      </c>
      <c r="AS17" s="40">
        <v>0</v>
      </c>
      <c r="AT17" s="40">
        <v>0</v>
      </c>
      <c r="AU17" s="49" t="e">
        <f t="shared" si="10"/>
        <v>#DIV/0!</v>
      </c>
      <c r="AV17" s="187">
        <v>1</v>
      </c>
      <c r="AW17" s="187">
        <f t="shared" si="17"/>
        <v>0</v>
      </c>
      <c r="AX17" s="200">
        <f t="shared" si="18"/>
        <v>0</v>
      </c>
      <c r="AY17" s="201">
        <f t="shared" si="16"/>
        <v>0</v>
      </c>
      <c r="AZ17" s="158" t="s">
        <v>398</v>
      </c>
      <c r="BA17" s="149" t="s">
        <v>370</v>
      </c>
      <c r="BB17" s="127" t="s">
        <v>593</v>
      </c>
      <c r="BC17" s="195" t="s">
        <v>559</v>
      </c>
      <c r="BD17" s="196">
        <v>0</v>
      </c>
      <c r="BE17" s="197">
        <v>0</v>
      </c>
      <c r="BF17" s="127" t="s">
        <v>477</v>
      </c>
      <c r="BG17" s="129" t="s">
        <v>488</v>
      </c>
      <c r="BH17" s="127" t="s">
        <v>611</v>
      </c>
      <c r="BI17" s="191" t="s">
        <v>554</v>
      </c>
      <c r="BJ17" s="203">
        <f>AX17</f>
        <v>0</v>
      </c>
      <c r="BK17" s="169">
        <f t="shared" si="38"/>
        <v>0</v>
      </c>
      <c r="BL17" s="45"/>
      <c r="BM17" s="45"/>
      <c r="BN17" s="45"/>
      <c r="BO17" s="45"/>
    </row>
    <row r="18" spans="2:67" ht="103.15" customHeight="1" x14ac:dyDescent="0.2">
      <c r="B18" s="395"/>
      <c r="C18" s="139" t="s">
        <v>456</v>
      </c>
      <c r="D18" s="36" t="s">
        <v>594</v>
      </c>
      <c r="E18" s="53" t="s">
        <v>128</v>
      </c>
      <c r="F18" s="53" t="s">
        <v>123</v>
      </c>
      <c r="G18" s="53" t="s">
        <v>124</v>
      </c>
      <c r="H18" s="53" t="s">
        <v>129</v>
      </c>
      <c r="I18" s="54">
        <v>45689</v>
      </c>
      <c r="J18" s="54" t="s">
        <v>592</v>
      </c>
      <c r="K18" s="48">
        <f>PTEP!$G$10/PTEP!$D$10</f>
        <v>1.408450704225352E-2</v>
      </c>
      <c r="L18" s="18">
        <v>0</v>
      </c>
      <c r="M18" s="18">
        <v>0</v>
      </c>
      <c r="N18" s="125" t="e">
        <f t="shared" si="12"/>
        <v>#DIV/0!</v>
      </c>
      <c r="O18" s="18">
        <v>0</v>
      </c>
      <c r="P18" s="18">
        <v>0</v>
      </c>
      <c r="Q18" s="125" t="e">
        <f t="shared" si="0"/>
        <v>#DIV/0!</v>
      </c>
      <c r="R18" s="18">
        <v>0</v>
      </c>
      <c r="S18" s="18">
        <v>0</v>
      </c>
      <c r="T18" s="125" t="e">
        <f t="shared" si="1"/>
        <v>#DIV/0!</v>
      </c>
      <c r="U18" s="40">
        <v>0</v>
      </c>
      <c r="V18" s="40">
        <v>0</v>
      </c>
      <c r="W18" s="49" t="e">
        <f t="shared" si="2"/>
        <v>#DIV/0!</v>
      </c>
      <c r="X18" s="40">
        <v>0.5</v>
      </c>
      <c r="Y18" s="40">
        <v>0.5</v>
      </c>
      <c r="Z18" s="49">
        <f t="shared" si="3"/>
        <v>1</v>
      </c>
      <c r="AA18" s="40">
        <v>0</v>
      </c>
      <c r="AB18" s="40">
        <v>0</v>
      </c>
      <c r="AC18" s="49" t="e">
        <f t="shared" si="4"/>
        <v>#DIV/0!</v>
      </c>
      <c r="AD18" s="40">
        <v>0</v>
      </c>
      <c r="AE18" s="40">
        <v>0</v>
      </c>
      <c r="AF18" s="49" t="e">
        <f t="shared" si="5"/>
        <v>#DIV/0!</v>
      </c>
      <c r="AG18" s="40">
        <v>0</v>
      </c>
      <c r="AH18" s="40">
        <v>0</v>
      </c>
      <c r="AI18" s="49" t="e">
        <f t="shared" si="6"/>
        <v>#DIV/0!</v>
      </c>
      <c r="AJ18" s="40">
        <v>0</v>
      </c>
      <c r="AK18" s="40">
        <v>0</v>
      </c>
      <c r="AL18" s="49" t="e">
        <f t="shared" si="7"/>
        <v>#DIV/0!</v>
      </c>
      <c r="AM18" s="168">
        <v>0.5</v>
      </c>
      <c r="AN18" s="40">
        <v>0</v>
      </c>
      <c r="AO18" s="49">
        <f t="shared" si="8"/>
        <v>0</v>
      </c>
      <c r="AP18" s="40">
        <v>0</v>
      </c>
      <c r="AQ18" s="40">
        <v>0</v>
      </c>
      <c r="AR18" s="49" t="e">
        <f t="shared" si="9"/>
        <v>#DIV/0!</v>
      </c>
      <c r="AS18" s="40">
        <v>0</v>
      </c>
      <c r="AT18" s="40">
        <v>0</v>
      </c>
      <c r="AU18" s="49" t="e">
        <f t="shared" si="10"/>
        <v>#DIV/0!</v>
      </c>
      <c r="AV18" s="187">
        <f t="shared" si="13"/>
        <v>1</v>
      </c>
      <c r="AW18" s="187">
        <f t="shared" si="17"/>
        <v>0.5</v>
      </c>
      <c r="AX18" s="200">
        <f t="shared" si="18"/>
        <v>0.5</v>
      </c>
      <c r="AY18" s="201">
        <f t="shared" si="16"/>
        <v>7.0422535211267599E-3</v>
      </c>
      <c r="AZ18" s="158" t="s">
        <v>399</v>
      </c>
      <c r="BA18" s="149" t="s">
        <v>369</v>
      </c>
      <c r="BB18" s="127" t="s">
        <v>595</v>
      </c>
      <c r="BC18" s="195" t="s">
        <v>559</v>
      </c>
      <c r="BD18" s="196">
        <v>0</v>
      </c>
      <c r="BE18" s="197">
        <v>0</v>
      </c>
      <c r="BF18" s="127" t="s">
        <v>491</v>
      </c>
      <c r="BG18" s="129" t="s">
        <v>488</v>
      </c>
      <c r="BH18" s="127" t="s">
        <v>612</v>
      </c>
      <c r="BI18" s="191" t="s">
        <v>554</v>
      </c>
      <c r="BJ18" s="203">
        <f>AX18</f>
        <v>0.5</v>
      </c>
      <c r="BK18" s="169">
        <f t="shared" si="38"/>
        <v>7.0422535211267599E-3</v>
      </c>
      <c r="BL18" s="45"/>
      <c r="BM18" s="45"/>
      <c r="BN18" s="45"/>
      <c r="BO18" s="45"/>
    </row>
    <row r="19" spans="2:67" ht="69.75" customHeight="1" x14ac:dyDescent="0.2">
      <c r="B19" s="395"/>
      <c r="C19" s="139" t="s">
        <v>130</v>
      </c>
      <c r="D19" s="55" t="s">
        <v>131</v>
      </c>
      <c r="E19" s="53" t="s">
        <v>132</v>
      </c>
      <c r="F19" s="53" t="s">
        <v>123</v>
      </c>
      <c r="G19" s="53" t="s">
        <v>124</v>
      </c>
      <c r="H19" s="53" t="s">
        <v>133</v>
      </c>
      <c r="I19" s="54">
        <v>45717</v>
      </c>
      <c r="J19" s="54">
        <v>45747</v>
      </c>
      <c r="K19" s="39">
        <f>PTEP!$G$10/PTEP!$D$10</f>
        <v>1.408450704225352E-2</v>
      </c>
      <c r="L19" s="18">
        <v>0</v>
      </c>
      <c r="M19" s="18">
        <v>0</v>
      </c>
      <c r="N19" s="124" t="e">
        <f t="shared" si="12"/>
        <v>#DIV/0!</v>
      </c>
      <c r="O19" s="18">
        <v>0</v>
      </c>
      <c r="P19" s="18">
        <v>0</v>
      </c>
      <c r="Q19" s="124" t="e">
        <f t="shared" si="0"/>
        <v>#DIV/0!</v>
      </c>
      <c r="R19" s="18">
        <v>2</v>
      </c>
      <c r="S19" s="18">
        <v>2</v>
      </c>
      <c r="T19" s="124">
        <f t="shared" si="1"/>
        <v>1</v>
      </c>
      <c r="U19" s="40">
        <v>0</v>
      </c>
      <c r="V19" s="40">
        <v>0</v>
      </c>
      <c r="W19" s="41" t="e">
        <f t="shared" si="2"/>
        <v>#DIV/0!</v>
      </c>
      <c r="X19" s="40">
        <v>0</v>
      </c>
      <c r="Y19" s="40">
        <v>0</v>
      </c>
      <c r="Z19" s="41" t="e">
        <f t="shared" si="3"/>
        <v>#DIV/0!</v>
      </c>
      <c r="AA19" s="40">
        <v>0</v>
      </c>
      <c r="AB19" s="40">
        <v>0</v>
      </c>
      <c r="AC19" s="41" t="e">
        <f t="shared" si="4"/>
        <v>#DIV/0!</v>
      </c>
      <c r="AD19" s="40">
        <v>0</v>
      </c>
      <c r="AE19" s="40">
        <v>0</v>
      </c>
      <c r="AF19" s="41" t="e">
        <f t="shared" si="5"/>
        <v>#DIV/0!</v>
      </c>
      <c r="AG19" s="40">
        <v>0</v>
      </c>
      <c r="AH19" s="40">
        <v>0</v>
      </c>
      <c r="AI19" s="41" t="e">
        <f t="shared" si="6"/>
        <v>#DIV/0!</v>
      </c>
      <c r="AJ19" s="40">
        <v>0</v>
      </c>
      <c r="AK19" s="40">
        <v>0</v>
      </c>
      <c r="AL19" s="41" t="e">
        <f t="shared" si="7"/>
        <v>#DIV/0!</v>
      </c>
      <c r="AM19" s="40">
        <v>0</v>
      </c>
      <c r="AN19" s="40">
        <v>0</v>
      </c>
      <c r="AO19" s="41" t="e">
        <f t="shared" si="8"/>
        <v>#DIV/0!</v>
      </c>
      <c r="AP19" s="40">
        <v>0</v>
      </c>
      <c r="AQ19" s="40">
        <v>0</v>
      </c>
      <c r="AR19" s="41" t="e">
        <f t="shared" si="9"/>
        <v>#DIV/0!</v>
      </c>
      <c r="AS19" s="40">
        <v>0</v>
      </c>
      <c r="AT19" s="40">
        <v>0</v>
      </c>
      <c r="AU19" s="41" t="e">
        <f t="shared" si="10"/>
        <v>#DIV/0!</v>
      </c>
      <c r="AV19" s="187">
        <f t="shared" si="13"/>
        <v>2</v>
      </c>
      <c r="AW19" s="187">
        <f t="shared" si="17"/>
        <v>2</v>
      </c>
      <c r="AX19" s="188">
        <f t="shared" si="18"/>
        <v>1</v>
      </c>
      <c r="AY19" s="189">
        <f t="shared" si="16"/>
        <v>1.408450704225352E-2</v>
      </c>
      <c r="AZ19" s="163" t="s">
        <v>562</v>
      </c>
      <c r="BA19" s="149" t="s">
        <v>369</v>
      </c>
      <c r="BB19" s="127" t="s">
        <v>596</v>
      </c>
      <c r="BC19" s="198" t="s">
        <v>556</v>
      </c>
      <c r="BD19" s="196">
        <v>1</v>
      </c>
      <c r="BE19" s="197">
        <v>1.408450704225352E-2</v>
      </c>
      <c r="BF19" s="128" t="s">
        <v>476</v>
      </c>
      <c r="BG19" s="127" t="s">
        <v>490</v>
      </c>
      <c r="BH19" s="135" t="s">
        <v>570</v>
      </c>
      <c r="BI19" s="167" t="s">
        <v>601</v>
      </c>
      <c r="BJ19" s="196">
        <v>1</v>
      </c>
      <c r="BK19" s="197">
        <f t="shared" si="38"/>
        <v>1.408450704225352E-2</v>
      </c>
      <c r="BL19" s="45"/>
      <c r="BM19" s="45"/>
      <c r="BN19" s="45"/>
      <c r="BO19" s="45"/>
    </row>
    <row r="20" spans="2:67" ht="133.15" customHeight="1" x14ac:dyDescent="0.2">
      <c r="B20" s="395"/>
      <c r="C20" s="139" t="s">
        <v>134</v>
      </c>
      <c r="D20" s="55" t="s">
        <v>135</v>
      </c>
      <c r="E20" s="53" t="s">
        <v>136</v>
      </c>
      <c r="F20" s="53" t="s">
        <v>123</v>
      </c>
      <c r="G20" s="53" t="s">
        <v>124</v>
      </c>
      <c r="H20" s="53" t="s">
        <v>137</v>
      </c>
      <c r="I20" s="54">
        <v>45749</v>
      </c>
      <c r="J20" s="54">
        <v>45777</v>
      </c>
      <c r="K20" s="39">
        <f>PTEP!$G$10/PTEP!$D$10</f>
        <v>1.408450704225352E-2</v>
      </c>
      <c r="L20" s="18">
        <v>0</v>
      </c>
      <c r="M20" s="18">
        <v>0</v>
      </c>
      <c r="N20" s="124" t="e">
        <f t="shared" si="12"/>
        <v>#DIV/0!</v>
      </c>
      <c r="O20" s="18">
        <v>0</v>
      </c>
      <c r="P20" s="18">
        <v>0</v>
      </c>
      <c r="Q20" s="124" t="e">
        <f t="shared" si="0"/>
        <v>#DIV/0!</v>
      </c>
      <c r="R20" s="18">
        <v>0</v>
      </c>
      <c r="S20" s="18">
        <v>0</v>
      </c>
      <c r="T20" s="124" t="e">
        <f t="shared" si="1"/>
        <v>#DIV/0!</v>
      </c>
      <c r="U20" s="168">
        <v>1</v>
      </c>
      <c r="V20" s="168">
        <v>0</v>
      </c>
      <c r="W20" s="171">
        <f t="shared" si="2"/>
        <v>0</v>
      </c>
      <c r="X20" s="40">
        <v>0</v>
      </c>
      <c r="Y20" s="40">
        <v>0</v>
      </c>
      <c r="Z20" s="41" t="e">
        <f t="shared" si="3"/>
        <v>#DIV/0!</v>
      </c>
      <c r="AA20" s="40">
        <v>0</v>
      </c>
      <c r="AB20" s="40">
        <v>0</v>
      </c>
      <c r="AC20" s="41" t="e">
        <f t="shared" si="4"/>
        <v>#DIV/0!</v>
      </c>
      <c r="AD20" s="40">
        <v>0</v>
      </c>
      <c r="AE20" s="40">
        <v>0</v>
      </c>
      <c r="AF20" s="41" t="e">
        <f t="shared" si="5"/>
        <v>#DIV/0!</v>
      </c>
      <c r="AG20" s="40">
        <v>0</v>
      </c>
      <c r="AH20" s="40">
        <v>0</v>
      </c>
      <c r="AI20" s="41" t="e">
        <f t="shared" si="6"/>
        <v>#DIV/0!</v>
      </c>
      <c r="AJ20" s="40">
        <v>0</v>
      </c>
      <c r="AK20" s="40">
        <v>0</v>
      </c>
      <c r="AL20" s="41" t="e">
        <f t="shared" si="7"/>
        <v>#DIV/0!</v>
      </c>
      <c r="AM20" s="40">
        <v>0</v>
      </c>
      <c r="AN20" s="40">
        <v>0</v>
      </c>
      <c r="AO20" s="41" t="e">
        <f t="shared" si="8"/>
        <v>#DIV/0!</v>
      </c>
      <c r="AP20" s="40">
        <v>0</v>
      </c>
      <c r="AQ20" s="40">
        <v>0</v>
      </c>
      <c r="AR20" s="41" t="e">
        <f t="shared" si="9"/>
        <v>#DIV/0!</v>
      </c>
      <c r="AS20" s="40">
        <v>0</v>
      </c>
      <c r="AT20" s="40">
        <v>0</v>
      </c>
      <c r="AU20" s="41" t="e">
        <f t="shared" si="10"/>
        <v>#DIV/0!</v>
      </c>
      <c r="AV20" s="187">
        <f t="shared" si="13"/>
        <v>1</v>
      </c>
      <c r="AW20" s="187">
        <f t="shared" si="17"/>
        <v>0</v>
      </c>
      <c r="AX20" s="188">
        <f t="shared" si="18"/>
        <v>0</v>
      </c>
      <c r="AY20" s="189">
        <f t="shared" si="16"/>
        <v>0</v>
      </c>
      <c r="AZ20" s="158" t="s">
        <v>400</v>
      </c>
      <c r="BA20" s="153" t="s">
        <v>401</v>
      </c>
      <c r="BB20" s="127" t="s">
        <v>597</v>
      </c>
      <c r="BC20" s="191" t="s">
        <v>554</v>
      </c>
      <c r="BD20" s="196">
        <v>0</v>
      </c>
      <c r="BE20" s="197">
        <v>0</v>
      </c>
      <c r="BF20" s="127" t="s">
        <v>472</v>
      </c>
      <c r="BG20" s="127" t="s">
        <v>492</v>
      </c>
      <c r="BH20" s="127" t="s">
        <v>711</v>
      </c>
      <c r="BI20" s="204" t="s">
        <v>572</v>
      </c>
      <c r="BJ20" s="205">
        <f>AX20</f>
        <v>0</v>
      </c>
      <c r="BK20" s="169">
        <f t="shared" si="38"/>
        <v>0</v>
      </c>
      <c r="BL20" s="45"/>
      <c r="BM20" s="45"/>
      <c r="BN20" s="45"/>
      <c r="BO20" s="45"/>
    </row>
    <row r="21" spans="2:67" ht="114.75" x14ac:dyDescent="0.2">
      <c r="B21" s="395"/>
      <c r="C21" s="139" t="s">
        <v>138</v>
      </c>
      <c r="D21" s="55" t="s">
        <v>371</v>
      </c>
      <c r="E21" s="53" t="s">
        <v>139</v>
      </c>
      <c r="F21" s="53" t="s">
        <v>123</v>
      </c>
      <c r="G21" s="53" t="s">
        <v>124</v>
      </c>
      <c r="H21" s="53" t="s">
        <v>140</v>
      </c>
      <c r="I21" s="54">
        <v>45778</v>
      </c>
      <c r="J21" s="54">
        <v>45808</v>
      </c>
      <c r="K21" s="39">
        <f>PTEP!$G$10/PTEP!$D$10</f>
        <v>1.408450704225352E-2</v>
      </c>
      <c r="L21" s="18">
        <v>0</v>
      </c>
      <c r="M21" s="18">
        <v>0</v>
      </c>
      <c r="N21" s="124" t="e">
        <f t="shared" si="12"/>
        <v>#DIV/0!</v>
      </c>
      <c r="O21" s="18">
        <v>0</v>
      </c>
      <c r="P21" s="18">
        <v>0</v>
      </c>
      <c r="Q21" s="124" t="e">
        <f t="shared" si="0"/>
        <v>#DIV/0!</v>
      </c>
      <c r="R21" s="18">
        <v>0</v>
      </c>
      <c r="S21" s="18">
        <v>0</v>
      </c>
      <c r="T21" s="124" t="e">
        <f t="shared" si="1"/>
        <v>#DIV/0!</v>
      </c>
      <c r="U21" s="40">
        <v>0</v>
      </c>
      <c r="V21" s="40">
        <v>0</v>
      </c>
      <c r="W21" s="41" t="e">
        <f t="shared" si="2"/>
        <v>#DIV/0!</v>
      </c>
      <c r="X21" s="168">
        <v>1</v>
      </c>
      <c r="Y21" s="168">
        <v>0</v>
      </c>
      <c r="Z21" s="171">
        <f t="shared" si="3"/>
        <v>0</v>
      </c>
      <c r="AA21" s="40">
        <v>0</v>
      </c>
      <c r="AB21" s="40">
        <v>0</v>
      </c>
      <c r="AC21" s="41" t="e">
        <f t="shared" si="4"/>
        <v>#DIV/0!</v>
      </c>
      <c r="AD21" s="40">
        <v>0</v>
      </c>
      <c r="AE21" s="40">
        <v>0</v>
      </c>
      <c r="AF21" s="41" t="e">
        <f t="shared" si="5"/>
        <v>#DIV/0!</v>
      </c>
      <c r="AG21" s="40">
        <v>0</v>
      </c>
      <c r="AH21" s="40">
        <v>0</v>
      </c>
      <c r="AI21" s="41" t="e">
        <f t="shared" si="6"/>
        <v>#DIV/0!</v>
      </c>
      <c r="AJ21" s="40">
        <v>0</v>
      </c>
      <c r="AK21" s="40">
        <v>0</v>
      </c>
      <c r="AL21" s="41" t="e">
        <f t="shared" si="7"/>
        <v>#DIV/0!</v>
      </c>
      <c r="AM21" s="40">
        <v>0</v>
      </c>
      <c r="AN21" s="40">
        <v>0</v>
      </c>
      <c r="AO21" s="41" t="e">
        <f t="shared" si="8"/>
        <v>#DIV/0!</v>
      </c>
      <c r="AP21" s="40">
        <v>0</v>
      </c>
      <c r="AQ21" s="40">
        <v>0</v>
      </c>
      <c r="AR21" s="41" t="e">
        <f t="shared" si="9"/>
        <v>#DIV/0!</v>
      </c>
      <c r="AS21" s="40">
        <v>0</v>
      </c>
      <c r="AT21" s="40">
        <v>0</v>
      </c>
      <c r="AU21" s="41" t="e">
        <f t="shared" si="10"/>
        <v>#DIV/0!</v>
      </c>
      <c r="AV21" s="187">
        <f t="shared" si="13"/>
        <v>1</v>
      </c>
      <c r="AW21" s="187">
        <f t="shared" si="17"/>
        <v>0</v>
      </c>
      <c r="AX21" s="188">
        <f t="shared" si="18"/>
        <v>0</v>
      </c>
      <c r="AY21" s="189">
        <f t="shared" si="16"/>
        <v>0</v>
      </c>
      <c r="AZ21" s="158" t="s">
        <v>402</v>
      </c>
      <c r="BA21" s="153" t="s">
        <v>403</v>
      </c>
      <c r="BB21" s="127" t="s">
        <v>598</v>
      </c>
      <c r="BC21" s="191" t="s">
        <v>554</v>
      </c>
      <c r="BD21" s="196">
        <v>0</v>
      </c>
      <c r="BE21" s="197">
        <v>0</v>
      </c>
      <c r="BF21" s="127" t="s">
        <v>472</v>
      </c>
      <c r="BG21" s="127" t="s">
        <v>492</v>
      </c>
      <c r="BH21" s="127" t="s">
        <v>712</v>
      </c>
      <c r="BI21" s="204" t="s">
        <v>572</v>
      </c>
      <c r="BJ21" s="205">
        <f>AX21</f>
        <v>0</v>
      </c>
      <c r="BK21" s="169">
        <f t="shared" si="38"/>
        <v>0</v>
      </c>
      <c r="BL21" s="45"/>
      <c r="BM21" s="45"/>
      <c r="BN21" s="45"/>
      <c r="BO21" s="45"/>
    </row>
    <row r="22" spans="2:67" ht="154.15" customHeight="1" x14ac:dyDescent="0.2">
      <c r="B22" s="395"/>
      <c r="C22" s="139" t="s">
        <v>141</v>
      </c>
      <c r="D22" s="55" t="s">
        <v>142</v>
      </c>
      <c r="E22" s="53" t="s">
        <v>143</v>
      </c>
      <c r="F22" s="53" t="s">
        <v>123</v>
      </c>
      <c r="G22" s="53" t="s">
        <v>124</v>
      </c>
      <c r="H22" s="53" t="s">
        <v>144</v>
      </c>
      <c r="I22" s="54">
        <v>45809</v>
      </c>
      <c r="J22" s="54">
        <v>45838</v>
      </c>
      <c r="K22" s="39">
        <f>PTEP!$G$10/PTEP!$D$10</f>
        <v>1.408450704225352E-2</v>
      </c>
      <c r="L22" s="18">
        <v>0</v>
      </c>
      <c r="M22" s="18">
        <v>0</v>
      </c>
      <c r="N22" s="124" t="e">
        <f t="shared" si="12"/>
        <v>#DIV/0!</v>
      </c>
      <c r="O22" s="18">
        <v>0</v>
      </c>
      <c r="P22" s="18">
        <v>0</v>
      </c>
      <c r="Q22" s="124" t="e">
        <f t="shared" si="0"/>
        <v>#DIV/0!</v>
      </c>
      <c r="R22" s="18">
        <v>0</v>
      </c>
      <c r="S22" s="18">
        <v>0</v>
      </c>
      <c r="T22" s="124" t="e">
        <f t="shared" si="1"/>
        <v>#DIV/0!</v>
      </c>
      <c r="U22" s="40">
        <v>0</v>
      </c>
      <c r="V22" s="40">
        <v>0</v>
      </c>
      <c r="W22" s="41" t="e">
        <f t="shared" si="2"/>
        <v>#DIV/0!</v>
      </c>
      <c r="X22" s="40">
        <v>0</v>
      </c>
      <c r="Y22" s="40">
        <v>0</v>
      </c>
      <c r="Z22" s="41" t="e">
        <f t="shared" si="3"/>
        <v>#DIV/0!</v>
      </c>
      <c r="AA22" s="40">
        <v>1</v>
      </c>
      <c r="AB22" s="168">
        <v>0</v>
      </c>
      <c r="AC22" s="41">
        <f t="shared" si="4"/>
        <v>0</v>
      </c>
      <c r="AD22" s="40">
        <v>0</v>
      </c>
      <c r="AE22" s="40">
        <v>0</v>
      </c>
      <c r="AF22" s="41" t="e">
        <f t="shared" si="5"/>
        <v>#DIV/0!</v>
      </c>
      <c r="AG22" s="40">
        <v>0</v>
      </c>
      <c r="AH22" s="40">
        <v>0</v>
      </c>
      <c r="AI22" s="41" t="e">
        <f t="shared" si="6"/>
        <v>#DIV/0!</v>
      </c>
      <c r="AJ22" s="40">
        <v>0</v>
      </c>
      <c r="AK22" s="40">
        <v>0</v>
      </c>
      <c r="AL22" s="41" t="e">
        <f t="shared" si="7"/>
        <v>#DIV/0!</v>
      </c>
      <c r="AM22" s="40">
        <v>0</v>
      </c>
      <c r="AN22" s="40">
        <v>0</v>
      </c>
      <c r="AO22" s="41" t="e">
        <f t="shared" si="8"/>
        <v>#DIV/0!</v>
      </c>
      <c r="AP22" s="40">
        <v>0</v>
      </c>
      <c r="AQ22" s="40">
        <v>0</v>
      </c>
      <c r="AR22" s="41" t="e">
        <f t="shared" si="9"/>
        <v>#DIV/0!</v>
      </c>
      <c r="AS22" s="40">
        <v>0</v>
      </c>
      <c r="AT22" s="40">
        <v>0</v>
      </c>
      <c r="AU22" s="41" t="e">
        <f t="shared" si="10"/>
        <v>#DIV/0!</v>
      </c>
      <c r="AV22" s="187">
        <f t="shared" si="13"/>
        <v>1</v>
      </c>
      <c r="AW22" s="187">
        <f t="shared" si="17"/>
        <v>0</v>
      </c>
      <c r="AX22" s="188">
        <f t="shared" si="18"/>
        <v>0</v>
      </c>
      <c r="AY22" s="189">
        <f t="shared" si="16"/>
        <v>0</v>
      </c>
      <c r="AZ22" s="158" t="s">
        <v>404</v>
      </c>
      <c r="BA22" s="149" t="s">
        <v>369</v>
      </c>
      <c r="BB22" s="127" t="s">
        <v>599</v>
      </c>
      <c r="BC22" s="191" t="s">
        <v>554</v>
      </c>
      <c r="BD22" s="196">
        <v>0</v>
      </c>
      <c r="BE22" s="197">
        <v>0</v>
      </c>
      <c r="BF22" s="127" t="s">
        <v>493</v>
      </c>
      <c r="BG22" s="129" t="s">
        <v>494</v>
      </c>
      <c r="BH22" s="127" t="s">
        <v>613</v>
      </c>
      <c r="BI22" s="204" t="s">
        <v>572</v>
      </c>
      <c r="BJ22" s="205">
        <f>AX22</f>
        <v>0</v>
      </c>
      <c r="BK22" s="169">
        <f t="shared" si="38"/>
        <v>0</v>
      </c>
      <c r="BL22" s="45"/>
      <c r="BM22" s="45"/>
      <c r="BN22" s="45"/>
      <c r="BO22" s="45"/>
    </row>
    <row r="23" spans="2:67" ht="104.65" customHeight="1" x14ac:dyDescent="0.2">
      <c r="B23" s="395"/>
      <c r="C23" s="139" t="s">
        <v>145</v>
      </c>
      <c r="D23" s="55" t="s">
        <v>146</v>
      </c>
      <c r="E23" s="53" t="s">
        <v>147</v>
      </c>
      <c r="F23" s="53" t="s">
        <v>94</v>
      </c>
      <c r="G23" s="53" t="s">
        <v>124</v>
      </c>
      <c r="H23" s="53" t="s">
        <v>148</v>
      </c>
      <c r="I23" s="54">
        <v>45872</v>
      </c>
      <c r="J23" s="54">
        <v>45898</v>
      </c>
      <c r="K23" s="39">
        <f>PTEP!$G$10/PTEP!$D$10</f>
        <v>1.408450704225352E-2</v>
      </c>
      <c r="L23" s="18">
        <v>0</v>
      </c>
      <c r="M23" s="18">
        <v>0</v>
      </c>
      <c r="N23" s="124" t="e">
        <f t="shared" si="12"/>
        <v>#DIV/0!</v>
      </c>
      <c r="O23" s="18">
        <v>0</v>
      </c>
      <c r="P23" s="18">
        <v>0</v>
      </c>
      <c r="Q23" s="124" t="e">
        <f t="shared" si="0"/>
        <v>#DIV/0!</v>
      </c>
      <c r="R23" s="18">
        <v>0</v>
      </c>
      <c r="S23" s="18">
        <v>0</v>
      </c>
      <c r="T23" s="124" t="e">
        <f t="shared" si="1"/>
        <v>#DIV/0!</v>
      </c>
      <c r="U23" s="40">
        <v>0</v>
      </c>
      <c r="V23" s="40">
        <v>0</v>
      </c>
      <c r="W23" s="41" t="e">
        <f t="shared" si="2"/>
        <v>#DIV/0!</v>
      </c>
      <c r="X23" s="40">
        <v>0</v>
      </c>
      <c r="Y23" s="40">
        <v>0</v>
      </c>
      <c r="Z23" s="41" t="e">
        <f t="shared" si="3"/>
        <v>#DIV/0!</v>
      </c>
      <c r="AA23" s="40">
        <v>0</v>
      </c>
      <c r="AB23" s="40">
        <v>0</v>
      </c>
      <c r="AC23" s="41" t="e">
        <f t="shared" si="4"/>
        <v>#DIV/0!</v>
      </c>
      <c r="AD23" s="40">
        <v>0</v>
      </c>
      <c r="AE23" s="40">
        <v>0</v>
      </c>
      <c r="AF23" s="41" t="e">
        <f t="shared" si="5"/>
        <v>#DIV/0!</v>
      </c>
      <c r="AG23" s="40">
        <v>1</v>
      </c>
      <c r="AH23" s="40">
        <v>0</v>
      </c>
      <c r="AI23" s="41">
        <f t="shared" si="6"/>
        <v>0</v>
      </c>
      <c r="AJ23" s="40">
        <v>0</v>
      </c>
      <c r="AK23" s="40">
        <v>0</v>
      </c>
      <c r="AL23" s="41" t="e">
        <f t="shared" si="7"/>
        <v>#DIV/0!</v>
      </c>
      <c r="AM23" s="40">
        <v>0</v>
      </c>
      <c r="AN23" s="40">
        <v>0</v>
      </c>
      <c r="AO23" s="41" t="e">
        <f t="shared" si="8"/>
        <v>#DIV/0!</v>
      </c>
      <c r="AP23" s="40">
        <v>0</v>
      </c>
      <c r="AQ23" s="40">
        <v>0</v>
      </c>
      <c r="AR23" s="41" t="e">
        <f t="shared" si="9"/>
        <v>#DIV/0!</v>
      </c>
      <c r="AS23" s="40">
        <v>0</v>
      </c>
      <c r="AT23" s="40">
        <v>0</v>
      </c>
      <c r="AU23" s="41" t="e">
        <f t="shared" si="10"/>
        <v>#DIV/0!</v>
      </c>
      <c r="AV23" s="187">
        <f t="shared" si="13"/>
        <v>1</v>
      </c>
      <c r="AW23" s="187">
        <f t="shared" si="17"/>
        <v>0</v>
      </c>
      <c r="AX23" s="188">
        <f t="shared" si="18"/>
        <v>0</v>
      </c>
      <c r="AY23" s="189">
        <f t="shared" si="16"/>
        <v>0</v>
      </c>
      <c r="AZ23" s="164" t="s">
        <v>372</v>
      </c>
      <c r="BA23" s="165" t="s">
        <v>405</v>
      </c>
      <c r="BB23" s="127" t="s">
        <v>600</v>
      </c>
      <c r="BC23" s="191" t="s">
        <v>554</v>
      </c>
      <c r="BD23" s="196">
        <v>0</v>
      </c>
      <c r="BE23" s="197">
        <v>0</v>
      </c>
      <c r="BF23" s="128" t="s">
        <v>372</v>
      </c>
      <c r="BG23" s="20" t="s">
        <v>405</v>
      </c>
      <c r="BH23" s="127" t="s">
        <v>614</v>
      </c>
      <c r="BI23" s="191" t="s">
        <v>554</v>
      </c>
      <c r="BJ23" s="203">
        <f>AX23</f>
        <v>0</v>
      </c>
      <c r="BK23" s="169">
        <f t="shared" si="38"/>
        <v>0</v>
      </c>
      <c r="BL23" s="45"/>
      <c r="BM23" s="45"/>
      <c r="BN23" s="45"/>
      <c r="BO23" s="45"/>
    </row>
    <row r="24" spans="2:67" ht="15" x14ac:dyDescent="0.25">
      <c r="AY24" s="206"/>
      <c r="BK24" s="26"/>
    </row>
    <row r="26" spans="2:67" x14ac:dyDescent="0.2">
      <c r="D26" s="58" t="s">
        <v>451</v>
      </c>
    </row>
  </sheetData>
  <autoFilter ref="B4:BO24" xr:uid="{00000000-0001-0000-0200-000000000000}"/>
  <mergeCells count="36">
    <mergeCell ref="B16:B23"/>
    <mergeCell ref="AZ3:BA3"/>
    <mergeCell ref="BF3:BG3"/>
    <mergeCell ref="BL3:BM3"/>
    <mergeCell ref="BN3:BO3"/>
    <mergeCell ref="AP2:AR3"/>
    <mergeCell ref="AS2:AU3"/>
    <mergeCell ref="AV2:AW3"/>
    <mergeCell ref="AX2:AY2"/>
    <mergeCell ref="AA2:AC3"/>
    <mergeCell ref="AD2:AF3"/>
    <mergeCell ref="AG2:AI3"/>
    <mergeCell ref="AJ2:AL3"/>
    <mergeCell ref="AM2:AO3"/>
    <mergeCell ref="B13:B14"/>
    <mergeCell ref="BH3:BH4"/>
    <mergeCell ref="B9:B12"/>
    <mergeCell ref="C1:I1"/>
    <mergeCell ref="X2:Z3"/>
    <mergeCell ref="B3:K3"/>
    <mergeCell ref="B5:B8"/>
    <mergeCell ref="O2:Q3"/>
    <mergeCell ref="R2:T3"/>
    <mergeCell ref="U2:W3"/>
    <mergeCell ref="L2:N3"/>
    <mergeCell ref="BH2:BK2"/>
    <mergeCell ref="BF2:BG2"/>
    <mergeCell ref="AZ2:BA2"/>
    <mergeCell ref="BB2:BE2"/>
    <mergeCell ref="BD3:BD4"/>
    <mergeCell ref="BE3:BE4"/>
    <mergeCell ref="BI3:BI4"/>
    <mergeCell ref="BB3:BB4"/>
    <mergeCell ref="BC3:BC4"/>
    <mergeCell ref="BJ3:BJ4"/>
    <mergeCell ref="BK3:BK4"/>
  </mergeCells>
  <conditionalFormatting sqref="L5:M23">
    <cfRule type="cellIs" dxfId="187" priority="6" operator="between">
      <formula>1</formula>
      <formula>5</formula>
    </cfRule>
  </conditionalFormatting>
  <conditionalFormatting sqref="M5:M23">
    <cfRule type="cellIs" dxfId="186" priority="5" operator="between">
      <formula>1</formula>
      <formula>5</formula>
    </cfRule>
  </conditionalFormatting>
  <conditionalFormatting sqref="O5:P23">
    <cfRule type="cellIs" dxfId="185" priority="4" operator="between">
      <formula>1</formula>
      <formula>5</formula>
    </cfRule>
  </conditionalFormatting>
  <conditionalFormatting sqref="P5:P23">
    <cfRule type="cellIs" dxfId="184" priority="3" operator="between">
      <formula>1</formula>
      <formula>5</formula>
    </cfRule>
  </conditionalFormatting>
  <conditionalFormatting sqref="R5:S23">
    <cfRule type="cellIs" dxfId="183" priority="109" operator="between">
      <formula>1</formula>
      <formula>5</formula>
    </cfRule>
  </conditionalFormatting>
  <conditionalFormatting sqref="S5:S23">
    <cfRule type="cellIs" dxfId="182" priority="108" operator="between">
      <formula>1</formula>
      <formula>5</formula>
    </cfRule>
  </conditionalFormatting>
  <conditionalFormatting sqref="U5">
    <cfRule type="cellIs" dxfId="181" priority="19" operator="between">
      <formula>1</formula>
      <formula>5</formula>
    </cfRule>
  </conditionalFormatting>
  <conditionalFormatting sqref="U8">
    <cfRule type="cellIs" dxfId="180" priority="11" operator="between">
      <formula>1</formula>
      <formula>5</formula>
    </cfRule>
  </conditionalFormatting>
  <conditionalFormatting sqref="U20">
    <cfRule type="cellIs" dxfId="179" priority="24" operator="between">
      <formula>1</formula>
      <formula>5</formula>
    </cfRule>
    <cfRule type="cellIs" dxfId="178" priority="25" operator="between">
      <formula>0.1</formula>
      <formula>5</formula>
    </cfRule>
  </conditionalFormatting>
  <conditionalFormatting sqref="V5 U6:V7 V8 U9:V19 V20 U21:V23">
    <cfRule type="cellIs" dxfId="177" priority="52" operator="between">
      <formula>1</formula>
      <formula>5</formula>
    </cfRule>
  </conditionalFormatting>
  <conditionalFormatting sqref="V5:V23">
    <cfRule type="cellIs" dxfId="176" priority="51" operator="between">
      <formula>1</formula>
      <formula>5</formula>
    </cfRule>
  </conditionalFormatting>
  <conditionalFormatting sqref="X5">
    <cfRule type="cellIs" dxfId="175" priority="18" operator="between">
      <formula>1</formula>
      <formula>5</formula>
    </cfRule>
  </conditionalFormatting>
  <conditionalFormatting sqref="X8">
    <cfRule type="cellIs" dxfId="174" priority="9" operator="between">
      <formula>1</formula>
      <formula>5</formula>
    </cfRule>
    <cfRule type="cellIs" dxfId="173" priority="10" operator="between">
      <formula>1</formula>
      <formula>5</formula>
    </cfRule>
  </conditionalFormatting>
  <conditionalFormatting sqref="X18">
    <cfRule type="cellIs" dxfId="172" priority="29" operator="between">
      <formula>0.1</formula>
      <formula>5</formula>
    </cfRule>
  </conditionalFormatting>
  <conditionalFormatting sqref="X21">
    <cfRule type="cellIs" dxfId="171" priority="1" operator="between">
      <formula>1</formula>
      <formula>5</formula>
    </cfRule>
    <cfRule type="cellIs" dxfId="170" priority="2" operator="between">
      <formula>0.1</formula>
      <formula>5</formula>
    </cfRule>
  </conditionalFormatting>
  <conditionalFormatting sqref="Y5 X6:Y7 Y8 X9:Y20 Y21 X22:Y23">
    <cfRule type="cellIs" dxfId="169" priority="28" operator="between">
      <formula>1</formula>
      <formula>5</formula>
    </cfRule>
  </conditionalFormatting>
  <conditionalFormatting sqref="Y5:Y23">
    <cfRule type="cellIs" dxfId="168" priority="27" operator="between">
      <formula>1</formula>
      <formula>5</formula>
    </cfRule>
  </conditionalFormatting>
  <conditionalFormatting sqref="Y18">
    <cfRule type="cellIs" dxfId="167" priority="26" operator="between">
      <formula>0.1</formula>
      <formula>5</formula>
    </cfRule>
  </conditionalFormatting>
  <conditionalFormatting sqref="AA22">
    <cfRule type="cellIs" dxfId="166" priority="23" operator="between">
      <formula>0.1</formula>
      <formula>5</formula>
    </cfRule>
  </conditionalFormatting>
  <conditionalFormatting sqref="AA5:AB9">
    <cfRule type="cellIs" dxfId="165" priority="8" operator="between">
      <formula>1</formula>
      <formula>5</formula>
    </cfRule>
  </conditionalFormatting>
  <conditionalFormatting sqref="AA10:AB23">
    <cfRule type="cellIs" dxfId="164" priority="22" operator="between">
      <formula>1</formula>
      <formula>5</formula>
    </cfRule>
  </conditionalFormatting>
  <conditionalFormatting sqref="AB5:AB23">
    <cfRule type="cellIs" dxfId="163" priority="7" operator="between">
      <formula>1</formula>
      <formula>5</formula>
    </cfRule>
  </conditionalFormatting>
  <conditionalFormatting sqref="AB22">
    <cfRule type="cellIs" dxfId="162" priority="20" operator="between">
      <formula>0.1</formula>
      <formula>5</formula>
    </cfRule>
  </conditionalFormatting>
  <conditionalFormatting sqref="AD5:AE23">
    <cfRule type="cellIs" dxfId="161" priority="46" operator="between">
      <formula>1</formula>
      <formula>5</formula>
    </cfRule>
  </conditionalFormatting>
  <conditionalFormatting sqref="AE5:AE23">
    <cfRule type="cellIs" dxfId="160" priority="45" operator="between">
      <formula>1</formula>
      <formula>5</formula>
    </cfRule>
  </conditionalFormatting>
  <conditionalFormatting sqref="AG5:AH23">
    <cfRule type="cellIs" dxfId="159" priority="43" operator="between">
      <formula>1</formula>
      <formula>5</formula>
    </cfRule>
  </conditionalFormatting>
  <conditionalFormatting sqref="AH5:AH23">
    <cfRule type="cellIs" dxfId="158" priority="42" operator="between">
      <formula>1</formula>
      <formula>5</formula>
    </cfRule>
  </conditionalFormatting>
  <conditionalFormatting sqref="AJ5:AK23">
    <cfRule type="cellIs" dxfId="157" priority="40" operator="between">
      <formula>1</formula>
      <formula>5</formula>
    </cfRule>
  </conditionalFormatting>
  <conditionalFormatting sqref="AK5:AK23">
    <cfRule type="cellIs" dxfId="156" priority="39" operator="between">
      <formula>1</formula>
      <formula>5</formula>
    </cfRule>
  </conditionalFormatting>
  <conditionalFormatting sqref="AM5:AN23">
    <cfRule type="cellIs" dxfId="155" priority="37" operator="between">
      <formula>1</formula>
      <formula>5</formula>
    </cfRule>
  </conditionalFormatting>
  <conditionalFormatting sqref="AN5:AN23">
    <cfRule type="cellIs" dxfId="154" priority="36" operator="between">
      <formula>1</formula>
      <formula>5</formula>
    </cfRule>
  </conditionalFormatting>
  <conditionalFormatting sqref="AP5:AQ23">
    <cfRule type="cellIs" dxfId="153" priority="34" operator="between">
      <formula>1</formula>
      <formula>5</formula>
    </cfRule>
  </conditionalFormatting>
  <conditionalFormatting sqref="AQ5:AQ23">
    <cfRule type="cellIs" dxfId="152" priority="33" operator="between">
      <formula>1</formula>
      <formula>5</formula>
    </cfRule>
  </conditionalFormatting>
  <conditionalFormatting sqref="AS5:AT23">
    <cfRule type="cellIs" dxfId="151" priority="31" operator="between">
      <formula>1</formula>
      <formula>5</formula>
    </cfRule>
  </conditionalFormatting>
  <conditionalFormatting sqref="AT5:AT23">
    <cfRule type="cellIs" dxfId="150" priority="30" operator="between">
      <formula>1</formula>
      <formula>5</formula>
    </cfRule>
  </conditionalFormatting>
  <pageMargins left="0.70866141732283472" right="0.70866141732283472" top="0.74803149606299213" bottom="0.74803149606299213" header="0.31496062992125984" footer="0.31496062992125984"/>
  <pageSetup paperSize="9" scale="10" orientation="portrait"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499984740745262"/>
    <pageSetUpPr fitToPage="1"/>
  </sheetPr>
  <dimension ref="A1:BO13"/>
  <sheetViews>
    <sheetView showGridLines="0" view="pageBreakPreview" zoomScale="70" zoomScaleNormal="50" zoomScaleSheetLayoutView="70" workbookViewId="0">
      <pane xSplit="2" ySplit="4" topLeftCell="C5" activePane="bottomRight" state="frozen"/>
      <selection pane="topRight" activeCell="D1" sqref="D1"/>
      <selection pane="bottomLeft" activeCell="A5" sqref="A5"/>
      <selection pane="bottomRight" activeCell="A5" sqref="A5:A7"/>
    </sheetView>
  </sheetViews>
  <sheetFormatPr baseColWidth="10" defaultColWidth="11.42578125" defaultRowHeight="14.25" customHeight="1" outlineLevelCol="1" x14ac:dyDescent="0.2"/>
  <cols>
    <col min="1" max="1" width="28.7109375" style="56" customWidth="1"/>
    <col min="2" max="2" width="11.42578125" style="26"/>
    <col min="3" max="3" width="53.5703125" style="26" customWidth="1"/>
    <col min="4" max="9" width="26.42578125" style="26" customWidth="1"/>
    <col min="10" max="10" width="23.7109375" style="26" customWidth="1" outlineLevel="1"/>
    <col min="11" max="11" width="15.28515625" style="1" customWidth="1" outlineLevel="1"/>
    <col min="12" max="19" width="11.42578125" style="1" customWidth="1" outlineLevel="1"/>
    <col min="20" max="28" width="11.42578125" style="26" customWidth="1"/>
    <col min="29" max="48" width="11.42578125" style="26" customWidth="1" outlineLevel="1"/>
    <col min="49" max="50" width="11.42578125" style="26" customWidth="1"/>
    <col min="51" max="51" width="43.140625" style="26" customWidth="1" outlineLevel="1"/>
    <col min="52" max="53" width="36.28515625" style="26" customWidth="1" outlineLevel="1"/>
    <col min="54" max="54" width="25.85546875" style="26" customWidth="1" outlineLevel="1"/>
    <col min="55" max="55" width="13.5703125" style="26" customWidth="1" outlineLevel="1"/>
    <col min="56" max="56" width="18.5703125" style="26" customWidth="1" outlineLevel="1"/>
    <col min="57" max="57" width="45.5703125" style="26" customWidth="1"/>
    <col min="58" max="59" width="46.28515625" style="26" customWidth="1"/>
    <col min="60" max="60" width="26.7109375" style="26" customWidth="1"/>
    <col min="61" max="61" width="21.140625" style="61" bestFit="1" customWidth="1"/>
    <col min="62" max="62" width="24.7109375" style="61" bestFit="1" customWidth="1"/>
    <col min="63" max="63" width="32.28515625" style="26" hidden="1" customWidth="1" outlineLevel="1"/>
    <col min="64" max="64" width="31.7109375" style="26" hidden="1" customWidth="1" outlineLevel="1"/>
    <col min="65" max="65" width="37.28515625" style="26" hidden="1" customWidth="1" outlineLevel="1"/>
    <col min="66" max="66" width="38.28515625" style="26" hidden="1" customWidth="1" outlineLevel="1"/>
    <col min="67" max="67" width="11.42578125" style="26" collapsed="1"/>
    <col min="68" max="16384" width="11.42578125" style="26"/>
  </cols>
  <sheetData>
    <row r="1" spans="1:66" ht="126" customHeight="1" thickBot="1" x14ac:dyDescent="0.25">
      <c r="A1" s="341"/>
      <c r="B1" s="401" t="s">
        <v>17</v>
      </c>
      <c r="C1" s="401"/>
      <c r="D1" s="401"/>
      <c r="E1" s="401"/>
      <c r="F1" s="401"/>
      <c r="G1" s="401"/>
      <c r="H1" s="401"/>
      <c r="I1" s="401"/>
      <c r="J1" s="401"/>
      <c r="K1" s="209" t="s">
        <v>447</v>
      </c>
    </row>
    <row r="2" spans="1:66" ht="15.75" customHeight="1" x14ac:dyDescent="0.25">
      <c r="A2" s="207"/>
      <c r="B2" s="207"/>
      <c r="C2" s="207"/>
      <c r="D2" s="207"/>
      <c r="E2" s="207"/>
      <c r="F2" s="207"/>
      <c r="G2" s="207"/>
      <c r="H2" s="207"/>
      <c r="I2" s="208"/>
      <c r="J2" s="340"/>
      <c r="K2" s="404" t="s">
        <v>48</v>
      </c>
      <c r="L2" s="405"/>
      <c r="M2" s="405"/>
      <c r="N2" s="405" t="s">
        <v>49</v>
      </c>
      <c r="O2" s="405"/>
      <c r="P2" s="405"/>
      <c r="Q2" s="405" t="s">
        <v>50</v>
      </c>
      <c r="R2" s="405"/>
      <c r="S2" s="405"/>
      <c r="T2" s="399" t="s">
        <v>51</v>
      </c>
      <c r="U2" s="399"/>
      <c r="V2" s="399"/>
      <c r="W2" s="399" t="s">
        <v>52</v>
      </c>
      <c r="X2" s="399"/>
      <c r="Y2" s="399"/>
      <c r="Z2" s="399" t="s">
        <v>53</v>
      </c>
      <c r="AA2" s="399"/>
      <c r="AB2" s="399"/>
      <c r="AC2" s="399" t="s">
        <v>54</v>
      </c>
      <c r="AD2" s="399"/>
      <c r="AE2" s="399"/>
      <c r="AF2" s="399" t="s">
        <v>55</v>
      </c>
      <c r="AG2" s="399"/>
      <c r="AH2" s="399"/>
      <c r="AI2" s="399" t="s">
        <v>56</v>
      </c>
      <c r="AJ2" s="399"/>
      <c r="AK2" s="399"/>
      <c r="AL2" s="399" t="s">
        <v>57</v>
      </c>
      <c r="AM2" s="399"/>
      <c r="AN2" s="399"/>
      <c r="AO2" s="399" t="s">
        <v>58</v>
      </c>
      <c r="AP2" s="399"/>
      <c r="AQ2" s="399"/>
      <c r="AR2" s="399" t="s">
        <v>59</v>
      </c>
      <c r="AS2" s="399"/>
      <c r="AT2" s="399"/>
      <c r="AU2" s="399" t="s">
        <v>60</v>
      </c>
      <c r="AV2" s="399"/>
      <c r="AW2" s="400" t="s">
        <v>61</v>
      </c>
      <c r="AX2" s="400"/>
      <c r="AY2" s="390" t="s">
        <v>62</v>
      </c>
      <c r="AZ2" s="391"/>
      <c r="BA2" s="387" t="s">
        <v>567</v>
      </c>
      <c r="BB2" s="388"/>
      <c r="BC2" s="388"/>
      <c r="BD2" s="389"/>
      <c r="BE2" s="390" t="s">
        <v>62</v>
      </c>
      <c r="BF2" s="391"/>
      <c r="BG2" s="387" t="s">
        <v>567</v>
      </c>
      <c r="BH2" s="388"/>
      <c r="BI2" s="388"/>
      <c r="BJ2" s="389"/>
      <c r="BK2" s="175"/>
      <c r="BL2" s="175"/>
      <c r="BM2" s="175"/>
      <c r="BN2" s="175"/>
    </row>
    <row r="3" spans="1:66" ht="15" x14ac:dyDescent="0.2">
      <c r="A3" s="397" t="s">
        <v>149</v>
      </c>
      <c r="B3" s="397"/>
      <c r="C3" s="397"/>
      <c r="D3" s="397"/>
      <c r="E3" s="397"/>
      <c r="F3" s="397"/>
      <c r="G3" s="397"/>
      <c r="H3" s="397"/>
      <c r="I3" s="397"/>
      <c r="J3" s="397"/>
      <c r="K3" s="405"/>
      <c r="L3" s="405"/>
      <c r="M3" s="405"/>
      <c r="N3" s="405"/>
      <c r="O3" s="405"/>
      <c r="P3" s="405"/>
      <c r="Q3" s="405"/>
      <c r="R3" s="405"/>
      <c r="S3" s="405"/>
      <c r="T3" s="399"/>
      <c r="U3" s="399"/>
      <c r="V3" s="399"/>
      <c r="W3" s="399"/>
      <c r="X3" s="399"/>
      <c r="Y3" s="399"/>
      <c r="Z3" s="399"/>
      <c r="AA3" s="399"/>
      <c r="AB3" s="399"/>
      <c r="AC3" s="399"/>
      <c r="AD3" s="399"/>
      <c r="AE3" s="399"/>
      <c r="AF3" s="399"/>
      <c r="AG3" s="399"/>
      <c r="AH3" s="399"/>
      <c r="AI3" s="399"/>
      <c r="AJ3" s="399"/>
      <c r="AK3" s="399"/>
      <c r="AL3" s="399"/>
      <c r="AM3" s="399"/>
      <c r="AN3" s="399"/>
      <c r="AO3" s="399"/>
      <c r="AP3" s="399"/>
      <c r="AQ3" s="399"/>
      <c r="AR3" s="399"/>
      <c r="AS3" s="399"/>
      <c r="AT3" s="399"/>
      <c r="AU3" s="399"/>
      <c r="AV3" s="399"/>
      <c r="AW3" s="176"/>
      <c r="AX3" s="177"/>
      <c r="AY3" s="399" t="s">
        <v>64</v>
      </c>
      <c r="AZ3" s="399"/>
      <c r="BA3" s="406" t="s">
        <v>563</v>
      </c>
      <c r="BB3" s="406" t="s">
        <v>564</v>
      </c>
      <c r="BC3" s="407" t="s">
        <v>567</v>
      </c>
      <c r="BD3" s="407"/>
      <c r="BE3" s="399" t="s">
        <v>65</v>
      </c>
      <c r="BF3" s="399"/>
      <c r="BG3" s="406" t="s">
        <v>565</v>
      </c>
      <c r="BH3" s="406" t="s">
        <v>566</v>
      </c>
      <c r="BI3" s="407" t="s">
        <v>567</v>
      </c>
      <c r="BJ3" s="407"/>
      <c r="BK3" s="402" t="s">
        <v>66</v>
      </c>
      <c r="BL3" s="403"/>
      <c r="BM3" s="402" t="s">
        <v>67</v>
      </c>
      <c r="BN3" s="403"/>
    </row>
    <row r="4" spans="1:66" ht="39" customHeight="1" x14ac:dyDescent="0.2">
      <c r="A4" s="30" t="s">
        <v>68</v>
      </c>
      <c r="B4" s="30" t="s">
        <v>69</v>
      </c>
      <c r="C4" s="30" t="s">
        <v>23</v>
      </c>
      <c r="D4" s="30" t="s">
        <v>25</v>
      </c>
      <c r="E4" s="30" t="s">
        <v>70</v>
      </c>
      <c r="F4" s="30" t="s">
        <v>35</v>
      </c>
      <c r="G4" s="30" t="s">
        <v>33</v>
      </c>
      <c r="H4" s="30" t="s">
        <v>29</v>
      </c>
      <c r="I4" s="30" t="s">
        <v>31</v>
      </c>
      <c r="J4" s="30" t="s">
        <v>8</v>
      </c>
      <c r="K4" s="178" t="s">
        <v>71</v>
      </c>
      <c r="L4" s="179" t="s">
        <v>72</v>
      </c>
      <c r="M4" s="180" t="s">
        <v>73</v>
      </c>
      <c r="N4" s="178" t="s">
        <v>71</v>
      </c>
      <c r="O4" s="179" t="s">
        <v>72</v>
      </c>
      <c r="P4" s="180" t="s">
        <v>73</v>
      </c>
      <c r="Q4" s="178" t="s">
        <v>71</v>
      </c>
      <c r="R4" s="179" t="s">
        <v>72</v>
      </c>
      <c r="S4" s="180" t="s">
        <v>73</v>
      </c>
      <c r="T4" s="181" t="s">
        <v>71</v>
      </c>
      <c r="U4" s="182" t="s">
        <v>72</v>
      </c>
      <c r="V4" s="183" t="s">
        <v>73</v>
      </c>
      <c r="W4" s="181" t="s">
        <v>71</v>
      </c>
      <c r="X4" s="182" t="s">
        <v>72</v>
      </c>
      <c r="Y4" s="183" t="s">
        <v>73</v>
      </c>
      <c r="Z4" s="181" t="s">
        <v>71</v>
      </c>
      <c r="AA4" s="182" t="s">
        <v>72</v>
      </c>
      <c r="AB4" s="183" t="s">
        <v>73</v>
      </c>
      <c r="AC4" s="181" t="s">
        <v>71</v>
      </c>
      <c r="AD4" s="182" t="s">
        <v>72</v>
      </c>
      <c r="AE4" s="183" t="s">
        <v>73</v>
      </c>
      <c r="AF4" s="181" t="s">
        <v>71</v>
      </c>
      <c r="AG4" s="182" t="s">
        <v>72</v>
      </c>
      <c r="AH4" s="183" t="s">
        <v>73</v>
      </c>
      <c r="AI4" s="181" t="s">
        <v>71</v>
      </c>
      <c r="AJ4" s="182" t="s">
        <v>72</v>
      </c>
      <c r="AK4" s="183" t="s">
        <v>73</v>
      </c>
      <c r="AL4" s="181" t="s">
        <v>71</v>
      </c>
      <c r="AM4" s="182" t="s">
        <v>72</v>
      </c>
      <c r="AN4" s="183" t="s">
        <v>73</v>
      </c>
      <c r="AO4" s="181" t="s">
        <v>71</v>
      </c>
      <c r="AP4" s="182" t="s">
        <v>72</v>
      </c>
      <c r="AQ4" s="183" t="s">
        <v>73</v>
      </c>
      <c r="AR4" s="181" t="s">
        <v>71</v>
      </c>
      <c r="AS4" s="182" t="s">
        <v>72</v>
      </c>
      <c r="AT4" s="183" t="s">
        <v>73</v>
      </c>
      <c r="AU4" s="181" t="s">
        <v>71</v>
      </c>
      <c r="AV4" s="182" t="s">
        <v>72</v>
      </c>
      <c r="AW4" s="183" t="s">
        <v>73</v>
      </c>
      <c r="AX4" s="184">
        <f>SUM(AX5:AX9)</f>
        <v>4.366197183098592E-2</v>
      </c>
      <c r="AY4" s="186" t="s">
        <v>74</v>
      </c>
      <c r="AZ4" s="186" t="s">
        <v>75</v>
      </c>
      <c r="BA4" s="406"/>
      <c r="BB4" s="406"/>
      <c r="BC4" s="166" t="s">
        <v>568</v>
      </c>
      <c r="BD4" s="166" t="s">
        <v>569</v>
      </c>
      <c r="BE4" s="186" t="s">
        <v>74</v>
      </c>
      <c r="BF4" s="186" t="s">
        <v>75</v>
      </c>
      <c r="BG4" s="406"/>
      <c r="BH4" s="406"/>
      <c r="BI4" s="166" t="s">
        <v>568</v>
      </c>
      <c r="BJ4" s="166" t="s">
        <v>569</v>
      </c>
      <c r="BK4" s="186" t="s">
        <v>74</v>
      </c>
      <c r="BL4" s="186" t="s">
        <v>75</v>
      </c>
      <c r="BM4" s="186" t="s">
        <v>74</v>
      </c>
      <c r="BN4" s="186" t="s">
        <v>75</v>
      </c>
    </row>
    <row r="5" spans="1:66" ht="159" customHeight="1" x14ac:dyDescent="0.2">
      <c r="A5" s="395" t="s">
        <v>150</v>
      </c>
      <c r="B5" s="139" t="s">
        <v>151</v>
      </c>
      <c r="C5" s="118" t="s">
        <v>152</v>
      </c>
      <c r="D5" s="119" t="s">
        <v>153</v>
      </c>
      <c r="E5" s="119" t="s">
        <v>80</v>
      </c>
      <c r="F5" s="53" t="s">
        <v>124</v>
      </c>
      <c r="G5" s="120" t="s">
        <v>154</v>
      </c>
      <c r="H5" s="54">
        <v>45689</v>
      </c>
      <c r="I5" s="54">
        <v>45807</v>
      </c>
      <c r="J5" s="39">
        <f>PTEP!$G$11/PTEP!$D$11</f>
        <v>1.4084507042253521E-2</v>
      </c>
      <c r="K5" s="18">
        <v>0</v>
      </c>
      <c r="L5" s="18">
        <v>0</v>
      </c>
      <c r="M5" s="124" t="e">
        <f>+L5/K5</f>
        <v>#DIV/0!</v>
      </c>
      <c r="N5" s="18">
        <v>1</v>
      </c>
      <c r="O5" s="18">
        <v>0.1</v>
      </c>
      <c r="P5" s="124">
        <f>+O5/N5</f>
        <v>0.1</v>
      </c>
      <c r="Q5" s="18">
        <v>0</v>
      </c>
      <c r="R5" s="18">
        <v>0</v>
      </c>
      <c r="S5" s="124" t="e">
        <f>+R5/Q5</f>
        <v>#DIV/0!</v>
      </c>
      <c r="T5" s="40">
        <v>0</v>
      </c>
      <c r="U5" s="40">
        <v>0</v>
      </c>
      <c r="V5" s="41" t="e">
        <f>+U5/T5</f>
        <v>#DIV/0!</v>
      </c>
      <c r="W5" s="40">
        <v>0</v>
      </c>
      <c r="X5" s="40">
        <v>0</v>
      </c>
      <c r="Y5" s="41" t="e">
        <f>+X5/W5</f>
        <v>#DIV/0!</v>
      </c>
      <c r="Z5" s="40">
        <v>0</v>
      </c>
      <c r="AA5" s="40">
        <v>0.5</v>
      </c>
      <c r="AB5" s="41" t="e">
        <f>+AA5/Z5</f>
        <v>#DIV/0!</v>
      </c>
      <c r="AC5" s="40">
        <v>0</v>
      </c>
      <c r="AD5" s="40">
        <v>0</v>
      </c>
      <c r="AE5" s="41" t="e">
        <f>+AD5/AC5</f>
        <v>#DIV/0!</v>
      </c>
      <c r="AF5" s="40">
        <v>0</v>
      </c>
      <c r="AG5" s="40">
        <v>0</v>
      </c>
      <c r="AH5" s="41" t="e">
        <f>+AG5/AF5</f>
        <v>#DIV/0!</v>
      </c>
      <c r="AI5" s="40">
        <v>0</v>
      </c>
      <c r="AJ5" s="40">
        <v>0</v>
      </c>
      <c r="AK5" s="41" t="e">
        <f>+AJ5/AI5</f>
        <v>#DIV/0!</v>
      </c>
      <c r="AL5" s="40">
        <v>0</v>
      </c>
      <c r="AM5" s="40">
        <v>0</v>
      </c>
      <c r="AN5" s="41" t="e">
        <f>+AM5/AL5</f>
        <v>#DIV/0!</v>
      </c>
      <c r="AO5" s="40">
        <v>0</v>
      </c>
      <c r="AP5" s="40">
        <v>0</v>
      </c>
      <c r="AQ5" s="41" t="e">
        <f>+AP5/AO5</f>
        <v>#DIV/0!</v>
      </c>
      <c r="AR5" s="40">
        <v>0</v>
      </c>
      <c r="AS5" s="40">
        <v>0</v>
      </c>
      <c r="AT5" s="41" t="e">
        <f>+AS5/AR5</f>
        <v>#DIV/0!</v>
      </c>
      <c r="AU5" s="210">
        <f>K5+N5+Q5+T5+W5++Z5+AC5+AF5+AI5+AL5+AO5+AR5</f>
        <v>1</v>
      </c>
      <c r="AV5" s="187">
        <f>L5+O5+R5+U5+X5+AA5+AD5+AG5+AJ5+AM5+AP5+AS5</f>
        <v>0.6</v>
      </c>
      <c r="AW5" s="188">
        <f>AV5/AU5</f>
        <v>0.6</v>
      </c>
      <c r="AX5" s="189">
        <f>IFERROR(AW5*J5,"")</f>
        <v>8.4507042253521118E-3</v>
      </c>
      <c r="AY5" s="19" t="s">
        <v>442</v>
      </c>
      <c r="AZ5" s="20" t="s">
        <v>443</v>
      </c>
      <c r="BA5" s="150" t="s">
        <v>603</v>
      </c>
      <c r="BB5" s="155" t="s">
        <v>556</v>
      </c>
      <c r="BC5" s="151">
        <v>0.1</v>
      </c>
      <c r="BD5" s="152">
        <v>1.4084507042253522E-3</v>
      </c>
      <c r="BE5" s="19" t="s">
        <v>496</v>
      </c>
      <c r="BF5" s="19" t="s">
        <v>496</v>
      </c>
      <c r="BG5" s="150" t="s">
        <v>702</v>
      </c>
      <c r="BH5" s="195" t="s">
        <v>572</v>
      </c>
      <c r="BI5" s="215">
        <f t="shared" ref="BI5:BJ9" si="0">AW5</f>
        <v>0.6</v>
      </c>
      <c r="BJ5" s="152">
        <f t="shared" si="0"/>
        <v>8.4507042253521118E-3</v>
      </c>
      <c r="BK5" s="45"/>
      <c r="BL5" s="45"/>
      <c r="BM5" s="45"/>
      <c r="BN5" s="45"/>
    </row>
    <row r="6" spans="1:66" ht="121.15" customHeight="1" x14ac:dyDescent="0.2">
      <c r="A6" s="395"/>
      <c r="B6" s="139" t="s">
        <v>155</v>
      </c>
      <c r="C6" s="121" t="s">
        <v>156</v>
      </c>
      <c r="D6" s="119" t="s">
        <v>157</v>
      </c>
      <c r="E6" s="119" t="s">
        <v>114</v>
      </c>
      <c r="F6" s="53" t="s">
        <v>124</v>
      </c>
      <c r="G6" s="53" t="s">
        <v>158</v>
      </c>
      <c r="H6" s="54">
        <v>45659</v>
      </c>
      <c r="I6" s="54">
        <v>46022</v>
      </c>
      <c r="J6" s="39">
        <f>PTEP!$G$11/PTEP!$D$11</f>
        <v>1.4084507042253521E-2</v>
      </c>
      <c r="K6" s="18">
        <v>1</v>
      </c>
      <c r="L6" s="18">
        <v>1</v>
      </c>
      <c r="M6" s="124">
        <f t="shared" ref="M6:M9" si="1">+L6/K6</f>
        <v>1</v>
      </c>
      <c r="N6" s="18">
        <v>0</v>
      </c>
      <c r="O6" s="18">
        <v>0</v>
      </c>
      <c r="P6" s="124" t="e">
        <f t="shared" ref="P6:P9" si="2">+O6/N6</f>
        <v>#DIV/0!</v>
      </c>
      <c r="Q6" s="18">
        <v>0</v>
      </c>
      <c r="R6" s="18">
        <v>0</v>
      </c>
      <c r="S6" s="124" t="e">
        <f t="shared" ref="S6:S9" si="3">+R6/Q6</f>
        <v>#DIV/0!</v>
      </c>
      <c r="T6" s="40">
        <v>0</v>
      </c>
      <c r="U6" s="40">
        <v>0</v>
      </c>
      <c r="V6" s="41" t="e">
        <f t="shared" ref="V6:V9" si="4">+U6/T6</f>
        <v>#DIV/0!</v>
      </c>
      <c r="W6" s="40">
        <v>1</v>
      </c>
      <c r="X6" s="40">
        <v>1</v>
      </c>
      <c r="Y6" s="41">
        <f t="shared" ref="Y6:Y9" si="5">+X6/W6</f>
        <v>1</v>
      </c>
      <c r="Z6" s="40">
        <v>0</v>
      </c>
      <c r="AA6" s="40">
        <v>0</v>
      </c>
      <c r="AB6" s="41" t="e">
        <f t="shared" ref="AB6:AB9" si="6">+AA6/Z6</f>
        <v>#DIV/0!</v>
      </c>
      <c r="AC6" s="40">
        <v>1</v>
      </c>
      <c r="AD6" s="40">
        <v>0</v>
      </c>
      <c r="AE6" s="41">
        <f t="shared" ref="AE6:AE9" si="7">+AD6/AC6</f>
        <v>0</v>
      </c>
      <c r="AF6" s="40">
        <v>0</v>
      </c>
      <c r="AG6" s="40">
        <v>0</v>
      </c>
      <c r="AH6" s="41" t="e">
        <f t="shared" ref="AH6:AH9" si="8">+AG6/AF6</f>
        <v>#DIV/0!</v>
      </c>
      <c r="AI6" s="40">
        <v>0</v>
      </c>
      <c r="AJ6" s="40">
        <v>0</v>
      </c>
      <c r="AK6" s="41" t="e">
        <f t="shared" ref="AK6:AK9" si="9">+AJ6/AI6</f>
        <v>#DIV/0!</v>
      </c>
      <c r="AL6" s="40">
        <v>0</v>
      </c>
      <c r="AM6" s="40">
        <v>0</v>
      </c>
      <c r="AN6" s="41" t="e">
        <f t="shared" ref="AN6:AN9" si="10">+AM6/AL6</f>
        <v>#DIV/0!</v>
      </c>
      <c r="AO6" s="40">
        <v>1</v>
      </c>
      <c r="AP6" s="40">
        <v>0</v>
      </c>
      <c r="AQ6" s="41">
        <f t="shared" ref="AQ6:AQ9" si="11">+AP6/AO6</f>
        <v>0</v>
      </c>
      <c r="AR6" s="40">
        <v>0</v>
      </c>
      <c r="AS6" s="40">
        <v>0</v>
      </c>
      <c r="AT6" s="41" t="e">
        <f t="shared" ref="AT6:AT9" si="12">+AS6/AR6</f>
        <v>#DIV/0!</v>
      </c>
      <c r="AU6" s="210">
        <f t="shared" ref="AU6:AU9" si="13">K6+N6+Q6+T6+W6++Z6+AC6+AF6+AI6+AL6+AO6+AR6</f>
        <v>4</v>
      </c>
      <c r="AV6" s="187">
        <f t="shared" ref="AV6:AV9" si="14">L6+O6+R6+U6+X6+AA6+AD6+AG6+AJ6+AM6+AP6+AS6</f>
        <v>2</v>
      </c>
      <c r="AW6" s="188">
        <f t="shared" ref="AW6:AW9" si="15">AV6/AU6</f>
        <v>0.5</v>
      </c>
      <c r="AX6" s="189">
        <f>IFERROR(AW6*J6,"")</f>
        <v>7.0422535211267607E-3</v>
      </c>
      <c r="AY6" s="130" t="s">
        <v>406</v>
      </c>
      <c r="AZ6" s="20" t="s">
        <v>407</v>
      </c>
      <c r="BA6" s="154" t="s">
        <v>604</v>
      </c>
      <c r="BB6" s="155" t="s">
        <v>556</v>
      </c>
      <c r="BC6" s="156">
        <v>0.25</v>
      </c>
      <c r="BD6" s="157">
        <v>3.5211267605633804E-3</v>
      </c>
      <c r="BE6" s="19" t="s">
        <v>497</v>
      </c>
      <c r="BF6" s="129" t="s">
        <v>488</v>
      </c>
      <c r="BG6" s="154" t="s">
        <v>615</v>
      </c>
      <c r="BH6" s="198" t="s">
        <v>556</v>
      </c>
      <c r="BI6" s="151">
        <f t="shared" si="0"/>
        <v>0.5</v>
      </c>
      <c r="BJ6" s="152">
        <f t="shared" si="0"/>
        <v>7.0422535211267607E-3</v>
      </c>
      <c r="BK6" s="45"/>
      <c r="BL6" s="45"/>
      <c r="BM6" s="45"/>
      <c r="BN6" s="45"/>
    </row>
    <row r="7" spans="1:66" ht="233.65" customHeight="1" x14ac:dyDescent="0.2">
      <c r="A7" s="395"/>
      <c r="B7" s="139" t="s">
        <v>159</v>
      </c>
      <c r="C7" s="119" t="s">
        <v>160</v>
      </c>
      <c r="D7" s="119" t="s">
        <v>161</v>
      </c>
      <c r="E7" s="119" t="s">
        <v>114</v>
      </c>
      <c r="F7" s="53" t="s">
        <v>124</v>
      </c>
      <c r="G7" s="53" t="s">
        <v>162</v>
      </c>
      <c r="H7" s="54">
        <v>45659</v>
      </c>
      <c r="I7" s="54">
        <v>46022</v>
      </c>
      <c r="J7" s="39">
        <f>PTEP!$G$11/PTEP!$D$11</f>
        <v>1.4084507042253521E-2</v>
      </c>
      <c r="K7" s="18">
        <v>0</v>
      </c>
      <c r="L7" s="18">
        <v>0</v>
      </c>
      <c r="M7" s="124" t="e">
        <f t="shared" si="1"/>
        <v>#DIV/0!</v>
      </c>
      <c r="N7" s="18">
        <v>0</v>
      </c>
      <c r="O7" s="18">
        <v>0</v>
      </c>
      <c r="P7" s="124" t="e">
        <f t="shared" si="2"/>
        <v>#DIV/0!</v>
      </c>
      <c r="Q7" s="18">
        <v>1</v>
      </c>
      <c r="R7" s="18">
        <v>1</v>
      </c>
      <c r="S7" s="124">
        <f t="shared" si="3"/>
        <v>1</v>
      </c>
      <c r="T7" s="40">
        <v>0</v>
      </c>
      <c r="U7" s="40">
        <v>0</v>
      </c>
      <c r="V7" s="41" t="e">
        <f t="shared" si="4"/>
        <v>#DIV/0!</v>
      </c>
      <c r="W7" s="40">
        <v>0</v>
      </c>
      <c r="X7" s="40">
        <v>0</v>
      </c>
      <c r="Y7" s="41" t="e">
        <f t="shared" si="5"/>
        <v>#DIV/0!</v>
      </c>
      <c r="Z7" s="40">
        <v>1</v>
      </c>
      <c r="AA7" s="40">
        <v>1</v>
      </c>
      <c r="AB7" s="41">
        <f t="shared" si="6"/>
        <v>1</v>
      </c>
      <c r="AC7" s="40">
        <v>0</v>
      </c>
      <c r="AD7" s="40">
        <v>0</v>
      </c>
      <c r="AE7" s="41" t="e">
        <f t="shared" si="7"/>
        <v>#DIV/0!</v>
      </c>
      <c r="AF7" s="40">
        <v>1</v>
      </c>
      <c r="AG7" s="40">
        <v>0</v>
      </c>
      <c r="AH7" s="41">
        <f t="shared" si="8"/>
        <v>0</v>
      </c>
      <c r="AI7" s="40">
        <v>0</v>
      </c>
      <c r="AJ7" s="40">
        <v>0</v>
      </c>
      <c r="AK7" s="41" t="e">
        <f t="shared" si="9"/>
        <v>#DIV/0!</v>
      </c>
      <c r="AL7" s="40">
        <v>0</v>
      </c>
      <c r="AM7" s="40">
        <v>0</v>
      </c>
      <c r="AN7" s="41" t="e">
        <f t="shared" si="10"/>
        <v>#DIV/0!</v>
      </c>
      <c r="AO7" s="40">
        <v>1</v>
      </c>
      <c r="AP7" s="40">
        <v>0</v>
      </c>
      <c r="AQ7" s="41">
        <f t="shared" si="11"/>
        <v>0</v>
      </c>
      <c r="AR7" s="40">
        <v>0</v>
      </c>
      <c r="AS7" s="40">
        <v>0</v>
      </c>
      <c r="AT7" s="41" t="e">
        <f t="shared" si="12"/>
        <v>#DIV/0!</v>
      </c>
      <c r="AU7" s="210">
        <f t="shared" si="13"/>
        <v>4</v>
      </c>
      <c r="AV7" s="187">
        <f t="shared" si="14"/>
        <v>2</v>
      </c>
      <c r="AW7" s="188">
        <f t="shared" si="15"/>
        <v>0.5</v>
      </c>
      <c r="AX7" s="189">
        <f>IFERROR(AW7*J7,"")</f>
        <v>7.0422535211267607E-3</v>
      </c>
      <c r="AY7" s="130" t="s">
        <v>408</v>
      </c>
      <c r="AZ7" s="20" t="s">
        <v>407</v>
      </c>
      <c r="BA7" s="154" t="s">
        <v>605</v>
      </c>
      <c r="BB7" s="155" t="s">
        <v>556</v>
      </c>
      <c r="BC7" s="156">
        <v>0.25</v>
      </c>
      <c r="BD7" s="157">
        <v>3.5211267605633804E-3</v>
      </c>
      <c r="BE7" s="130" t="s">
        <v>471</v>
      </c>
      <c r="BF7" s="129" t="s">
        <v>488</v>
      </c>
      <c r="BG7" s="154" t="s">
        <v>616</v>
      </c>
      <c r="BH7" s="198" t="s">
        <v>556</v>
      </c>
      <c r="BI7" s="151">
        <f t="shared" si="0"/>
        <v>0.5</v>
      </c>
      <c r="BJ7" s="152">
        <f t="shared" si="0"/>
        <v>7.0422535211267607E-3</v>
      </c>
      <c r="BK7" s="45"/>
      <c r="BL7" s="45"/>
      <c r="BM7" s="45"/>
      <c r="BN7" s="45"/>
    </row>
    <row r="8" spans="1:66" ht="256.89999999999998" customHeight="1" x14ac:dyDescent="0.2">
      <c r="A8" s="395" t="s">
        <v>163</v>
      </c>
      <c r="B8" s="139" t="s">
        <v>164</v>
      </c>
      <c r="C8" s="118" t="s">
        <v>602</v>
      </c>
      <c r="D8" s="119" t="s">
        <v>374</v>
      </c>
      <c r="E8" s="119" t="s">
        <v>80</v>
      </c>
      <c r="F8" s="53" t="s">
        <v>124</v>
      </c>
      <c r="G8" s="120" t="s">
        <v>165</v>
      </c>
      <c r="H8" s="54">
        <v>45689</v>
      </c>
      <c r="I8" s="54" t="s">
        <v>592</v>
      </c>
      <c r="J8" s="39">
        <f>PTEP!$G$11/PTEP!$D$11</f>
        <v>1.4084507042253521E-2</v>
      </c>
      <c r="K8" s="18">
        <v>0</v>
      </c>
      <c r="L8" s="18">
        <v>0</v>
      </c>
      <c r="M8" s="124" t="e">
        <f t="shared" si="1"/>
        <v>#DIV/0!</v>
      </c>
      <c r="N8" s="18">
        <v>0</v>
      </c>
      <c r="O8" s="18">
        <v>0</v>
      </c>
      <c r="P8" s="124" t="e">
        <f t="shared" si="2"/>
        <v>#DIV/0!</v>
      </c>
      <c r="Q8" s="18">
        <v>0</v>
      </c>
      <c r="R8" s="18">
        <v>0</v>
      </c>
      <c r="S8" s="124" t="e">
        <f t="shared" si="3"/>
        <v>#DIV/0!</v>
      </c>
      <c r="T8" s="40">
        <v>0</v>
      </c>
      <c r="U8" s="40">
        <v>0</v>
      </c>
      <c r="V8" s="41" t="e">
        <f t="shared" si="4"/>
        <v>#DIV/0!</v>
      </c>
      <c r="W8" s="40">
        <v>0.5</v>
      </c>
      <c r="X8" s="40">
        <v>0.5</v>
      </c>
      <c r="Y8" s="41">
        <f t="shared" si="5"/>
        <v>1</v>
      </c>
      <c r="Z8" s="40">
        <v>0</v>
      </c>
      <c r="AA8" s="40">
        <v>0</v>
      </c>
      <c r="AB8" s="41" t="e">
        <f t="shared" si="6"/>
        <v>#DIV/0!</v>
      </c>
      <c r="AC8" s="40">
        <v>0</v>
      </c>
      <c r="AD8" s="40">
        <v>0</v>
      </c>
      <c r="AE8" s="41" t="e">
        <f t="shared" si="7"/>
        <v>#DIV/0!</v>
      </c>
      <c r="AF8" s="40">
        <v>0</v>
      </c>
      <c r="AG8" s="40">
        <v>0</v>
      </c>
      <c r="AH8" s="41" t="e">
        <f t="shared" si="8"/>
        <v>#DIV/0!</v>
      </c>
      <c r="AI8" s="168">
        <v>0.5</v>
      </c>
      <c r="AJ8" s="40">
        <v>0</v>
      </c>
      <c r="AK8" s="41">
        <f t="shared" si="9"/>
        <v>0</v>
      </c>
      <c r="AL8" s="40">
        <v>0</v>
      </c>
      <c r="AM8" s="40">
        <v>0</v>
      </c>
      <c r="AN8" s="41" t="e">
        <f t="shared" si="10"/>
        <v>#DIV/0!</v>
      </c>
      <c r="AO8" s="40">
        <v>0</v>
      </c>
      <c r="AP8" s="40">
        <v>0</v>
      </c>
      <c r="AQ8" s="41" t="e">
        <f t="shared" si="11"/>
        <v>#DIV/0!</v>
      </c>
      <c r="AR8" s="40">
        <v>0</v>
      </c>
      <c r="AS8" s="40">
        <v>0</v>
      </c>
      <c r="AT8" s="41" t="e">
        <f t="shared" si="12"/>
        <v>#DIV/0!</v>
      </c>
      <c r="AU8" s="210">
        <f t="shared" si="13"/>
        <v>1</v>
      </c>
      <c r="AV8" s="187">
        <f t="shared" si="14"/>
        <v>0.5</v>
      </c>
      <c r="AW8" s="188">
        <f t="shared" si="15"/>
        <v>0.5</v>
      </c>
      <c r="AX8" s="189">
        <f>IFERROR(AW8*J8,"")</f>
        <v>7.0422535211267607E-3</v>
      </c>
      <c r="AY8" s="19" t="s">
        <v>444</v>
      </c>
      <c r="AZ8" s="20" t="s">
        <v>373</v>
      </c>
      <c r="BA8" s="154" t="s">
        <v>606</v>
      </c>
      <c r="BB8" s="160" t="s">
        <v>559</v>
      </c>
      <c r="BC8" s="156">
        <v>0</v>
      </c>
      <c r="BD8" s="157">
        <v>0</v>
      </c>
      <c r="BE8" s="19" t="s">
        <v>498</v>
      </c>
      <c r="BF8" s="129" t="s">
        <v>488</v>
      </c>
      <c r="BG8" s="154" t="s">
        <v>703</v>
      </c>
      <c r="BH8" s="198" t="s">
        <v>556</v>
      </c>
      <c r="BI8" s="151">
        <f t="shared" si="0"/>
        <v>0.5</v>
      </c>
      <c r="BJ8" s="152">
        <f t="shared" si="0"/>
        <v>7.0422535211267607E-3</v>
      </c>
      <c r="BK8" s="45"/>
      <c r="BL8" s="45"/>
      <c r="BM8" s="45"/>
      <c r="BN8" s="45"/>
    </row>
    <row r="9" spans="1:66" ht="118.9" customHeight="1" x14ac:dyDescent="0.2">
      <c r="A9" s="395"/>
      <c r="B9" s="139" t="s">
        <v>166</v>
      </c>
      <c r="C9" s="122" t="s">
        <v>167</v>
      </c>
      <c r="D9" s="122" t="s">
        <v>168</v>
      </c>
      <c r="E9" s="122" t="s">
        <v>169</v>
      </c>
      <c r="F9" s="53" t="s">
        <v>124</v>
      </c>
      <c r="G9" s="120" t="s">
        <v>170</v>
      </c>
      <c r="H9" s="54">
        <v>45659</v>
      </c>
      <c r="I9" s="54">
        <v>46022</v>
      </c>
      <c r="J9" s="39">
        <f>PTEP!$G$11/PTEP!$D$11</f>
        <v>1.4084507042253521E-2</v>
      </c>
      <c r="K9" s="18">
        <v>0</v>
      </c>
      <c r="L9" s="18">
        <v>0</v>
      </c>
      <c r="M9" s="124" t="e">
        <f t="shared" si="1"/>
        <v>#DIV/0!</v>
      </c>
      <c r="N9" s="18">
        <v>1</v>
      </c>
      <c r="O9" s="18">
        <v>1</v>
      </c>
      <c r="P9" s="124">
        <f t="shared" si="2"/>
        <v>1</v>
      </c>
      <c r="Q9" s="18">
        <v>0</v>
      </c>
      <c r="R9" s="18">
        <v>0</v>
      </c>
      <c r="S9" s="124" t="e">
        <f t="shared" si="3"/>
        <v>#DIV/0!</v>
      </c>
      <c r="T9" s="40">
        <v>1</v>
      </c>
      <c r="U9" s="40">
        <v>1</v>
      </c>
      <c r="V9" s="41">
        <f t="shared" si="4"/>
        <v>1</v>
      </c>
      <c r="W9" s="40">
        <v>0</v>
      </c>
      <c r="X9" s="40">
        <v>0</v>
      </c>
      <c r="Y9" s="41" t="e">
        <f t="shared" si="5"/>
        <v>#DIV/0!</v>
      </c>
      <c r="Z9" s="40">
        <v>0</v>
      </c>
      <c r="AA9" s="40">
        <v>0</v>
      </c>
      <c r="AB9" s="41" t="e">
        <f t="shared" si="6"/>
        <v>#DIV/0!</v>
      </c>
      <c r="AC9" s="40">
        <v>0</v>
      </c>
      <c r="AD9" s="40">
        <v>0</v>
      </c>
      <c r="AE9" s="41" t="e">
        <f t="shared" si="7"/>
        <v>#DIV/0!</v>
      </c>
      <c r="AF9" s="40">
        <v>0</v>
      </c>
      <c r="AG9" s="40">
        <v>0</v>
      </c>
      <c r="AH9" s="41" t="e">
        <f t="shared" si="8"/>
        <v>#DIV/0!</v>
      </c>
      <c r="AI9" s="40">
        <v>0</v>
      </c>
      <c r="AJ9" s="40">
        <v>0</v>
      </c>
      <c r="AK9" s="41" t="e">
        <f t="shared" si="9"/>
        <v>#DIV/0!</v>
      </c>
      <c r="AL9" s="40">
        <v>0</v>
      </c>
      <c r="AM9" s="40">
        <v>0</v>
      </c>
      <c r="AN9" s="41" t="e">
        <f t="shared" si="10"/>
        <v>#DIV/0!</v>
      </c>
      <c r="AO9" s="40">
        <v>0</v>
      </c>
      <c r="AP9" s="40">
        <v>0</v>
      </c>
      <c r="AQ9" s="41" t="e">
        <f t="shared" si="11"/>
        <v>#DIV/0!</v>
      </c>
      <c r="AR9" s="40">
        <v>0</v>
      </c>
      <c r="AS9" s="40">
        <v>0</v>
      </c>
      <c r="AT9" s="41" t="e">
        <f t="shared" si="12"/>
        <v>#DIV/0!</v>
      </c>
      <c r="AU9" s="210">
        <f t="shared" si="13"/>
        <v>2</v>
      </c>
      <c r="AV9" s="187">
        <f t="shared" si="14"/>
        <v>2</v>
      </c>
      <c r="AW9" s="188">
        <f t="shared" si="15"/>
        <v>1</v>
      </c>
      <c r="AX9" s="189">
        <f>IFERROR(AW9*J9,"")</f>
        <v>1.4084507042253521E-2</v>
      </c>
      <c r="AY9" s="127" t="s">
        <v>495</v>
      </c>
      <c r="AZ9" s="20" t="s">
        <v>407</v>
      </c>
      <c r="BA9" s="154" t="s">
        <v>607</v>
      </c>
      <c r="BB9" s="162" t="s">
        <v>556</v>
      </c>
      <c r="BC9" s="156">
        <v>1</v>
      </c>
      <c r="BD9" s="157">
        <v>1.4084507042253521E-2</v>
      </c>
      <c r="BE9" s="131" t="s">
        <v>499</v>
      </c>
      <c r="BF9" s="129" t="s">
        <v>488</v>
      </c>
      <c r="BG9" s="129" t="s">
        <v>608</v>
      </c>
      <c r="BH9" s="128" t="s">
        <v>601</v>
      </c>
      <c r="BI9" s="214">
        <f t="shared" si="0"/>
        <v>1</v>
      </c>
      <c r="BJ9" s="212">
        <f t="shared" si="0"/>
        <v>1.4084507042253521E-2</v>
      </c>
      <c r="BK9" s="45"/>
      <c r="BL9" s="45"/>
      <c r="BM9" s="45"/>
      <c r="BN9" s="45"/>
    </row>
    <row r="10" spans="1:66" ht="15" x14ac:dyDescent="0.25">
      <c r="AX10" s="206"/>
      <c r="AY10" s="123"/>
      <c r="AZ10" s="123"/>
      <c r="BA10" s="123"/>
      <c r="BB10" s="123"/>
      <c r="BC10" s="123"/>
      <c r="BD10" s="123"/>
      <c r="BE10" s="140"/>
      <c r="BF10" s="123"/>
      <c r="BG10" s="123"/>
      <c r="BH10" s="123"/>
      <c r="BI10" s="213"/>
      <c r="BJ10" s="213"/>
      <c r="BK10" s="123"/>
      <c r="BL10" s="123"/>
      <c r="BM10" s="123"/>
      <c r="BN10" s="123"/>
    </row>
    <row r="11" spans="1:66" x14ac:dyDescent="0.2"/>
    <row r="12" spans="1:66" x14ac:dyDescent="0.2"/>
    <row r="13" spans="1:66" x14ac:dyDescent="0.2">
      <c r="C13" s="58" t="s">
        <v>451</v>
      </c>
    </row>
  </sheetData>
  <autoFilter ref="A4:BN10" xr:uid="{00000000-0001-0000-0300-000000000000}"/>
  <mergeCells count="32">
    <mergeCell ref="A5:A7"/>
    <mergeCell ref="A8:A9"/>
    <mergeCell ref="AU2:AV3"/>
    <mergeCell ref="AW2:AX2"/>
    <mergeCell ref="BM3:BN3"/>
    <mergeCell ref="AR2:AT3"/>
    <mergeCell ref="BA3:BA4"/>
    <mergeCell ref="BB3:BB4"/>
    <mergeCell ref="BC3:BD3"/>
    <mergeCell ref="BA2:BD2"/>
    <mergeCell ref="AY2:AZ2"/>
    <mergeCell ref="BE2:BF2"/>
    <mergeCell ref="BG2:BJ2"/>
    <mergeCell ref="BG3:BG4"/>
    <mergeCell ref="BH3:BH4"/>
    <mergeCell ref="BI3:BJ3"/>
    <mergeCell ref="B1:J1"/>
    <mergeCell ref="A3:J3"/>
    <mergeCell ref="AY3:AZ3"/>
    <mergeCell ref="BE3:BF3"/>
    <mergeCell ref="BK3:BL3"/>
    <mergeCell ref="K2:M3"/>
    <mergeCell ref="N2:P3"/>
    <mergeCell ref="Q2:S3"/>
    <mergeCell ref="T2:V3"/>
    <mergeCell ref="W2:Y3"/>
    <mergeCell ref="Z2:AB3"/>
    <mergeCell ref="AC2:AE3"/>
    <mergeCell ref="AF2:AH3"/>
    <mergeCell ref="AI2:AK3"/>
    <mergeCell ref="AL2:AN3"/>
    <mergeCell ref="AO2:AQ3"/>
  </mergeCells>
  <conditionalFormatting sqref="K5:L9">
    <cfRule type="cellIs" dxfId="149" priority="56" operator="between">
      <formula>1</formula>
      <formula>5</formula>
    </cfRule>
  </conditionalFormatting>
  <conditionalFormatting sqref="L5:L9">
    <cfRule type="cellIs" dxfId="148" priority="55" operator="between">
      <formula>1</formula>
      <formula>5</formula>
    </cfRule>
  </conditionalFormatting>
  <conditionalFormatting sqref="N5">
    <cfRule type="cellIs" dxfId="147" priority="14" operator="between">
      <formula>0.1</formula>
      <formula>5</formula>
    </cfRule>
  </conditionalFormatting>
  <conditionalFormatting sqref="N5:O9">
    <cfRule type="cellIs" dxfId="146" priority="54" operator="between">
      <formula>1</formula>
      <formula>5</formula>
    </cfRule>
  </conditionalFormatting>
  <conditionalFormatting sqref="O5">
    <cfRule type="cellIs" dxfId="145" priority="11" operator="between">
      <formula>0.1</formula>
      <formula>5</formula>
    </cfRule>
  </conditionalFormatting>
  <conditionalFormatting sqref="O5:O9">
    <cfRule type="cellIs" dxfId="144" priority="53" operator="between">
      <formula>1</formula>
      <formula>5</formula>
    </cfRule>
  </conditionalFormatting>
  <conditionalFormatting sqref="Q5:R9">
    <cfRule type="cellIs" dxfId="143" priority="52" operator="between">
      <formula>1</formula>
      <formula>5</formula>
    </cfRule>
  </conditionalFormatting>
  <conditionalFormatting sqref="R5:R9">
    <cfRule type="cellIs" dxfId="142" priority="51" operator="between">
      <formula>1</formula>
      <formula>5</formula>
    </cfRule>
  </conditionalFormatting>
  <conditionalFormatting sqref="T5:U9">
    <cfRule type="cellIs" dxfId="141" priority="32" operator="between">
      <formula>1</formula>
      <formula>5</formula>
    </cfRule>
  </conditionalFormatting>
  <conditionalFormatting sqref="U5:U9">
    <cfRule type="cellIs" dxfId="140" priority="31" operator="between">
      <formula>1</formula>
      <formula>5</formula>
    </cfRule>
  </conditionalFormatting>
  <conditionalFormatting sqref="W8">
    <cfRule type="cellIs" dxfId="139" priority="7" operator="between">
      <formula>0.1</formula>
      <formula>5</formula>
    </cfRule>
  </conditionalFormatting>
  <conditionalFormatting sqref="W5:X9">
    <cfRule type="cellIs" dxfId="138" priority="5" operator="between">
      <formula>1</formula>
      <formula>5</formula>
    </cfRule>
  </conditionalFormatting>
  <conditionalFormatting sqref="X5:X9">
    <cfRule type="cellIs" dxfId="137" priority="4" operator="between">
      <formula>1</formula>
      <formula>5</formula>
    </cfRule>
  </conditionalFormatting>
  <conditionalFormatting sqref="X8">
    <cfRule type="cellIs" dxfId="136" priority="3" operator="between">
      <formula>0.1</formula>
      <formula>5</formula>
    </cfRule>
  </conditionalFormatting>
  <conditionalFormatting sqref="Z5">
    <cfRule type="cellIs" dxfId="135" priority="1" operator="between">
      <formula>1</formula>
      <formula>5</formula>
    </cfRule>
    <cfRule type="cellIs" dxfId="134" priority="2" operator="between">
      <formula>1</formula>
      <formula>5</formula>
    </cfRule>
  </conditionalFormatting>
  <conditionalFormatting sqref="Z6">
    <cfRule type="cellIs" dxfId="133" priority="12" operator="between">
      <formula>0.1</formula>
      <formula>5</formula>
    </cfRule>
  </conditionalFormatting>
  <conditionalFormatting sqref="AA5 Z6:AA9">
    <cfRule type="cellIs" dxfId="132" priority="10" operator="between">
      <formula>1</formula>
      <formula>5</formula>
    </cfRule>
  </conditionalFormatting>
  <conditionalFormatting sqref="AA5:AA6">
    <cfRule type="cellIs" dxfId="131" priority="8" operator="between">
      <formula>0.1</formula>
      <formula>5</formula>
    </cfRule>
  </conditionalFormatting>
  <conditionalFormatting sqref="AA5:AA9">
    <cfRule type="cellIs" dxfId="130" priority="9" operator="between">
      <formula>1</formula>
      <formula>5</formula>
    </cfRule>
  </conditionalFormatting>
  <conditionalFormatting sqref="AC5:AD9">
    <cfRule type="cellIs" dxfId="129" priority="26" operator="between">
      <formula>1</formula>
      <formula>5</formula>
    </cfRule>
  </conditionalFormatting>
  <conditionalFormatting sqref="AD5:AD9">
    <cfRule type="cellIs" dxfId="128" priority="25" operator="between">
      <formula>1</formula>
      <formula>5</formula>
    </cfRule>
  </conditionalFormatting>
  <conditionalFormatting sqref="AF5:AG9">
    <cfRule type="cellIs" dxfId="127" priority="24" operator="between">
      <formula>1</formula>
      <formula>5</formula>
    </cfRule>
  </conditionalFormatting>
  <conditionalFormatting sqref="AG5:AG9">
    <cfRule type="cellIs" dxfId="126" priority="23" operator="between">
      <formula>1</formula>
      <formula>5</formula>
    </cfRule>
  </conditionalFormatting>
  <conditionalFormatting sqref="AI5:AJ9">
    <cfRule type="cellIs" dxfId="125" priority="22" operator="between">
      <formula>1</formula>
      <formula>5</formula>
    </cfRule>
  </conditionalFormatting>
  <conditionalFormatting sqref="AJ5:AJ9">
    <cfRule type="cellIs" dxfId="124" priority="21" operator="between">
      <formula>1</formula>
      <formula>5</formula>
    </cfRule>
  </conditionalFormatting>
  <conditionalFormatting sqref="AL5:AM9">
    <cfRule type="cellIs" dxfId="123" priority="20" operator="between">
      <formula>1</formula>
      <formula>5</formula>
    </cfRule>
  </conditionalFormatting>
  <conditionalFormatting sqref="AM5:AM9">
    <cfRule type="cellIs" dxfId="122" priority="19" operator="between">
      <formula>1</formula>
      <formula>5</formula>
    </cfRule>
  </conditionalFormatting>
  <conditionalFormatting sqref="AO5:AP9">
    <cfRule type="cellIs" dxfId="121" priority="18" operator="between">
      <formula>1</formula>
      <formula>5</formula>
    </cfRule>
  </conditionalFormatting>
  <conditionalFormatting sqref="AP5:AP9">
    <cfRule type="cellIs" dxfId="120" priority="17" operator="between">
      <formula>1</formula>
      <formula>5</formula>
    </cfRule>
  </conditionalFormatting>
  <conditionalFormatting sqref="AR5:AS9">
    <cfRule type="cellIs" dxfId="119" priority="16" operator="between">
      <formula>1</formula>
      <formula>5</formula>
    </cfRule>
  </conditionalFormatting>
  <conditionalFormatting sqref="AS5:AS9">
    <cfRule type="cellIs" dxfId="118" priority="15" operator="between">
      <formula>1</formula>
      <formula>5</formula>
    </cfRule>
  </conditionalFormatting>
  <pageMargins left="0.70866141732283472" right="0.70866141732283472" top="0.74803149606299213" bottom="0.74803149606299213" header="0.31496062992125984" footer="0.31496062992125984"/>
  <pageSetup paperSize="9" scale="10" orientation="portrait" r:id="rId1"/>
  <headerFooter>
    <oddFooter>&amp;R&amp;G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pageSetUpPr fitToPage="1"/>
  </sheetPr>
  <dimension ref="A1:BO52"/>
  <sheetViews>
    <sheetView showGridLines="0" view="pageBreakPreview" topLeftCell="A35" zoomScale="25" zoomScaleNormal="60" zoomScaleSheetLayoutView="25" workbookViewId="0">
      <selection activeCell="B41" sqref="B41"/>
    </sheetView>
  </sheetViews>
  <sheetFormatPr baseColWidth="10" defaultColWidth="11.42578125" defaultRowHeight="12.75" outlineLevelCol="1" x14ac:dyDescent="0.2"/>
  <cols>
    <col min="1" max="1" width="28.7109375" style="327" customWidth="1"/>
    <col min="2" max="2" width="7.42578125" style="298" customWidth="1"/>
    <col min="3" max="3" width="54.28515625" style="298" customWidth="1"/>
    <col min="4" max="4" width="39.7109375" style="298" customWidth="1"/>
    <col min="5" max="5" width="30.7109375" style="298" customWidth="1"/>
    <col min="6" max="6" width="21.28515625" style="298" customWidth="1"/>
    <col min="7" max="7" width="21.7109375" style="222" customWidth="1"/>
    <col min="8" max="9" width="18.28515625" style="222" customWidth="1"/>
    <col min="10" max="10" width="18.28515625" style="222" customWidth="1" outlineLevel="1"/>
    <col min="11" max="11" width="14" style="221" customWidth="1" outlineLevel="1"/>
    <col min="12" max="19" width="11.42578125" style="221" customWidth="1" outlineLevel="1"/>
    <col min="20" max="28" width="11.42578125" style="218" customWidth="1"/>
    <col min="29" max="48" width="11.42578125" style="218" customWidth="1" outlineLevel="1"/>
    <col min="49" max="50" width="11.42578125" style="218" customWidth="1"/>
    <col min="51" max="51" width="39.7109375" style="218" customWidth="1" outlineLevel="1"/>
    <col min="52" max="52" width="36.85546875" style="218" customWidth="1" outlineLevel="1"/>
    <col min="53" max="53" width="40.42578125" style="218" customWidth="1" outlineLevel="1"/>
    <col min="54" max="54" width="26.85546875" style="218" customWidth="1" outlineLevel="1"/>
    <col min="55" max="55" width="12.5703125" style="218" bestFit="1" customWidth="1" outlineLevel="1"/>
    <col min="56" max="56" width="16.42578125" style="218" bestFit="1" customWidth="1" outlineLevel="1"/>
    <col min="57" max="57" width="43.7109375" style="218" customWidth="1"/>
    <col min="58" max="58" width="42.28515625" style="218" customWidth="1"/>
    <col min="59" max="59" width="61.5703125" style="218" customWidth="1"/>
    <col min="60" max="60" width="42.28515625" style="218" customWidth="1"/>
    <col min="61" max="61" width="12.5703125" style="218" bestFit="1" customWidth="1"/>
    <col min="62" max="62" width="16.42578125" style="218" bestFit="1" customWidth="1"/>
    <col min="63" max="63" width="37" style="218" hidden="1" customWidth="1" outlineLevel="1"/>
    <col min="64" max="64" width="43.28515625" style="218" hidden="1" customWidth="1" outlineLevel="1"/>
    <col min="65" max="65" width="46.28515625" style="218" hidden="1" customWidth="1" outlineLevel="1"/>
    <col min="66" max="66" width="50.7109375" style="218" hidden="1" customWidth="1" outlineLevel="1"/>
    <col min="67" max="67" width="11.42578125" style="222" collapsed="1"/>
    <col min="68" max="16384" width="11.42578125" style="222"/>
  </cols>
  <sheetData>
    <row r="1" spans="1:66" s="218" customFormat="1" ht="117" customHeight="1" thickBot="1" x14ac:dyDescent="0.25">
      <c r="A1" s="219"/>
      <c r="B1" s="408" t="s">
        <v>171</v>
      </c>
      <c r="C1" s="409"/>
      <c r="D1" s="409"/>
      <c r="E1" s="409"/>
      <c r="F1" s="409"/>
      <c r="G1" s="409"/>
      <c r="H1" s="409"/>
      <c r="I1" s="409"/>
      <c r="J1" s="220" t="s">
        <v>447</v>
      </c>
      <c r="K1" s="221"/>
      <c r="L1" s="221"/>
      <c r="M1" s="221"/>
      <c r="N1" s="221"/>
      <c r="O1" s="221"/>
      <c r="P1" s="221"/>
      <c r="Q1" s="221"/>
      <c r="R1" s="221"/>
      <c r="S1" s="221"/>
    </row>
    <row r="2" spans="1:66" ht="14.25" customHeight="1" thickBot="1" x14ac:dyDescent="0.25">
      <c r="A2" s="223"/>
      <c r="B2" s="223"/>
      <c r="C2" s="223"/>
      <c r="D2" s="224"/>
      <c r="E2" s="224"/>
      <c r="F2" s="224"/>
      <c r="G2" s="223"/>
      <c r="H2" s="223"/>
      <c r="I2" s="223"/>
      <c r="J2" s="223"/>
      <c r="K2" s="422" t="s">
        <v>48</v>
      </c>
      <c r="L2" s="422"/>
      <c r="M2" s="422"/>
      <c r="N2" s="422" t="s">
        <v>49</v>
      </c>
      <c r="O2" s="422"/>
      <c r="P2" s="422"/>
      <c r="Q2" s="422" t="s">
        <v>50</v>
      </c>
      <c r="R2" s="422"/>
      <c r="S2" s="422"/>
      <c r="T2" s="423" t="s">
        <v>51</v>
      </c>
      <c r="U2" s="423"/>
      <c r="V2" s="423"/>
      <c r="W2" s="423" t="s">
        <v>52</v>
      </c>
      <c r="X2" s="423"/>
      <c r="Y2" s="423"/>
      <c r="Z2" s="423" t="s">
        <v>53</v>
      </c>
      <c r="AA2" s="423"/>
      <c r="AB2" s="423"/>
      <c r="AC2" s="423" t="s">
        <v>54</v>
      </c>
      <c r="AD2" s="423"/>
      <c r="AE2" s="423"/>
      <c r="AF2" s="423" t="s">
        <v>55</v>
      </c>
      <c r="AG2" s="423"/>
      <c r="AH2" s="423"/>
      <c r="AI2" s="423" t="s">
        <v>56</v>
      </c>
      <c r="AJ2" s="423"/>
      <c r="AK2" s="423"/>
      <c r="AL2" s="423" t="s">
        <v>57</v>
      </c>
      <c r="AM2" s="423"/>
      <c r="AN2" s="423"/>
      <c r="AO2" s="423" t="s">
        <v>58</v>
      </c>
      <c r="AP2" s="423"/>
      <c r="AQ2" s="423"/>
      <c r="AR2" s="423" t="s">
        <v>59</v>
      </c>
      <c r="AS2" s="423"/>
      <c r="AT2" s="423"/>
      <c r="AU2" s="423" t="s">
        <v>60</v>
      </c>
      <c r="AV2" s="423"/>
      <c r="AW2" s="424" t="s">
        <v>61</v>
      </c>
      <c r="AX2" s="424"/>
      <c r="AY2" s="420" t="s">
        <v>62</v>
      </c>
      <c r="AZ2" s="421"/>
      <c r="BA2" s="427" t="s">
        <v>567</v>
      </c>
      <c r="BB2" s="428"/>
      <c r="BC2" s="428"/>
      <c r="BD2" s="429"/>
      <c r="BE2" s="420" t="s">
        <v>62</v>
      </c>
      <c r="BF2" s="421"/>
      <c r="BG2" s="427" t="s">
        <v>567</v>
      </c>
      <c r="BH2" s="428"/>
      <c r="BI2" s="428"/>
      <c r="BJ2" s="429"/>
      <c r="BK2" s="420" t="s">
        <v>62</v>
      </c>
      <c r="BL2" s="421"/>
      <c r="BM2" s="421"/>
      <c r="BN2" s="421"/>
    </row>
    <row r="3" spans="1:66" ht="30" customHeight="1" thickBot="1" x14ac:dyDescent="0.25">
      <c r="A3" s="410" t="s">
        <v>172</v>
      </c>
      <c r="B3" s="411"/>
      <c r="C3" s="411"/>
      <c r="D3" s="411"/>
      <c r="E3" s="411"/>
      <c r="F3" s="411"/>
      <c r="G3" s="411"/>
      <c r="H3" s="411"/>
      <c r="I3" s="411"/>
      <c r="J3" s="412"/>
      <c r="K3" s="422"/>
      <c r="L3" s="422"/>
      <c r="M3" s="422"/>
      <c r="N3" s="422"/>
      <c r="O3" s="422"/>
      <c r="P3" s="422"/>
      <c r="Q3" s="422"/>
      <c r="R3" s="422"/>
      <c r="S3" s="422"/>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24"/>
      <c r="AX3" s="31"/>
      <c r="AY3" s="425" t="s">
        <v>64</v>
      </c>
      <c r="AZ3" s="426"/>
      <c r="BA3" s="406" t="s">
        <v>563</v>
      </c>
      <c r="BB3" s="406" t="s">
        <v>564</v>
      </c>
      <c r="BC3" s="407" t="s">
        <v>567</v>
      </c>
      <c r="BD3" s="407"/>
      <c r="BE3" s="423" t="s">
        <v>65</v>
      </c>
      <c r="BF3" s="423"/>
      <c r="BG3" s="406" t="s">
        <v>565</v>
      </c>
      <c r="BH3" s="406" t="s">
        <v>566</v>
      </c>
      <c r="BI3" s="407" t="s">
        <v>567</v>
      </c>
      <c r="BJ3" s="407"/>
      <c r="BK3" s="425" t="s">
        <v>66</v>
      </c>
      <c r="BL3" s="426"/>
      <c r="BM3" s="425" t="s">
        <v>67</v>
      </c>
      <c r="BN3" s="426"/>
    </row>
    <row r="4" spans="1:66" ht="33.75" thickBot="1" x14ac:dyDescent="0.25">
      <c r="A4" s="225" t="s">
        <v>68</v>
      </c>
      <c r="B4" s="226" t="s">
        <v>69</v>
      </c>
      <c r="C4" s="225" t="s">
        <v>23</v>
      </c>
      <c r="D4" s="227" t="s">
        <v>25</v>
      </c>
      <c r="E4" s="228" t="s">
        <v>70</v>
      </c>
      <c r="F4" s="228" t="s">
        <v>35</v>
      </c>
      <c r="G4" s="229" t="s">
        <v>33</v>
      </c>
      <c r="H4" s="229" t="s">
        <v>29</v>
      </c>
      <c r="I4" s="229" t="s">
        <v>31</v>
      </c>
      <c r="J4" s="230" t="s">
        <v>8</v>
      </c>
      <c r="K4" s="132" t="s">
        <v>71</v>
      </c>
      <c r="L4" s="133" t="s">
        <v>72</v>
      </c>
      <c r="M4" s="134" t="s">
        <v>73</v>
      </c>
      <c r="N4" s="132" t="s">
        <v>71</v>
      </c>
      <c r="O4" s="133" t="s">
        <v>72</v>
      </c>
      <c r="P4" s="134" t="s">
        <v>73</v>
      </c>
      <c r="Q4" s="132" t="s">
        <v>71</v>
      </c>
      <c r="R4" s="133" t="s">
        <v>72</v>
      </c>
      <c r="S4" s="134" t="s">
        <v>73</v>
      </c>
      <c r="T4" s="68" t="s">
        <v>71</v>
      </c>
      <c r="U4" s="69" t="s">
        <v>72</v>
      </c>
      <c r="V4" s="70" t="s">
        <v>73</v>
      </c>
      <c r="W4" s="68" t="s">
        <v>71</v>
      </c>
      <c r="X4" s="69" t="s">
        <v>72</v>
      </c>
      <c r="Y4" s="70" t="s">
        <v>73</v>
      </c>
      <c r="Z4" s="68" t="s">
        <v>71</v>
      </c>
      <c r="AA4" s="69" t="s">
        <v>72</v>
      </c>
      <c r="AB4" s="70" t="s">
        <v>73</v>
      </c>
      <c r="AC4" s="68" t="s">
        <v>71</v>
      </c>
      <c r="AD4" s="69" t="s">
        <v>72</v>
      </c>
      <c r="AE4" s="70" t="s">
        <v>73</v>
      </c>
      <c r="AF4" s="68" t="s">
        <v>71</v>
      </c>
      <c r="AG4" s="69" t="s">
        <v>72</v>
      </c>
      <c r="AH4" s="70" t="s">
        <v>73</v>
      </c>
      <c r="AI4" s="68" t="s">
        <v>71</v>
      </c>
      <c r="AJ4" s="69" t="s">
        <v>72</v>
      </c>
      <c r="AK4" s="70" t="s">
        <v>73</v>
      </c>
      <c r="AL4" s="68" t="s">
        <v>71</v>
      </c>
      <c r="AM4" s="69" t="s">
        <v>72</v>
      </c>
      <c r="AN4" s="70" t="s">
        <v>73</v>
      </c>
      <c r="AO4" s="68" t="s">
        <v>71</v>
      </c>
      <c r="AP4" s="69" t="s">
        <v>72</v>
      </c>
      <c r="AQ4" s="70" t="s">
        <v>73</v>
      </c>
      <c r="AR4" s="68" t="s">
        <v>71</v>
      </c>
      <c r="AS4" s="69" t="s">
        <v>72</v>
      </c>
      <c r="AT4" s="70" t="s">
        <v>73</v>
      </c>
      <c r="AU4" s="68" t="s">
        <v>71</v>
      </c>
      <c r="AV4" s="32" t="s">
        <v>72</v>
      </c>
      <c r="AW4" s="33" t="s">
        <v>73</v>
      </c>
      <c r="AX4" s="34">
        <f>SUM(AX5:AX41)</f>
        <v>0.25962441314553997</v>
      </c>
      <c r="AY4" s="11" t="s">
        <v>74</v>
      </c>
      <c r="AZ4" s="11" t="s">
        <v>75</v>
      </c>
      <c r="BA4" s="406"/>
      <c r="BB4" s="406"/>
      <c r="BC4" s="166" t="s">
        <v>568</v>
      </c>
      <c r="BD4" s="166" t="s">
        <v>569</v>
      </c>
      <c r="BE4" s="11" t="s">
        <v>74</v>
      </c>
      <c r="BF4" s="11" t="s">
        <v>75</v>
      </c>
      <c r="BG4" s="406"/>
      <c r="BH4" s="406"/>
      <c r="BI4" s="166" t="s">
        <v>568</v>
      </c>
      <c r="BJ4" s="166" t="s">
        <v>569</v>
      </c>
      <c r="BK4" s="11" t="s">
        <v>74</v>
      </c>
      <c r="BL4" s="11" t="s">
        <v>75</v>
      </c>
      <c r="BM4" s="11" t="s">
        <v>74</v>
      </c>
      <c r="BN4" s="11" t="s">
        <v>75</v>
      </c>
    </row>
    <row r="5" spans="1:66" ht="187.9" customHeight="1" x14ac:dyDescent="0.2">
      <c r="A5" s="414" t="s">
        <v>173</v>
      </c>
      <c r="B5" s="231" t="s">
        <v>174</v>
      </c>
      <c r="C5" s="232" t="s">
        <v>175</v>
      </c>
      <c r="D5" s="233" t="s">
        <v>176</v>
      </c>
      <c r="E5" s="233" t="s">
        <v>80</v>
      </c>
      <c r="F5" s="234" t="s">
        <v>81</v>
      </c>
      <c r="G5" s="235" t="s">
        <v>177</v>
      </c>
      <c r="H5" s="236">
        <v>45659</v>
      </c>
      <c r="I5" s="237">
        <v>46022</v>
      </c>
      <c r="J5" s="238">
        <f>PTEP!$G$12/PTEP!$D$12</f>
        <v>1.408450704225352E-2</v>
      </c>
      <c r="K5" s="239">
        <v>2</v>
      </c>
      <c r="L5" s="239">
        <v>2</v>
      </c>
      <c r="M5" s="240">
        <f>+L5/K5</f>
        <v>1</v>
      </c>
      <c r="N5" s="239">
        <v>1</v>
      </c>
      <c r="O5" s="239">
        <v>1</v>
      </c>
      <c r="P5" s="240">
        <f>+O5/N5</f>
        <v>1</v>
      </c>
      <c r="Q5" s="239">
        <v>0</v>
      </c>
      <c r="R5" s="239">
        <v>0</v>
      </c>
      <c r="S5" s="240" t="e">
        <f>+R5/Q5</f>
        <v>#DIV/0!</v>
      </c>
      <c r="T5" s="241">
        <v>1</v>
      </c>
      <c r="U5" s="241">
        <v>1</v>
      </c>
      <c r="V5" s="242">
        <f>+U5/T5</f>
        <v>1</v>
      </c>
      <c r="W5" s="241">
        <v>1</v>
      </c>
      <c r="X5" s="241">
        <v>1</v>
      </c>
      <c r="Y5" s="242">
        <f>+X5/W5</f>
        <v>1</v>
      </c>
      <c r="Z5" s="241">
        <v>1</v>
      </c>
      <c r="AA5" s="241">
        <v>1</v>
      </c>
      <c r="AB5" s="242">
        <f>+AA5/Z5</f>
        <v>1</v>
      </c>
      <c r="AC5" s="241">
        <v>1</v>
      </c>
      <c r="AD5" s="241">
        <v>0</v>
      </c>
      <c r="AE5" s="242">
        <f>+AD5/AC5</f>
        <v>0</v>
      </c>
      <c r="AF5" s="241">
        <v>1</v>
      </c>
      <c r="AG5" s="241">
        <v>0</v>
      </c>
      <c r="AH5" s="242">
        <f>+AG5/AF5</f>
        <v>0</v>
      </c>
      <c r="AI5" s="241">
        <v>1</v>
      </c>
      <c r="AJ5" s="241">
        <v>0</v>
      </c>
      <c r="AK5" s="242">
        <f>+AJ5/AI5</f>
        <v>0</v>
      </c>
      <c r="AL5" s="241">
        <v>1</v>
      </c>
      <c r="AM5" s="241">
        <v>0</v>
      </c>
      <c r="AN5" s="242">
        <f>+AM5/AL5</f>
        <v>0</v>
      </c>
      <c r="AO5" s="241">
        <v>1</v>
      </c>
      <c r="AP5" s="241">
        <v>0</v>
      </c>
      <c r="AQ5" s="242">
        <f>+AP5/AO5</f>
        <v>0</v>
      </c>
      <c r="AR5" s="241">
        <v>1</v>
      </c>
      <c r="AS5" s="241">
        <v>0</v>
      </c>
      <c r="AT5" s="242">
        <f>+AS5/AR5</f>
        <v>0</v>
      </c>
      <c r="AU5" s="75">
        <f>K5+N5+Q5+T5+W5++Z5+AC5+AF5+AI5+AL5+AO5+AR5</f>
        <v>12</v>
      </c>
      <c r="AV5" s="42">
        <f>L5+O5+R5+U5+X5+AA5+AD5+AG5+AJ5+AM5+AP5+AS5</f>
        <v>6</v>
      </c>
      <c r="AW5" s="113">
        <f>AV5/AU5</f>
        <v>0.5</v>
      </c>
      <c r="AX5" s="114">
        <f t="shared" ref="AX5:AX41" si="0">IFERROR(AW5*J5,"")</f>
        <v>7.0422535211267599E-3</v>
      </c>
      <c r="AY5" s="216" t="s">
        <v>409</v>
      </c>
      <c r="AZ5" s="243" t="s">
        <v>375</v>
      </c>
      <c r="BA5" s="154" t="s">
        <v>617</v>
      </c>
      <c r="BB5" s="162" t="s">
        <v>556</v>
      </c>
      <c r="BC5" s="156">
        <v>0.25</v>
      </c>
      <c r="BD5" s="157">
        <v>3.5211267605633799E-3</v>
      </c>
      <c r="BE5" s="216" t="s">
        <v>500</v>
      </c>
      <c r="BF5" s="217" t="s">
        <v>488</v>
      </c>
      <c r="BG5" s="154" t="s">
        <v>653</v>
      </c>
      <c r="BH5" s="162" t="s">
        <v>556</v>
      </c>
      <c r="BI5" s="151">
        <f t="shared" ref="BI5:BJ5" si="1">AW5</f>
        <v>0.5</v>
      </c>
      <c r="BJ5" s="152">
        <f t="shared" si="1"/>
        <v>7.0422535211267599E-3</v>
      </c>
      <c r="BK5" s="244"/>
      <c r="BL5" s="244"/>
      <c r="BM5" s="244"/>
      <c r="BN5" s="244"/>
    </row>
    <row r="6" spans="1:66" ht="239.45" customHeight="1" x14ac:dyDescent="0.2">
      <c r="A6" s="415"/>
      <c r="B6" s="245" t="s">
        <v>178</v>
      </c>
      <c r="C6" s="246" t="s">
        <v>664</v>
      </c>
      <c r="D6" s="247" t="s">
        <v>665</v>
      </c>
      <c r="E6" s="247" t="s">
        <v>80</v>
      </c>
      <c r="F6" s="248" t="s">
        <v>81</v>
      </c>
      <c r="G6" s="249" t="s">
        <v>179</v>
      </c>
      <c r="H6" s="250">
        <v>45691</v>
      </c>
      <c r="I6" s="251" t="s">
        <v>578</v>
      </c>
      <c r="J6" s="238">
        <f>PTEP!$G$12/PTEP!$D$12</f>
        <v>1.408450704225352E-2</v>
      </c>
      <c r="K6" s="239">
        <v>0</v>
      </c>
      <c r="L6" s="239">
        <v>0</v>
      </c>
      <c r="M6" s="240" t="e">
        <f t="shared" ref="M6:M41" si="2">+L6/K6</f>
        <v>#DIV/0!</v>
      </c>
      <c r="N6" s="239">
        <v>0</v>
      </c>
      <c r="O6" s="239">
        <v>0</v>
      </c>
      <c r="P6" s="240" t="e">
        <f t="shared" ref="P6:P41" si="3">+O6/N6</f>
        <v>#DIV/0!</v>
      </c>
      <c r="Q6" s="241">
        <v>0.5</v>
      </c>
      <c r="R6" s="241">
        <v>0.5</v>
      </c>
      <c r="S6" s="240">
        <f t="shared" ref="S6:S41" si="4">+R6/Q6</f>
        <v>1</v>
      </c>
      <c r="T6" s="241">
        <v>0</v>
      </c>
      <c r="U6" s="241">
        <v>0</v>
      </c>
      <c r="V6" s="242" t="e">
        <f t="shared" ref="V6:V41" si="5">+U6/T6</f>
        <v>#DIV/0!</v>
      </c>
      <c r="W6" s="241">
        <v>0</v>
      </c>
      <c r="X6" s="241">
        <v>0</v>
      </c>
      <c r="Y6" s="242" t="e">
        <f t="shared" ref="Y6:Y41" si="6">+X6/W6</f>
        <v>#DIV/0!</v>
      </c>
      <c r="Z6" s="241">
        <v>0.5</v>
      </c>
      <c r="AA6" s="241">
        <v>0.5</v>
      </c>
      <c r="AB6" s="242">
        <f t="shared" ref="AB6:AB41" si="7">+AA6/Z6</f>
        <v>1</v>
      </c>
      <c r="AC6" s="241">
        <v>0</v>
      </c>
      <c r="AD6" s="241">
        <v>0</v>
      </c>
      <c r="AE6" s="242" t="e">
        <f t="shared" ref="AE6:AE41" si="8">+AD6/AC6</f>
        <v>#DIV/0!</v>
      </c>
      <c r="AF6" s="241">
        <v>0</v>
      </c>
      <c r="AG6" s="241">
        <v>0</v>
      </c>
      <c r="AH6" s="242" t="e">
        <f t="shared" ref="AH6:AH41" si="9">+AG6/AF6</f>
        <v>#DIV/0!</v>
      </c>
      <c r="AI6" s="241">
        <v>0</v>
      </c>
      <c r="AJ6" s="241">
        <v>0</v>
      </c>
      <c r="AK6" s="242" t="e">
        <f t="shared" ref="AK6:AK41" si="10">+AJ6/AI6</f>
        <v>#DIV/0!</v>
      </c>
      <c r="AL6" s="241">
        <v>0</v>
      </c>
      <c r="AM6" s="241">
        <v>0</v>
      </c>
      <c r="AN6" s="242" t="e">
        <f t="shared" ref="AN6:AN41" si="11">+AM6/AL6</f>
        <v>#DIV/0!</v>
      </c>
      <c r="AO6" s="241">
        <v>0</v>
      </c>
      <c r="AP6" s="241">
        <v>0</v>
      </c>
      <c r="AQ6" s="242" t="e">
        <f t="shared" ref="AQ6:AQ41" si="12">+AP6/AO6</f>
        <v>#DIV/0!</v>
      </c>
      <c r="AR6" s="241">
        <v>0</v>
      </c>
      <c r="AS6" s="241">
        <v>0</v>
      </c>
      <c r="AT6" s="242" t="e">
        <f t="shared" ref="AT6:AT41" si="13">+AS6/AR6</f>
        <v>#DIV/0!</v>
      </c>
      <c r="AU6" s="75">
        <f t="shared" ref="AU6" si="14">K6+N6+Q6+T6+W6++Z6+AC6+AF6+AI6+AL6+AO6+AR6</f>
        <v>1</v>
      </c>
      <c r="AV6" s="42">
        <f t="shared" ref="AV6" si="15">L6+O6+R6+U6+X6+AA6+AD6+AG6+AJ6+AM6+AP6+AS6</f>
        <v>1</v>
      </c>
      <c r="AW6" s="113">
        <f t="shared" ref="AW6:AW41" si="16">AV6/AU6</f>
        <v>1</v>
      </c>
      <c r="AX6" s="114">
        <f t="shared" si="0"/>
        <v>1.408450704225352E-2</v>
      </c>
      <c r="AY6" s="216" t="s">
        <v>501</v>
      </c>
      <c r="AZ6" s="243" t="s">
        <v>376</v>
      </c>
      <c r="BA6" s="154" t="s">
        <v>618</v>
      </c>
      <c r="BB6" s="162" t="s">
        <v>556</v>
      </c>
      <c r="BC6" s="156">
        <v>0.5</v>
      </c>
      <c r="BD6" s="157">
        <v>7.0422535211267599E-3</v>
      </c>
      <c r="BE6" s="216" t="s">
        <v>502</v>
      </c>
      <c r="BF6" s="217" t="s">
        <v>488</v>
      </c>
      <c r="BG6" s="154" t="s">
        <v>654</v>
      </c>
      <c r="BH6" s="162" t="s">
        <v>556</v>
      </c>
      <c r="BI6" s="151">
        <f t="shared" ref="BI6" si="17">AW6</f>
        <v>1</v>
      </c>
      <c r="BJ6" s="152">
        <f t="shared" ref="BJ6" si="18">AX6</f>
        <v>1.408450704225352E-2</v>
      </c>
      <c r="BK6" s="244"/>
      <c r="BL6" s="244"/>
      <c r="BM6" s="244"/>
      <c r="BN6" s="244"/>
    </row>
    <row r="7" spans="1:66" ht="195" customHeight="1" x14ac:dyDescent="0.2">
      <c r="A7" s="415"/>
      <c r="B7" s="252" t="s">
        <v>180</v>
      </c>
      <c r="C7" s="253" t="s">
        <v>181</v>
      </c>
      <c r="D7" s="254" t="s">
        <v>182</v>
      </c>
      <c r="E7" s="254" t="s">
        <v>80</v>
      </c>
      <c r="F7" s="248" t="s">
        <v>81</v>
      </c>
      <c r="G7" s="249" t="s">
        <v>183</v>
      </c>
      <c r="H7" s="250">
        <v>45778</v>
      </c>
      <c r="I7" s="251">
        <v>45838</v>
      </c>
      <c r="J7" s="238">
        <f>PTEP!$G$12/PTEP!$D$12</f>
        <v>1.408450704225352E-2</v>
      </c>
      <c r="K7" s="239">
        <v>0</v>
      </c>
      <c r="L7" s="239">
        <v>0</v>
      </c>
      <c r="M7" s="240" t="e">
        <f t="shared" si="2"/>
        <v>#DIV/0!</v>
      </c>
      <c r="N7" s="239">
        <v>0</v>
      </c>
      <c r="O7" s="239">
        <v>0</v>
      </c>
      <c r="P7" s="240" t="e">
        <f t="shared" si="3"/>
        <v>#DIV/0!</v>
      </c>
      <c r="Q7" s="239">
        <v>0</v>
      </c>
      <c r="R7" s="239">
        <v>0</v>
      </c>
      <c r="S7" s="240" t="e">
        <f t="shared" si="4"/>
        <v>#DIV/0!</v>
      </c>
      <c r="T7" s="241">
        <v>0</v>
      </c>
      <c r="U7" s="241">
        <v>0</v>
      </c>
      <c r="V7" s="242" t="e">
        <f t="shared" si="5"/>
        <v>#DIV/0!</v>
      </c>
      <c r="W7" s="241">
        <v>1</v>
      </c>
      <c r="X7" s="255">
        <v>0</v>
      </c>
      <c r="Y7" s="242">
        <f t="shared" si="6"/>
        <v>0</v>
      </c>
      <c r="Z7" s="241">
        <v>0</v>
      </c>
      <c r="AA7" s="241">
        <v>0</v>
      </c>
      <c r="AB7" s="242" t="e">
        <f t="shared" si="7"/>
        <v>#DIV/0!</v>
      </c>
      <c r="AC7" s="241">
        <v>0</v>
      </c>
      <c r="AD7" s="241">
        <v>0</v>
      </c>
      <c r="AE7" s="242" t="e">
        <f t="shared" si="8"/>
        <v>#DIV/0!</v>
      </c>
      <c r="AF7" s="241">
        <v>0</v>
      </c>
      <c r="AG7" s="241">
        <v>0</v>
      </c>
      <c r="AH7" s="242" t="e">
        <f t="shared" si="9"/>
        <v>#DIV/0!</v>
      </c>
      <c r="AI7" s="241">
        <v>0</v>
      </c>
      <c r="AJ7" s="241">
        <v>0</v>
      </c>
      <c r="AK7" s="242" t="e">
        <f t="shared" si="10"/>
        <v>#DIV/0!</v>
      </c>
      <c r="AL7" s="241">
        <v>0</v>
      </c>
      <c r="AM7" s="241">
        <v>0</v>
      </c>
      <c r="AN7" s="242" t="e">
        <f t="shared" si="11"/>
        <v>#DIV/0!</v>
      </c>
      <c r="AO7" s="241">
        <v>0</v>
      </c>
      <c r="AP7" s="241">
        <v>0</v>
      </c>
      <c r="AQ7" s="242" t="e">
        <f t="shared" si="12"/>
        <v>#DIV/0!</v>
      </c>
      <c r="AR7" s="241">
        <v>0</v>
      </c>
      <c r="AS7" s="241">
        <v>0</v>
      </c>
      <c r="AT7" s="242" t="e">
        <f t="shared" si="13"/>
        <v>#DIV/0!</v>
      </c>
      <c r="AU7" s="75">
        <f t="shared" ref="AU7:AU41" si="19">K7+N7+Q7+T7+W7++Z7+AC7+AF7+AI7+AL7+AO7+AR7</f>
        <v>1</v>
      </c>
      <c r="AV7" s="42">
        <f t="shared" ref="AV7:AV41" si="20">L7+O7+R7+U7+X7+AA7+AD7+AG7+AJ7+AM7+AP7+AS7</f>
        <v>0</v>
      </c>
      <c r="AW7" s="113">
        <f t="shared" si="16"/>
        <v>0</v>
      </c>
      <c r="AX7" s="114">
        <f t="shared" si="0"/>
        <v>0</v>
      </c>
      <c r="AY7" s="216" t="s">
        <v>410</v>
      </c>
      <c r="AZ7" s="243" t="s">
        <v>411</v>
      </c>
      <c r="BA7" s="154" t="s">
        <v>619</v>
      </c>
      <c r="BB7" s="155" t="s">
        <v>620</v>
      </c>
      <c r="BC7" s="156">
        <v>0</v>
      </c>
      <c r="BD7" s="157">
        <v>0</v>
      </c>
      <c r="BE7" s="216" t="s">
        <v>521</v>
      </c>
      <c r="BF7" s="217" t="s">
        <v>488</v>
      </c>
      <c r="BG7" s="154" t="s">
        <v>655</v>
      </c>
      <c r="BH7" s="160" t="s">
        <v>559</v>
      </c>
      <c r="BI7" s="215">
        <f t="shared" ref="BI7:BI9" si="21">AW7</f>
        <v>0</v>
      </c>
      <c r="BJ7" s="152">
        <f t="shared" ref="BJ7" si="22">AX7</f>
        <v>0</v>
      </c>
      <c r="BK7" s="244"/>
      <c r="BL7" s="244"/>
      <c r="BM7" s="244"/>
      <c r="BN7" s="244"/>
    </row>
    <row r="8" spans="1:66" ht="187.9" customHeight="1" x14ac:dyDescent="0.2">
      <c r="A8" s="415"/>
      <c r="B8" s="252" t="s">
        <v>184</v>
      </c>
      <c r="C8" s="253" t="s">
        <v>185</v>
      </c>
      <c r="D8" s="254" t="s">
        <v>186</v>
      </c>
      <c r="E8" s="254" t="s">
        <v>80</v>
      </c>
      <c r="F8" s="256" t="s">
        <v>81</v>
      </c>
      <c r="G8" s="257" t="s">
        <v>187</v>
      </c>
      <c r="H8" s="250">
        <v>45691</v>
      </c>
      <c r="I8" s="251">
        <v>46022</v>
      </c>
      <c r="J8" s="238">
        <f>PTEP!$G$12/PTEP!$D$12</f>
        <v>1.408450704225352E-2</v>
      </c>
      <c r="K8" s="239">
        <v>0</v>
      </c>
      <c r="L8" s="239">
        <v>0</v>
      </c>
      <c r="M8" s="240" t="e">
        <f t="shared" si="2"/>
        <v>#DIV/0!</v>
      </c>
      <c r="N8" s="239">
        <v>0</v>
      </c>
      <c r="O8" s="239">
        <v>0</v>
      </c>
      <c r="P8" s="240" t="e">
        <f t="shared" si="3"/>
        <v>#DIV/0!</v>
      </c>
      <c r="Q8" s="239">
        <v>0</v>
      </c>
      <c r="R8" s="239">
        <v>0</v>
      </c>
      <c r="S8" s="240" t="e">
        <f t="shared" si="4"/>
        <v>#DIV/0!</v>
      </c>
      <c r="T8" s="241">
        <v>0</v>
      </c>
      <c r="U8" s="241">
        <v>0</v>
      </c>
      <c r="V8" s="242" t="e">
        <f t="shared" si="5"/>
        <v>#DIV/0!</v>
      </c>
      <c r="W8" s="241">
        <v>0</v>
      </c>
      <c r="X8" s="241">
        <v>0</v>
      </c>
      <c r="Y8" s="242" t="e">
        <f t="shared" si="6"/>
        <v>#DIV/0!</v>
      </c>
      <c r="Z8" s="241">
        <v>1</v>
      </c>
      <c r="AA8" s="255">
        <v>0</v>
      </c>
      <c r="AB8" s="242">
        <f t="shared" si="7"/>
        <v>0</v>
      </c>
      <c r="AC8" s="241">
        <v>0</v>
      </c>
      <c r="AD8" s="241">
        <v>0</v>
      </c>
      <c r="AE8" s="242" t="e">
        <f t="shared" si="8"/>
        <v>#DIV/0!</v>
      </c>
      <c r="AF8" s="241">
        <v>0</v>
      </c>
      <c r="AG8" s="241">
        <v>0</v>
      </c>
      <c r="AH8" s="242" t="e">
        <f t="shared" si="9"/>
        <v>#DIV/0!</v>
      </c>
      <c r="AI8" s="241">
        <v>1</v>
      </c>
      <c r="AJ8" s="241"/>
      <c r="AK8" s="242">
        <f t="shared" si="10"/>
        <v>0</v>
      </c>
      <c r="AL8" s="241">
        <v>0</v>
      </c>
      <c r="AM8" s="241">
        <v>0</v>
      </c>
      <c r="AN8" s="242" t="e">
        <f t="shared" si="11"/>
        <v>#DIV/0!</v>
      </c>
      <c r="AO8" s="241">
        <v>0</v>
      </c>
      <c r="AP8" s="241">
        <v>0</v>
      </c>
      <c r="AQ8" s="242" t="e">
        <f t="shared" si="12"/>
        <v>#DIV/0!</v>
      </c>
      <c r="AR8" s="241">
        <v>0</v>
      </c>
      <c r="AS8" s="241">
        <v>0</v>
      </c>
      <c r="AT8" s="242" t="e">
        <f t="shared" si="13"/>
        <v>#DIV/0!</v>
      </c>
      <c r="AU8" s="75">
        <f t="shared" si="19"/>
        <v>2</v>
      </c>
      <c r="AV8" s="42">
        <f t="shared" si="20"/>
        <v>0</v>
      </c>
      <c r="AW8" s="113">
        <f t="shared" si="16"/>
        <v>0</v>
      </c>
      <c r="AX8" s="114">
        <f t="shared" si="0"/>
        <v>0</v>
      </c>
      <c r="AY8" s="216" t="s">
        <v>412</v>
      </c>
      <c r="AZ8" s="243" t="s">
        <v>413</v>
      </c>
      <c r="BA8" s="154" t="s">
        <v>621</v>
      </c>
      <c r="BB8" s="155" t="s">
        <v>620</v>
      </c>
      <c r="BC8" s="156">
        <v>0</v>
      </c>
      <c r="BD8" s="157">
        <v>0</v>
      </c>
      <c r="BE8" s="216" t="s">
        <v>522</v>
      </c>
      <c r="BF8" s="217" t="s">
        <v>488</v>
      </c>
      <c r="BG8" s="154" t="s">
        <v>689</v>
      </c>
      <c r="BH8" s="160" t="s">
        <v>559</v>
      </c>
      <c r="BI8" s="151">
        <f t="shared" si="21"/>
        <v>0</v>
      </c>
      <c r="BJ8" s="152">
        <f t="shared" ref="BJ8:BJ9" si="23">AX8</f>
        <v>0</v>
      </c>
      <c r="BK8" s="244"/>
      <c r="BL8" s="244"/>
      <c r="BM8" s="244"/>
      <c r="BN8" s="244"/>
    </row>
    <row r="9" spans="1:66" ht="140.25" x14ac:dyDescent="0.2">
      <c r="A9" s="415"/>
      <c r="B9" s="252" t="s">
        <v>188</v>
      </c>
      <c r="C9" s="258" t="s">
        <v>189</v>
      </c>
      <c r="D9" s="247" t="s">
        <v>190</v>
      </c>
      <c r="E9" s="247" t="s">
        <v>80</v>
      </c>
      <c r="F9" s="248" t="s">
        <v>81</v>
      </c>
      <c r="G9" s="249" t="s">
        <v>191</v>
      </c>
      <c r="H9" s="250">
        <v>45691</v>
      </c>
      <c r="I9" s="251">
        <v>46022</v>
      </c>
      <c r="J9" s="238">
        <f>PTEP!$G$12/PTEP!$D$12</f>
        <v>1.408450704225352E-2</v>
      </c>
      <c r="K9" s="239">
        <v>0</v>
      </c>
      <c r="L9" s="239">
        <v>0</v>
      </c>
      <c r="M9" s="240" t="e">
        <f t="shared" si="2"/>
        <v>#DIV/0!</v>
      </c>
      <c r="N9" s="239">
        <v>0</v>
      </c>
      <c r="O9" s="239">
        <v>0</v>
      </c>
      <c r="P9" s="240" t="e">
        <f t="shared" si="3"/>
        <v>#DIV/0!</v>
      </c>
      <c r="Q9" s="239">
        <v>0</v>
      </c>
      <c r="R9" s="239">
        <v>0</v>
      </c>
      <c r="S9" s="240" t="e">
        <f t="shared" si="4"/>
        <v>#DIV/0!</v>
      </c>
      <c r="T9" s="241">
        <v>0</v>
      </c>
      <c r="U9" s="241">
        <v>0</v>
      </c>
      <c r="V9" s="242" t="e">
        <f t="shared" si="5"/>
        <v>#DIV/0!</v>
      </c>
      <c r="W9" s="241">
        <v>0</v>
      </c>
      <c r="X9" s="241">
        <v>0</v>
      </c>
      <c r="Y9" s="242" t="e">
        <f t="shared" si="6"/>
        <v>#DIV/0!</v>
      </c>
      <c r="Z9" s="241">
        <v>1</v>
      </c>
      <c r="AA9" s="255">
        <v>0</v>
      </c>
      <c r="AB9" s="242">
        <f t="shared" si="7"/>
        <v>0</v>
      </c>
      <c r="AC9" s="241">
        <v>0</v>
      </c>
      <c r="AD9" s="241">
        <v>0</v>
      </c>
      <c r="AE9" s="242" t="e">
        <f t="shared" si="8"/>
        <v>#DIV/0!</v>
      </c>
      <c r="AF9" s="241">
        <v>0</v>
      </c>
      <c r="AG9" s="241">
        <v>0</v>
      </c>
      <c r="AH9" s="242" t="e">
        <f t="shared" si="9"/>
        <v>#DIV/0!</v>
      </c>
      <c r="AI9" s="241">
        <v>0</v>
      </c>
      <c r="AJ9" s="241">
        <v>0</v>
      </c>
      <c r="AK9" s="242" t="e">
        <f t="shared" si="10"/>
        <v>#DIV/0!</v>
      </c>
      <c r="AL9" s="241">
        <v>0</v>
      </c>
      <c r="AM9" s="241">
        <v>0</v>
      </c>
      <c r="AN9" s="242" t="e">
        <f t="shared" si="11"/>
        <v>#DIV/0!</v>
      </c>
      <c r="AO9" s="241">
        <v>0</v>
      </c>
      <c r="AP9" s="241">
        <v>0</v>
      </c>
      <c r="AQ9" s="242" t="e">
        <f t="shared" si="12"/>
        <v>#DIV/0!</v>
      </c>
      <c r="AR9" s="241">
        <v>0</v>
      </c>
      <c r="AS9" s="241">
        <v>0</v>
      </c>
      <c r="AT9" s="242" t="e">
        <f t="shared" si="13"/>
        <v>#DIV/0!</v>
      </c>
      <c r="AU9" s="75">
        <f t="shared" si="19"/>
        <v>1</v>
      </c>
      <c r="AV9" s="42">
        <f t="shared" si="20"/>
        <v>0</v>
      </c>
      <c r="AW9" s="113">
        <f t="shared" si="16"/>
        <v>0</v>
      </c>
      <c r="AX9" s="114">
        <f t="shared" si="0"/>
        <v>0</v>
      </c>
      <c r="AY9" s="216" t="s">
        <v>414</v>
      </c>
      <c r="AZ9" s="243" t="s">
        <v>377</v>
      </c>
      <c r="BA9" s="154" t="s">
        <v>622</v>
      </c>
      <c r="BB9" s="155" t="s">
        <v>620</v>
      </c>
      <c r="BC9" s="156">
        <v>0</v>
      </c>
      <c r="BD9" s="157">
        <v>0</v>
      </c>
      <c r="BE9" s="216" t="s">
        <v>523</v>
      </c>
      <c r="BF9" s="217" t="s">
        <v>488</v>
      </c>
      <c r="BG9" s="154" t="s">
        <v>690</v>
      </c>
      <c r="BH9" s="155" t="s">
        <v>620</v>
      </c>
      <c r="BI9" s="151">
        <f t="shared" si="21"/>
        <v>0</v>
      </c>
      <c r="BJ9" s="152">
        <f t="shared" si="23"/>
        <v>0</v>
      </c>
      <c r="BK9" s="244"/>
      <c r="BL9" s="244"/>
      <c r="BM9" s="244"/>
      <c r="BN9" s="244"/>
    </row>
    <row r="10" spans="1:66" ht="220.9" customHeight="1" x14ac:dyDescent="0.2">
      <c r="A10" s="415"/>
      <c r="B10" s="245" t="s">
        <v>192</v>
      </c>
      <c r="C10" s="259" t="s">
        <v>193</v>
      </c>
      <c r="D10" s="260" t="s">
        <v>194</v>
      </c>
      <c r="E10" s="260" t="s">
        <v>195</v>
      </c>
      <c r="F10" s="261" t="s">
        <v>81</v>
      </c>
      <c r="G10" s="262" t="s">
        <v>196</v>
      </c>
      <c r="H10" s="263">
        <v>45659</v>
      </c>
      <c r="I10" s="264">
        <v>46022</v>
      </c>
      <c r="J10" s="238">
        <f>PTEP!$G$12/PTEP!$D$12</f>
        <v>1.408450704225352E-2</v>
      </c>
      <c r="K10" s="239">
        <v>1</v>
      </c>
      <c r="L10" s="239">
        <v>1</v>
      </c>
      <c r="M10" s="240">
        <f t="shared" si="2"/>
        <v>1</v>
      </c>
      <c r="N10" s="239">
        <v>1</v>
      </c>
      <c r="O10" s="239">
        <v>1</v>
      </c>
      <c r="P10" s="240">
        <f t="shared" si="3"/>
        <v>1</v>
      </c>
      <c r="Q10" s="239">
        <v>1</v>
      </c>
      <c r="R10" s="239">
        <v>1</v>
      </c>
      <c r="S10" s="240">
        <f t="shared" si="4"/>
        <v>1</v>
      </c>
      <c r="T10" s="241">
        <v>1</v>
      </c>
      <c r="U10" s="241">
        <v>1</v>
      </c>
      <c r="V10" s="242">
        <f t="shared" si="5"/>
        <v>1</v>
      </c>
      <c r="W10" s="241">
        <v>1</v>
      </c>
      <c r="X10" s="241">
        <v>1</v>
      </c>
      <c r="Y10" s="242">
        <f t="shared" si="6"/>
        <v>1</v>
      </c>
      <c r="Z10" s="241">
        <v>1</v>
      </c>
      <c r="AA10" s="241">
        <v>1</v>
      </c>
      <c r="AB10" s="242">
        <f t="shared" si="7"/>
        <v>1</v>
      </c>
      <c r="AC10" s="241">
        <v>1</v>
      </c>
      <c r="AD10" s="255">
        <v>0</v>
      </c>
      <c r="AE10" s="242">
        <f t="shared" si="8"/>
        <v>0</v>
      </c>
      <c r="AF10" s="241">
        <v>1</v>
      </c>
      <c r="AG10" s="255">
        <v>0</v>
      </c>
      <c r="AH10" s="242">
        <f t="shared" si="9"/>
        <v>0</v>
      </c>
      <c r="AI10" s="241">
        <v>1</v>
      </c>
      <c r="AJ10" s="255">
        <v>0</v>
      </c>
      <c r="AK10" s="242">
        <f t="shared" si="10"/>
        <v>0</v>
      </c>
      <c r="AL10" s="241">
        <v>1</v>
      </c>
      <c r="AM10" s="255">
        <v>0</v>
      </c>
      <c r="AN10" s="242">
        <f t="shared" si="11"/>
        <v>0</v>
      </c>
      <c r="AO10" s="241">
        <v>1</v>
      </c>
      <c r="AP10" s="255">
        <v>0</v>
      </c>
      <c r="AQ10" s="242">
        <f t="shared" si="12"/>
        <v>0</v>
      </c>
      <c r="AR10" s="241">
        <v>1</v>
      </c>
      <c r="AS10" s="255">
        <v>0</v>
      </c>
      <c r="AT10" s="242">
        <f t="shared" si="13"/>
        <v>0</v>
      </c>
      <c r="AU10" s="75">
        <f t="shared" si="19"/>
        <v>12</v>
      </c>
      <c r="AV10" s="42">
        <f t="shared" si="20"/>
        <v>6</v>
      </c>
      <c r="AW10" s="113">
        <f t="shared" si="16"/>
        <v>0.5</v>
      </c>
      <c r="AX10" s="114">
        <f t="shared" si="0"/>
        <v>7.0422535211267599E-3</v>
      </c>
      <c r="AY10" s="216" t="s">
        <v>666</v>
      </c>
      <c r="AZ10" s="265" t="s">
        <v>378</v>
      </c>
      <c r="BA10" s="154" t="s">
        <v>623</v>
      </c>
      <c r="BB10" s="162" t="s">
        <v>556</v>
      </c>
      <c r="BC10" s="156">
        <v>0.25</v>
      </c>
      <c r="BD10" s="157">
        <v>3.5211267605633799E-3</v>
      </c>
      <c r="BE10" s="216" t="s">
        <v>503</v>
      </c>
      <c r="BF10" s="217" t="s">
        <v>488</v>
      </c>
      <c r="BG10" s="154" t="s">
        <v>656</v>
      </c>
      <c r="BH10" s="162" t="s">
        <v>556</v>
      </c>
      <c r="BI10" s="151">
        <f t="shared" ref="BI10" si="24">AW10</f>
        <v>0.5</v>
      </c>
      <c r="BJ10" s="152">
        <f t="shared" ref="BJ10" si="25">AX10</f>
        <v>7.0422535211267599E-3</v>
      </c>
      <c r="BK10" s="244"/>
      <c r="BL10" s="244"/>
      <c r="BM10" s="244"/>
      <c r="BN10" s="244"/>
    </row>
    <row r="11" spans="1:66" ht="268.89999999999998" customHeight="1" x14ac:dyDescent="0.2">
      <c r="A11" s="415"/>
      <c r="B11" s="245" t="s">
        <v>197</v>
      </c>
      <c r="C11" s="259" t="s">
        <v>198</v>
      </c>
      <c r="D11" s="266" t="s">
        <v>199</v>
      </c>
      <c r="E11" s="267" t="s">
        <v>200</v>
      </c>
      <c r="F11" s="261" t="s">
        <v>81</v>
      </c>
      <c r="G11" s="262" t="s">
        <v>201</v>
      </c>
      <c r="H11" s="268">
        <v>45659</v>
      </c>
      <c r="I11" s="269">
        <v>46022</v>
      </c>
      <c r="J11" s="238">
        <f>PTEP!$G$12/PTEP!$D$12</f>
        <v>1.408450704225352E-2</v>
      </c>
      <c r="K11" s="239">
        <v>0</v>
      </c>
      <c r="L11" s="239">
        <v>0</v>
      </c>
      <c r="M11" s="240" t="e">
        <f t="shared" si="2"/>
        <v>#DIV/0!</v>
      </c>
      <c r="N11" s="239">
        <v>0</v>
      </c>
      <c r="O11" s="239">
        <v>0</v>
      </c>
      <c r="P11" s="240" t="e">
        <f t="shared" si="3"/>
        <v>#DIV/0!</v>
      </c>
      <c r="Q11" s="239">
        <v>0</v>
      </c>
      <c r="R11" s="239">
        <v>0</v>
      </c>
      <c r="S11" s="240" t="e">
        <f t="shared" si="4"/>
        <v>#DIV/0!</v>
      </c>
      <c r="T11" s="241">
        <v>0</v>
      </c>
      <c r="U11" s="241">
        <v>0</v>
      </c>
      <c r="V11" s="242" t="e">
        <f t="shared" si="5"/>
        <v>#DIV/0!</v>
      </c>
      <c r="W11" s="241">
        <v>0</v>
      </c>
      <c r="X11" s="241">
        <v>0</v>
      </c>
      <c r="Y11" s="242" t="e">
        <f t="shared" si="6"/>
        <v>#DIV/0!</v>
      </c>
      <c r="Z11" s="241">
        <v>1</v>
      </c>
      <c r="AA11" s="241">
        <v>1</v>
      </c>
      <c r="AB11" s="242">
        <f t="shared" si="7"/>
        <v>1</v>
      </c>
      <c r="AC11" s="241">
        <v>0</v>
      </c>
      <c r="AD11" s="241">
        <v>0</v>
      </c>
      <c r="AE11" s="242" t="e">
        <f t="shared" si="8"/>
        <v>#DIV/0!</v>
      </c>
      <c r="AF11" s="241">
        <v>0</v>
      </c>
      <c r="AG11" s="241">
        <v>0</v>
      </c>
      <c r="AH11" s="242" t="e">
        <f t="shared" si="9"/>
        <v>#DIV/0!</v>
      </c>
      <c r="AI11" s="241">
        <v>0</v>
      </c>
      <c r="AJ11" s="241">
        <v>0</v>
      </c>
      <c r="AK11" s="242" t="e">
        <f t="shared" si="10"/>
        <v>#DIV/0!</v>
      </c>
      <c r="AL11" s="241">
        <v>0</v>
      </c>
      <c r="AM11" s="241">
        <v>0</v>
      </c>
      <c r="AN11" s="242" t="e">
        <f t="shared" si="11"/>
        <v>#DIV/0!</v>
      </c>
      <c r="AO11" s="241">
        <v>1</v>
      </c>
      <c r="AP11" s="255">
        <v>0</v>
      </c>
      <c r="AQ11" s="242">
        <f t="shared" si="12"/>
        <v>0</v>
      </c>
      <c r="AR11" s="241">
        <v>0</v>
      </c>
      <c r="AS11" s="241">
        <v>0</v>
      </c>
      <c r="AT11" s="242" t="e">
        <f t="shared" si="13"/>
        <v>#DIV/0!</v>
      </c>
      <c r="AU11" s="75">
        <f t="shared" si="19"/>
        <v>2</v>
      </c>
      <c r="AV11" s="42">
        <f t="shared" si="20"/>
        <v>1</v>
      </c>
      <c r="AW11" s="113">
        <f t="shared" si="16"/>
        <v>0.5</v>
      </c>
      <c r="AX11" s="114">
        <f t="shared" si="0"/>
        <v>7.0422535211267599E-3</v>
      </c>
      <c r="AY11" s="216" t="s">
        <v>415</v>
      </c>
      <c r="AZ11" s="243" t="s">
        <v>416</v>
      </c>
      <c r="BA11" s="154" t="s">
        <v>624</v>
      </c>
      <c r="BB11" s="155" t="s">
        <v>620</v>
      </c>
      <c r="BC11" s="156">
        <v>0</v>
      </c>
      <c r="BD11" s="157">
        <v>0</v>
      </c>
      <c r="BE11" s="216" t="s">
        <v>524</v>
      </c>
      <c r="BF11" s="217" t="s">
        <v>488</v>
      </c>
      <c r="BG11" s="154" t="s">
        <v>657</v>
      </c>
      <c r="BH11" s="162" t="s">
        <v>556</v>
      </c>
      <c r="BI11" s="151">
        <f t="shared" ref="BI11" si="26">AW11</f>
        <v>0.5</v>
      </c>
      <c r="BJ11" s="152">
        <f t="shared" ref="BJ11" si="27">AX11</f>
        <v>7.0422535211267599E-3</v>
      </c>
      <c r="BK11" s="244"/>
      <c r="BL11" s="244"/>
      <c r="BM11" s="244"/>
      <c r="BN11" s="244"/>
    </row>
    <row r="12" spans="1:66" ht="114" customHeight="1" x14ac:dyDescent="0.2">
      <c r="A12" s="415"/>
      <c r="B12" s="252" t="s">
        <v>202</v>
      </c>
      <c r="C12" s="261" t="s">
        <v>667</v>
      </c>
      <c r="D12" s="261" t="s">
        <v>668</v>
      </c>
      <c r="E12" s="267" t="s">
        <v>80</v>
      </c>
      <c r="F12" s="267" t="s">
        <v>81</v>
      </c>
      <c r="G12" s="266" t="s">
        <v>203</v>
      </c>
      <c r="H12" s="263">
        <v>45689</v>
      </c>
      <c r="I12" s="264">
        <v>46022</v>
      </c>
      <c r="J12" s="238">
        <f>PTEP!$G$12/PTEP!$D$12</f>
        <v>1.408450704225352E-2</v>
      </c>
      <c r="K12" s="239">
        <v>1</v>
      </c>
      <c r="L12" s="239">
        <v>1</v>
      </c>
      <c r="M12" s="240">
        <f t="shared" si="2"/>
        <v>1</v>
      </c>
      <c r="N12" s="239">
        <v>0</v>
      </c>
      <c r="O12" s="239">
        <v>0</v>
      </c>
      <c r="P12" s="240" t="e">
        <f t="shared" si="3"/>
        <v>#DIV/0!</v>
      </c>
      <c r="Q12" s="239">
        <v>0</v>
      </c>
      <c r="R12" s="239">
        <v>0</v>
      </c>
      <c r="S12" s="240" t="e">
        <f t="shared" si="4"/>
        <v>#DIV/0!</v>
      </c>
      <c r="T12" s="241">
        <v>0</v>
      </c>
      <c r="U12" s="241">
        <v>0</v>
      </c>
      <c r="V12" s="242" t="e">
        <f t="shared" si="5"/>
        <v>#DIV/0!</v>
      </c>
      <c r="W12" s="241">
        <v>0</v>
      </c>
      <c r="X12" s="241">
        <v>0</v>
      </c>
      <c r="Y12" s="242" t="e">
        <f t="shared" si="6"/>
        <v>#DIV/0!</v>
      </c>
      <c r="Z12" s="241">
        <v>0</v>
      </c>
      <c r="AA12" s="241">
        <v>0</v>
      </c>
      <c r="AB12" s="242" t="e">
        <f t="shared" si="7"/>
        <v>#DIV/0!</v>
      </c>
      <c r="AC12" s="241">
        <v>0</v>
      </c>
      <c r="AD12" s="241">
        <v>0</v>
      </c>
      <c r="AE12" s="242" t="e">
        <f t="shared" si="8"/>
        <v>#DIV/0!</v>
      </c>
      <c r="AF12" s="241">
        <v>0</v>
      </c>
      <c r="AG12" s="241">
        <v>0</v>
      </c>
      <c r="AH12" s="242" t="e">
        <f t="shared" si="9"/>
        <v>#DIV/0!</v>
      </c>
      <c r="AI12" s="241">
        <v>0</v>
      </c>
      <c r="AJ12" s="241">
        <v>0</v>
      </c>
      <c r="AK12" s="242" t="e">
        <f t="shared" si="10"/>
        <v>#DIV/0!</v>
      </c>
      <c r="AL12" s="241">
        <v>0</v>
      </c>
      <c r="AM12" s="241">
        <v>0</v>
      </c>
      <c r="AN12" s="242" t="e">
        <f t="shared" si="11"/>
        <v>#DIV/0!</v>
      </c>
      <c r="AO12" s="241">
        <v>0</v>
      </c>
      <c r="AP12" s="241">
        <v>0</v>
      </c>
      <c r="AQ12" s="242" t="e">
        <f t="shared" si="12"/>
        <v>#DIV/0!</v>
      </c>
      <c r="AR12" s="241">
        <v>0</v>
      </c>
      <c r="AS12" s="241">
        <v>0</v>
      </c>
      <c r="AT12" s="242" t="e">
        <f t="shared" si="13"/>
        <v>#DIV/0!</v>
      </c>
      <c r="AU12" s="75">
        <f t="shared" si="19"/>
        <v>1</v>
      </c>
      <c r="AV12" s="42">
        <f t="shared" si="20"/>
        <v>1</v>
      </c>
      <c r="AW12" s="113">
        <f t="shared" si="16"/>
        <v>1</v>
      </c>
      <c r="AX12" s="114">
        <f t="shared" si="0"/>
        <v>1.408450704225352E-2</v>
      </c>
      <c r="AY12" s="216" t="s">
        <v>417</v>
      </c>
      <c r="AZ12" s="243" t="s">
        <v>418</v>
      </c>
      <c r="BA12" s="154" t="s">
        <v>625</v>
      </c>
      <c r="BB12" s="162" t="s">
        <v>556</v>
      </c>
      <c r="BC12" s="156">
        <v>0.25</v>
      </c>
      <c r="BD12" s="157">
        <v>3.5211267605633799E-3</v>
      </c>
      <c r="BE12" s="216" t="s">
        <v>504</v>
      </c>
      <c r="BF12" s="265" t="s">
        <v>505</v>
      </c>
      <c r="BG12" s="154" t="s">
        <v>691</v>
      </c>
      <c r="BH12" s="162" t="s">
        <v>556</v>
      </c>
      <c r="BI12" s="151">
        <f t="shared" ref="BI12" si="28">AW12</f>
        <v>1</v>
      </c>
      <c r="BJ12" s="152">
        <f t="shared" ref="BJ12" si="29">AX12</f>
        <v>1.408450704225352E-2</v>
      </c>
      <c r="BK12" s="244"/>
      <c r="BL12" s="244"/>
      <c r="BM12" s="244"/>
      <c r="BN12" s="244"/>
    </row>
    <row r="13" spans="1:66" ht="262.14999999999998" customHeight="1" x14ac:dyDescent="0.2">
      <c r="A13" s="415"/>
      <c r="B13" s="245" t="s">
        <v>204</v>
      </c>
      <c r="C13" s="258" t="s">
        <v>205</v>
      </c>
      <c r="D13" s="267" t="s">
        <v>206</v>
      </c>
      <c r="E13" s="258" t="s">
        <v>207</v>
      </c>
      <c r="F13" s="267" t="s">
        <v>81</v>
      </c>
      <c r="G13" s="270" t="s">
        <v>208</v>
      </c>
      <c r="H13" s="271">
        <v>45792</v>
      </c>
      <c r="I13" s="272">
        <v>46022</v>
      </c>
      <c r="J13" s="238">
        <f>PTEP!$G$12/PTEP!$D$12</f>
        <v>1.408450704225352E-2</v>
      </c>
      <c r="K13" s="239">
        <v>0</v>
      </c>
      <c r="L13" s="239">
        <v>0</v>
      </c>
      <c r="M13" s="240" t="e">
        <f t="shared" si="2"/>
        <v>#DIV/0!</v>
      </c>
      <c r="N13" s="239">
        <v>0</v>
      </c>
      <c r="O13" s="239">
        <v>0</v>
      </c>
      <c r="P13" s="240" t="e">
        <f t="shared" si="3"/>
        <v>#DIV/0!</v>
      </c>
      <c r="Q13" s="239">
        <v>0</v>
      </c>
      <c r="R13" s="239">
        <v>0</v>
      </c>
      <c r="S13" s="240" t="e">
        <f t="shared" si="4"/>
        <v>#DIV/0!</v>
      </c>
      <c r="T13" s="241">
        <v>0</v>
      </c>
      <c r="U13" s="241">
        <v>0</v>
      </c>
      <c r="V13" s="242" t="e">
        <f t="shared" si="5"/>
        <v>#DIV/0!</v>
      </c>
      <c r="W13" s="241">
        <v>1</v>
      </c>
      <c r="X13" s="255">
        <v>0</v>
      </c>
      <c r="Y13" s="242">
        <f t="shared" si="6"/>
        <v>0</v>
      </c>
      <c r="Z13" s="241">
        <v>0</v>
      </c>
      <c r="AA13" s="241">
        <v>0</v>
      </c>
      <c r="AB13" s="242" t="e">
        <f t="shared" si="7"/>
        <v>#DIV/0!</v>
      </c>
      <c r="AC13" s="241">
        <v>0</v>
      </c>
      <c r="AD13" s="241">
        <v>0</v>
      </c>
      <c r="AE13" s="242" t="e">
        <f t="shared" si="8"/>
        <v>#DIV/0!</v>
      </c>
      <c r="AF13" s="241">
        <v>1</v>
      </c>
      <c r="AG13" s="241">
        <v>0</v>
      </c>
      <c r="AH13" s="242">
        <f t="shared" si="9"/>
        <v>0</v>
      </c>
      <c r="AI13" s="241">
        <v>0</v>
      </c>
      <c r="AJ13" s="241">
        <v>0</v>
      </c>
      <c r="AK13" s="242" t="e">
        <f t="shared" si="10"/>
        <v>#DIV/0!</v>
      </c>
      <c r="AL13" s="241">
        <v>0</v>
      </c>
      <c r="AM13" s="241">
        <v>0</v>
      </c>
      <c r="AN13" s="242" t="e">
        <f t="shared" si="11"/>
        <v>#DIV/0!</v>
      </c>
      <c r="AO13" s="241">
        <v>1</v>
      </c>
      <c r="AP13" s="241">
        <v>0</v>
      </c>
      <c r="AQ13" s="242">
        <f t="shared" si="12"/>
        <v>0</v>
      </c>
      <c r="AR13" s="241">
        <v>0</v>
      </c>
      <c r="AS13" s="241">
        <v>0</v>
      </c>
      <c r="AT13" s="242" t="e">
        <f t="shared" si="13"/>
        <v>#DIV/0!</v>
      </c>
      <c r="AU13" s="75">
        <f t="shared" si="19"/>
        <v>3</v>
      </c>
      <c r="AV13" s="42">
        <f t="shared" si="20"/>
        <v>0</v>
      </c>
      <c r="AW13" s="113">
        <f t="shared" si="16"/>
        <v>0</v>
      </c>
      <c r="AX13" s="114">
        <f t="shared" si="0"/>
        <v>0</v>
      </c>
      <c r="AY13" s="216" t="s">
        <v>419</v>
      </c>
      <c r="AZ13" s="243" t="s">
        <v>379</v>
      </c>
      <c r="BA13" s="154" t="s">
        <v>626</v>
      </c>
      <c r="BB13" s="155" t="s">
        <v>620</v>
      </c>
      <c r="BC13" s="156">
        <v>0</v>
      </c>
      <c r="BD13" s="157">
        <v>0</v>
      </c>
      <c r="BE13" s="216" t="s">
        <v>525</v>
      </c>
      <c r="BF13" s="217" t="s">
        <v>488</v>
      </c>
      <c r="BG13" s="154" t="s">
        <v>692</v>
      </c>
      <c r="BH13" s="160" t="s">
        <v>559</v>
      </c>
      <c r="BI13" s="151">
        <f t="shared" ref="BI13" si="30">AW13</f>
        <v>0</v>
      </c>
      <c r="BJ13" s="152">
        <f t="shared" ref="BJ13" si="31">AX13</f>
        <v>0</v>
      </c>
      <c r="BK13" s="244"/>
      <c r="BL13" s="244"/>
      <c r="BM13" s="244"/>
      <c r="BN13" s="244"/>
    </row>
    <row r="14" spans="1:66" ht="235.9" customHeight="1" x14ac:dyDescent="0.2">
      <c r="A14" s="415"/>
      <c r="B14" s="245" t="s">
        <v>209</v>
      </c>
      <c r="C14" s="258" t="s">
        <v>210</v>
      </c>
      <c r="D14" s="258" t="s">
        <v>211</v>
      </c>
      <c r="E14" s="258" t="s">
        <v>212</v>
      </c>
      <c r="F14" s="267" t="s">
        <v>81</v>
      </c>
      <c r="G14" s="270" t="s">
        <v>213</v>
      </c>
      <c r="H14" s="271">
        <v>45748</v>
      </c>
      <c r="I14" s="272">
        <v>46022</v>
      </c>
      <c r="J14" s="238">
        <f>PTEP!$G$12/PTEP!$D$12</f>
        <v>1.408450704225352E-2</v>
      </c>
      <c r="K14" s="239">
        <v>0</v>
      </c>
      <c r="L14" s="239">
        <v>0</v>
      </c>
      <c r="M14" s="240" t="e">
        <f t="shared" si="2"/>
        <v>#DIV/0!</v>
      </c>
      <c r="N14" s="239">
        <v>1</v>
      </c>
      <c r="O14" s="239">
        <v>1</v>
      </c>
      <c r="P14" s="240">
        <f t="shared" si="3"/>
        <v>1</v>
      </c>
      <c r="Q14" s="239">
        <v>0</v>
      </c>
      <c r="R14" s="239">
        <v>0</v>
      </c>
      <c r="S14" s="240" t="e">
        <f t="shared" si="4"/>
        <v>#DIV/0!</v>
      </c>
      <c r="T14" s="241">
        <v>0</v>
      </c>
      <c r="U14" s="241">
        <v>0</v>
      </c>
      <c r="V14" s="242" t="e">
        <f t="shared" si="5"/>
        <v>#DIV/0!</v>
      </c>
      <c r="W14" s="241">
        <v>0</v>
      </c>
      <c r="X14" s="241">
        <v>0</v>
      </c>
      <c r="Y14" s="242" t="e">
        <f t="shared" si="6"/>
        <v>#DIV/0!</v>
      </c>
      <c r="Z14" s="241">
        <v>1</v>
      </c>
      <c r="AA14" s="241">
        <v>1</v>
      </c>
      <c r="AB14" s="242">
        <f t="shared" si="7"/>
        <v>1</v>
      </c>
      <c r="AC14" s="241">
        <v>0</v>
      </c>
      <c r="AD14" s="241">
        <v>0</v>
      </c>
      <c r="AE14" s="242" t="e">
        <f t="shared" si="8"/>
        <v>#DIV/0!</v>
      </c>
      <c r="AF14" s="241">
        <v>1</v>
      </c>
      <c r="AG14" s="241">
        <v>0</v>
      </c>
      <c r="AH14" s="242">
        <f t="shared" si="9"/>
        <v>0</v>
      </c>
      <c r="AI14" s="241">
        <v>0</v>
      </c>
      <c r="AJ14" s="241">
        <v>0</v>
      </c>
      <c r="AK14" s="242" t="e">
        <f t="shared" si="10"/>
        <v>#DIV/0!</v>
      </c>
      <c r="AL14" s="241">
        <v>0</v>
      </c>
      <c r="AM14" s="241">
        <v>0</v>
      </c>
      <c r="AN14" s="242" t="e">
        <f t="shared" si="11"/>
        <v>#DIV/0!</v>
      </c>
      <c r="AO14" s="241">
        <v>1</v>
      </c>
      <c r="AP14" s="241">
        <v>0</v>
      </c>
      <c r="AQ14" s="242">
        <f t="shared" si="12"/>
        <v>0</v>
      </c>
      <c r="AR14" s="241">
        <v>0</v>
      </c>
      <c r="AS14" s="241">
        <v>0</v>
      </c>
      <c r="AT14" s="242" t="e">
        <f t="shared" si="13"/>
        <v>#DIV/0!</v>
      </c>
      <c r="AU14" s="75">
        <f t="shared" si="19"/>
        <v>4</v>
      </c>
      <c r="AV14" s="42">
        <f t="shared" si="20"/>
        <v>2</v>
      </c>
      <c r="AW14" s="113">
        <f t="shared" si="16"/>
        <v>0.5</v>
      </c>
      <c r="AX14" s="114">
        <f t="shared" si="0"/>
        <v>7.0422535211267599E-3</v>
      </c>
      <c r="AY14" s="216" t="s">
        <v>420</v>
      </c>
      <c r="AZ14" s="243" t="s">
        <v>380</v>
      </c>
      <c r="BA14" s="154" t="s">
        <v>627</v>
      </c>
      <c r="BB14" s="162" t="s">
        <v>556</v>
      </c>
      <c r="BC14" s="156">
        <v>0.25</v>
      </c>
      <c r="BD14" s="157">
        <v>3.5211267605633799E-3</v>
      </c>
      <c r="BE14" s="216" t="s">
        <v>526</v>
      </c>
      <c r="BF14" s="217" t="s">
        <v>488</v>
      </c>
      <c r="BG14" s="154" t="s">
        <v>693</v>
      </c>
      <c r="BH14" s="162" t="s">
        <v>556</v>
      </c>
      <c r="BI14" s="151">
        <f t="shared" ref="BI14:BI15" si="32">AW14</f>
        <v>0.5</v>
      </c>
      <c r="BJ14" s="152">
        <f t="shared" ref="BJ14:BJ15" si="33">AX14</f>
        <v>7.0422535211267599E-3</v>
      </c>
      <c r="BK14" s="244"/>
      <c r="BL14" s="244"/>
      <c r="BM14" s="244"/>
      <c r="BN14" s="244"/>
    </row>
    <row r="15" spans="1:66" ht="211.9" customHeight="1" x14ac:dyDescent="0.2">
      <c r="A15" s="415"/>
      <c r="B15" s="245" t="s">
        <v>214</v>
      </c>
      <c r="C15" s="258" t="s">
        <v>215</v>
      </c>
      <c r="D15" s="258" t="s">
        <v>216</v>
      </c>
      <c r="E15" s="258" t="s">
        <v>212</v>
      </c>
      <c r="F15" s="267" t="s">
        <v>81</v>
      </c>
      <c r="G15" s="270" t="s">
        <v>217</v>
      </c>
      <c r="H15" s="271">
        <v>45748</v>
      </c>
      <c r="I15" s="272">
        <v>46022</v>
      </c>
      <c r="J15" s="238">
        <f>PTEP!$G$12/PTEP!$D$12</f>
        <v>1.408450704225352E-2</v>
      </c>
      <c r="K15" s="239">
        <v>0</v>
      </c>
      <c r="L15" s="239">
        <v>0</v>
      </c>
      <c r="M15" s="240" t="e">
        <f t="shared" si="2"/>
        <v>#DIV/0!</v>
      </c>
      <c r="N15" s="239">
        <v>0</v>
      </c>
      <c r="O15" s="239">
        <v>0</v>
      </c>
      <c r="P15" s="240" t="e">
        <f t="shared" si="3"/>
        <v>#DIV/0!</v>
      </c>
      <c r="Q15" s="239">
        <v>1</v>
      </c>
      <c r="R15" s="273">
        <v>0</v>
      </c>
      <c r="S15" s="240">
        <f t="shared" si="4"/>
        <v>0</v>
      </c>
      <c r="T15" s="241">
        <v>0</v>
      </c>
      <c r="U15" s="241">
        <v>0</v>
      </c>
      <c r="V15" s="242" t="e">
        <f t="shared" si="5"/>
        <v>#DIV/0!</v>
      </c>
      <c r="W15" s="241">
        <v>0</v>
      </c>
      <c r="X15" s="241">
        <v>0</v>
      </c>
      <c r="Y15" s="242" t="e">
        <f t="shared" si="6"/>
        <v>#DIV/0!</v>
      </c>
      <c r="Z15" s="241">
        <v>1</v>
      </c>
      <c r="AA15" s="241">
        <v>1</v>
      </c>
      <c r="AB15" s="242">
        <f t="shared" si="7"/>
        <v>1</v>
      </c>
      <c r="AC15" s="241">
        <v>0</v>
      </c>
      <c r="AD15" s="241">
        <v>0</v>
      </c>
      <c r="AE15" s="242" t="e">
        <f t="shared" si="8"/>
        <v>#DIV/0!</v>
      </c>
      <c r="AF15" s="241">
        <v>0</v>
      </c>
      <c r="AG15" s="241">
        <v>0</v>
      </c>
      <c r="AH15" s="242" t="e">
        <f t="shared" si="9"/>
        <v>#DIV/0!</v>
      </c>
      <c r="AI15" s="241">
        <v>0</v>
      </c>
      <c r="AJ15" s="241">
        <v>0</v>
      </c>
      <c r="AK15" s="242" t="e">
        <f t="shared" si="10"/>
        <v>#DIV/0!</v>
      </c>
      <c r="AL15" s="241">
        <v>1</v>
      </c>
      <c r="AM15" s="241">
        <v>0</v>
      </c>
      <c r="AN15" s="242">
        <f t="shared" si="11"/>
        <v>0</v>
      </c>
      <c r="AO15" s="241">
        <v>0</v>
      </c>
      <c r="AP15" s="241">
        <v>0</v>
      </c>
      <c r="AQ15" s="242" t="e">
        <f t="shared" si="12"/>
        <v>#DIV/0!</v>
      </c>
      <c r="AR15" s="241">
        <v>0</v>
      </c>
      <c r="AS15" s="241">
        <v>0</v>
      </c>
      <c r="AT15" s="242" t="e">
        <f t="shared" si="13"/>
        <v>#DIV/0!</v>
      </c>
      <c r="AU15" s="75">
        <f t="shared" si="19"/>
        <v>3</v>
      </c>
      <c r="AV15" s="42">
        <f t="shared" si="20"/>
        <v>1</v>
      </c>
      <c r="AW15" s="113">
        <f t="shared" si="16"/>
        <v>0.33333333333333331</v>
      </c>
      <c r="AX15" s="114">
        <f t="shared" si="0"/>
        <v>4.6948356807511729E-3</v>
      </c>
      <c r="AY15" s="216" t="s">
        <v>421</v>
      </c>
      <c r="AZ15" s="243" t="s">
        <v>380</v>
      </c>
      <c r="BA15" s="154" t="s">
        <v>628</v>
      </c>
      <c r="BB15" s="155" t="s">
        <v>620</v>
      </c>
      <c r="BC15" s="156">
        <v>0</v>
      </c>
      <c r="BD15" s="157">
        <v>0</v>
      </c>
      <c r="BE15" s="216" t="s">
        <v>527</v>
      </c>
      <c r="BF15" s="217" t="s">
        <v>488</v>
      </c>
      <c r="BG15" s="154" t="s">
        <v>694</v>
      </c>
      <c r="BH15" s="162" t="s">
        <v>556</v>
      </c>
      <c r="BI15" s="151">
        <f t="shared" si="32"/>
        <v>0.33333333333333331</v>
      </c>
      <c r="BJ15" s="152">
        <f t="shared" si="33"/>
        <v>4.6948356807511729E-3</v>
      </c>
      <c r="BK15" s="244"/>
      <c r="BL15" s="244"/>
      <c r="BM15" s="244"/>
      <c r="BN15" s="244"/>
    </row>
    <row r="16" spans="1:66" ht="210.75" customHeight="1" x14ac:dyDescent="0.2">
      <c r="A16" s="415"/>
      <c r="B16" s="245" t="s">
        <v>218</v>
      </c>
      <c r="C16" s="258" t="s">
        <v>219</v>
      </c>
      <c r="D16" s="258" t="s">
        <v>220</v>
      </c>
      <c r="E16" s="258" t="s">
        <v>221</v>
      </c>
      <c r="F16" s="258" t="s">
        <v>81</v>
      </c>
      <c r="G16" s="270" t="s">
        <v>222</v>
      </c>
      <c r="H16" s="250">
        <v>45689</v>
      </c>
      <c r="I16" s="251">
        <v>46022</v>
      </c>
      <c r="J16" s="238">
        <f>PTEP!$G$12/PTEP!$D$12</f>
        <v>1.408450704225352E-2</v>
      </c>
      <c r="K16" s="239">
        <v>1</v>
      </c>
      <c r="L16" s="239">
        <v>1</v>
      </c>
      <c r="M16" s="240">
        <f t="shared" si="2"/>
        <v>1</v>
      </c>
      <c r="N16" s="239">
        <v>1</v>
      </c>
      <c r="O16" s="239">
        <v>1</v>
      </c>
      <c r="P16" s="240">
        <f t="shared" si="3"/>
        <v>1</v>
      </c>
      <c r="Q16" s="239">
        <v>1</v>
      </c>
      <c r="R16" s="239">
        <v>1</v>
      </c>
      <c r="S16" s="240">
        <f t="shared" si="4"/>
        <v>1</v>
      </c>
      <c r="T16" s="241">
        <v>1</v>
      </c>
      <c r="U16" s="241">
        <v>1</v>
      </c>
      <c r="V16" s="242">
        <f t="shared" si="5"/>
        <v>1</v>
      </c>
      <c r="W16" s="241">
        <v>1</v>
      </c>
      <c r="X16" s="241">
        <v>1</v>
      </c>
      <c r="Y16" s="242">
        <f t="shared" si="6"/>
        <v>1</v>
      </c>
      <c r="Z16" s="241">
        <v>1</v>
      </c>
      <c r="AA16" s="255">
        <v>1</v>
      </c>
      <c r="AB16" s="274">
        <f t="shared" si="7"/>
        <v>1</v>
      </c>
      <c r="AC16" s="241">
        <v>1</v>
      </c>
      <c r="AD16" s="241">
        <v>0</v>
      </c>
      <c r="AE16" s="242">
        <f t="shared" si="8"/>
        <v>0</v>
      </c>
      <c r="AF16" s="241">
        <v>1</v>
      </c>
      <c r="AG16" s="241">
        <v>0</v>
      </c>
      <c r="AH16" s="242">
        <f t="shared" si="9"/>
        <v>0</v>
      </c>
      <c r="AI16" s="241">
        <v>1</v>
      </c>
      <c r="AJ16" s="241">
        <v>0</v>
      </c>
      <c r="AK16" s="242">
        <f t="shared" si="10"/>
        <v>0</v>
      </c>
      <c r="AL16" s="241">
        <v>1</v>
      </c>
      <c r="AM16" s="241">
        <v>0</v>
      </c>
      <c r="AN16" s="242">
        <f t="shared" si="11"/>
        <v>0</v>
      </c>
      <c r="AO16" s="241">
        <v>1</v>
      </c>
      <c r="AP16" s="241">
        <v>0</v>
      </c>
      <c r="AQ16" s="242">
        <f t="shared" si="12"/>
        <v>0</v>
      </c>
      <c r="AR16" s="241">
        <v>1</v>
      </c>
      <c r="AS16" s="241">
        <v>0</v>
      </c>
      <c r="AT16" s="242">
        <f t="shared" si="13"/>
        <v>0</v>
      </c>
      <c r="AU16" s="75">
        <f t="shared" si="19"/>
        <v>12</v>
      </c>
      <c r="AV16" s="42">
        <f t="shared" si="20"/>
        <v>6</v>
      </c>
      <c r="AW16" s="113">
        <f t="shared" si="16"/>
        <v>0.5</v>
      </c>
      <c r="AX16" s="114">
        <f t="shared" si="0"/>
        <v>7.0422535211267599E-3</v>
      </c>
      <c r="AY16" s="216" t="s">
        <v>528</v>
      </c>
      <c r="AZ16" s="243" t="s">
        <v>380</v>
      </c>
      <c r="BA16" s="154" t="s">
        <v>629</v>
      </c>
      <c r="BB16" s="162" t="s">
        <v>556</v>
      </c>
      <c r="BC16" s="156">
        <v>0.25</v>
      </c>
      <c r="BD16" s="157">
        <v>3.5211267605633799E-3</v>
      </c>
      <c r="BE16" s="216" t="s">
        <v>528</v>
      </c>
      <c r="BF16" s="217" t="s">
        <v>488</v>
      </c>
      <c r="BG16" s="154" t="s">
        <v>695</v>
      </c>
      <c r="BH16" s="162" t="s">
        <v>556</v>
      </c>
      <c r="BI16" s="151">
        <f t="shared" ref="BI16" si="34">AW16</f>
        <v>0.5</v>
      </c>
      <c r="BJ16" s="152">
        <f t="shared" ref="BJ16" si="35">AX16</f>
        <v>7.0422535211267599E-3</v>
      </c>
      <c r="BK16" s="244"/>
      <c r="BL16" s="244"/>
      <c r="BM16" s="244"/>
      <c r="BN16" s="244"/>
    </row>
    <row r="17" spans="1:66" ht="195.75" customHeight="1" x14ac:dyDescent="0.2">
      <c r="A17" s="415"/>
      <c r="B17" s="245" t="s">
        <v>223</v>
      </c>
      <c r="C17" s="267" t="s">
        <v>224</v>
      </c>
      <c r="D17" s="267" t="s">
        <v>225</v>
      </c>
      <c r="E17" s="260" t="s">
        <v>226</v>
      </c>
      <c r="F17" s="267" t="s">
        <v>81</v>
      </c>
      <c r="G17" s="266" t="s">
        <v>227</v>
      </c>
      <c r="H17" s="263">
        <v>45659</v>
      </c>
      <c r="I17" s="264">
        <v>46022</v>
      </c>
      <c r="J17" s="238">
        <f>PTEP!$G$12/PTEP!$D$12</f>
        <v>1.408450704225352E-2</v>
      </c>
      <c r="K17" s="239">
        <v>1</v>
      </c>
      <c r="L17" s="239">
        <v>1</v>
      </c>
      <c r="M17" s="240">
        <f t="shared" si="2"/>
        <v>1</v>
      </c>
      <c r="N17" s="239">
        <v>1</v>
      </c>
      <c r="O17" s="239">
        <v>1</v>
      </c>
      <c r="P17" s="240">
        <f t="shared" si="3"/>
        <v>1</v>
      </c>
      <c r="Q17" s="239">
        <v>0</v>
      </c>
      <c r="R17" s="239">
        <v>0</v>
      </c>
      <c r="S17" s="240" t="e">
        <f t="shared" si="4"/>
        <v>#DIV/0!</v>
      </c>
      <c r="T17" s="241">
        <v>1</v>
      </c>
      <c r="U17" s="241">
        <v>1</v>
      </c>
      <c r="V17" s="274">
        <f t="shared" ref="V17" si="36">+U17/T17</f>
        <v>1</v>
      </c>
      <c r="W17" s="241">
        <v>0</v>
      </c>
      <c r="X17" s="241">
        <v>0</v>
      </c>
      <c r="Y17" s="242" t="e">
        <f t="shared" si="6"/>
        <v>#DIV/0!</v>
      </c>
      <c r="Z17" s="241">
        <v>1</v>
      </c>
      <c r="AA17" s="255">
        <v>0</v>
      </c>
      <c r="AB17" s="242">
        <f t="shared" si="7"/>
        <v>0</v>
      </c>
      <c r="AC17" s="241">
        <v>0</v>
      </c>
      <c r="AD17" s="241">
        <v>0</v>
      </c>
      <c r="AE17" s="242" t="e">
        <f t="shared" si="8"/>
        <v>#DIV/0!</v>
      </c>
      <c r="AF17" s="241">
        <v>0</v>
      </c>
      <c r="AG17" s="241">
        <v>0</v>
      </c>
      <c r="AH17" s="242" t="e">
        <f t="shared" si="9"/>
        <v>#DIV/0!</v>
      </c>
      <c r="AI17" s="241">
        <v>0</v>
      </c>
      <c r="AJ17" s="241">
        <v>0</v>
      </c>
      <c r="AK17" s="242" t="e">
        <f t="shared" si="10"/>
        <v>#DIV/0!</v>
      </c>
      <c r="AL17" s="241">
        <v>1</v>
      </c>
      <c r="AM17" s="241">
        <v>0</v>
      </c>
      <c r="AN17" s="242">
        <f t="shared" si="11"/>
        <v>0</v>
      </c>
      <c r="AO17" s="241">
        <v>0</v>
      </c>
      <c r="AP17" s="241">
        <v>0</v>
      </c>
      <c r="AQ17" s="242" t="e">
        <f t="shared" si="12"/>
        <v>#DIV/0!</v>
      </c>
      <c r="AR17" s="241">
        <v>0</v>
      </c>
      <c r="AS17" s="241">
        <v>0</v>
      </c>
      <c r="AT17" s="242" t="e">
        <f t="shared" si="13"/>
        <v>#DIV/0!</v>
      </c>
      <c r="AU17" s="75">
        <f t="shared" si="19"/>
        <v>5</v>
      </c>
      <c r="AV17" s="42">
        <f t="shared" si="20"/>
        <v>3</v>
      </c>
      <c r="AW17" s="113">
        <f t="shared" si="16"/>
        <v>0.6</v>
      </c>
      <c r="AX17" s="114">
        <f t="shared" si="0"/>
        <v>8.4507042253521118E-3</v>
      </c>
      <c r="AY17" s="275" t="s">
        <v>422</v>
      </c>
      <c r="AZ17" s="243" t="s">
        <v>380</v>
      </c>
      <c r="BA17" s="154" t="s">
        <v>630</v>
      </c>
      <c r="BB17" s="162" t="s">
        <v>556</v>
      </c>
      <c r="BC17" s="156">
        <v>0.4</v>
      </c>
      <c r="BD17" s="157">
        <v>5.6338028169014079E-3</v>
      </c>
      <c r="BE17" s="275" t="s">
        <v>506</v>
      </c>
      <c r="BF17" s="217" t="s">
        <v>488</v>
      </c>
      <c r="BG17" s="154" t="s">
        <v>696</v>
      </c>
      <c r="BH17" s="162" t="s">
        <v>556</v>
      </c>
      <c r="BI17" s="151">
        <f t="shared" ref="BI17" si="37">AW17</f>
        <v>0.6</v>
      </c>
      <c r="BJ17" s="152">
        <f t="shared" ref="BJ17" si="38">AX17</f>
        <v>8.4507042253521118E-3</v>
      </c>
      <c r="BK17" s="244"/>
      <c r="BL17" s="244"/>
      <c r="BM17" s="244"/>
      <c r="BN17" s="244"/>
    </row>
    <row r="18" spans="1:66" ht="115.15" customHeight="1" x14ac:dyDescent="0.2">
      <c r="A18" s="415"/>
      <c r="B18" s="245" t="s">
        <v>228</v>
      </c>
      <c r="C18" s="276" t="s">
        <v>229</v>
      </c>
      <c r="D18" s="261" t="s">
        <v>230</v>
      </c>
      <c r="E18" s="267" t="s">
        <v>231</v>
      </c>
      <c r="F18" s="248" t="s">
        <v>81</v>
      </c>
      <c r="G18" s="277" t="s">
        <v>232</v>
      </c>
      <c r="H18" s="250">
        <v>45689</v>
      </c>
      <c r="I18" s="251">
        <v>46022</v>
      </c>
      <c r="J18" s="238">
        <f>PTEP!$G$12/PTEP!$D$12</f>
        <v>1.408450704225352E-2</v>
      </c>
      <c r="K18" s="239">
        <v>0</v>
      </c>
      <c r="L18" s="239">
        <v>0</v>
      </c>
      <c r="M18" s="240" t="e">
        <f t="shared" si="2"/>
        <v>#DIV/0!</v>
      </c>
      <c r="N18" s="239">
        <v>0</v>
      </c>
      <c r="O18" s="239">
        <v>0</v>
      </c>
      <c r="P18" s="240" t="e">
        <f t="shared" si="3"/>
        <v>#DIV/0!</v>
      </c>
      <c r="Q18" s="239">
        <v>0</v>
      </c>
      <c r="R18" s="239">
        <v>0</v>
      </c>
      <c r="S18" s="240" t="e">
        <f t="shared" si="4"/>
        <v>#DIV/0!</v>
      </c>
      <c r="T18" s="241">
        <v>0</v>
      </c>
      <c r="U18" s="241">
        <v>0</v>
      </c>
      <c r="V18" s="242" t="e">
        <f t="shared" si="5"/>
        <v>#DIV/0!</v>
      </c>
      <c r="W18" s="241">
        <v>0</v>
      </c>
      <c r="X18" s="241">
        <v>0</v>
      </c>
      <c r="Y18" s="242" t="e">
        <f t="shared" si="6"/>
        <v>#DIV/0!</v>
      </c>
      <c r="Z18" s="241">
        <v>0.5</v>
      </c>
      <c r="AA18" s="241">
        <v>0.5</v>
      </c>
      <c r="AB18" s="242">
        <f t="shared" si="7"/>
        <v>1</v>
      </c>
      <c r="AC18" s="241">
        <v>0</v>
      </c>
      <c r="AD18" s="241">
        <v>0</v>
      </c>
      <c r="AE18" s="242" t="e">
        <f t="shared" si="8"/>
        <v>#DIV/0!</v>
      </c>
      <c r="AF18" s="241">
        <v>0</v>
      </c>
      <c r="AG18" s="241">
        <v>0</v>
      </c>
      <c r="AH18" s="242" t="e">
        <f t="shared" si="9"/>
        <v>#DIV/0!</v>
      </c>
      <c r="AI18" s="241">
        <v>0.5</v>
      </c>
      <c r="AJ18" s="241">
        <v>0</v>
      </c>
      <c r="AK18" s="242">
        <f t="shared" si="10"/>
        <v>0</v>
      </c>
      <c r="AL18" s="241">
        <v>0</v>
      </c>
      <c r="AM18" s="241">
        <v>0</v>
      </c>
      <c r="AN18" s="242" t="e">
        <f t="shared" si="11"/>
        <v>#DIV/0!</v>
      </c>
      <c r="AO18" s="241">
        <v>0</v>
      </c>
      <c r="AP18" s="241">
        <v>0</v>
      </c>
      <c r="AQ18" s="242" t="e">
        <f t="shared" si="12"/>
        <v>#DIV/0!</v>
      </c>
      <c r="AR18" s="241">
        <v>0</v>
      </c>
      <c r="AS18" s="241">
        <v>0</v>
      </c>
      <c r="AT18" s="242" t="e">
        <f t="shared" si="13"/>
        <v>#DIV/0!</v>
      </c>
      <c r="AU18" s="75">
        <f t="shared" si="19"/>
        <v>1</v>
      </c>
      <c r="AV18" s="42">
        <f t="shared" si="20"/>
        <v>0.5</v>
      </c>
      <c r="AW18" s="113">
        <f t="shared" si="16"/>
        <v>0.5</v>
      </c>
      <c r="AX18" s="114">
        <f t="shared" si="0"/>
        <v>7.0422535211267599E-3</v>
      </c>
      <c r="AY18" s="278" t="s">
        <v>423</v>
      </c>
      <c r="AZ18" s="243" t="s">
        <v>424</v>
      </c>
      <c r="BA18" s="154" t="s">
        <v>631</v>
      </c>
      <c r="BB18" s="155" t="s">
        <v>620</v>
      </c>
      <c r="BC18" s="156">
        <v>0</v>
      </c>
      <c r="BD18" s="157">
        <v>0</v>
      </c>
      <c r="BE18" s="278" t="s">
        <v>529</v>
      </c>
      <c r="BF18" s="217" t="s">
        <v>488</v>
      </c>
      <c r="BG18" s="154" t="s">
        <v>697</v>
      </c>
      <c r="BH18" s="162" t="s">
        <v>556</v>
      </c>
      <c r="BI18" s="151">
        <f t="shared" ref="BI18" si="39">AW18</f>
        <v>0.5</v>
      </c>
      <c r="BJ18" s="152">
        <f t="shared" ref="BJ18" si="40">AX18</f>
        <v>7.0422535211267599E-3</v>
      </c>
      <c r="BK18" s="244"/>
      <c r="BL18" s="244"/>
      <c r="BM18" s="244"/>
      <c r="BN18" s="244"/>
    </row>
    <row r="19" spans="1:66" ht="124.15" customHeight="1" x14ac:dyDescent="0.2">
      <c r="A19" s="415"/>
      <c r="B19" s="245" t="s">
        <v>233</v>
      </c>
      <c r="C19" s="276" t="s">
        <v>234</v>
      </c>
      <c r="D19" s="261" t="s">
        <v>235</v>
      </c>
      <c r="E19" s="267" t="s">
        <v>231</v>
      </c>
      <c r="F19" s="248" t="s">
        <v>81</v>
      </c>
      <c r="G19" s="249" t="s">
        <v>236</v>
      </c>
      <c r="H19" s="250">
        <v>45689</v>
      </c>
      <c r="I19" s="251">
        <v>46022</v>
      </c>
      <c r="J19" s="238">
        <f>PTEP!$G$12/PTEP!$D$12</f>
        <v>1.408450704225352E-2</v>
      </c>
      <c r="K19" s="239">
        <v>0</v>
      </c>
      <c r="L19" s="239">
        <v>0</v>
      </c>
      <c r="M19" s="240" t="e">
        <f t="shared" si="2"/>
        <v>#DIV/0!</v>
      </c>
      <c r="N19" s="239">
        <v>0</v>
      </c>
      <c r="O19" s="239">
        <v>0</v>
      </c>
      <c r="P19" s="240" t="e">
        <f t="shared" si="3"/>
        <v>#DIV/0!</v>
      </c>
      <c r="Q19" s="239">
        <v>0</v>
      </c>
      <c r="R19" s="239">
        <v>0</v>
      </c>
      <c r="S19" s="240" t="e">
        <f t="shared" si="4"/>
        <v>#DIV/0!</v>
      </c>
      <c r="T19" s="241">
        <v>0</v>
      </c>
      <c r="U19" s="241">
        <v>0</v>
      </c>
      <c r="V19" s="242" t="e">
        <f t="shared" si="5"/>
        <v>#DIV/0!</v>
      </c>
      <c r="W19" s="241">
        <v>0</v>
      </c>
      <c r="X19" s="241">
        <v>0</v>
      </c>
      <c r="Y19" s="242" t="e">
        <f t="shared" si="6"/>
        <v>#DIV/0!</v>
      </c>
      <c r="Z19" s="241">
        <v>1</v>
      </c>
      <c r="AA19" s="241">
        <v>1</v>
      </c>
      <c r="AB19" s="242">
        <f t="shared" si="7"/>
        <v>1</v>
      </c>
      <c r="AC19" s="241">
        <v>0</v>
      </c>
      <c r="AD19" s="241">
        <v>0</v>
      </c>
      <c r="AE19" s="242" t="e">
        <f t="shared" si="8"/>
        <v>#DIV/0!</v>
      </c>
      <c r="AF19" s="241">
        <v>0</v>
      </c>
      <c r="AG19" s="241">
        <v>0</v>
      </c>
      <c r="AH19" s="242" t="e">
        <f t="shared" si="9"/>
        <v>#DIV/0!</v>
      </c>
      <c r="AI19" s="241">
        <v>1</v>
      </c>
      <c r="AJ19" s="241">
        <v>0</v>
      </c>
      <c r="AK19" s="242">
        <f t="shared" si="10"/>
        <v>0</v>
      </c>
      <c r="AL19" s="241">
        <v>0</v>
      </c>
      <c r="AM19" s="241">
        <v>0</v>
      </c>
      <c r="AN19" s="242" t="e">
        <f t="shared" si="11"/>
        <v>#DIV/0!</v>
      </c>
      <c r="AO19" s="241">
        <v>0</v>
      </c>
      <c r="AP19" s="241">
        <v>0</v>
      </c>
      <c r="AQ19" s="242" t="e">
        <f t="shared" si="12"/>
        <v>#DIV/0!</v>
      </c>
      <c r="AR19" s="241">
        <v>0</v>
      </c>
      <c r="AS19" s="241">
        <v>0</v>
      </c>
      <c r="AT19" s="242" t="e">
        <f t="shared" si="13"/>
        <v>#DIV/0!</v>
      </c>
      <c r="AU19" s="75">
        <f t="shared" si="19"/>
        <v>2</v>
      </c>
      <c r="AV19" s="42">
        <f t="shared" si="20"/>
        <v>1</v>
      </c>
      <c r="AW19" s="113">
        <f t="shared" si="16"/>
        <v>0.5</v>
      </c>
      <c r="AX19" s="114">
        <f t="shared" si="0"/>
        <v>7.0422535211267599E-3</v>
      </c>
      <c r="AY19" s="216" t="s">
        <v>425</v>
      </c>
      <c r="AZ19" s="243" t="s">
        <v>424</v>
      </c>
      <c r="BA19" s="154" t="s">
        <v>631</v>
      </c>
      <c r="BB19" s="155" t="s">
        <v>620</v>
      </c>
      <c r="BC19" s="156">
        <v>0</v>
      </c>
      <c r="BD19" s="157">
        <v>0</v>
      </c>
      <c r="BE19" s="216" t="s">
        <v>530</v>
      </c>
      <c r="BF19" s="217" t="s">
        <v>488</v>
      </c>
      <c r="BG19" s="154" t="s">
        <v>658</v>
      </c>
      <c r="BH19" s="162" t="s">
        <v>556</v>
      </c>
      <c r="BI19" s="151">
        <f t="shared" ref="BI19" si="41">AW19</f>
        <v>0.5</v>
      </c>
      <c r="BJ19" s="152">
        <f t="shared" ref="BJ19" si="42">AX19</f>
        <v>7.0422535211267599E-3</v>
      </c>
      <c r="BK19" s="244"/>
      <c r="BL19" s="244"/>
      <c r="BM19" s="244"/>
      <c r="BN19" s="244"/>
    </row>
    <row r="20" spans="1:66" ht="80.650000000000006" customHeight="1" x14ac:dyDescent="0.2">
      <c r="A20" s="415"/>
      <c r="B20" s="245" t="s">
        <v>237</v>
      </c>
      <c r="C20" s="276" t="s">
        <v>238</v>
      </c>
      <c r="D20" s="261" t="s">
        <v>239</v>
      </c>
      <c r="E20" s="267" t="s">
        <v>231</v>
      </c>
      <c r="F20" s="248" t="s">
        <v>81</v>
      </c>
      <c r="G20" s="249" t="s">
        <v>240</v>
      </c>
      <c r="H20" s="250">
        <v>45689</v>
      </c>
      <c r="I20" s="251">
        <v>46022</v>
      </c>
      <c r="J20" s="238">
        <f>PTEP!$G$12/PTEP!$D$12</f>
        <v>1.408450704225352E-2</v>
      </c>
      <c r="K20" s="239">
        <v>1</v>
      </c>
      <c r="L20" s="239">
        <v>1</v>
      </c>
      <c r="M20" s="240">
        <f t="shared" si="2"/>
        <v>1</v>
      </c>
      <c r="N20" s="239">
        <v>1</v>
      </c>
      <c r="O20" s="239">
        <v>1</v>
      </c>
      <c r="P20" s="240">
        <f t="shared" si="3"/>
        <v>1</v>
      </c>
      <c r="Q20" s="239">
        <v>1</v>
      </c>
      <c r="R20" s="239">
        <v>1</v>
      </c>
      <c r="S20" s="240">
        <f t="shared" si="4"/>
        <v>1</v>
      </c>
      <c r="T20" s="241">
        <v>0</v>
      </c>
      <c r="U20" s="241">
        <v>0</v>
      </c>
      <c r="V20" s="242" t="e">
        <f t="shared" si="5"/>
        <v>#DIV/0!</v>
      </c>
      <c r="W20" s="241">
        <v>0</v>
      </c>
      <c r="X20" s="241">
        <v>0</v>
      </c>
      <c r="Y20" s="242" t="e">
        <f t="shared" si="6"/>
        <v>#DIV/0!</v>
      </c>
      <c r="Z20" s="241">
        <v>0</v>
      </c>
      <c r="AA20" s="241">
        <v>0</v>
      </c>
      <c r="AB20" s="242" t="e">
        <f t="shared" si="7"/>
        <v>#DIV/0!</v>
      </c>
      <c r="AC20" s="241">
        <v>0</v>
      </c>
      <c r="AD20" s="241">
        <v>0</v>
      </c>
      <c r="AE20" s="242" t="e">
        <f t="shared" si="8"/>
        <v>#DIV/0!</v>
      </c>
      <c r="AF20" s="241">
        <v>0</v>
      </c>
      <c r="AG20" s="241">
        <v>0</v>
      </c>
      <c r="AH20" s="242" t="e">
        <f t="shared" si="9"/>
        <v>#DIV/0!</v>
      </c>
      <c r="AI20" s="241">
        <v>0</v>
      </c>
      <c r="AJ20" s="241">
        <v>0</v>
      </c>
      <c r="AK20" s="242" t="e">
        <f t="shared" si="10"/>
        <v>#DIV/0!</v>
      </c>
      <c r="AL20" s="241">
        <v>0</v>
      </c>
      <c r="AM20" s="241">
        <v>0</v>
      </c>
      <c r="AN20" s="242" t="e">
        <f t="shared" si="11"/>
        <v>#DIV/0!</v>
      </c>
      <c r="AO20" s="241">
        <v>0</v>
      </c>
      <c r="AP20" s="241">
        <v>0</v>
      </c>
      <c r="AQ20" s="242" t="e">
        <f t="shared" si="12"/>
        <v>#DIV/0!</v>
      </c>
      <c r="AR20" s="241">
        <v>0</v>
      </c>
      <c r="AS20" s="241">
        <v>0</v>
      </c>
      <c r="AT20" s="242" t="e">
        <f t="shared" si="13"/>
        <v>#DIV/0!</v>
      </c>
      <c r="AU20" s="75">
        <f t="shared" si="19"/>
        <v>3</v>
      </c>
      <c r="AV20" s="42">
        <f t="shared" si="20"/>
        <v>3</v>
      </c>
      <c r="AW20" s="113">
        <f t="shared" si="16"/>
        <v>1</v>
      </c>
      <c r="AX20" s="114">
        <f t="shared" si="0"/>
        <v>1.408450704225352E-2</v>
      </c>
      <c r="AY20" s="216" t="s">
        <v>381</v>
      </c>
      <c r="AZ20" s="243" t="s">
        <v>380</v>
      </c>
      <c r="BA20" s="154" t="s">
        <v>632</v>
      </c>
      <c r="BB20" s="162" t="s">
        <v>556</v>
      </c>
      <c r="BC20" s="156">
        <v>1</v>
      </c>
      <c r="BD20" s="157">
        <v>1.408450704225352E-2</v>
      </c>
      <c r="BE20" s="216" t="s">
        <v>507</v>
      </c>
      <c r="BF20" s="217" t="s">
        <v>488</v>
      </c>
      <c r="BG20" s="217" t="s">
        <v>663</v>
      </c>
      <c r="BH20" s="239" t="s">
        <v>601</v>
      </c>
      <c r="BI20" s="279">
        <f t="shared" ref="BI20:BI37" si="43">AW20</f>
        <v>1</v>
      </c>
      <c r="BJ20" s="280">
        <f t="shared" ref="BJ20:BJ37" si="44">AX20</f>
        <v>1.408450704225352E-2</v>
      </c>
      <c r="BK20" s="244"/>
      <c r="BL20" s="244"/>
      <c r="BM20" s="244"/>
      <c r="BN20" s="244"/>
    </row>
    <row r="21" spans="1:66" ht="172.15" customHeight="1" x14ac:dyDescent="0.2">
      <c r="A21" s="415"/>
      <c r="B21" s="245" t="s">
        <v>241</v>
      </c>
      <c r="C21" s="276" t="s">
        <v>242</v>
      </c>
      <c r="D21" s="261" t="s">
        <v>243</v>
      </c>
      <c r="E21" s="267" t="s">
        <v>114</v>
      </c>
      <c r="F21" s="248" t="s">
        <v>81</v>
      </c>
      <c r="G21" s="249" t="s">
        <v>244</v>
      </c>
      <c r="H21" s="250">
        <v>45658</v>
      </c>
      <c r="I21" s="251">
        <v>46022</v>
      </c>
      <c r="J21" s="238">
        <f>PTEP!$G$12/PTEP!$D$12</f>
        <v>1.408450704225352E-2</v>
      </c>
      <c r="K21" s="239">
        <v>1</v>
      </c>
      <c r="L21" s="239">
        <v>1</v>
      </c>
      <c r="M21" s="240">
        <f t="shared" si="2"/>
        <v>1</v>
      </c>
      <c r="N21" s="239">
        <v>1</v>
      </c>
      <c r="O21" s="239">
        <v>1</v>
      </c>
      <c r="P21" s="240">
        <f t="shared" si="3"/>
        <v>1</v>
      </c>
      <c r="Q21" s="239">
        <v>1</v>
      </c>
      <c r="R21" s="239">
        <v>1</v>
      </c>
      <c r="S21" s="240">
        <f t="shared" si="4"/>
        <v>1</v>
      </c>
      <c r="T21" s="241">
        <v>1</v>
      </c>
      <c r="U21" s="239">
        <v>1</v>
      </c>
      <c r="V21" s="242">
        <f t="shared" si="5"/>
        <v>1</v>
      </c>
      <c r="W21" s="241">
        <v>1</v>
      </c>
      <c r="X21" s="239">
        <v>1</v>
      </c>
      <c r="Y21" s="242">
        <f t="shared" si="6"/>
        <v>1</v>
      </c>
      <c r="Z21" s="241">
        <v>1</v>
      </c>
      <c r="AA21" s="239">
        <v>1</v>
      </c>
      <c r="AB21" s="242">
        <f t="shared" si="7"/>
        <v>1</v>
      </c>
      <c r="AC21" s="241">
        <v>1</v>
      </c>
      <c r="AD21" s="241">
        <v>0</v>
      </c>
      <c r="AE21" s="242">
        <f t="shared" si="8"/>
        <v>0</v>
      </c>
      <c r="AF21" s="241">
        <v>1</v>
      </c>
      <c r="AG21" s="241">
        <v>0</v>
      </c>
      <c r="AH21" s="242">
        <f t="shared" si="9"/>
        <v>0</v>
      </c>
      <c r="AI21" s="241">
        <v>1</v>
      </c>
      <c r="AJ21" s="241">
        <v>0</v>
      </c>
      <c r="AK21" s="242">
        <f t="shared" si="10"/>
        <v>0</v>
      </c>
      <c r="AL21" s="241">
        <v>1</v>
      </c>
      <c r="AM21" s="241">
        <v>0</v>
      </c>
      <c r="AN21" s="242">
        <f t="shared" si="11"/>
        <v>0</v>
      </c>
      <c r="AO21" s="241">
        <v>1</v>
      </c>
      <c r="AP21" s="241">
        <v>0</v>
      </c>
      <c r="AQ21" s="242">
        <f t="shared" si="12"/>
        <v>0</v>
      </c>
      <c r="AR21" s="241">
        <v>1</v>
      </c>
      <c r="AS21" s="241">
        <v>0</v>
      </c>
      <c r="AT21" s="242">
        <f t="shared" si="13"/>
        <v>0</v>
      </c>
      <c r="AU21" s="75">
        <f t="shared" si="19"/>
        <v>12</v>
      </c>
      <c r="AV21" s="42">
        <f t="shared" si="20"/>
        <v>6</v>
      </c>
      <c r="AW21" s="113">
        <f t="shared" si="16"/>
        <v>0.5</v>
      </c>
      <c r="AX21" s="114">
        <f t="shared" si="0"/>
        <v>7.0422535211267599E-3</v>
      </c>
      <c r="AY21" s="136" t="s">
        <v>669</v>
      </c>
      <c r="AZ21" s="243" t="s">
        <v>380</v>
      </c>
      <c r="BA21" s="154" t="s">
        <v>633</v>
      </c>
      <c r="BB21" s="162" t="s">
        <v>556</v>
      </c>
      <c r="BC21" s="156">
        <v>0.25</v>
      </c>
      <c r="BD21" s="157">
        <v>3.5211267605633799E-3</v>
      </c>
      <c r="BE21" s="136" t="s">
        <v>531</v>
      </c>
      <c r="BF21" s="217" t="s">
        <v>488</v>
      </c>
      <c r="BG21" s="154" t="s">
        <v>659</v>
      </c>
      <c r="BH21" s="162" t="s">
        <v>556</v>
      </c>
      <c r="BI21" s="279">
        <f t="shared" si="43"/>
        <v>0.5</v>
      </c>
      <c r="BJ21" s="280">
        <f t="shared" si="44"/>
        <v>7.0422535211267599E-3</v>
      </c>
      <c r="BK21" s="244"/>
      <c r="BL21" s="244"/>
      <c r="BM21" s="244"/>
      <c r="BN21" s="244"/>
    </row>
    <row r="22" spans="1:66" ht="295.14999999999998" customHeight="1" x14ac:dyDescent="0.2">
      <c r="A22" s="415"/>
      <c r="B22" s="245" t="s">
        <v>245</v>
      </c>
      <c r="C22" s="258" t="s">
        <v>246</v>
      </c>
      <c r="D22" s="258" t="s">
        <v>247</v>
      </c>
      <c r="E22" s="258" t="s">
        <v>114</v>
      </c>
      <c r="F22" s="248" t="s">
        <v>81</v>
      </c>
      <c r="G22" s="249" t="s">
        <v>183</v>
      </c>
      <c r="H22" s="250">
        <v>45689</v>
      </c>
      <c r="I22" s="251">
        <v>46022</v>
      </c>
      <c r="J22" s="238">
        <f>PTEP!$G$12/PTEP!$D$12</f>
        <v>1.408450704225352E-2</v>
      </c>
      <c r="K22" s="239">
        <v>0</v>
      </c>
      <c r="L22" s="239">
        <v>0</v>
      </c>
      <c r="M22" s="240" t="e">
        <f t="shared" si="2"/>
        <v>#DIV/0!</v>
      </c>
      <c r="N22" s="239">
        <v>0</v>
      </c>
      <c r="O22" s="239">
        <v>0</v>
      </c>
      <c r="P22" s="240" t="e">
        <f t="shared" si="3"/>
        <v>#DIV/0!</v>
      </c>
      <c r="Q22" s="239">
        <v>1</v>
      </c>
      <c r="R22" s="239">
        <v>1</v>
      </c>
      <c r="S22" s="240">
        <f t="shared" si="4"/>
        <v>1</v>
      </c>
      <c r="T22" s="241">
        <v>0</v>
      </c>
      <c r="U22" s="241">
        <v>0</v>
      </c>
      <c r="V22" s="242" t="e">
        <f t="shared" si="5"/>
        <v>#DIV/0!</v>
      </c>
      <c r="W22" s="241">
        <v>0</v>
      </c>
      <c r="X22" s="241">
        <v>0</v>
      </c>
      <c r="Y22" s="242" t="e">
        <f t="shared" si="6"/>
        <v>#DIV/0!</v>
      </c>
      <c r="Z22" s="241">
        <v>0</v>
      </c>
      <c r="AA22" s="241">
        <v>0</v>
      </c>
      <c r="AB22" s="242" t="e">
        <f t="shared" si="7"/>
        <v>#DIV/0!</v>
      </c>
      <c r="AC22" s="241">
        <v>0</v>
      </c>
      <c r="AD22" s="241">
        <v>0</v>
      </c>
      <c r="AE22" s="242" t="e">
        <f t="shared" si="8"/>
        <v>#DIV/0!</v>
      </c>
      <c r="AF22" s="241">
        <v>1</v>
      </c>
      <c r="AG22" s="241">
        <v>0</v>
      </c>
      <c r="AH22" s="242">
        <f t="shared" si="9"/>
        <v>0</v>
      </c>
      <c r="AI22" s="241">
        <v>0</v>
      </c>
      <c r="AJ22" s="241">
        <v>0</v>
      </c>
      <c r="AK22" s="242" t="e">
        <f t="shared" si="10"/>
        <v>#DIV/0!</v>
      </c>
      <c r="AL22" s="241">
        <v>0</v>
      </c>
      <c r="AM22" s="241">
        <v>0</v>
      </c>
      <c r="AN22" s="242" t="e">
        <f t="shared" si="11"/>
        <v>#DIV/0!</v>
      </c>
      <c r="AO22" s="241">
        <v>0</v>
      </c>
      <c r="AP22" s="241">
        <v>0</v>
      </c>
      <c r="AQ22" s="242" t="e">
        <f t="shared" si="12"/>
        <v>#DIV/0!</v>
      </c>
      <c r="AR22" s="241">
        <v>0</v>
      </c>
      <c r="AS22" s="241">
        <v>0</v>
      </c>
      <c r="AT22" s="242" t="e">
        <f t="shared" si="13"/>
        <v>#DIV/0!</v>
      </c>
      <c r="AU22" s="75">
        <f t="shared" si="19"/>
        <v>2</v>
      </c>
      <c r="AV22" s="42">
        <f t="shared" si="20"/>
        <v>1</v>
      </c>
      <c r="AW22" s="113">
        <f t="shared" si="16"/>
        <v>0.5</v>
      </c>
      <c r="AX22" s="114">
        <f t="shared" si="0"/>
        <v>7.0422535211267599E-3</v>
      </c>
      <c r="AY22" s="281" t="s">
        <v>670</v>
      </c>
      <c r="AZ22" s="243" t="s">
        <v>380</v>
      </c>
      <c r="BA22" s="154" t="s">
        <v>634</v>
      </c>
      <c r="BB22" s="162" t="s">
        <v>556</v>
      </c>
      <c r="BC22" s="156">
        <v>0.5</v>
      </c>
      <c r="BD22" s="157">
        <v>7.0422535211267599E-3</v>
      </c>
      <c r="BE22" s="281" t="s">
        <v>532</v>
      </c>
      <c r="BF22" s="243" t="s">
        <v>508</v>
      </c>
      <c r="BG22" s="154" t="s">
        <v>660</v>
      </c>
      <c r="BH22" s="339" t="s">
        <v>620</v>
      </c>
      <c r="BI22" s="279">
        <f t="shared" si="43"/>
        <v>0.5</v>
      </c>
      <c r="BJ22" s="280">
        <f t="shared" si="44"/>
        <v>7.0422535211267599E-3</v>
      </c>
      <c r="BK22" s="282"/>
      <c r="BL22" s="283"/>
      <c r="BM22" s="283"/>
      <c r="BN22" s="283"/>
    </row>
    <row r="23" spans="1:66" ht="335.65" customHeight="1" x14ac:dyDescent="0.2">
      <c r="A23" s="415"/>
      <c r="B23" s="245" t="s">
        <v>248</v>
      </c>
      <c r="C23" s="258" t="s">
        <v>249</v>
      </c>
      <c r="D23" s="258" t="s">
        <v>250</v>
      </c>
      <c r="E23" s="258" t="s">
        <v>114</v>
      </c>
      <c r="F23" s="248" t="s">
        <v>81</v>
      </c>
      <c r="G23" s="249" t="s">
        <v>251</v>
      </c>
      <c r="H23" s="250">
        <v>45658</v>
      </c>
      <c r="I23" s="251">
        <v>46022</v>
      </c>
      <c r="J23" s="238">
        <f>PTEP!$G$12/PTEP!$D$12</f>
        <v>1.408450704225352E-2</v>
      </c>
      <c r="K23" s="239">
        <v>0</v>
      </c>
      <c r="L23" s="239">
        <v>0</v>
      </c>
      <c r="M23" s="240" t="e">
        <f t="shared" si="2"/>
        <v>#DIV/0!</v>
      </c>
      <c r="N23" s="239">
        <v>0</v>
      </c>
      <c r="O23" s="239">
        <v>0</v>
      </c>
      <c r="P23" s="240" t="e">
        <f t="shared" si="3"/>
        <v>#DIV/0!</v>
      </c>
      <c r="Q23" s="239">
        <v>1</v>
      </c>
      <c r="R23" s="239">
        <v>1</v>
      </c>
      <c r="S23" s="240">
        <f t="shared" si="4"/>
        <v>1</v>
      </c>
      <c r="T23" s="241">
        <v>0</v>
      </c>
      <c r="U23" s="241">
        <v>0</v>
      </c>
      <c r="V23" s="242" t="e">
        <f t="shared" si="5"/>
        <v>#DIV/0!</v>
      </c>
      <c r="W23" s="241">
        <v>0</v>
      </c>
      <c r="X23" s="241">
        <v>0</v>
      </c>
      <c r="Y23" s="242" t="e">
        <f t="shared" si="6"/>
        <v>#DIV/0!</v>
      </c>
      <c r="Z23" s="241">
        <v>1</v>
      </c>
      <c r="AA23" s="241">
        <v>1</v>
      </c>
      <c r="AB23" s="242">
        <f t="shared" si="7"/>
        <v>1</v>
      </c>
      <c r="AC23" s="241">
        <v>0</v>
      </c>
      <c r="AD23" s="241">
        <v>0</v>
      </c>
      <c r="AE23" s="242" t="e">
        <f t="shared" si="8"/>
        <v>#DIV/0!</v>
      </c>
      <c r="AF23" s="241">
        <v>0</v>
      </c>
      <c r="AG23" s="241">
        <v>0</v>
      </c>
      <c r="AH23" s="242" t="e">
        <f t="shared" si="9"/>
        <v>#DIV/0!</v>
      </c>
      <c r="AI23" s="241">
        <v>1</v>
      </c>
      <c r="AJ23" s="241">
        <v>0</v>
      </c>
      <c r="AK23" s="242">
        <f t="shared" si="10"/>
        <v>0</v>
      </c>
      <c r="AL23" s="241">
        <v>0</v>
      </c>
      <c r="AM23" s="241">
        <v>0</v>
      </c>
      <c r="AN23" s="242" t="e">
        <f t="shared" si="11"/>
        <v>#DIV/0!</v>
      </c>
      <c r="AO23" s="241">
        <v>0</v>
      </c>
      <c r="AP23" s="241">
        <v>0</v>
      </c>
      <c r="AQ23" s="242" t="e">
        <f t="shared" si="12"/>
        <v>#DIV/0!</v>
      </c>
      <c r="AR23" s="241">
        <v>1</v>
      </c>
      <c r="AS23" s="241">
        <v>0</v>
      </c>
      <c r="AT23" s="242">
        <f t="shared" si="13"/>
        <v>0</v>
      </c>
      <c r="AU23" s="75">
        <f t="shared" si="19"/>
        <v>4</v>
      </c>
      <c r="AV23" s="42">
        <f t="shared" si="20"/>
        <v>2</v>
      </c>
      <c r="AW23" s="113">
        <f t="shared" si="16"/>
        <v>0.5</v>
      </c>
      <c r="AX23" s="114">
        <f t="shared" si="0"/>
        <v>7.0422535211267599E-3</v>
      </c>
      <c r="AY23" s="281" t="s">
        <v>671</v>
      </c>
      <c r="AZ23" s="243" t="s">
        <v>380</v>
      </c>
      <c r="BA23" s="154" t="s">
        <v>635</v>
      </c>
      <c r="BB23" s="162" t="s">
        <v>556</v>
      </c>
      <c r="BC23" s="156">
        <v>0.25</v>
      </c>
      <c r="BD23" s="157">
        <v>3.5211267605633799E-3</v>
      </c>
      <c r="BE23" s="281" t="s">
        <v>533</v>
      </c>
      <c r="BF23" s="217" t="s">
        <v>488</v>
      </c>
      <c r="BG23" s="154" t="s">
        <v>698</v>
      </c>
      <c r="BH23" s="162" t="s">
        <v>556</v>
      </c>
      <c r="BI23" s="279">
        <f t="shared" si="43"/>
        <v>0.5</v>
      </c>
      <c r="BJ23" s="280">
        <f t="shared" si="44"/>
        <v>7.0422535211267599E-3</v>
      </c>
      <c r="BK23" s="284"/>
      <c r="BL23" s="285"/>
      <c r="BM23" s="285"/>
      <c r="BN23" s="285"/>
    </row>
    <row r="24" spans="1:66" ht="114.75" x14ac:dyDescent="0.2">
      <c r="A24" s="415"/>
      <c r="B24" s="245" t="s">
        <v>252</v>
      </c>
      <c r="C24" s="258" t="s">
        <v>253</v>
      </c>
      <c r="D24" s="246" t="s">
        <v>382</v>
      </c>
      <c r="E24" s="258" t="s">
        <v>80</v>
      </c>
      <c r="F24" s="248" t="s">
        <v>81</v>
      </c>
      <c r="G24" s="257" t="s">
        <v>254</v>
      </c>
      <c r="H24" s="250">
        <v>45748</v>
      </c>
      <c r="I24" s="251">
        <v>46022</v>
      </c>
      <c r="J24" s="238">
        <f>PTEP!$G$12/PTEP!$D$12</f>
        <v>1.408450704225352E-2</v>
      </c>
      <c r="K24" s="239">
        <v>0</v>
      </c>
      <c r="L24" s="239">
        <v>0</v>
      </c>
      <c r="M24" s="240" t="e">
        <f t="shared" si="2"/>
        <v>#DIV/0!</v>
      </c>
      <c r="N24" s="239">
        <v>0</v>
      </c>
      <c r="O24" s="239">
        <v>0</v>
      </c>
      <c r="P24" s="240" t="e">
        <f t="shared" si="3"/>
        <v>#DIV/0!</v>
      </c>
      <c r="Q24" s="239">
        <v>1</v>
      </c>
      <c r="R24" s="239">
        <v>1</v>
      </c>
      <c r="S24" s="240">
        <f t="shared" si="4"/>
        <v>1</v>
      </c>
      <c r="T24" s="241">
        <v>0</v>
      </c>
      <c r="U24" s="241">
        <v>0</v>
      </c>
      <c r="V24" s="242" t="e">
        <f t="shared" si="5"/>
        <v>#DIV/0!</v>
      </c>
      <c r="W24" s="241">
        <v>0</v>
      </c>
      <c r="X24" s="241">
        <v>0</v>
      </c>
      <c r="Y24" s="242" t="e">
        <f t="shared" si="6"/>
        <v>#DIV/0!</v>
      </c>
      <c r="Z24" s="241">
        <v>0</v>
      </c>
      <c r="AA24" s="241">
        <v>0</v>
      </c>
      <c r="AB24" s="242" t="e">
        <f t="shared" si="7"/>
        <v>#DIV/0!</v>
      </c>
      <c r="AC24" s="241">
        <v>0</v>
      </c>
      <c r="AD24" s="241">
        <v>0</v>
      </c>
      <c r="AE24" s="242" t="e">
        <f t="shared" si="8"/>
        <v>#DIV/0!</v>
      </c>
      <c r="AF24" s="241">
        <v>1</v>
      </c>
      <c r="AG24" s="241">
        <v>0</v>
      </c>
      <c r="AH24" s="242">
        <f t="shared" si="9"/>
        <v>0</v>
      </c>
      <c r="AI24" s="241">
        <v>0</v>
      </c>
      <c r="AJ24" s="241">
        <v>0</v>
      </c>
      <c r="AK24" s="242" t="e">
        <f t="shared" si="10"/>
        <v>#DIV/0!</v>
      </c>
      <c r="AL24" s="241">
        <v>0</v>
      </c>
      <c r="AM24" s="241">
        <v>0</v>
      </c>
      <c r="AN24" s="242" t="e">
        <f t="shared" si="11"/>
        <v>#DIV/0!</v>
      </c>
      <c r="AO24" s="241">
        <v>0</v>
      </c>
      <c r="AP24" s="241">
        <v>0</v>
      </c>
      <c r="AQ24" s="242" t="e">
        <f t="shared" si="12"/>
        <v>#DIV/0!</v>
      </c>
      <c r="AR24" s="241">
        <v>1</v>
      </c>
      <c r="AS24" s="241">
        <v>0</v>
      </c>
      <c r="AT24" s="242">
        <f t="shared" si="13"/>
        <v>0</v>
      </c>
      <c r="AU24" s="75">
        <f t="shared" si="19"/>
        <v>3</v>
      </c>
      <c r="AV24" s="42">
        <f t="shared" si="20"/>
        <v>1</v>
      </c>
      <c r="AW24" s="113">
        <f t="shared" si="16"/>
        <v>0.33333333333333331</v>
      </c>
      <c r="AX24" s="114">
        <f t="shared" si="0"/>
        <v>4.6948356807511729E-3</v>
      </c>
      <c r="AY24" s="216" t="s">
        <v>509</v>
      </c>
      <c r="AZ24" s="243" t="s">
        <v>380</v>
      </c>
      <c r="BA24" s="154" t="s">
        <v>636</v>
      </c>
      <c r="BB24" s="162" t="s">
        <v>556</v>
      </c>
      <c r="BC24" s="156">
        <v>0.33333333333333331</v>
      </c>
      <c r="BD24" s="157">
        <v>4.6948356807511729E-3</v>
      </c>
      <c r="BE24" s="216" t="s">
        <v>510</v>
      </c>
      <c r="BF24" s="243" t="s">
        <v>534</v>
      </c>
      <c r="BG24" s="154" t="s">
        <v>660</v>
      </c>
      <c r="BH24" s="339" t="s">
        <v>620</v>
      </c>
      <c r="BI24" s="279">
        <f t="shared" si="43"/>
        <v>0.33333333333333331</v>
      </c>
      <c r="BJ24" s="280">
        <f t="shared" si="44"/>
        <v>4.6948356807511729E-3</v>
      </c>
      <c r="BK24" s="284"/>
      <c r="BL24" s="285"/>
      <c r="BM24" s="285"/>
      <c r="BN24" s="285"/>
    </row>
    <row r="25" spans="1:66" ht="271.89999999999998" customHeight="1" thickBot="1" x14ac:dyDescent="0.25">
      <c r="A25" s="416"/>
      <c r="B25" s="245" t="s">
        <v>255</v>
      </c>
      <c r="C25" s="286" t="s">
        <v>256</v>
      </c>
      <c r="D25" s="286" t="s">
        <v>257</v>
      </c>
      <c r="E25" s="286" t="s">
        <v>94</v>
      </c>
      <c r="F25" s="287" t="s">
        <v>81</v>
      </c>
      <c r="G25" s="288" t="s">
        <v>258</v>
      </c>
      <c r="H25" s="289">
        <v>45778</v>
      </c>
      <c r="I25" s="290">
        <v>45808</v>
      </c>
      <c r="J25" s="238">
        <f>PTEP!$G$12/PTEP!$D$12</f>
        <v>1.408450704225352E-2</v>
      </c>
      <c r="K25" s="239">
        <v>0</v>
      </c>
      <c r="L25" s="239">
        <v>0</v>
      </c>
      <c r="M25" s="240" t="e">
        <f t="shared" si="2"/>
        <v>#DIV/0!</v>
      </c>
      <c r="N25" s="239">
        <v>0</v>
      </c>
      <c r="O25" s="239">
        <v>0</v>
      </c>
      <c r="P25" s="240" t="e">
        <f t="shared" si="3"/>
        <v>#DIV/0!</v>
      </c>
      <c r="Q25" s="239">
        <v>0</v>
      </c>
      <c r="R25" s="239">
        <v>0</v>
      </c>
      <c r="S25" s="240" t="e">
        <f t="shared" si="4"/>
        <v>#DIV/0!</v>
      </c>
      <c r="T25" s="241">
        <v>0</v>
      </c>
      <c r="U25" s="241">
        <v>0</v>
      </c>
      <c r="V25" s="242" t="e">
        <f t="shared" si="5"/>
        <v>#DIV/0!</v>
      </c>
      <c r="W25" s="241">
        <v>1</v>
      </c>
      <c r="X25" s="241">
        <v>1</v>
      </c>
      <c r="Y25" s="242">
        <f t="shared" si="6"/>
        <v>1</v>
      </c>
      <c r="Z25" s="241">
        <v>0</v>
      </c>
      <c r="AA25" s="241">
        <v>0</v>
      </c>
      <c r="AB25" s="242" t="e">
        <f t="shared" si="7"/>
        <v>#DIV/0!</v>
      </c>
      <c r="AC25" s="241">
        <v>0</v>
      </c>
      <c r="AD25" s="241">
        <v>0</v>
      </c>
      <c r="AE25" s="242" t="e">
        <f t="shared" si="8"/>
        <v>#DIV/0!</v>
      </c>
      <c r="AF25" s="241">
        <v>0</v>
      </c>
      <c r="AG25" s="241">
        <v>0</v>
      </c>
      <c r="AH25" s="242" t="e">
        <f t="shared" si="9"/>
        <v>#DIV/0!</v>
      </c>
      <c r="AI25" s="241">
        <v>0</v>
      </c>
      <c r="AJ25" s="241">
        <v>0</v>
      </c>
      <c r="AK25" s="242" t="e">
        <f t="shared" si="10"/>
        <v>#DIV/0!</v>
      </c>
      <c r="AL25" s="241">
        <v>0</v>
      </c>
      <c r="AM25" s="241">
        <v>0</v>
      </c>
      <c r="AN25" s="242" t="e">
        <f t="shared" si="11"/>
        <v>#DIV/0!</v>
      </c>
      <c r="AO25" s="241">
        <v>0</v>
      </c>
      <c r="AP25" s="241">
        <v>0</v>
      </c>
      <c r="AQ25" s="242" t="e">
        <f t="shared" si="12"/>
        <v>#DIV/0!</v>
      </c>
      <c r="AR25" s="241">
        <v>0</v>
      </c>
      <c r="AS25" s="241">
        <v>0</v>
      </c>
      <c r="AT25" s="242" t="e">
        <f t="shared" si="13"/>
        <v>#DIV/0!</v>
      </c>
      <c r="AU25" s="75">
        <f t="shared" si="19"/>
        <v>1</v>
      </c>
      <c r="AV25" s="42">
        <f t="shared" si="20"/>
        <v>1</v>
      </c>
      <c r="AW25" s="113">
        <f t="shared" si="16"/>
        <v>1</v>
      </c>
      <c r="AX25" s="114">
        <f t="shared" si="0"/>
        <v>1.408450704225352E-2</v>
      </c>
      <c r="AY25" s="216" t="s">
        <v>426</v>
      </c>
      <c r="AZ25" s="243" t="s">
        <v>427</v>
      </c>
      <c r="BA25" s="154" t="s">
        <v>637</v>
      </c>
      <c r="BB25" s="155" t="s">
        <v>620</v>
      </c>
      <c r="BC25" s="156">
        <v>0</v>
      </c>
      <c r="BD25" s="157">
        <v>0</v>
      </c>
      <c r="BE25" s="216" t="s">
        <v>511</v>
      </c>
      <c r="BF25" s="217" t="s">
        <v>488</v>
      </c>
      <c r="BG25" s="154" t="s">
        <v>661</v>
      </c>
      <c r="BH25" s="162" t="s">
        <v>556</v>
      </c>
      <c r="BI25" s="279">
        <f t="shared" si="43"/>
        <v>1</v>
      </c>
      <c r="BJ25" s="280">
        <f t="shared" si="44"/>
        <v>1.408450704225352E-2</v>
      </c>
      <c r="BK25" s="284"/>
      <c r="BL25" s="285"/>
      <c r="BM25" s="285"/>
      <c r="BN25" s="285"/>
    </row>
    <row r="26" spans="1:66" s="298" customFormat="1" ht="132" customHeight="1" thickBot="1" x14ac:dyDescent="0.3">
      <c r="A26" s="413" t="s">
        <v>259</v>
      </c>
      <c r="B26" s="291" t="s">
        <v>260</v>
      </c>
      <c r="C26" s="292" t="s">
        <v>261</v>
      </c>
      <c r="D26" s="232" t="s">
        <v>262</v>
      </c>
      <c r="E26" s="232" t="s">
        <v>263</v>
      </c>
      <c r="F26" s="232" t="s">
        <v>81</v>
      </c>
      <c r="G26" s="293" t="s">
        <v>183</v>
      </c>
      <c r="H26" s="294">
        <v>45748</v>
      </c>
      <c r="I26" s="295">
        <v>45777</v>
      </c>
      <c r="J26" s="238">
        <f>PTEP!$G$12/PTEP!$D$12</f>
        <v>1.408450704225352E-2</v>
      </c>
      <c r="K26" s="239">
        <v>0</v>
      </c>
      <c r="L26" s="239">
        <v>0</v>
      </c>
      <c r="M26" s="240" t="e">
        <f t="shared" si="2"/>
        <v>#DIV/0!</v>
      </c>
      <c r="N26" s="239">
        <v>0</v>
      </c>
      <c r="O26" s="239">
        <v>0</v>
      </c>
      <c r="P26" s="240" t="e">
        <f t="shared" si="3"/>
        <v>#DIV/0!</v>
      </c>
      <c r="Q26" s="239">
        <v>0</v>
      </c>
      <c r="R26" s="239">
        <v>0</v>
      </c>
      <c r="S26" s="240" t="e">
        <f t="shared" si="4"/>
        <v>#DIV/0!</v>
      </c>
      <c r="T26" s="241">
        <v>1</v>
      </c>
      <c r="U26" s="241">
        <v>1</v>
      </c>
      <c r="V26" s="242">
        <f t="shared" si="5"/>
        <v>1</v>
      </c>
      <c r="W26" s="241">
        <v>0</v>
      </c>
      <c r="X26" s="241">
        <v>0</v>
      </c>
      <c r="Y26" s="242" t="e">
        <f t="shared" si="6"/>
        <v>#DIV/0!</v>
      </c>
      <c r="Z26" s="241">
        <v>0</v>
      </c>
      <c r="AA26" s="241">
        <v>0</v>
      </c>
      <c r="AB26" s="242" t="e">
        <f t="shared" si="7"/>
        <v>#DIV/0!</v>
      </c>
      <c r="AC26" s="241">
        <v>0</v>
      </c>
      <c r="AD26" s="241">
        <v>0</v>
      </c>
      <c r="AE26" s="242" t="e">
        <f t="shared" si="8"/>
        <v>#DIV/0!</v>
      </c>
      <c r="AF26" s="241">
        <v>0</v>
      </c>
      <c r="AG26" s="241">
        <v>0</v>
      </c>
      <c r="AH26" s="242" t="e">
        <f t="shared" si="9"/>
        <v>#DIV/0!</v>
      </c>
      <c r="AI26" s="241">
        <v>0</v>
      </c>
      <c r="AJ26" s="241">
        <v>0</v>
      </c>
      <c r="AK26" s="242" t="e">
        <f t="shared" si="10"/>
        <v>#DIV/0!</v>
      </c>
      <c r="AL26" s="241">
        <v>0</v>
      </c>
      <c r="AM26" s="241">
        <v>0</v>
      </c>
      <c r="AN26" s="242" t="e">
        <f t="shared" si="11"/>
        <v>#DIV/0!</v>
      </c>
      <c r="AO26" s="241">
        <v>0</v>
      </c>
      <c r="AP26" s="241">
        <v>0</v>
      </c>
      <c r="AQ26" s="242" t="e">
        <f t="shared" si="12"/>
        <v>#DIV/0!</v>
      </c>
      <c r="AR26" s="241">
        <v>0</v>
      </c>
      <c r="AS26" s="241">
        <v>0</v>
      </c>
      <c r="AT26" s="242" t="e">
        <f t="shared" si="13"/>
        <v>#DIV/0!</v>
      </c>
      <c r="AU26" s="75">
        <f t="shared" si="19"/>
        <v>1</v>
      </c>
      <c r="AV26" s="42">
        <f t="shared" si="20"/>
        <v>1</v>
      </c>
      <c r="AW26" s="113">
        <f t="shared" si="16"/>
        <v>1</v>
      </c>
      <c r="AX26" s="114">
        <f t="shared" si="0"/>
        <v>1.408450704225352E-2</v>
      </c>
      <c r="AY26" s="216" t="s">
        <v>383</v>
      </c>
      <c r="AZ26" s="243" t="s">
        <v>428</v>
      </c>
      <c r="BA26" s="154" t="s">
        <v>638</v>
      </c>
      <c r="BB26" s="155" t="s">
        <v>620</v>
      </c>
      <c r="BC26" s="156">
        <v>0</v>
      </c>
      <c r="BD26" s="157">
        <v>0</v>
      </c>
      <c r="BE26" s="216" t="s">
        <v>535</v>
      </c>
      <c r="BF26" s="217" t="s">
        <v>488</v>
      </c>
      <c r="BG26" s="154" t="s">
        <v>662</v>
      </c>
      <c r="BH26" s="162" t="s">
        <v>556</v>
      </c>
      <c r="BI26" s="279">
        <f t="shared" si="43"/>
        <v>1</v>
      </c>
      <c r="BJ26" s="280">
        <f t="shared" si="44"/>
        <v>1.408450704225352E-2</v>
      </c>
      <c r="BK26" s="296"/>
      <c r="BL26" s="297"/>
      <c r="BM26" s="297"/>
      <c r="BN26" s="297"/>
    </row>
    <row r="27" spans="1:66" s="298" customFormat="1" ht="165.6" customHeight="1" x14ac:dyDescent="0.25">
      <c r="A27" s="413"/>
      <c r="B27" s="291" t="s">
        <v>264</v>
      </c>
      <c r="C27" s="292" t="s">
        <v>265</v>
      </c>
      <c r="D27" s="232" t="s">
        <v>266</v>
      </c>
      <c r="E27" s="232" t="s">
        <v>263</v>
      </c>
      <c r="F27" s="232" t="s">
        <v>81</v>
      </c>
      <c r="G27" s="293" t="s">
        <v>236</v>
      </c>
      <c r="H27" s="294">
        <v>45717</v>
      </c>
      <c r="I27" s="295">
        <v>46022</v>
      </c>
      <c r="J27" s="238">
        <f>PTEP!$G$12/PTEP!$D$12</f>
        <v>1.408450704225352E-2</v>
      </c>
      <c r="K27" s="239">
        <v>1</v>
      </c>
      <c r="L27" s="239">
        <v>1</v>
      </c>
      <c r="M27" s="240">
        <f t="shared" si="2"/>
        <v>1</v>
      </c>
      <c r="N27" s="239">
        <v>0</v>
      </c>
      <c r="O27" s="239">
        <v>0</v>
      </c>
      <c r="P27" s="240" t="e">
        <f t="shared" si="3"/>
        <v>#DIV/0!</v>
      </c>
      <c r="Q27" s="239">
        <v>0</v>
      </c>
      <c r="R27" s="239">
        <v>0</v>
      </c>
      <c r="S27" s="240" t="e">
        <f t="shared" si="4"/>
        <v>#DIV/0!</v>
      </c>
      <c r="T27" s="241">
        <v>0</v>
      </c>
      <c r="U27" s="241">
        <v>0</v>
      </c>
      <c r="V27" s="242" t="e">
        <f t="shared" si="5"/>
        <v>#DIV/0!</v>
      </c>
      <c r="W27" s="241">
        <v>1</v>
      </c>
      <c r="X27" s="241">
        <v>1</v>
      </c>
      <c r="Y27" s="242">
        <f t="shared" si="6"/>
        <v>1</v>
      </c>
      <c r="Z27" s="241">
        <v>0</v>
      </c>
      <c r="AA27" s="241">
        <v>0</v>
      </c>
      <c r="AB27" s="242" t="e">
        <f t="shared" si="7"/>
        <v>#DIV/0!</v>
      </c>
      <c r="AC27" s="241">
        <v>0</v>
      </c>
      <c r="AD27" s="241">
        <v>0</v>
      </c>
      <c r="AE27" s="242" t="e">
        <f t="shared" si="8"/>
        <v>#DIV/0!</v>
      </c>
      <c r="AF27" s="241">
        <v>0</v>
      </c>
      <c r="AG27" s="241">
        <v>0</v>
      </c>
      <c r="AH27" s="242" t="e">
        <f t="shared" si="9"/>
        <v>#DIV/0!</v>
      </c>
      <c r="AI27" s="241">
        <v>1</v>
      </c>
      <c r="AJ27" s="241">
        <v>0</v>
      </c>
      <c r="AK27" s="242">
        <f t="shared" si="10"/>
        <v>0</v>
      </c>
      <c r="AL27" s="241">
        <v>0</v>
      </c>
      <c r="AM27" s="241">
        <v>0</v>
      </c>
      <c r="AN27" s="242" t="e">
        <f t="shared" si="11"/>
        <v>#DIV/0!</v>
      </c>
      <c r="AO27" s="241">
        <v>0</v>
      </c>
      <c r="AP27" s="241">
        <v>0</v>
      </c>
      <c r="AQ27" s="242" t="e">
        <f t="shared" si="12"/>
        <v>#DIV/0!</v>
      </c>
      <c r="AR27" s="241">
        <v>1</v>
      </c>
      <c r="AS27" s="241">
        <v>0</v>
      </c>
      <c r="AT27" s="242">
        <f t="shared" si="13"/>
        <v>0</v>
      </c>
      <c r="AU27" s="75">
        <f t="shared" si="19"/>
        <v>4</v>
      </c>
      <c r="AV27" s="42">
        <f t="shared" si="20"/>
        <v>2</v>
      </c>
      <c r="AW27" s="113">
        <f t="shared" si="16"/>
        <v>0.5</v>
      </c>
      <c r="AX27" s="114">
        <f t="shared" si="0"/>
        <v>7.0422535211267599E-3</v>
      </c>
      <c r="AY27" s="136" t="s">
        <v>429</v>
      </c>
      <c r="AZ27" s="243" t="s">
        <v>380</v>
      </c>
      <c r="BA27" s="154" t="s">
        <v>639</v>
      </c>
      <c r="BB27" s="162" t="s">
        <v>556</v>
      </c>
      <c r="BC27" s="156">
        <v>0.33333333333333331</v>
      </c>
      <c r="BD27" s="157">
        <v>4.6948356807511729E-3</v>
      </c>
      <c r="BE27" s="136" t="s">
        <v>536</v>
      </c>
      <c r="BF27" s="217" t="s">
        <v>488</v>
      </c>
      <c r="BG27" s="154" t="s">
        <v>699</v>
      </c>
      <c r="BH27" s="162" t="s">
        <v>556</v>
      </c>
      <c r="BI27" s="279">
        <f t="shared" si="43"/>
        <v>0.5</v>
      </c>
      <c r="BJ27" s="280">
        <f t="shared" si="44"/>
        <v>7.0422535211267599E-3</v>
      </c>
      <c r="BK27" s="299"/>
      <c r="BL27" s="300"/>
      <c r="BM27" s="300"/>
      <c r="BN27" s="300"/>
    </row>
    <row r="28" spans="1:66" s="298" customFormat="1" ht="408" x14ac:dyDescent="0.25">
      <c r="A28" s="413"/>
      <c r="B28" s="301" t="s">
        <v>267</v>
      </c>
      <c r="C28" s="246" t="s">
        <v>268</v>
      </c>
      <c r="D28" s="258" t="s">
        <v>266</v>
      </c>
      <c r="E28" s="258" t="s">
        <v>263</v>
      </c>
      <c r="F28" s="258" t="s">
        <v>81</v>
      </c>
      <c r="G28" s="270" t="s">
        <v>236</v>
      </c>
      <c r="H28" s="271">
        <v>45717</v>
      </c>
      <c r="I28" s="272">
        <v>46022</v>
      </c>
      <c r="J28" s="238">
        <f>PTEP!$G$12/PTEP!$D$12</f>
        <v>1.408450704225352E-2</v>
      </c>
      <c r="K28" s="239">
        <v>0.5</v>
      </c>
      <c r="L28" s="239">
        <v>0.5</v>
      </c>
      <c r="M28" s="240">
        <f t="shared" si="2"/>
        <v>1</v>
      </c>
      <c r="N28" s="239">
        <v>0</v>
      </c>
      <c r="O28" s="239">
        <v>0</v>
      </c>
      <c r="P28" s="240" t="e">
        <f t="shared" si="3"/>
        <v>#DIV/0!</v>
      </c>
      <c r="Q28" s="239">
        <v>0.5</v>
      </c>
      <c r="R28" s="239">
        <v>0.5</v>
      </c>
      <c r="S28" s="240">
        <f t="shared" si="4"/>
        <v>1</v>
      </c>
      <c r="T28" s="241">
        <v>0</v>
      </c>
      <c r="U28" s="241">
        <v>0</v>
      </c>
      <c r="V28" s="242" t="e">
        <f t="shared" si="5"/>
        <v>#DIV/0!</v>
      </c>
      <c r="W28" s="241">
        <v>0</v>
      </c>
      <c r="X28" s="241">
        <v>0</v>
      </c>
      <c r="Y28" s="242" t="e">
        <f t="shared" si="6"/>
        <v>#DIV/0!</v>
      </c>
      <c r="Z28" s="241">
        <v>1</v>
      </c>
      <c r="AA28" s="241">
        <v>1</v>
      </c>
      <c r="AB28" s="242">
        <f t="shared" si="7"/>
        <v>1</v>
      </c>
      <c r="AC28" s="241">
        <v>0</v>
      </c>
      <c r="AD28" s="241">
        <v>0</v>
      </c>
      <c r="AE28" s="242" t="e">
        <f t="shared" si="8"/>
        <v>#DIV/0!</v>
      </c>
      <c r="AF28" s="241">
        <v>0</v>
      </c>
      <c r="AG28" s="241">
        <v>0</v>
      </c>
      <c r="AH28" s="242" t="e">
        <f t="shared" si="9"/>
        <v>#DIV/0!</v>
      </c>
      <c r="AI28" s="241">
        <v>1</v>
      </c>
      <c r="AJ28" s="241">
        <v>0</v>
      </c>
      <c r="AK28" s="242">
        <f t="shared" si="10"/>
        <v>0</v>
      </c>
      <c r="AL28" s="241">
        <v>0</v>
      </c>
      <c r="AM28" s="241">
        <v>0</v>
      </c>
      <c r="AN28" s="242" t="e">
        <f t="shared" si="11"/>
        <v>#DIV/0!</v>
      </c>
      <c r="AO28" s="241">
        <v>0</v>
      </c>
      <c r="AP28" s="241">
        <v>0</v>
      </c>
      <c r="AQ28" s="242" t="e">
        <f t="shared" si="12"/>
        <v>#DIV/0!</v>
      </c>
      <c r="AR28" s="241">
        <v>1</v>
      </c>
      <c r="AS28" s="241">
        <v>0</v>
      </c>
      <c r="AT28" s="242">
        <f t="shared" si="13"/>
        <v>0</v>
      </c>
      <c r="AU28" s="75">
        <f t="shared" si="19"/>
        <v>4</v>
      </c>
      <c r="AV28" s="42">
        <f t="shared" si="20"/>
        <v>2</v>
      </c>
      <c r="AW28" s="113">
        <f t="shared" si="16"/>
        <v>0.5</v>
      </c>
      <c r="AX28" s="114">
        <f t="shared" si="0"/>
        <v>7.0422535211267599E-3</v>
      </c>
      <c r="AY28" s="136" t="s">
        <v>430</v>
      </c>
      <c r="AZ28" s="243" t="s">
        <v>380</v>
      </c>
      <c r="BA28" s="154" t="s">
        <v>640</v>
      </c>
      <c r="BB28" s="162" t="s">
        <v>556</v>
      </c>
      <c r="BC28" s="156">
        <v>0.25</v>
      </c>
      <c r="BD28" s="157">
        <v>3.5211267605633799E-3</v>
      </c>
      <c r="BE28" s="136" t="s">
        <v>512</v>
      </c>
      <c r="BF28" s="217" t="s">
        <v>488</v>
      </c>
      <c r="BG28" s="154" t="s">
        <v>700</v>
      </c>
      <c r="BH28" s="162" t="s">
        <v>556</v>
      </c>
      <c r="BI28" s="279">
        <f t="shared" si="43"/>
        <v>0.5</v>
      </c>
      <c r="BJ28" s="280">
        <f t="shared" si="44"/>
        <v>7.0422535211267599E-3</v>
      </c>
      <c r="BK28" s="299"/>
      <c r="BL28" s="300"/>
      <c r="BM28" s="300"/>
      <c r="BN28" s="300"/>
    </row>
    <row r="29" spans="1:66" s="298" customFormat="1" ht="118.15" customHeight="1" thickBot="1" x14ac:dyDescent="0.3">
      <c r="A29" s="413"/>
      <c r="B29" s="301" t="s">
        <v>367</v>
      </c>
      <c r="C29" s="302" t="s">
        <v>269</v>
      </c>
      <c r="D29" s="303" t="s">
        <v>270</v>
      </c>
      <c r="E29" s="303" t="s">
        <v>94</v>
      </c>
      <c r="F29" s="303" t="s">
        <v>81</v>
      </c>
      <c r="G29" s="304" t="s">
        <v>270</v>
      </c>
      <c r="H29" s="305">
        <v>45839</v>
      </c>
      <c r="I29" s="306">
        <v>46022</v>
      </c>
      <c r="J29" s="238">
        <f>PTEP!$G$12/PTEP!$D$12</f>
        <v>1.408450704225352E-2</v>
      </c>
      <c r="K29" s="239">
        <v>0</v>
      </c>
      <c r="L29" s="239">
        <v>0</v>
      </c>
      <c r="M29" s="240" t="e">
        <f t="shared" si="2"/>
        <v>#DIV/0!</v>
      </c>
      <c r="N29" s="239">
        <v>0</v>
      </c>
      <c r="O29" s="239">
        <v>0</v>
      </c>
      <c r="P29" s="240" t="e">
        <f t="shared" si="3"/>
        <v>#DIV/0!</v>
      </c>
      <c r="Q29" s="239">
        <v>0</v>
      </c>
      <c r="R29" s="239">
        <v>0</v>
      </c>
      <c r="S29" s="240" t="e">
        <f t="shared" si="4"/>
        <v>#DIV/0!</v>
      </c>
      <c r="T29" s="241">
        <v>0</v>
      </c>
      <c r="U29" s="241">
        <v>0</v>
      </c>
      <c r="V29" s="242" t="e">
        <f t="shared" si="5"/>
        <v>#DIV/0!</v>
      </c>
      <c r="W29" s="241">
        <v>0</v>
      </c>
      <c r="X29" s="241">
        <v>0</v>
      </c>
      <c r="Y29" s="242" t="e">
        <f t="shared" si="6"/>
        <v>#DIV/0!</v>
      </c>
      <c r="Z29" s="241">
        <v>0</v>
      </c>
      <c r="AA29" s="241">
        <v>0</v>
      </c>
      <c r="AB29" s="242" t="e">
        <f t="shared" si="7"/>
        <v>#DIV/0!</v>
      </c>
      <c r="AC29" s="241">
        <v>0</v>
      </c>
      <c r="AD29" s="241">
        <v>0</v>
      </c>
      <c r="AE29" s="242" t="e">
        <f t="shared" si="8"/>
        <v>#DIV/0!</v>
      </c>
      <c r="AF29" s="241">
        <v>0</v>
      </c>
      <c r="AG29" s="241">
        <v>0</v>
      </c>
      <c r="AH29" s="242" t="e">
        <f t="shared" si="9"/>
        <v>#DIV/0!</v>
      </c>
      <c r="AI29" s="241">
        <v>0</v>
      </c>
      <c r="AJ29" s="241">
        <v>0</v>
      </c>
      <c r="AK29" s="242" t="e">
        <f t="shared" si="10"/>
        <v>#DIV/0!</v>
      </c>
      <c r="AL29" s="241">
        <v>1</v>
      </c>
      <c r="AM29" s="241">
        <v>0</v>
      </c>
      <c r="AN29" s="242">
        <f t="shared" si="11"/>
        <v>0</v>
      </c>
      <c r="AO29" s="241">
        <v>0</v>
      </c>
      <c r="AP29" s="241">
        <v>0</v>
      </c>
      <c r="AQ29" s="242" t="e">
        <f t="shared" si="12"/>
        <v>#DIV/0!</v>
      </c>
      <c r="AR29" s="241">
        <v>0</v>
      </c>
      <c r="AS29" s="241">
        <v>0</v>
      </c>
      <c r="AT29" s="242" t="e">
        <f t="shared" si="13"/>
        <v>#DIV/0!</v>
      </c>
      <c r="AU29" s="75">
        <f t="shared" si="19"/>
        <v>1</v>
      </c>
      <c r="AV29" s="42">
        <f t="shared" si="20"/>
        <v>0</v>
      </c>
      <c r="AW29" s="113">
        <f t="shared" si="16"/>
        <v>0</v>
      </c>
      <c r="AX29" s="44">
        <f t="shared" si="0"/>
        <v>0</v>
      </c>
      <c r="AY29" s="216" t="s">
        <v>431</v>
      </c>
      <c r="AZ29" s="243" t="s">
        <v>432</v>
      </c>
      <c r="BA29" s="154" t="s">
        <v>641</v>
      </c>
      <c r="BB29" s="155" t="s">
        <v>620</v>
      </c>
      <c r="BC29" s="156">
        <v>0</v>
      </c>
      <c r="BD29" s="157">
        <v>0</v>
      </c>
      <c r="BE29" s="216" t="s">
        <v>431</v>
      </c>
      <c r="BF29" s="243" t="s">
        <v>432</v>
      </c>
      <c r="BG29" s="154" t="s">
        <v>660</v>
      </c>
      <c r="BH29" s="339" t="s">
        <v>620</v>
      </c>
      <c r="BI29" s="279">
        <f t="shared" si="43"/>
        <v>0</v>
      </c>
      <c r="BJ29" s="280">
        <f t="shared" si="44"/>
        <v>0</v>
      </c>
      <c r="BK29" s="299"/>
      <c r="BL29" s="300"/>
      <c r="BM29" s="300"/>
      <c r="BN29" s="300"/>
    </row>
    <row r="30" spans="1:66" ht="186.4" customHeight="1" x14ac:dyDescent="0.2">
      <c r="A30" s="417" t="s">
        <v>271</v>
      </c>
      <c r="B30" s="301" t="s">
        <v>272</v>
      </c>
      <c r="C30" s="302" t="s">
        <v>273</v>
      </c>
      <c r="D30" s="303" t="s">
        <v>274</v>
      </c>
      <c r="E30" s="303" t="s">
        <v>275</v>
      </c>
      <c r="F30" s="303" t="s">
        <v>81</v>
      </c>
      <c r="G30" s="304" t="s">
        <v>276</v>
      </c>
      <c r="H30" s="305">
        <v>45691</v>
      </c>
      <c r="I30" s="306">
        <v>45869</v>
      </c>
      <c r="J30" s="238">
        <f>PTEP!$G$12/PTEP!$D$12</f>
        <v>1.408450704225352E-2</v>
      </c>
      <c r="K30" s="239">
        <v>0</v>
      </c>
      <c r="L30" s="239">
        <v>0</v>
      </c>
      <c r="M30" s="240" t="e">
        <f t="shared" si="2"/>
        <v>#DIV/0!</v>
      </c>
      <c r="N30" s="239">
        <v>0</v>
      </c>
      <c r="O30" s="239">
        <v>0</v>
      </c>
      <c r="P30" s="240" t="e">
        <f t="shared" si="3"/>
        <v>#DIV/0!</v>
      </c>
      <c r="Q30" s="239">
        <v>0</v>
      </c>
      <c r="R30" s="239">
        <v>0</v>
      </c>
      <c r="S30" s="240" t="e">
        <f t="shared" si="4"/>
        <v>#DIV/0!</v>
      </c>
      <c r="T30" s="241">
        <v>0</v>
      </c>
      <c r="U30" s="241">
        <v>0</v>
      </c>
      <c r="V30" s="242" t="e">
        <f t="shared" si="5"/>
        <v>#DIV/0!</v>
      </c>
      <c r="W30" s="241">
        <v>0</v>
      </c>
      <c r="X30" s="241">
        <v>0</v>
      </c>
      <c r="Y30" s="242" t="e">
        <f t="shared" si="6"/>
        <v>#DIV/0!</v>
      </c>
      <c r="Z30" s="241">
        <v>0</v>
      </c>
      <c r="AA30" s="241">
        <v>0</v>
      </c>
      <c r="AB30" s="242" t="e">
        <f t="shared" si="7"/>
        <v>#DIV/0!</v>
      </c>
      <c r="AC30" s="241">
        <v>1</v>
      </c>
      <c r="AD30" s="241">
        <v>0</v>
      </c>
      <c r="AE30" s="242">
        <f t="shared" si="8"/>
        <v>0</v>
      </c>
      <c r="AF30" s="241">
        <v>0</v>
      </c>
      <c r="AG30" s="241">
        <v>0</v>
      </c>
      <c r="AH30" s="242" t="e">
        <f t="shared" si="9"/>
        <v>#DIV/0!</v>
      </c>
      <c r="AI30" s="241">
        <v>0</v>
      </c>
      <c r="AJ30" s="241">
        <v>0</v>
      </c>
      <c r="AK30" s="242" t="e">
        <f t="shared" si="10"/>
        <v>#DIV/0!</v>
      </c>
      <c r="AL30" s="241">
        <v>0</v>
      </c>
      <c r="AM30" s="241">
        <v>0</v>
      </c>
      <c r="AN30" s="242" t="e">
        <f t="shared" si="11"/>
        <v>#DIV/0!</v>
      </c>
      <c r="AO30" s="241">
        <v>0</v>
      </c>
      <c r="AP30" s="241">
        <v>0</v>
      </c>
      <c r="AQ30" s="242" t="e">
        <f t="shared" si="12"/>
        <v>#DIV/0!</v>
      </c>
      <c r="AR30" s="241">
        <v>0</v>
      </c>
      <c r="AS30" s="241">
        <v>0</v>
      </c>
      <c r="AT30" s="242" t="e">
        <f t="shared" si="13"/>
        <v>#DIV/0!</v>
      </c>
      <c r="AU30" s="75">
        <f t="shared" si="19"/>
        <v>1</v>
      </c>
      <c r="AV30" s="42">
        <f t="shared" si="20"/>
        <v>0</v>
      </c>
      <c r="AW30" s="113">
        <f t="shared" si="16"/>
        <v>0</v>
      </c>
      <c r="AX30" s="44">
        <f t="shared" si="0"/>
        <v>0</v>
      </c>
      <c r="AY30" s="216" t="s">
        <v>433</v>
      </c>
      <c r="AZ30" s="243" t="s">
        <v>384</v>
      </c>
      <c r="BA30" s="154" t="s">
        <v>642</v>
      </c>
      <c r="BB30" s="155" t="s">
        <v>620</v>
      </c>
      <c r="BC30" s="156">
        <v>0</v>
      </c>
      <c r="BD30" s="157">
        <v>0</v>
      </c>
      <c r="BE30" s="216" t="s">
        <v>513</v>
      </c>
      <c r="BF30" s="243" t="s">
        <v>514</v>
      </c>
      <c r="BG30" s="154" t="s">
        <v>660</v>
      </c>
      <c r="BH30" s="339" t="s">
        <v>620</v>
      </c>
      <c r="BI30" s="279">
        <f t="shared" si="43"/>
        <v>0</v>
      </c>
      <c r="BJ30" s="280">
        <f t="shared" si="44"/>
        <v>0</v>
      </c>
      <c r="BK30" s="244"/>
      <c r="BL30" s="244"/>
      <c r="BM30" s="244"/>
      <c r="BN30" s="244"/>
    </row>
    <row r="31" spans="1:66" ht="156.75" customHeight="1" x14ac:dyDescent="0.2">
      <c r="A31" s="418"/>
      <c r="B31" s="301" t="s">
        <v>277</v>
      </c>
      <c r="C31" s="260" t="s">
        <v>278</v>
      </c>
      <c r="D31" s="267" t="s">
        <v>279</v>
      </c>
      <c r="E31" s="307" t="s">
        <v>80</v>
      </c>
      <c r="F31" s="267" t="s">
        <v>81</v>
      </c>
      <c r="G31" s="266" t="s">
        <v>280</v>
      </c>
      <c r="H31" s="263">
        <v>45659</v>
      </c>
      <c r="I31" s="264">
        <v>45747</v>
      </c>
      <c r="J31" s="238">
        <f>PTEP!$G$12/PTEP!$D$12</f>
        <v>1.408450704225352E-2</v>
      </c>
      <c r="K31" s="239">
        <v>0</v>
      </c>
      <c r="L31" s="239">
        <v>0</v>
      </c>
      <c r="M31" s="240" t="e">
        <f t="shared" si="2"/>
        <v>#DIV/0!</v>
      </c>
      <c r="N31" s="239">
        <v>1</v>
      </c>
      <c r="O31" s="239">
        <v>1</v>
      </c>
      <c r="P31" s="240">
        <f t="shared" si="3"/>
        <v>1</v>
      </c>
      <c r="Q31" s="239">
        <v>0</v>
      </c>
      <c r="R31" s="239">
        <v>0</v>
      </c>
      <c r="S31" s="240" t="e">
        <f t="shared" si="4"/>
        <v>#DIV/0!</v>
      </c>
      <c r="T31" s="241">
        <v>0</v>
      </c>
      <c r="U31" s="241">
        <v>0</v>
      </c>
      <c r="V31" s="242" t="e">
        <f t="shared" si="5"/>
        <v>#DIV/0!</v>
      </c>
      <c r="W31" s="241">
        <v>0</v>
      </c>
      <c r="X31" s="241">
        <v>0</v>
      </c>
      <c r="Y31" s="242" t="e">
        <f t="shared" si="6"/>
        <v>#DIV/0!</v>
      </c>
      <c r="Z31" s="241">
        <v>0</v>
      </c>
      <c r="AA31" s="241">
        <v>0</v>
      </c>
      <c r="AB31" s="242" t="e">
        <f t="shared" si="7"/>
        <v>#DIV/0!</v>
      </c>
      <c r="AC31" s="241">
        <v>0</v>
      </c>
      <c r="AD31" s="241">
        <v>0</v>
      </c>
      <c r="AE31" s="242" t="e">
        <f t="shared" si="8"/>
        <v>#DIV/0!</v>
      </c>
      <c r="AF31" s="241">
        <v>0</v>
      </c>
      <c r="AG31" s="241">
        <v>0</v>
      </c>
      <c r="AH31" s="242" t="e">
        <f t="shared" si="9"/>
        <v>#DIV/0!</v>
      </c>
      <c r="AI31" s="241">
        <v>0</v>
      </c>
      <c r="AJ31" s="241">
        <v>0</v>
      </c>
      <c r="AK31" s="242" t="e">
        <f t="shared" si="10"/>
        <v>#DIV/0!</v>
      </c>
      <c r="AL31" s="241">
        <v>0</v>
      </c>
      <c r="AM31" s="241">
        <v>0</v>
      </c>
      <c r="AN31" s="242" t="e">
        <f t="shared" si="11"/>
        <v>#DIV/0!</v>
      </c>
      <c r="AO31" s="241">
        <v>0</v>
      </c>
      <c r="AP31" s="241">
        <v>0</v>
      </c>
      <c r="AQ31" s="242" t="e">
        <f t="shared" si="12"/>
        <v>#DIV/0!</v>
      </c>
      <c r="AR31" s="241">
        <v>0</v>
      </c>
      <c r="AS31" s="241">
        <v>0</v>
      </c>
      <c r="AT31" s="242" t="e">
        <f t="shared" si="13"/>
        <v>#DIV/0!</v>
      </c>
      <c r="AU31" s="75">
        <f t="shared" si="19"/>
        <v>1</v>
      </c>
      <c r="AV31" s="42">
        <f t="shared" si="20"/>
        <v>1</v>
      </c>
      <c r="AW31" s="113">
        <f t="shared" si="16"/>
        <v>1</v>
      </c>
      <c r="AX31" s="44">
        <f t="shared" si="0"/>
        <v>1.408450704225352E-2</v>
      </c>
      <c r="AY31" s="216" t="s">
        <v>434</v>
      </c>
      <c r="AZ31" s="243" t="s">
        <v>380</v>
      </c>
      <c r="BA31" s="154" t="s">
        <v>643</v>
      </c>
      <c r="BB31" s="162" t="s">
        <v>556</v>
      </c>
      <c r="BC31" s="156">
        <v>1</v>
      </c>
      <c r="BD31" s="157">
        <v>1.408450704225352E-2</v>
      </c>
      <c r="BE31" s="216" t="s">
        <v>515</v>
      </c>
      <c r="BF31" s="243" t="s">
        <v>516</v>
      </c>
      <c r="BG31" s="217" t="s">
        <v>663</v>
      </c>
      <c r="BH31" s="239" t="s">
        <v>601</v>
      </c>
      <c r="BI31" s="279">
        <f t="shared" si="43"/>
        <v>1</v>
      </c>
      <c r="BJ31" s="280">
        <f t="shared" si="44"/>
        <v>1.408450704225352E-2</v>
      </c>
      <c r="BK31" s="244"/>
      <c r="BL31" s="244"/>
      <c r="BM31" s="244"/>
      <c r="BN31" s="244"/>
    </row>
    <row r="32" spans="1:66" ht="216.75" x14ac:dyDescent="0.2">
      <c r="A32" s="418"/>
      <c r="B32" s="301" t="s">
        <v>281</v>
      </c>
      <c r="C32" s="260" t="s">
        <v>282</v>
      </c>
      <c r="D32" s="267" t="s">
        <v>283</v>
      </c>
      <c r="E32" s="307" t="s">
        <v>80</v>
      </c>
      <c r="F32" s="267" t="s">
        <v>81</v>
      </c>
      <c r="G32" s="262" t="s">
        <v>283</v>
      </c>
      <c r="H32" s="263">
        <v>45659</v>
      </c>
      <c r="I32" s="264">
        <v>45747</v>
      </c>
      <c r="J32" s="238">
        <f>PTEP!$G$12/PTEP!$D$12</f>
        <v>1.408450704225352E-2</v>
      </c>
      <c r="K32" s="239">
        <v>0</v>
      </c>
      <c r="L32" s="239">
        <v>0</v>
      </c>
      <c r="M32" s="240" t="e">
        <f t="shared" si="2"/>
        <v>#DIV/0!</v>
      </c>
      <c r="N32" s="239">
        <v>0</v>
      </c>
      <c r="O32" s="239">
        <v>0</v>
      </c>
      <c r="P32" s="240" t="e">
        <f t="shared" si="3"/>
        <v>#DIV/0!</v>
      </c>
      <c r="Q32" s="239">
        <v>1</v>
      </c>
      <c r="R32" s="239">
        <v>1</v>
      </c>
      <c r="S32" s="240">
        <f t="shared" si="4"/>
        <v>1</v>
      </c>
      <c r="T32" s="241">
        <v>0</v>
      </c>
      <c r="U32" s="241">
        <v>0</v>
      </c>
      <c r="V32" s="242" t="e">
        <f t="shared" si="5"/>
        <v>#DIV/0!</v>
      </c>
      <c r="W32" s="241">
        <v>0</v>
      </c>
      <c r="X32" s="241">
        <v>0</v>
      </c>
      <c r="Y32" s="242" t="e">
        <f t="shared" si="6"/>
        <v>#DIV/0!</v>
      </c>
      <c r="Z32" s="241">
        <v>0</v>
      </c>
      <c r="AA32" s="241">
        <v>0</v>
      </c>
      <c r="AB32" s="242" t="e">
        <f t="shared" si="7"/>
        <v>#DIV/0!</v>
      </c>
      <c r="AC32" s="241">
        <v>0</v>
      </c>
      <c r="AD32" s="241">
        <v>0</v>
      </c>
      <c r="AE32" s="242" t="e">
        <f t="shared" si="8"/>
        <v>#DIV/0!</v>
      </c>
      <c r="AF32" s="241">
        <v>0</v>
      </c>
      <c r="AG32" s="241">
        <v>0</v>
      </c>
      <c r="AH32" s="242" t="e">
        <f t="shared" si="9"/>
        <v>#DIV/0!</v>
      </c>
      <c r="AI32" s="241">
        <v>0</v>
      </c>
      <c r="AJ32" s="241">
        <v>0</v>
      </c>
      <c r="AK32" s="242" t="e">
        <f t="shared" si="10"/>
        <v>#DIV/0!</v>
      </c>
      <c r="AL32" s="241">
        <v>0</v>
      </c>
      <c r="AM32" s="241">
        <v>0</v>
      </c>
      <c r="AN32" s="242" t="e">
        <f t="shared" si="11"/>
        <v>#DIV/0!</v>
      </c>
      <c r="AO32" s="241">
        <v>0</v>
      </c>
      <c r="AP32" s="241">
        <v>0</v>
      </c>
      <c r="AQ32" s="242" t="e">
        <f t="shared" si="12"/>
        <v>#DIV/0!</v>
      </c>
      <c r="AR32" s="241">
        <v>0</v>
      </c>
      <c r="AS32" s="241">
        <v>0</v>
      </c>
      <c r="AT32" s="242" t="e">
        <f t="shared" si="13"/>
        <v>#DIV/0!</v>
      </c>
      <c r="AU32" s="75">
        <f t="shared" si="19"/>
        <v>1</v>
      </c>
      <c r="AV32" s="42">
        <f t="shared" si="20"/>
        <v>1</v>
      </c>
      <c r="AW32" s="113">
        <f t="shared" si="16"/>
        <v>1</v>
      </c>
      <c r="AX32" s="44">
        <f t="shared" si="0"/>
        <v>1.408450704225352E-2</v>
      </c>
      <c r="AY32" s="216" t="s">
        <v>435</v>
      </c>
      <c r="AZ32" s="243" t="s">
        <v>380</v>
      </c>
      <c r="BA32" s="154" t="s">
        <v>644</v>
      </c>
      <c r="BB32" s="162" t="s">
        <v>556</v>
      </c>
      <c r="BC32" s="156">
        <v>1</v>
      </c>
      <c r="BD32" s="157">
        <v>1.408450704225352E-2</v>
      </c>
      <c r="BE32" s="216" t="s">
        <v>515</v>
      </c>
      <c r="BF32" s="243" t="s">
        <v>516</v>
      </c>
      <c r="BG32" s="217" t="s">
        <v>663</v>
      </c>
      <c r="BH32" s="239" t="s">
        <v>601</v>
      </c>
      <c r="BI32" s="279">
        <f t="shared" si="43"/>
        <v>1</v>
      </c>
      <c r="BJ32" s="280">
        <f t="shared" si="44"/>
        <v>1.408450704225352E-2</v>
      </c>
      <c r="BK32" s="244"/>
      <c r="BL32" s="244"/>
      <c r="BM32" s="244"/>
      <c r="BN32" s="244"/>
    </row>
    <row r="33" spans="1:66" ht="109.15" customHeight="1" x14ac:dyDescent="0.2">
      <c r="A33" s="418"/>
      <c r="B33" s="301" t="s">
        <v>284</v>
      </c>
      <c r="C33" s="260" t="s">
        <v>285</v>
      </c>
      <c r="D33" s="267" t="s">
        <v>286</v>
      </c>
      <c r="E33" s="307" t="s">
        <v>80</v>
      </c>
      <c r="F33" s="267" t="s">
        <v>81</v>
      </c>
      <c r="G33" s="262" t="s">
        <v>287</v>
      </c>
      <c r="H33" s="263">
        <v>45719</v>
      </c>
      <c r="I33" s="264">
        <v>45898</v>
      </c>
      <c r="J33" s="238">
        <f>PTEP!$G$12/PTEP!$D$12</f>
        <v>1.408450704225352E-2</v>
      </c>
      <c r="K33" s="239">
        <v>0</v>
      </c>
      <c r="L33" s="239">
        <v>0</v>
      </c>
      <c r="M33" s="240" t="e">
        <f t="shared" si="2"/>
        <v>#DIV/0!</v>
      </c>
      <c r="N33" s="239">
        <v>0</v>
      </c>
      <c r="O33" s="239">
        <v>0</v>
      </c>
      <c r="P33" s="240" t="e">
        <f t="shared" si="3"/>
        <v>#DIV/0!</v>
      </c>
      <c r="Q33" s="239">
        <v>1</v>
      </c>
      <c r="R33" s="239">
        <v>1</v>
      </c>
      <c r="S33" s="240">
        <f t="shared" si="4"/>
        <v>1</v>
      </c>
      <c r="T33" s="241">
        <v>0</v>
      </c>
      <c r="U33" s="241">
        <v>0</v>
      </c>
      <c r="V33" s="242" t="e">
        <f t="shared" si="5"/>
        <v>#DIV/0!</v>
      </c>
      <c r="W33" s="241">
        <v>0</v>
      </c>
      <c r="X33" s="241">
        <v>0</v>
      </c>
      <c r="Y33" s="242" t="e">
        <f t="shared" si="6"/>
        <v>#DIV/0!</v>
      </c>
      <c r="Z33" s="241">
        <v>0</v>
      </c>
      <c r="AA33" s="241">
        <v>0</v>
      </c>
      <c r="AB33" s="242" t="e">
        <f t="shared" si="7"/>
        <v>#DIV/0!</v>
      </c>
      <c r="AC33" s="241">
        <v>0</v>
      </c>
      <c r="AD33" s="241">
        <v>0</v>
      </c>
      <c r="AE33" s="242" t="e">
        <f t="shared" si="8"/>
        <v>#DIV/0!</v>
      </c>
      <c r="AF33" s="241">
        <v>1</v>
      </c>
      <c r="AG33" s="241">
        <v>0</v>
      </c>
      <c r="AH33" s="242">
        <f t="shared" si="9"/>
        <v>0</v>
      </c>
      <c r="AI33" s="241">
        <v>0</v>
      </c>
      <c r="AJ33" s="241">
        <v>0</v>
      </c>
      <c r="AK33" s="242" t="e">
        <f t="shared" si="10"/>
        <v>#DIV/0!</v>
      </c>
      <c r="AL33" s="241">
        <v>0</v>
      </c>
      <c r="AM33" s="241">
        <v>0</v>
      </c>
      <c r="AN33" s="242" t="e">
        <f t="shared" si="11"/>
        <v>#DIV/0!</v>
      </c>
      <c r="AO33" s="241">
        <v>0</v>
      </c>
      <c r="AP33" s="241">
        <v>0</v>
      </c>
      <c r="AQ33" s="242" t="e">
        <f t="shared" si="12"/>
        <v>#DIV/0!</v>
      </c>
      <c r="AR33" s="241">
        <v>0</v>
      </c>
      <c r="AS33" s="241">
        <v>0</v>
      </c>
      <c r="AT33" s="242" t="e">
        <f t="shared" si="13"/>
        <v>#DIV/0!</v>
      </c>
      <c r="AU33" s="75">
        <f t="shared" si="19"/>
        <v>2</v>
      </c>
      <c r="AV33" s="42">
        <f t="shared" si="20"/>
        <v>1</v>
      </c>
      <c r="AW33" s="113">
        <f t="shared" si="16"/>
        <v>0.5</v>
      </c>
      <c r="AX33" s="44">
        <f t="shared" si="0"/>
        <v>7.0422535211267599E-3</v>
      </c>
      <c r="AY33" s="216" t="s">
        <v>436</v>
      </c>
      <c r="AZ33" s="243" t="s">
        <v>380</v>
      </c>
      <c r="BA33" s="154" t="s">
        <v>645</v>
      </c>
      <c r="BB33" s="155" t="s">
        <v>620</v>
      </c>
      <c r="BC33" s="156">
        <v>0.5</v>
      </c>
      <c r="BD33" s="157">
        <v>7.0422535211267599E-3</v>
      </c>
      <c r="BE33" s="216" t="s">
        <v>517</v>
      </c>
      <c r="BF33" s="217" t="s">
        <v>488</v>
      </c>
      <c r="BG33" s="154" t="s">
        <v>660</v>
      </c>
      <c r="BH33" s="339" t="s">
        <v>620</v>
      </c>
      <c r="BI33" s="279">
        <f t="shared" si="43"/>
        <v>0.5</v>
      </c>
      <c r="BJ33" s="280">
        <f t="shared" si="44"/>
        <v>7.0422535211267599E-3</v>
      </c>
      <c r="BK33" s="244"/>
      <c r="BL33" s="244"/>
      <c r="BM33" s="244"/>
      <c r="BN33" s="244"/>
    </row>
    <row r="34" spans="1:66" ht="135.4" customHeight="1" x14ac:dyDescent="0.2">
      <c r="A34" s="418"/>
      <c r="B34" s="301" t="s">
        <v>288</v>
      </c>
      <c r="C34" s="260" t="s">
        <v>446</v>
      </c>
      <c r="D34" s="267" t="s">
        <v>289</v>
      </c>
      <c r="E34" s="308" t="s">
        <v>290</v>
      </c>
      <c r="F34" s="267" t="s">
        <v>81</v>
      </c>
      <c r="G34" s="262" t="s">
        <v>291</v>
      </c>
      <c r="H34" s="263">
        <v>45691</v>
      </c>
      <c r="I34" s="264">
        <v>46022</v>
      </c>
      <c r="J34" s="238">
        <f>PTEP!$G$12/PTEP!$D$12</f>
        <v>1.408450704225352E-2</v>
      </c>
      <c r="K34" s="239">
        <v>0</v>
      </c>
      <c r="L34" s="239">
        <v>0</v>
      </c>
      <c r="M34" s="240" t="e">
        <f t="shared" si="2"/>
        <v>#DIV/0!</v>
      </c>
      <c r="N34" s="239">
        <v>0</v>
      </c>
      <c r="O34" s="239">
        <v>0</v>
      </c>
      <c r="P34" s="240" t="e">
        <f t="shared" si="3"/>
        <v>#DIV/0!</v>
      </c>
      <c r="Q34" s="239">
        <v>0</v>
      </c>
      <c r="R34" s="239">
        <v>0</v>
      </c>
      <c r="S34" s="240" t="e">
        <f t="shared" si="4"/>
        <v>#DIV/0!</v>
      </c>
      <c r="T34" s="241">
        <v>0</v>
      </c>
      <c r="U34" s="241">
        <v>0</v>
      </c>
      <c r="V34" s="242" t="e">
        <f t="shared" si="5"/>
        <v>#DIV/0!</v>
      </c>
      <c r="W34" s="241">
        <v>1</v>
      </c>
      <c r="X34" s="241">
        <v>1</v>
      </c>
      <c r="Y34" s="242">
        <f t="shared" si="6"/>
        <v>1</v>
      </c>
      <c r="Z34" s="241">
        <v>0</v>
      </c>
      <c r="AA34" s="241">
        <v>0</v>
      </c>
      <c r="AB34" s="242" t="e">
        <f t="shared" si="7"/>
        <v>#DIV/0!</v>
      </c>
      <c r="AC34" s="241">
        <v>0</v>
      </c>
      <c r="AD34" s="241">
        <v>0</v>
      </c>
      <c r="AE34" s="242" t="e">
        <f t="shared" si="8"/>
        <v>#DIV/0!</v>
      </c>
      <c r="AF34" s="241">
        <v>0</v>
      </c>
      <c r="AG34" s="241">
        <v>0</v>
      </c>
      <c r="AH34" s="242" t="e">
        <f t="shared" si="9"/>
        <v>#DIV/0!</v>
      </c>
      <c r="AI34" s="241">
        <v>0</v>
      </c>
      <c r="AJ34" s="241">
        <v>0</v>
      </c>
      <c r="AK34" s="242" t="e">
        <f t="shared" si="10"/>
        <v>#DIV/0!</v>
      </c>
      <c r="AL34" s="241">
        <v>0</v>
      </c>
      <c r="AM34" s="241">
        <v>0</v>
      </c>
      <c r="AN34" s="242" t="e">
        <f t="shared" si="11"/>
        <v>#DIV/0!</v>
      </c>
      <c r="AO34" s="241">
        <v>0</v>
      </c>
      <c r="AP34" s="241">
        <v>0</v>
      </c>
      <c r="AQ34" s="242" t="e">
        <f t="shared" si="12"/>
        <v>#DIV/0!</v>
      </c>
      <c r="AR34" s="241">
        <v>0</v>
      </c>
      <c r="AS34" s="241">
        <v>0</v>
      </c>
      <c r="AT34" s="242" t="e">
        <f t="shared" si="13"/>
        <v>#DIV/0!</v>
      </c>
      <c r="AU34" s="75">
        <f t="shared" si="19"/>
        <v>1</v>
      </c>
      <c r="AV34" s="42">
        <f t="shared" si="20"/>
        <v>1</v>
      </c>
      <c r="AW34" s="113">
        <f t="shared" si="16"/>
        <v>1</v>
      </c>
      <c r="AX34" s="44">
        <f t="shared" si="0"/>
        <v>1.408450704225352E-2</v>
      </c>
      <c r="AY34" s="216" t="s">
        <v>672</v>
      </c>
      <c r="AZ34" s="243" t="s">
        <v>437</v>
      </c>
      <c r="BA34" s="154" t="s">
        <v>646</v>
      </c>
      <c r="BB34" s="155" t="s">
        <v>620</v>
      </c>
      <c r="BC34" s="156">
        <v>0</v>
      </c>
      <c r="BD34" s="157">
        <v>0</v>
      </c>
      <c r="BE34" s="216" t="s">
        <v>518</v>
      </c>
      <c r="BF34" s="217" t="s">
        <v>488</v>
      </c>
      <c r="BG34" s="154" t="s">
        <v>676</v>
      </c>
      <c r="BH34" s="198" t="s">
        <v>556</v>
      </c>
      <c r="BI34" s="279">
        <f t="shared" si="43"/>
        <v>1</v>
      </c>
      <c r="BJ34" s="280">
        <f t="shared" si="44"/>
        <v>1.408450704225352E-2</v>
      </c>
      <c r="BK34" s="244"/>
      <c r="BL34" s="244"/>
      <c r="BM34" s="244"/>
      <c r="BN34" s="244"/>
    </row>
    <row r="35" spans="1:66" ht="150.6" customHeight="1" x14ac:dyDescent="0.2">
      <c r="A35" s="418"/>
      <c r="B35" s="301" t="s">
        <v>292</v>
      </c>
      <c r="C35" s="260" t="s">
        <v>293</v>
      </c>
      <c r="D35" s="267" t="s">
        <v>294</v>
      </c>
      <c r="E35" s="267" t="s">
        <v>80</v>
      </c>
      <c r="F35" s="267" t="s">
        <v>81</v>
      </c>
      <c r="G35" s="262" t="s">
        <v>295</v>
      </c>
      <c r="H35" s="263">
        <v>45659</v>
      </c>
      <c r="I35" s="264">
        <v>46022</v>
      </c>
      <c r="J35" s="238">
        <f>PTEP!$G$12/PTEP!$D$12</f>
        <v>1.408450704225352E-2</v>
      </c>
      <c r="K35" s="239">
        <v>0</v>
      </c>
      <c r="L35" s="239">
        <v>0</v>
      </c>
      <c r="M35" s="240" t="e">
        <f t="shared" si="2"/>
        <v>#DIV/0!</v>
      </c>
      <c r="N35" s="239">
        <v>0.1</v>
      </c>
      <c r="O35" s="239">
        <v>0.1</v>
      </c>
      <c r="P35" s="240">
        <f t="shared" si="3"/>
        <v>1</v>
      </c>
      <c r="Q35" s="239">
        <v>0.1</v>
      </c>
      <c r="R35" s="239">
        <v>0.1</v>
      </c>
      <c r="S35" s="240">
        <f t="shared" si="4"/>
        <v>1</v>
      </c>
      <c r="T35" s="255">
        <v>0.8</v>
      </c>
      <c r="U35" s="255">
        <v>0.8</v>
      </c>
      <c r="V35" s="274">
        <f t="shared" si="5"/>
        <v>1</v>
      </c>
      <c r="W35" s="241">
        <v>0</v>
      </c>
      <c r="X35" s="241">
        <v>0</v>
      </c>
      <c r="Y35" s="242" t="e">
        <f t="shared" si="6"/>
        <v>#DIV/0!</v>
      </c>
      <c r="Z35" s="241">
        <v>0</v>
      </c>
      <c r="AA35" s="241">
        <v>0</v>
      </c>
      <c r="AB35" s="242" t="e">
        <f t="shared" si="7"/>
        <v>#DIV/0!</v>
      </c>
      <c r="AC35" s="241">
        <v>0</v>
      </c>
      <c r="AD35" s="241">
        <v>0</v>
      </c>
      <c r="AE35" s="242" t="e">
        <f t="shared" si="8"/>
        <v>#DIV/0!</v>
      </c>
      <c r="AF35" s="241">
        <v>0</v>
      </c>
      <c r="AG35" s="241">
        <v>0</v>
      </c>
      <c r="AH35" s="242" t="e">
        <f t="shared" si="9"/>
        <v>#DIV/0!</v>
      </c>
      <c r="AI35" s="241">
        <v>0</v>
      </c>
      <c r="AJ35" s="241">
        <v>0</v>
      </c>
      <c r="AK35" s="242" t="e">
        <f t="shared" si="10"/>
        <v>#DIV/0!</v>
      </c>
      <c r="AL35" s="241">
        <v>0</v>
      </c>
      <c r="AM35" s="241">
        <v>0</v>
      </c>
      <c r="AN35" s="242" t="e">
        <f t="shared" si="11"/>
        <v>#DIV/0!</v>
      </c>
      <c r="AO35" s="241">
        <v>0</v>
      </c>
      <c r="AP35" s="241">
        <v>0</v>
      </c>
      <c r="AQ35" s="242" t="e">
        <f t="shared" si="12"/>
        <v>#DIV/0!</v>
      </c>
      <c r="AR35" s="241">
        <v>0</v>
      </c>
      <c r="AS35" s="241">
        <v>0</v>
      </c>
      <c r="AT35" s="242" t="e">
        <f t="shared" si="13"/>
        <v>#DIV/0!</v>
      </c>
      <c r="AU35" s="75">
        <f t="shared" si="19"/>
        <v>1</v>
      </c>
      <c r="AV35" s="42">
        <f t="shared" si="20"/>
        <v>1</v>
      </c>
      <c r="AW35" s="113">
        <f t="shared" si="16"/>
        <v>1</v>
      </c>
      <c r="AX35" s="44">
        <f t="shared" si="0"/>
        <v>1.408450704225352E-2</v>
      </c>
      <c r="AY35" s="216" t="s">
        <v>385</v>
      </c>
      <c r="AZ35" s="243" t="s">
        <v>380</v>
      </c>
      <c r="BA35" s="154" t="s">
        <v>647</v>
      </c>
      <c r="BB35" s="162" t="s">
        <v>556</v>
      </c>
      <c r="BC35" s="156">
        <v>0.2</v>
      </c>
      <c r="BD35" s="157">
        <v>2.8169014084507039E-3</v>
      </c>
      <c r="BE35" s="216" t="s">
        <v>519</v>
      </c>
      <c r="BF35" s="217" t="s">
        <v>488</v>
      </c>
      <c r="BG35" s="154" t="s">
        <v>713</v>
      </c>
      <c r="BH35" s="198" t="s">
        <v>556</v>
      </c>
      <c r="BI35" s="151">
        <f t="shared" si="43"/>
        <v>1</v>
      </c>
      <c r="BJ35" s="342">
        <f t="shared" si="44"/>
        <v>1.408450704225352E-2</v>
      </c>
      <c r="BK35" s="244"/>
      <c r="BL35" s="244"/>
      <c r="BM35" s="244"/>
      <c r="BN35" s="244"/>
    </row>
    <row r="36" spans="1:66" s="218" customFormat="1" ht="237.4" customHeight="1" x14ac:dyDescent="0.2">
      <c r="A36" s="418"/>
      <c r="B36" s="301" t="s">
        <v>296</v>
      </c>
      <c r="C36" s="260" t="s">
        <v>297</v>
      </c>
      <c r="D36" s="267" t="s">
        <v>298</v>
      </c>
      <c r="E36" s="308" t="s">
        <v>114</v>
      </c>
      <c r="F36" s="267" t="s">
        <v>81</v>
      </c>
      <c r="G36" s="262" t="s">
        <v>299</v>
      </c>
      <c r="H36" s="263">
        <v>45658</v>
      </c>
      <c r="I36" s="264">
        <v>46022</v>
      </c>
      <c r="J36" s="238">
        <f>PTEP!$G$12/PTEP!$D$12</f>
        <v>1.408450704225352E-2</v>
      </c>
      <c r="K36" s="239">
        <v>1</v>
      </c>
      <c r="L36" s="239">
        <v>1</v>
      </c>
      <c r="M36" s="240">
        <f t="shared" si="2"/>
        <v>1</v>
      </c>
      <c r="N36" s="239">
        <v>1</v>
      </c>
      <c r="O36" s="239">
        <v>1</v>
      </c>
      <c r="P36" s="240">
        <f t="shared" si="3"/>
        <v>1</v>
      </c>
      <c r="Q36" s="239">
        <v>1</v>
      </c>
      <c r="R36" s="239">
        <v>1</v>
      </c>
      <c r="S36" s="240">
        <f t="shared" si="4"/>
        <v>1</v>
      </c>
      <c r="T36" s="241">
        <v>1</v>
      </c>
      <c r="U36" s="239">
        <v>1</v>
      </c>
      <c r="V36" s="242">
        <f t="shared" si="5"/>
        <v>1</v>
      </c>
      <c r="W36" s="241">
        <v>1</v>
      </c>
      <c r="X36" s="239">
        <v>1</v>
      </c>
      <c r="Y36" s="242">
        <f t="shared" si="6"/>
        <v>1</v>
      </c>
      <c r="Z36" s="241">
        <v>1</v>
      </c>
      <c r="AA36" s="239">
        <v>1</v>
      </c>
      <c r="AB36" s="242">
        <f t="shared" si="7"/>
        <v>1</v>
      </c>
      <c r="AC36" s="241">
        <v>1</v>
      </c>
      <c r="AD36" s="241">
        <v>0</v>
      </c>
      <c r="AE36" s="242">
        <f t="shared" si="8"/>
        <v>0</v>
      </c>
      <c r="AF36" s="241">
        <v>1</v>
      </c>
      <c r="AG36" s="241">
        <v>0</v>
      </c>
      <c r="AH36" s="242">
        <f t="shared" si="9"/>
        <v>0</v>
      </c>
      <c r="AI36" s="241">
        <v>1</v>
      </c>
      <c r="AJ36" s="241">
        <v>0</v>
      </c>
      <c r="AK36" s="242">
        <f t="shared" si="10"/>
        <v>0</v>
      </c>
      <c r="AL36" s="241">
        <v>1</v>
      </c>
      <c r="AM36" s="241">
        <v>0</v>
      </c>
      <c r="AN36" s="242">
        <f t="shared" si="11"/>
        <v>0</v>
      </c>
      <c r="AO36" s="241">
        <v>1</v>
      </c>
      <c r="AP36" s="241">
        <v>0</v>
      </c>
      <c r="AQ36" s="242">
        <f t="shared" si="12"/>
        <v>0</v>
      </c>
      <c r="AR36" s="241">
        <v>1</v>
      </c>
      <c r="AS36" s="241">
        <v>0</v>
      </c>
      <c r="AT36" s="242">
        <f t="shared" si="13"/>
        <v>0</v>
      </c>
      <c r="AU36" s="75">
        <f t="shared" si="19"/>
        <v>12</v>
      </c>
      <c r="AV36" s="42">
        <f t="shared" si="20"/>
        <v>6</v>
      </c>
      <c r="AW36" s="113">
        <f t="shared" si="16"/>
        <v>0.5</v>
      </c>
      <c r="AX36" s="44">
        <f t="shared" si="0"/>
        <v>7.0422535211267599E-3</v>
      </c>
      <c r="AY36" s="216" t="s">
        <v>673</v>
      </c>
      <c r="AZ36" s="243" t="s">
        <v>380</v>
      </c>
      <c r="BA36" s="154" t="s">
        <v>648</v>
      </c>
      <c r="BB36" s="162" t="s">
        <v>556</v>
      </c>
      <c r="BC36" s="156">
        <v>0.25</v>
      </c>
      <c r="BD36" s="157">
        <v>3.5211267605633799E-3</v>
      </c>
      <c r="BE36" s="216" t="s">
        <v>520</v>
      </c>
      <c r="BF36" s="217" t="s">
        <v>488</v>
      </c>
      <c r="BG36" s="154" t="s">
        <v>677</v>
      </c>
      <c r="BH36" s="162" t="s">
        <v>556</v>
      </c>
      <c r="BI36" s="279">
        <f t="shared" si="43"/>
        <v>0.5</v>
      </c>
      <c r="BJ36" s="280">
        <f t="shared" si="44"/>
        <v>7.0422535211267599E-3</v>
      </c>
      <c r="BK36" s="244"/>
      <c r="BL36" s="244"/>
      <c r="BM36" s="244"/>
      <c r="BN36" s="244"/>
    </row>
    <row r="37" spans="1:66" s="218" customFormat="1" ht="252.4" customHeight="1" x14ac:dyDescent="0.2">
      <c r="A37" s="418"/>
      <c r="B37" s="301" t="s">
        <v>300</v>
      </c>
      <c r="C37" s="260" t="s">
        <v>301</v>
      </c>
      <c r="D37" s="260" t="s">
        <v>302</v>
      </c>
      <c r="E37" s="260" t="s">
        <v>114</v>
      </c>
      <c r="F37" s="267" t="s">
        <v>81</v>
      </c>
      <c r="G37" s="312" t="s">
        <v>303</v>
      </c>
      <c r="H37" s="263">
        <v>45658</v>
      </c>
      <c r="I37" s="264">
        <v>46022</v>
      </c>
      <c r="J37" s="238">
        <f>PTEP!$G$12/PTEP!$D$12</f>
        <v>1.408450704225352E-2</v>
      </c>
      <c r="K37" s="309">
        <v>0.67</v>
      </c>
      <c r="L37" s="310">
        <v>0.67</v>
      </c>
      <c r="M37" s="311">
        <v>1</v>
      </c>
      <c r="N37" s="309">
        <v>0.67</v>
      </c>
      <c r="O37" s="310">
        <v>0.67</v>
      </c>
      <c r="P37" s="311">
        <v>1</v>
      </c>
      <c r="Q37" s="309">
        <v>0.67</v>
      </c>
      <c r="R37" s="310">
        <v>0.67</v>
      </c>
      <c r="S37" s="311">
        <v>1</v>
      </c>
      <c r="T37" s="309">
        <v>0.67</v>
      </c>
      <c r="U37" s="310">
        <v>0.67</v>
      </c>
      <c r="V37" s="311">
        <v>1</v>
      </c>
      <c r="W37" s="309">
        <v>0.67</v>
      </c>
      <c r="X37" s="310">
        <v>0.67</v>
      </c>
      <c r="Y37" s="311">
        <v>1</v>
      </c>
      <c r="Z37" s="309">
        <v>0.67</v>
      </c>
      <c r="AA37" s="310">
        <v>0.67</v>
      </c>
      <c r="AB37" s="311">
        <v>1</v>
      </c>
      <c r="AC37" s="330">
        <v>0.67</v>
      </c>
      <c r="AD37" s="331">
        <v>0</v>
      </c>
      <c r="AE37" s="332">
        <v>0</v>
      </c>
      <c r="AF37" s="330">
        <v>0.67</v>
      </c>
      <c r="AG37" s="331">
        <v>0</v>
      </c>
      <c r="AH37" s="332">
        <v>0</v>
      </c>
      <c r="AI37" s="330">
        <v>0.67</v>
      </c>
      <c r="AJ37" s="331">
        <v>0</v>
      </c>
      <c r="AK37" s="332">
        <v>0</v>
      </c>
      <c r="AL37" s="330">
        <v>0.67</v>
      </c>
      <c r="AM37" s="331">
        <v>0</v>
      </c>
      <c r="AN37" s="332">
        <v>0</v>
      </c>
      <c r="AO37" s="330">
        <v>0.67</v>
      </c>
      <c r="AP37" s="331">
        <v>0</v>
      </c>
      <c r="AQ37" s="332">
        <v>0</v>
      </c>
      <c r="AR37" s="330">
        <v>0.67</v>
      </c>
      <c r="AS37" s="331">
        <v>0</v>
      </c>
      <c r="AT37" s="311">
        <v>0</v>
      </c>
      <c r="AU37" s="343">
        <f t="shared" si="19"/>
        <v>8.0400000000000009</v>
      </c>
      <c r="AV37" s="42">
        <f t="shared" si="20"/>
        <v>4.0200000000000005</v>
      </c>
      <c r="AW37" s="113">
        <f t="shared" si="16"/>
        <v>0.5</v>
      </c>
      <c r="AX37" s="44">
        <f t="shared" si="0"/>
        <v>7.0422535211267599E-3</v>
      </c>
      <c r="AY37" s="136" t="s">
        <v>674</v>
      </c>
      <c r="AZ37" s="243" t="s">
        <v>380</v>
      </c>
      <c r="BA37" s="154" t="s">
        <v>649</v>
      </c>
      <c r="BB37" s="162" t="s">
        <v>556</v>
      </c>
      <c r="BC37" s="156">
        <v>0.25</v>
      </c>
      <c r="BD37" s="157">
        <v>3.5211267605633799E-3</v>
      </c>
      <c r="BE37" s="136" t="s">
        <v>674</v>
      </c>
      <c r="BF37" s="217" t="s">
        <v>488</v>
      </c>
      <c r="BG37" s="154" t="s">
        <v>701</v>
      </c>
      <c r="BH37" s="162" t="s">
        <v>556</v>
      </c>
      <c r="BI37" s="279">
        <f t="shared" si="43"/>
        <v>0.5</v>
      </c>
      <c r="BJ37" s="280">
        <f t="shared" si="44"/>
        <v>7.0422535211267599E-3</v>
      </c>
      <c r="BK37" s="244"/>
      <c r="BL37" s="244"/>
      <c r="BM37" s="244"/>
      <c r="BN37" s="244"/>
    </row>
    <row r="38" spans="1:66" s="218" customFormat="1" ht="216.75" x14ac:dyDescent="0.2">
      <c r="A38" s="418"/>
      <c r="B38" s="301" t="s">
        <v>304</v>
      </c>
      <c r="C38" s="260" t="s">
        <v>305</v>
      </c>
      <c r="D38" s="260" t="s">
        <v>306</v>
      </c>
      <c r="E38" s="260" t="s">
        <v>307</v>
      </c>
      <c r="F38" s="267" t="s">
        <v>81</v>
      </c>
      <c r="G38" s="312" t="s">
        <v>308</v>
      </c>
      <c r="H38" s="263">
        <v>45754</v>
      </c>
      <c r="I38" s="264">
        <v>45961</v>
      </c>
      <c r="J38" s="238">
        <f>PTEP!$G$12/PTEP!$D$12</f>
        <v>1.408450704225352E-2</v>
      </c>
      <c r="K38" s="239">
        <v>0</v>
      </c>
      <c r="L38" s="239">
        <v>0</v>
      </c>
      <c r="M38" s="240" t="e">
        <f t="shared" si="2"/>
        <v>#DIV/0!</v>
      </c>
      <c r="N38" s="239">
        <v>0</v>
      </c>
      <c r="O38" s="239">
        <v>0</v>
      </c>
      <c r="P38" s="240" t="e">
        <f t="shared" si="3"/>
        <v>#DIV/0!</v>
      </c>
      <c r="Q38" s="239">
        <v>0</v>
      </c>
      <c r="R38" s="239">
        <v>0</v>
      </c>
      <c r="S38" s="240" t="e">
        <f t="shared" si="4"/>
        <v>#DIV/0!</v>
      </c>
      <c r="T38" s="241">
        <v>0</v>
      </c>
      <c r="U38" s="241">
        <v>0</v>
      </c>
      <c r="V38" s="242" t="e">
        <f t="shared" si="5"/>
        <v>#DIV/0!</v>
      </c>
      <c r="W38" s="241">
        <v>1</v>
      </c>
      <c r="X38" s="241">
        <v>1</v>
      </c>
      <c r="Y38" s="242">
        <f t="shared" si="6"/>
        <v>1</v>
      </c>
      <c r="Z38" s="241">
        <v>0</v>
      </c>
      <c r="AA38" s="241">
        <v>0</v>
      </c>
      <c r="AB38" s="242" t="e">
        <f t="shared" si="7"/>
        <v>#DIV/0!</v>
      </c>
      <c r="AC38" s="241">
        <v>0</v>
      </c>
      <c r="AD38" s="241">
        <v>0</v>
      </c>
      <c r="AE38" s="242" t="e">
        <f t="shared" si="8"/>
        <v>#DIV/0!</v>
      </c>
      <c r="AF38" s="241">
        <v>1</v>
      </c>
      <c r="AG38" s="241">
        <v>0</v>
      </c>
      <c r="AH38" s="242">
        <f t="shared" si="9"/>
        <v>0</v>
      </c>
      <c r="AI38" s="241">
        <v>0</v>
      </c>
      <c r="AJ38" s="241">
        <v>0</v>
      </c>
      <c r="AK38" s="242" t="e">
        <f t="shared" si="10"/>
        <v>#DIV/0!</v>
      </c>
      <c r="AL38" s="241">
        <v>0</v>
      </c>
      <c r="AM38" s="241">
        <v>0</v>
      </c>
      <c r="AN38" s="242" t="e">
        <f t="shared" si="11"/>
        <v>#DIV/0!</v>
      </c>
      <c r="AO38" s="241">
        <v>1</v>
      </c>
      <c r="AP38" s="241">
        <v>0</v>
      </c>
      <c r="AQ38" s="242">
        <f t="shared" si="12"/>
        <v>0</v>
      </c>
      <c r="AR38" s="241">
        <v>0</v>
      </c>
      <c r="AS38" s="241">
        <v>0</v>
      </c>
      <c r="AT38" s="242" t="e">
        <f t="shared" si="13"/>
        <v>#DIV/0!</v>
      </c>
      <c r="AU38" s="75">
        <f t="shared" si="19"/>
        <v>3</v>
      </c>
      <c r="AV38" s="42">
        <f t="shared" si="20"/>
        <v>1</v>
      </c>
      <c r="AW38" s="113">
        <f t="shared" si="16"/>
        <v>0.33333333333333331</v>
      </c>
      <c r="AX38" s="44">
        <f t="shared" si="0"/>
        <v>4.6948356807511729E-3</v>
      </c>
      <c r="AY38" s="216" t="s">
        <v>675</v>
      </c>
      <c r="AZ38" s="243" t="s">
        <v>438</v>
      </c>
      <c r="BA38" s="154" t="s">
        <v>650</v>
      </c>
      <c r="BB38" s="155" t="s">
        <v>620</v>
      </c>
      <c r="BC38" s="156">
        <v>0</v>
      </c>
      <c r="BD38" s="157">
        <v>0</v>
      </c>
      <c r="BE38" s="216" t="s">
        <v>715</v>
      </c>
      <c r="BF38" s="217" t="s">
        <v>716</v>
      </c>
      <c r="BG38" s="154" t="s">
        <v>719</v>
      </c>
      <c r="BH38" s="198" t="s">
        <v>556</v>
      </c>
      <c r="BI38" s="151">
        <f t="shared" ref="BI38" si="45">AW38</f>
        <v>0.33333333333333331</v>
      </c>
      <c r="BJ38" s="342">
        <f t="shared" ref="BJ38" si="46">AX38</f>
        <v>4.6948356807511729E-3</v>
      </c>
      <c r="BK38" s="244"/>
      <c r="BL38" s="244"/>
      <c r="BM38" s="244"/>
      <c r="BN38" s="244"/>
    </row>
    <row r="39" spans="1:66" s="218" customFormat="1" ht="228.6" customHeight="1" x14ac:dyDescent="0.2">
      <c r="A39" s="418"/>
      <c r="B39" s="301" t="s">
        <v>309</v>
      </c>
      <c r="C39" s="260" t="s">
        <v>310</v>
      </c>
      <c r="D39" s="260" t="s">
        <v>311</v>
      </c>
      <c r="E39" s="307" t="s">
        <v>80</v>
      </c>
      <c r="F39" s="267" t="s">
        <v>81</v>
      </c>
      <c r="G39" s="312" t="s">
        <v>254</v>
      </c>
      <c r="H39" s="262" t="s">
        <v>312</v>
      </c>
      <c r="I39" s="264">
        <v>46022</v>
      </c>
      <c r="J39" s="238">
        <f>PTEP!$G$12/PTEP!$D$12</f>
        <v>1.408450704225352E-2</v>
      </c>
      <c r="K39" s="239">
        <v>0</v>
      </c>
      <c r="L39" s="239">
        <v>0</v>
      </c>
      <c r="M39" s="240" t="e">
        <f t="shared" si="2"/>
        <v>#DIV/0!</v>
      </c>
      <c r="N39" s="239">
        <v>0</v>
      </c>
      <c r="O39" s="239">
        <v>0</v>
      </c>
      <c r="P39" s="240" t="e">
        <f t="shared" si="3"/>
        <v>#DIV/0!</v>
      </c>
      <c r="Q39" s="239">
        <v>0</v>
      </c>
      <c r="R39" s="239">
        <v>0</v>
      </c>
      <c r="S39" s="240" t="e">
        <f t="shared" si="4"/>
        <v>#DIV/0!</v>
      </c>
      <c r="T39" s="241">
        <v>0</v>
      </c>
      <c r="U39" s="241">
        <v>0</v>
      </c>
      <c r="V39" s="242" t="e">
        <f t="shared" si="5"/>
        <v>#DIV/0!</v>
      </c>
      <c r="W39" s="241">
        <v>1</v>
      </c>
      <c r="X39" s="241">
        <v>1</v>
      </c>
      <c r="Y39" s="242">
        <f t="shared" si="6"/>
        <v>1</v>
      </c>
      <c r="Z39" s="241">
        <v>0</v>
      </c>
      <c r="AA39" s="241">
        <v>0</v>
      </c>
      <c r="AB39" s="242" t="e">
        <f t="shared" si="7"/>
        <v>#DIV/0!</v>
      </c>
      <c r="AC39" s="241">
        <v>0</v>
      </c>
      <c r="AD39" s="241">
        <v>0</v>
      </c>
      <c r="AE39" s="242" t="e">
        <f t="shared" si="8"/>
        <v>#DIV/0!</v>
      </c>
      <c r="AF39" s="241">
        <v>1</v>
      </c>
      <c r="AG39" s="241">
        <v>0</v>
      </c>
      <c r="AH39" s="242">
        <f t="shared" si="9"/>
        <v>0</v>
      </c>
      <c r="AI39" s="241">
        <v>0</v>
      </c>
      <c r="AJ39" s="241">
        <v>0</v>
      </c>
      <c r="AK39" s="242" t="e">
        <f t="shared" si="10"/>
        <v>#DIV/0!</v>
      </c>
      <c r="AL39" s="241">
        <v>0</v>
      </c>
      <c r="AM39" s="241">
        <v>0</v>
      </c>
      <c r="AN39" s="242" t="e">
        <f t="shared" si="11"/>
        <v>#DIV/0!</v>
      </c>
      <c r="AO39" s="241">
        <v>1</v>
      </c>
      <c r="AP39" s="241">
        <v>0</v>
      </c>
      <c r="AQ39" s="242">
        <f t="shared" si="12"/>
        <v>0</v>
      </c>
      <c r="AR39" s="241">
        <v>0</v>
      </c>
      <c r="AS39" s="241">
        <v>0</v>
      </c>
      <c r="AT39" s="242" t="e">
        <f t="shared" si="13"/>
        <v>#DIV/0!</v>
      </c>
      <c r="AU39" s="75">
        <f t="shared" si="19"/>
        <v>3</v>
      </c>
      <c r="AV39" s="42">
        <f t="shared" si="20"/>
        <v>1</v>
      </c>
      <c r="AW39" s="113">
        <f t="shared" si="16"/>
        <v>0.33333333333333331</v>
      </c>
      <c r="AX39" s="44">
        <f t="shared" si="0"/>
        <v>4.6948356807511729E-3</v>
      </c>
      <c r="AY39" s="216" t="s">
        <v>439</v>
      </c>
      <c r="AZ39" s="243" t="s">
        <v>439</v>
      </c>
      <c r="BA39" s="154" t="s">
        <v>651</v>
      </c>
      <c r="BB39" s="155" t="s">
        <v>620</v>
      </c>
      <c r="BC39" s="156">
        <v>0</v>
      </c>
      <c r="BD39" s="157">
        <v>0</v>
      </c>
      <c r="BE39" s="216" t="s">
        <v>717</v>
      </c>
      <c r="BF39" s="243" t="s">
        <v>718</v>
      </c>
      <c r="BG39" s="154" t="s">
        <v>714</v>
      </c>
      <c r="BH39" s="198" t="s">
        <v>556</v>
      </c>
      <c r="BI39" s="151">
        <f t="shared" ref="BI39" si="47">AW39</f>
        <v>0.33333333333333331</v>
      </c>
      <c r="BJ39" s="342">
        <f t="shared" ref="BJ39" si="48">AX39</f>
        <v>4.6948356807511729E-3</v>
      </c>
      <c r="BK39" s="244"/>
      <c r="BL39" s="244"/>
      <c r="BM39" s="244"/>
      <c r="BN39" s="244"/>
    </row>
    <row r="40" spans="1:66" s="218" customFormat="1" ht="89.65" customHeight="1" x14ac:dyDescent="0.2">
      <c r="A40" s="418"/>
      <c r="B40" s="301" t="s">
        <v>313</v>
      </c>
      <c r="C40" s="260" t="s">
        <v>314</v>
      </c>
      <c r="D40" s="260" t="s">
        <v>315</v>
      </c>
      <c r="E40" s="307" t="s">
        <v>94</v>
      </c>
      <c r="F40" s="267" t="s">
        <v>81</v>
      </c>
      <c r="G40" s="312" t="s">
        <v>316</v>
      </c>
      <c r="H40" s="263">
        <v>45993</v>
      </c>
      <c r="I40" s="264">
        <v>46022</v>
      </c>
      <c r="J40" s="238">
        <f>PTEP!$G$12/PTEP!$D$12</f>
        <v>1.408450704225352E-2</v>
      </c>
      <c r="K40" s="239">
        <v>0</v>
      </c>
      <c r="L40" s="239">
        <v>0</v>
      </c>
      <c r="M40" s="240" t="e">
        <f t="shared" si="2"/>
        <v>#DIV/0!</v>
      </c>
      <c r="N40" s="239">
        <v>0</v>
      </c>
      <c r="O40" s="239">
        <v>0</v>
      </c>
      <c r="P40" s="240" t="e">
        <f t="shared" si="3"/>
        <v>#DIV/0!</v>
      </c>
      <c r="Q40" s="239">
        <v>0</v>
      </c>
      <c r="R40" s="239">
        <v>0</v>
      </c>
      <c r="S40" s="240" t="e">
        <f t="shared" si="4"/>
        <v>#DIV/0!</v>
      </c>
      <c r="T40" s="241">
        <v>0</v>
      </c>
      <c r="U40" s="241">
        <v>0</v>
      </c>
      <c r="V40" s="242" t="e">
        <f t="shared" si="5"/>
        <v>#DIV/0!</v>
      </c>
      <c r="W40" s="241">
        <v>0</v>
      </c>
      <c r="X40" s="241">
        <v>0</v>
      </c>
      <c r="Y40" s="242" t="e">
        <f t="shared" si="6"/>
        <v>#DIV/0!</v>
      </c>
      <c r="Z40" s="241">
        <v>0</v>
      </c>
      <c r="AA40" s="241">
        <v>0</v>
      </c>
      <c r="AB40" s="242" t="e">
        <f t="shared" si="7"/>
        <v>#DIV/0!</v>
      </c>
      <c r="AC40" s="241">
        <v>0</v>
      </c>
      <c r="AD40" s="241">
        <v>0</v>
      </c>
      <c r="AE40" s="242" t="e">
        <f t="shared" si="8"/>
        <v>#DIV/0!</v>
      </c>
      <c r="AF40" s="241">
        <v>0</v>
      </c>
      <c r="AG40" s="241">
        <v>0</v>
      </c>
      <c r="AH40" s="242" t="e">
        <f t="shared" si="9"/>
        <v>#DIV/0!</v>
      </c>
      <c r="AI40" s="241">
        <v>0</v>
      </c>
      <c r="AJ40" s="241">
        <v>0</v>
      </c>
      <c r="AK40" s="242" t="e">
        <f t="shared" si="10"/>
        <v>#DIV/0!</v>
      </c>
      <c r="AL40" s="241">
        <v>0</v>
      </c>
      <c r="AM40" s="241">
        <v>0</v>
      </c>
      <c r="AN40" s="242" t="e">
        <f t="shared" si="11"/>
        <v>#DIV/0!</v>
      </c>
      <c r="AO40" s="241">
        <v>0</v>
      </c>
      <c r="AP40" s="241">
        <v>0</v>
      </c>
      <c r="AQ40" s="242" t="e">
        <f t="shared" si="12"/>
        <v>#DIV/0!</v>
      </c>
      <c r="AR40" s="241">
        <v>1</v>
      </c>
      <c r="AS40" s="241">
        <v>0</v>
      </c>
      <c r="AT40" s="242">
        <f t="shared" si="13"/>
        <v>0</v>
      </c>
      <c r="AU40" s="75">
        <f t="shared" si="19"/>
        <v>1</v>
      </c>
      <c r="AV40" s="42">
        <f t="shared" si="20"/>
        <v>0</v>
      </c>
      <c r="AW40" s="113">
        <f t="shared" si="16"/>
        <v>0</v>
      </c>
      <c r="AX40" s="44">
        <f t="shared" si="0"/>
        <v>0</v>
      </c>
      <c r="AY40" s="216" t="s">
        <v>440</v>
      </c>
      <c r="AZ40" s="243" t="s">
        <v>386</v>
      </c>
      <c r="BA40" s="154" t="s">
        <v>652</v>
      </c>
      <c r="BB40" s="155" t="s">
        <v>620</v>
      </c>
      <c r="BC40" s="156">
        <v>0</v>
      </c>
      <c r="BD40" s="157">
        <v>0</v>
      </c>
      <c r="BE40" s="216" t="s">
        <v>440</v>
      </c>
      <c r="BF40" s="243" t="s">
        <v>386</v>
      </c>
      <c r="BG40" s="217" t="s">
        <v>663</v>
      </c>
      <c r="BH40" s="239" t="s">
        <v>620</v>
      </c>
      <c r="BI40" s="279">
        <f>AW40</f>
        <v>0</v>
      </c>
      <c r="BJ40" s="280">
        <f>AX40</f>
        <v>0</v>
      </c>
      <c r="BK40" s="244"/>
      <c r="BL40" s="244"/>
      <c r="BM40" s="244"/>
      <c r="BN40" s="244"/>
    </row>
    <row r="41" spans="1:66" s="218" customFormat="1" ht="90.4" customHeight="1" thickBot="1" x14ac:dyDescent="0.25">
      <c r="A41" s="419"/>
      <c r="B41" s="301" t="s">
        <v>317</v>
      </c>
      <c r="C41" s="313" t="s">
        <v>318</v>
      </c>
      <c r="D41" s="313" t="s">
        <v>319</v>
      </c>
      <c r="E41" s="314" t="s">
        <v>94</v>
      </c>
      <c r="F41" s="315" t="s">
        <v>81</v>
      </c>
      <c r="G41" s="316" t="s">
        <v>316</v>
      </c>
      <c r="H41" s="317">
        <v>45993</v>
      </c>
      <c r="I41" s="318">
        <v>46022</v>
      </c>
      <c r="J41" s="319">
        <f>PTEP!$G$12/PTEP!$D$12</f>
        <v>1.408450704225352E-2</v>
      </c>
      <c r="K41" s="239">
        <v>0</v>
      </c>
      <c r="L41" s="239">
        <v>0</v>
      </c>
      <c r="M41" s="320" t="e">
        <f t="shared" si="2"/>
        <v>#DIV/0!</v>
      </c>
      <c r="N41" s="239">
        <v>0</v>
      </c>
      <c r="O41" s="239">
        <v>0</v>
      </c>
      <c r="P41" s="320" t="e">
        <f t="shared" si="3"/>
        <v>#DIV/0!</v>
      </c>
      <c r="Q41" s="239">
        <v>0</v>
      </c>
      <c r="R41" s="239">
        <v>0</v>
      </c>
      <c r="S41" s="320" t="e">
        <f t="shared" si="4"/>
        <v>#DIV/0!</v>
      </c>
      <c r="T41" s="241">
        <v>0</v>
      </c>
      <c r="U41" s="241">
        <v>0</v>
      </c>
      <c r="V41" s="321" t="e">
        <f t="shared" si="5"/>
        <v>#DIV/0!</v>
      </c>
      <c r="W41" s="241">
        <v>0</v>
      </c>
      <c r="X41" s="241">
        <v>0</v>
      </c>
      <c r="Y41" s="321" t="e">
        <f t="shared" si="6"/>
        <v>#DIV/0!</v>
      </c>
      <c r="Z41" s="241">
        <v>0</v>
      </c>
      <c r="AA41" s="241">
        <v>0</v>
      </c>
      <c r="AB41" s="321" t="e">
        <f t="shared" si="7"/>
        <v>#DIV/0!</v>
      </c>
      <c r="AC41" s="241">
        <v>0</v>
      </c>
      <c r="AD41" s="241">
        <v>0</v>
      </c>
      <c r="AE41" s="321" t="e">
        <f t="shared" si="8"/>
        <v>#DIV/0!</v>
      </c>
      <c r="AF41" s="241">
        <v>0</v>
      </c>
      <c r="AG41" s="241">
        <v>0</v>
      </c>
      <c r="AH41" s="321" t="e">
        <f t="shared" si="9"/>
        <v>#DIV/0!</v>
      </c>
      <c r="AI41" s="241">
        <v>0</v>
      </c>
      <c r="AJ41" s="241">
        <v>0</v>
      </c>
      <c r="AK41" s="321" t="e">
        <f t="shared" si="10"/>
        <v>#DIV/0!</v>
      </c>
      <c r="AL41" s="241">
        <v>0</v>
      </c>
      <c r="AM41" s="241">
        <v>0</v>
      </c>
      <c r="AN41" s="321" t="e">
        <f t="shared" si="11"/>
        <v>#DIV/0!</v>
      </c>
      <c r="AO41" s="241">
        <v>0</v>
      </c>
      <c r="AP41" s="241">
        <v>0</v>
      </c>
      <c r="AQ41" s="321" t="e">
        <f t="shared" si="12"/>
        <v>#DIV/0!</v>
      </c>
      <c r="AR41" s="241">
        <v>1</v>
      </c>
      <c r="AS41" s="241">
        <v>0</v>
      </c>
      <c r="AT41" s="321">
        <f t="shared" si="13"/>
        <v>0</v>
      </c>
      <c r="AU41" s="115">
        <f t="shared" si="19"/>
        <v>1</v>
      </c>
      <c r="AV41" s="116">
        <f t="shared" si="20"/>
        <v>0</v>
      </c>
      <c r="AW41" s="117">
        <f t="shared" si="16"/>
        <v>0</v>
      </c>
      <c r="AX41" s="44">
        <f t="shared" si="0"/>
        <v>0</v>
      </c>
      <c r="AY41" s="216" t="s">
        <v>441</v>
      </c>
      <c r="AZ41" s="243" t="s">
        <v>386</v>
      </c>
      <c r="BA41" s="154" t="s">
        <v>652</v>
      </c>
      <c r="BB41" s="155" t="s">
        <v>620</v>
      </c>
      <c r="BC41" s="156">
        <v>0</v>
      </c>
      <c r="BD41" s="157">
        <v>0</v>
      </c>
      <c r="BE41" s="216" t="s">
        <v>441</v>
      </c>
      <c r="BF41" s="243" t="s">
        <v>386</v>
      </c>
      <c r="BG41" s="217" t="s">
        <v>663</v>
      </c>
      <c r="BH41" s="239" t="s">
        <v>620</v>
      </c>
      <c r="BI41" s="279">
        <f>AW41</f>
        <v>0</v>
      </c>
      <c r="BJ41" s="280">
        <f>AX41</f>
        <v>0</v>
      </c>
      <c r="BK41" s="244"/>
      <c r="BL41" s="244"/>
      <c r="BM41" s="244"/>
      <c r="BN41" s="244"/>
    </row>
    <row r="42" spans="1:66" ht="13.5" thickBot="1" x14ac:dyDescent="0.25">
      <c r="A42" s="322"/>
      <c r="AX42" s="323"/>
      <c r="AY42" s="324"/>
      <c r="AZ42" s="244"/>
      <c r="BA42" s="325"/>
      <c r="BB42" s="325"/>
      <c r="BC42" s="325"/>
      <c r="BD42" s="325"/>
      <c r="BE42" s="326"/>
      <c r="BF42" s="244"/>
      <c r="BG42" s="244"/>
      <c r="BH42" s="241"/>
      <c r="BI42" s="244"/>
      <c r="BJ42" s="244"/>
      <c r="BK42" s="244"/>
      <c r="BL42" s="244"/>
      <c r="BM42" s="244"/>
      <c r="BN42" s="244"/>
    </row>
    <row r="43" spans="1:66" x14ac:dyDescent="0.2">
      <c r="B43" s="327"/>
      <c r="C43" s="327"/>
      <c r="BE43" s="326"/>
      <c r="BH43" s="345"/>
    </row>
    <row r="44" spans="1:66" x14ac:dyDescent="0.2">
      <c r="B44" s="327"/>
      <c r="C44" s="328" t="s">
        <v>451</v>
      </c>
      <c r="BE44" s="329"/>
      <c r="BH44" s="345"/>
    </row>
    <row r="45" spans="1:66" x14ac:dyDescent="0.2">
      <c r="B45" s="327"/>
      <c r="BH45" s="345"/>
    </row>
    <row r="46" spans="1:66" x14ac:dyDescent="0.2">
      <c r="BH46" s="345"/>
    </row>
    <row r="47" spans="1:66" x14ac:dyDescent="0.2">
      <c r="BH47" s="345"/>
    </row>
    <row r="48" spans="1:66" x14ac:dyDescent="0.2">
      <c r="BH48" s="345"/>
    </row>
    <row r="49" spans="60:60" x14ac:dyDescent="0.2">
      <c r="BH49" s="345"/>
    </row>
    <row r="50" spans="60:60" x14ac:dyDescent="0.2">
      <c r="BH50" s="345"/>
    </row>
    <row r="51" spans="60:60" x14ac:dyDescent="0.2">
      <c r="BH51" s="345"/>
    </row>
    <row r="52" spans="60:60" x14ac:dyDescent="0.2">
      <c r="BH52" s="345"/>
    </row>
  </sheetData>
  <autoFilter ref="A4:BO41" xr:uid="{00000000-0001-0000-0400-000000000000}"/>
  <mergeCells count="34">
    <mergeCell ref="BK2:BN2"/>
    <mergeCell ref="AO2:AQ3"/>
    <mergeCell ref="AR2:AT3"/>
    <mergeCell ref="AU2:AV3"/>
    <mergeCell ref="AW2:AX2"/>
    <mergeCell ref="AY3:AZ3"/>
    <mergeCell ref="BE3:BF3"/>
    <mergeCell ref="BK3:BL3"/>
    <mergeCell ref="BM3:BN3"/>
    <mergeCell ref="AY2:AZ2"/>
    <mergeCell ref="BA2:BD2"/>
    <mergeCell ref="BA3:BA4"/>
    <mergeCell ref="BB3:BB4"/>
    <mergeCell ref="BC3:BD3"/>
    <mergeCell ref="BG2:BJ2"/>
    <mergeCell ref="BG3:BG4"/>
    <mergeCell ref="BH3:BH4"/>
    <mergeCell ref="BI3:BJ3"/>
    <mergeCell ref="BE2:BF2"/>
    <mergeCell ref="K2:M3"/>
    <mergeCell ref="N2:P3"/>
    <mergeCell ref="Q2:S3"/>
    <mergeCell ref="T2:V3"/>
    <mergeCell ref="W2:Y3"/>
    <mergeCell ref="Z2:AB3"/>
    <mergeCell ref="AC2:AE3"/>
    <mergeCell ref="AF2:AH3"/>
    <mergeCell ref="AI2:AK3"/>
    <mergeCell ref="AL2:AN3"/>
    <mergeCell ref="B1:I1"/>
    <mergeCell ref="A3:J3"/>
    <mergeCell ref="A26:A29"/>
    <mergeCell ref="A5:A25"/>
    <mergeCell ref="A30:A41"/>
  </mergeCells>
  <phoneticPr fontId="21" type="noConversion"/>
  <conditionalFormatting sqref="K27:K28">
    <cfRule type="cellIs" dxfId="117" priority="247" operator="between">
      <formula>0.1</formula>
      <formula>5</formula>
    </cfRule>
  </conditionalFormatting>
  <conditionalFormatting sqref="K5:L36 K38:L39">
    <cfRule type="cellIs" dxfId="116" priority="489" operator="between">
      <formula>1</formula>
      <formula>5</formula>
    </cfRule>
  </conditionalFormatting>
  <conditionalFormatting sqref="L5:L36 L38:L39">
    <cfRule type="cellIs" dxfId="115" priority="488" operator="between">
      <formula>1</formula>
      <formula>5</formula>
    </cfRule>
  </conditionalFormatting>
  <conditionalFormatting sqref="L27:L28">
    <cfRule type="cellIs" dxfId="114" priority="244" operator="between">
      <formula>0.1</formula>
      <formula>5</formula>
    </cfRule>
  </conditionalFormatting>
  <conditionalFormatting sqref="N28">
    <cfRule type="cellIs" dxfId="113" priority="189" operator="between">
      <formula>0.1</formula>
      <formula>5</formula>
    </cfRule>
  </conditionalFormatting>
  <conditionalFormatting sqref="N35">
    <cfRule type="cellIs" dxfId="112" priority="129" operator="between">
      <formula>0.1</formula>
      <formula>5</formula>
    </cfRule>
  </conditionalFormatting>
  <conditionalFormatting sqref="N5:O26">
    <cfRule type="cellIs" dxfId="111" priority="447" operator="between">
      <formula>1</formula>
      <formula>5</formula>
    </cfRule>
  </conditionalFormatting>
  <conditionalFormatting sqref="N27:O27">
    <cfRule type="cellIs" dxfId="110" priority="238" operator="between">
      <formula>0.1</formula>
      <formula>5</formula>
    </cfRule>
    <cfRule type="cellIs" dxfId="109" priority="239" operator="between">
      <formula>1</formula>
      <formula>5</formula>
    </cfRule>
    <cfRule type="cellIs" dxfId="108" priority="240" operator="between">
      <formula>1</formula>
      <formula>5</formula>
    </cfRule>
  </conditionalFormatting>
  <conditionalFormatting sqref="N28:O34">
    <cfRule type="cellIs" dxfId="107" priority="191" operator="between">
      <formula>1</formula>
      <formula>5</formula>
    </cfRule>
  </conditionalFormatting>
  <conditionalFormatting sqref="N35:O36 N38:O39">
    <cfRule type="cellIs" dxfId="106" priority="131" operator="between">
      <formula>1</formula>
      <formula>5</formula>
    </cfRule>
  </conditionalFormatting>
  <conditionalFormatting sqref="O5:O26">
    <cfRule type="cellIs" dxfId="105" priority="446" operator="between">
      <formula>1</formula>
      <formula>5</formula>
    </cfRule>
  </conditionalFormatting>
  <conditionalFormatting sqref="O28">
    <cfRule type="cellIs" dxfId="104" priority="188" operator="between">
      <formula>0.1</formula>
      <formula>5</formula>
    </cfRule>
  </conditionalFormatting>
  <conditionalFormatting sqref="O28:O36 O38:O39">
    <cfRule type="cellIs" dxfId="103" priority="130" operator="between">
      <formula>1</formula>
      <formula>5</formula>
    </cfRule>
  </conditionalFormatting>
  <conditionalFormatting sqref="O35">
    <cfRule type="cellIs" dxfId="102" priority="128" operator="between">
      <formula>0.1</formula>
      <formula>5</formula>
    </cfRule>
  </conditionalFormatting>
  <conditionalFormatting sqref="Q6">
    <cfRule type="cellIs" dxfId="101" priority="60" operator="between">
      <formula>0.1</formula>
      <formula>5</formula>
    </cfRule>
  </conditionalFormatting>
  <conditionalFormatting sqref="Q28">
    <cfRule type="cellIs" dxfId="100" priority="184" operator="between">
      <formula>0.1</formula>
      <formula>5</formula>
    </cfRule>
  </conditionalFormatting>
  <conditionalFormatting sqref="Q35">
    <cfRule type="cellIs" dxfId="99" priority="124" operator="between">
      <formula>0.1</formula>
      <formula>5</formula>
    </cfRule>
  </conditionalFormatting>
  <conditionalFormatting sqref="Q5:R26">
    <cfRule type="cellIs" dxfId="98" priority="59" operator="between">
      <formula>1</formula>
      <formula>5</formula>
    </cfRule>
  </conditionalFormatting>
  <conditionalFormatting sqref="Q27:R27">
    <cfRule type="cellIs" dxfId="97" priority="34" operator="between">
      <formula>0.1</formula>
      <formula>5</formula>
    </cfRule>
    <cfRule type="cellIs" dxfId="96" priority="35" operator="between">
      <formula>1</formula>
      <formula>5</formula>
    </cfRule>
    <cfRule type="cellIs" dxfId="95" priority="36" operator="between">
      <formula>1</formula>
      <formula>5</formula>
    </cfRule>
  </conditionalFormatting>
  <conditionalFormatting sqref="Q28:R29">
    <cfRule type="cellIs" dxfId="94" priority="186" operator="between">
      <formula>1</formula>
      <formula>5</formula>
    </cfRule>
  </conditionalFormatting>
  <conditionalFormatting sqref="Q30:R30">
    <cfRule type="cellIs" dxfId="93" priority="33" operator="between">
      <formula>1</formula>
      <formula>5</formula>
    </cfRule>
  </conditionalFormatting>
  <conditionalFormatting sqref="Q31:R36 Q38:R39">
    <cfRule type="cellIs" dxfId="92" priority="126" operator="between">
      <formula>1</formula>
      <formula>5</formula>
    </cfRule>
  </conditionalFormatting>
  <conditionalFormatting sqref="R5:R26 R38:R39">
    <cfRule type="cellIs" dxfId="91" priority="58" operator="between">
      <formula>1</formula>
      <formula>5</formula>
    </cfRule>
  </conditionalFormatting>
  <conditionalFormatting sqref="R6">
    <cfRule type="cellIs" dxfId="90" priority="57" operator="between">
      <formula>0.1</formula>
      <formula>5</formula>
    </cfRule>
  </conditionalFormatting>
  <conditionalFormatting sqref="R28">
    <cfRule type="cellIs" dxfId="89" priority="183" operator="between">
      <formula>0.1</formula>
      <formula>5</formula>
    </cfRule>
  </conditionalFormatting>
  <conditionalFormatting sqref="R28:R36">
    <cfRule type="cellIs" dxfId="88" priority="32" operator="between">
      <formula>1</formula>
      <formula>5</formula>
    </cfRule>
  </conditionalFormatting>
  <conditionalFormatting sqref="R35">
    <cfRule type="cellIs" dxfId="87" priority="123" operator="between">
      <formula>0.1</formula>
      <formula>5</formula>
    </cfRule>
  </conditionalFormatting>
  <conditionalFormatting sqref="T27:T35">
    <cfRule type="cellIs" dxfId="86" priority="119" operator="between">
      <formula>0.1</formula>
      <formula>5</formula>
    </cfRule>
  </conditionalFormatting>
  <conditionalFormatting sqref="T5:U21">
    <cfRule type="cellIs" dxfId="85" priority="42" operator="between">
      <formula>1</formula>
      <formula>5</formula>
    </cfRule>
  </conditionalFormatting>
  <conditionalFormatting sqref="T22:U35">
    <cfRule type="cellIs" dxfId="84" priority="121" operator="between">
      <formula>1</formula>
      <formula>5</formula>
    </cfRule>
  </conditionalFormatting>
  <conditionalFormatting sqref="T36:U36">
    <cfRule type="cellIs" dxfId="83" priority="31" operator="between">
      <formula>1</formula>
      <formula>5</formula>
    </cfRule>
  </conditionalFormatting>
  <conditionalFormatting sqref="T38:U41">
    <cfRule type="cellIs" dxfId="82" priority="92" operator="between">
      <formula>1</formula>
      <formula>5</formula>
    </cfRule>
  </conditionalFormatting>
  <conditionalFormatting sqref="U5:U36">
    <cfRule type="cellIs" dxfId="81" priority="30" operator="between">
      <formula>1</formula>
      <formula>5</formula>
    </cfRule>
  </conditionalFormatting>
  <conditionalFormatting sqref="U27:U35">
    <cfRule type="cellIs" dxfId="80" priority="118" operator="between">
      <formula>0.1</formula>
      <formula>5</formula>
    </cfRule>
  </conditionalFormatting>
  <conditionalFormatting sqref="U35">
    <cfRule type="cellIs" dxfId="79" priority="1" operator="between">
      <formula>0.1</formula>
      <formula>5</formula>
    </cfRule>
  </conditionalFormatting>
  <conditionalFormatting sqref="U38:U41">
    <cfRule type="cellIs" dxfId="78" priority="91" operator="between">
      <formula>1</formula>
      <formula>5</formula>
    </cfRule>
  </conditionalFormatting>
  <conditionalFormatting sqref="W27:W35">
    <cfRule type="cellIs" dxfId="77" priority="231" operator="between">
      <formula>0.1</formula>
      <formula>5</formula>
    </cfRule>
  </conditionalFormatting>
  <conditionalFormatting sqref="W5:X21">
    <cfRule type="cellIs" dxfId="76" priority="7" operator="between">
      <formula>1</formula>
      <formula>5</formula>
    </cfRule>
  </conditionalFormatting>
  <conditionalFormatting sqref="W22:X35">
    <cfRule type="cellIs" dxfId="75" priority="230" operator="between">
      <formula>1</formula>
      <formula>5</formula>
    </cfRule>
  </conditionalFormatting>
  <conditionalFormatting sqref="W36:X36">
    <cfRule type="cellIs" dxfId="74" priority="29" operator="between">
      <formula>1</formula>
      <formula>5</formula>
    </cfRule>
  </conditionalFormatting>
  <conditionalFormatting sqref="W38:X41">
    <cfRule type="cellIs" dxfId="73" priority="83" operator="between">
      <formula>1</formula>
      <formula>5</formula>
    </cfRule>
  </conditionalFormatting>
  <conditionalFormatting sqref="X5:X36">
    <cfRule type="cellIs" dxfId="72" priority="6" operator="between">
      <formula>1</formula>
      <formula>5</formula>
    </cfRule>
  </conditionalFormatting>
  <conditionalFormatting sqref="X27:X35">
    <cfRule type="cellIs" dxfId="71" priority="228" operator="between">
      <formula>0.1</formula>
      <formula>5</formula>
    </cfRule>
  </conditionalFormatting>
  <conditionalFormatting sqref="X38:X41">
    <cfRule type="cellIs" dxfId="70" priority="82" operator="between">
      <formula>1</formula>
      <formula>5</formula>
    </cfRule>
  </conditionalFormatting>
  <conditionalFormatting sqref="Z6">
    <cfRule type="cellIs" dxfId="69" priority="56" operator="between">
      <formula>0.1</formula>
      <formula>5</formula>
    </cfRule>
  </conditionalFormatting>
  <conditionalFormatting sqref="Z18">
    <cfRule type="cellIs" dxfId="68" priority="52" operator="between">
      <formula>0.1</formula>
      <formula>5</formula>
    </cfRule>
  </conditionalFormatting>
  <conditionalFormatting sqref="Z27:Z35">
    <cfRule type="cellIs" dxfId="67" priority="25" operator="between">
      <formula>0.1</formula>
      <formula>5</formula>
    </cfRule>
  </conditionalFormatting>
  <conditionalFormatting sqref="Z5:AA7">
    <cfRule type="cellIs" dxfId="66" priority="55" operator="between">
      <formula>1</formula>
      <formula>5</formula>
    </cfRule>
  </conditionalFormatting>
  <conditionalFormatting sqref="Z8:AA17">
    <cfRule type="cellIs" dxfId="65" priority="3" operator="between">
      <formula>1</formula>
      <formula>5</formula>
    </cfRule>
  </conditionalFormatting>
  <conditionalFormatting sqref="Z18:AA19">
    <cfRule type="cellIs" dxfId="64" priority="51" operator="between">
      <formula>1</formula>
      <formula>5</formula>
    </cfRule>
  </conditionalFormatting>
  <conditionalFormatting sqref="Z20:AA36">
    <cfRule type="cellIs" dxfId="63" priority="24" operator="between">
      <formula>1</formula>
      <formula>5</formula>
    </cfRule>
  </conditionalFormatting>
  <conditionalFormatting sqref="Z38:AA41">
    <cfRule type="cellIs" dxfId="62" priority="80" operator="between">
      <formula>1</formula>
      <formula>5</formula>
    </cfRule>
  </conditionalFormatting>
  <conditionalFormatting sqref="AA5:AA36">
    <cfRule type="cellIs" dxfId="61" priority="2" operator="between">
      <formula>1</formula>
      <formula>5</formula>
    </cfRule>
  </conditionalFormatting>
  <conditionalFormatting sqref="AA6">
    <cfRule type="cellIs" dxfId="60" priority="53" operator="between">
      <formula>0.1</formula>
      <formula>5</formula>
    </cfRule>
  </conditionalFormatting>
  <conditionalFormatting sqref="AA18">
    <cfRule type="cellIs" dxfId="59" priority="49" operator="between">
      <formula>0.1</formula>
      <formula>5</formula>
    </cfRule>
  </conditionalFormatting>
  <conditionalFormatting sqref="AA27:AA35">
    <cfRule type="cellIs" dxfId="58" priority="23" operator="between">
      <formula>0.1</formula>
      <formula>5</formula>
    </cfRule>
  </conditionalFormatting>
  <conditionalFormatting sqref="AA38:AA41">
    <cfRule type="cellIs" dxfId="57" priority="50" operator="between">
      <formula>1</formula>
      <formula>5</formula>
    </cfRule>
  </conditionalFormatting>
  <conditionalFormatting sqref="AC30:AC35">
    <cfRule type="cellIs" dxfId="56" priority="159" operator="between">
      <formula>0.1</formula>
      <formula>5</formula>
    </cfRule>
  </conditionalFormatting>
  <conditionalFormatting sqref="AC5:AD10">
    <cfRule type="cellIs" dxfId="55" priority="19" operator="between">
      <formula>1</formula>
      <formula>5</formula>
    </cfRule>
  </conditionalFormatting>
  <conditionalFormatting sqref="AC11:AD35">
    <cfRule type="cellIs" dxfId="54" priority="161" operator="between">
      <formula>1</formula>
      <formula>5</formula>
    </cfRule>
  </conditionalFormatting>
  <conditionalFormatting sqref="AC38:AD41 AC36:AD36">
    <cfRule type="cellIs" dxfId="53" priority="77" operator="between">
      <formula>1</formula>
      <formula>5</formula>
    </cfRule>
  </conditionalFormatting>
  <conditionalFormatting sqref="AD5:AD36">
    <cfRule type="cellIs" dxfId="52" priority="18" operator="between">
      <formula>1</formula>
      <formula>5</formula>
    </cfRule>
  </conditionalFormatting>
  <conditionalFormatting sqref="AD30:AD35">
    <cfRule type="cellIs" dxfId="51" priority="158" operator="between">
      <formula>0.1</formula>
      <formula>5</formula>
    </cfRule>
  </conditionalFormatting>
  <conditionalFormatting sqref="AD38:AD41">
    <cfRule type="cellIs" dxfId="50" priority="76" operator="between">
      <formula>1</formula>
      <formula>5</formula>
    </cfRule>
  </conditionalFormatting>
  <conditionalFormatting sqref="AF5:AG36">
    <cfRule type="cellIs" dxfId="49" priority="17" operator="between">
      <formula>1</formula>
      <formula>5</formula>
    </cfRule>
  </conditionalFormatting>
  <conditionalFormatting sqref="AF38:AG41">
    <cfRule type="cellIs" dxfId="48" priority="74" operator="between">
      <formula>1</formula>
      <formula>5</formula>
    </cfRule>
  </conditionalFormatting>
  <conditionalFormatting sqref="AG5:AG36">
    <cfRule type="cellIs" dxfId="47" priority="16" operator="between">
      <formula>1</formula>
      <formula>5</formula>
    </cfRule>
  </conditionalFormatting>
  <conditionalFormatting sqref="AG38:AG41">
    <cfRule type="cellIs" dxfId="46" priority="73" operator="between">
      <formula>1</formula>
      <formula>5</formula>
    </cfRule>
  </conditionalFormatting>
  <conditionalFormatting sqref="AI18">
    <cfRule type="cellIs" dxfId="45" priority="48" operator="between">
      <formula>0.1</formula>
      <formula>5</formula>
    </cfRule>
  </conditionalFormatting>
  <conditionalFormatting sqref="AI27:AI35">
    <cfRule type="cellIs" dxfId="44" priority="211" operator="between">
      <formula>0.1</formula>
      <formula>5</formula>
    </cfRule>
  </conditionalFormatting>
  <conditionalFormatting sqref="AI5:AJ10">
    <cfRule type="cellIs" dxfId="43" priority="15" operator="between">
      <formula>1</formula>
      <formula>5</formula>
    </cfRule>
  </conditionalFormatting>
  <conditionalFormatting sqref="AI11:AJ18">
    <cfRule type="cellIs" dxfId="42" priority="47" operator="between">
      <formula>1</formula>
      <formula>5</formula>
    </cfRule>
  </conditionalFormatting>
  <conditionalFormatting sqref="AI19:AJ35">
    <cfRule type="cellIs" dxfId="41" priority="210" operator="between">
      <formula>1</formula>
      <formula>5</formula>
    </cfRule>
  </conditionalFormatting>
  <conditionalFormatting sqref="AI38:AJ41 AI36:AJ36">
    <cfRule type="cellIs" dxfId="40" priority="71" operator="between">
      <formula>1</formula>
      <formula>5</formula>
    </cfRule>
  </conditionalFormatting>
  <conditionalFormatting sqref="AJ5:AJ36">
    <cfRule type="cellIs" dxfId="39" priority="14" operator="between">
      <formula>1</formula>
      <formula>5</formula>
    </cfRule>
  </conditionalFormatting>
  <conditionalFormatting sqref="AJ18">
    <cfRule type="cellIs" dxfId="38" priority="45" operator="between">
      <formula>0.1</formula>
      <formula>5</formula>
    </cfRule>
  </conditionalFormatting>
  <conditionalFormatting sqref="AJ27:AJ35">
    <cfRule type="cellIs" dxfId="37" priority="208" operator="between">
      <formula>0.1</formula>
      <formula>5</formula>
    </cfRule>
  </conditionalFormatting>
  <conditionalFormatting sqref="AJ38:AJ41">
    <cfRule type="cellIs" dxfId="36" priority="46" operator="between">
      <formula>1</formula>
      <formula>5</formula>
    </cfRule>
  </conditionalFormatting>
  <conditionalFormatting sqref="AL5:AM36">
    <cfRule type="cellIs" dxfId="35" priority="13" operator="between">
      <formula>1</formula>
      <formula>5</formula>
    </cfRule>
  </conditionalFormatting>
  <conditionalFormatting sqref="AL38:AM41">
    <cfRule type="cellIs" dxfId="34" priority="68" operator="between">
      <formula>1</formula>
      <formula>5</formula>
    </cfRule>
  </conditionalFormatting>
  <conditionalFormatting sqref="AM5:AM36">
    <cfRule type="cellIs" dxfId="33" priority="12" operator="between">
      <formula>1</formula>
      <formula>5</formula>
    </cfRule>
  </conditionalFormatting>
  <conditionalFormatting sqref="AM38:AM41">
    <cfRule type="cellIs" dxfId="32" priority="67" operator="between">
      <formula>1</formula>
      <formula>5</formula>
    </cfRule>
  </conditionalFormatting>
  <conditionalFormatting sqref="AO5:AP36">
    <cfRule type="cellIs" dxfId="31" priority="11" operator="between">
      <formula>1</formula>
      <formula>5</formula>
    </cfRule>
  </conditionalFormatting>
  <conditionalFormatting sqref="AO38:AP41">
    <cfRule type="cellIs" dxfId="30" priority="65" operator="between">
      <formula>1</formula>
      <formula>5</formula>
    </cfRule>
  </conditionalFormatting>
  <conditionalFormatting sqref="AP5:AP36">
    <cfRule type="cellIs" dxfId="29" priority="10" operator="between">
      <formula>1</formula>
      <formula>5</formula>
    </cfRule>
  </conditionalFormatting>
  <conditionalFormatting sqref="AP38:AP41">
    <cfRule type="cellIs" dxfId="28" priority="64" operator="between">
      <formula>1</formula>
      <formula>5</formula>
    </cfRule>
  </conditionalFormatting>
  <conditionalFormatting sqref="AR5:AS36">
    <cfRule type="cellIs" dxfId="27" priority="5" operator="between">
      <formula>1</formula>
      <formula>5</formula>
    </cfRule>
  </conditionalFormatting>
  <conditionalFormatting sqref="AR38:AS41">
    <cfRule type="cellIs" dxfId="26" priority="62" operator="between">
      <formula>1</formula>
      <formula>5</formula>
    </cfRule>
  </conditionalFormatting>
  <conditionalFormatting sqref="AS5:AS36">
    <cfRule type="cellIs" dxfId="25" priority="4" operator="between">
      <formula>1</formula>
      <formula>5</formula>
    </cfRule>
  </conditionalFormatting>
  <conditionalFormatting sqref="AS38:AS41">
    <cfRule type="cellIs" dxfId="24" priority="61" operator="between">
      <formula>1</formula>
      <formula>5</formula>
    </cfRule>
  </conditionalFormatting>
  <pageMargins left="0.70866141732283472" right="0.70866141732283472" top="0.74803149606299213" bottom="0.74803149606299213" header="0.31496062992125984" footer="0.31496062992125984"/>
  <pageSetup paperSize="9" scale="10" fitToHeight="0" orientation="portrait" r:id="rId1"/>
  <headerFooter>
    <oddFooter>&amp;R&amp;G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pageSetUpPr fitToPage="1"/>
  </sheetPr>
  <dimension ref="A1:BO15"/>
  <sheetViews>
    <sheetView showGridLines="0" view="pageBreakPreview" topLeftCell="A9" zoomScale="60" zoomScaleNormal="60" workbookViewId="0">
      <selection activeCell="C5" sqref="C5"/>
    </sheetView>
  </sheetViews>
  <sheetFormatPr baseColWidth="10" defaultColWidth="11.42578125" defaultRowHeight="14.25" outlineLevelCol="1" x14ac:dyDescent="0.2"/>
  <cols>
    <col min="1" max="1" width="32.28515625" style="56" customWidth="1"/>
    <col min="2" max="2" width="11.42578125" style="26"/>
    <col min="3" max="3" width="30.7109375" style="26" customWidth="1"/>
    <col min="4" max="7" width="31" style="26" customWidth="1"/>
    <col min="8" max="8" width="24.42578125" style="26" bestFit="1" customWidth="1"/>
    <col min="9" max="9" width="21.5703125" style="26" bestFit="1" customWidth="1"/>
    <col min="10" max="10" width="22.28515625" style="26" customWidth="1" outlineLevel="1"/>
    <col min="11" max="11" width="14" style="137" customWidth="1" outlineLevel="1"/>
    <col min="12" max="19" width="11.42578125" style="137" customWidth="1" outlineLevel="1"/>
    <col min="20" max="28" width="11.42578125" style="61" customWidth="1"/>
    <col min="29" max="48" width="11.42578125" style="61" customWidth="1" outlineLevel="1"/>
    <col min="49" max="50" width="11.42578125" style="61" customWidth="1"/>
    <col min="51" max="51" width="38.5703125" style="26" customWidth="1" outlineLevel="1"/>
    <col min="52" max="53" width="37.5703125" style="26" customWidth="1" outlineLevel="1"/>
    <col min="54" max="54" width="28.7109375" style="26" customWidth="1" outlineLevel="1"/>
    <col min="55" max="55" width="13.42578125" style="26" customWidth="1" outlineLevel="1"/>
    <col min="56" max="56" width="17" style="26" customWidth="1" outlineLevel="1"/>
    <col min="57" max="60" width="37.28515625" style="26" customWidth="1"/>
    <col min="61" max="61" width="13.42578125" style="336" bestFit="1" customWidth="1"/>
    <col min="62" max="62" width="17" style="336" bestFit="1" customWidth="1"/>
    <col min="63" max="66" width="37.28515625" style="26" hidden="1" customWidth="1" outlineLevel="1"/>
    <col min="67" max="67" width="11.42578125" style="1" collapsed="1"/>
    <col min="68" max="16384" width="11.42578125" style="26"/>
  </cols>
  <sheetData>
    <row r="1" spans="1:67" ht="154.9" customHeight="1" thickBot="1" x14ac:dyDescent="0.25">
      <c r="A1" s="59"/>
      <c r="B1" s="432" t="s">
        <v>17</v>
      </c>
      <c r="C1" s="432"/>
      <c r="D1" s="432"/>
      <c r="E1" s="432"/>
      <c r="F1" s="432"/>
      <c r="G1" s="432"/>
      <c r="H1" s="432"/>
      <c r="I1" s="432"/>
      <c r="J1" s="60" t="s">
        <v>447</v>
      </c>
      <c r="BO1" s="26"/>
    </row>
    <row r="2" spans="1:67" ht="15" customHeight="1" thickBot="1" x14ac:dyDescent="0.25">
      <c r="A2" s="62"/>
      <c r="B2" s="25"/>
      <c r="C2" s="25"/>
      <c r="D2" s="25"/>
      <c r="E2" s="62"/>
      <c r="F2" s="25"/>
      <c r="G2" s="25"/>
      <c r="H2" s="25"/>
      <c r="I2" s="25"/>
      <c r="J2" s="63"/>
      <c r="K2" s="422" t="s">
        <v>48</v>
      </c>
      <c r="L2" s="422"/>
      <c r="M2" s="422"/>
      <c r="N2" s="422" t="s">
        <v>49</v>
      </c>
      <c r="O2" s="422"/>
      <c r="P2" s="422"/>
      <c r="Q2" s="422" t="s">
        <v>50</v>
      </c>
      <c r="R2" s="422"/>
      <c r="S2" s="422"/>
      <c r="T2" s="423" t="s">
        <v>51</v>
      </c>
      <c r="U2" s="423"/>
      <c r="V2" s="423"/>
      <c r="W2" s="423" t="s">
        <v>52</v>
      </c>
      <c r="X2" s="423"/>
      <c r="Y2" s="423"/>
      <c r="Z2" s="423" t="s">
        <v>53</v>
      </c>
      <c r="AA2" s="423"/>
      <c r="AB2" s="423"/>
      <c r="AC2" s="423" t="s">
        <v>54</v>
      </c>
      <c r="AD2" s="423"/>
      <c r="AE2" s="423"/>
      <c r="AF2" s="423" t="s">
        <v>55</v>
      </c>
      <c r="AG2" s="423"/>
      <c r="AH2" s="423"/>
      <c r="AI2" s="423" t="s">
        <v>56</v>
      </c>
      <c r="AJ2" s="423"/>
      <c r="AK2" s="423"/>
      <c r="AL2" s="423" t="s">
        <v>57</v>
      </c>
      <c r="AM2" s="423"/>
      <c r="AN2" s="423"/>
      <c r="AO2" s="423" t="s">
        <v>58</v>
      </c>
      <c r="AP2" s="423"/>
      <c r="AQ2" s="423"/>
      <c r="AR2" s="423" t="s">
        <v>59</v>
      </c>
      <c r="AS2" s="423"/>
      <c r="AT2" s="423"/>
      <c r="AU2" s="423" t="s">
        <v>60</v>
      </c>
      <c r="AV2" s="423"/>
      <c r="AW2" s="424" t="s">
        <v>61</v>
      </c>
      <c r="AX2" s="424"/>
      <c r="AY2" s="420" t="s">
        <v>62</v>
      </c>
      <c r="AZ2" s="421"/>
      <c r="BA2" s="387" t="s">
        <v>567</v>
      </c>
      <c r="BB2" s="388"/>
      <c r="BC2" s="388"/>
      <c r="BD2" s="389"/>
      <c r="BE2" s="420" t="s">
        <v>62</v>
      </c>
      <c r="BF2" s="421"/>
      <c r="BG2" s="387" t="s">
        <v>567</v>
      </c>
      <c r="BH2" s="388"/>
      <c r="BI2" s="388"/>
      <c r="BJ2" s="389"/>
      <c r="BK2" s="420" t="s">
        <v>62</v>
      </c>
      <c r="BL2" s="439"/>
      <c r="BM2" s="420" t="s">
        <v>62</v>
      </c>
      <c r="BN2" s="421"/>
      <c r="BO2" s="26"/>
    </row>
    <row r="3" spans="1:67" ht="39.75" customHeight="1" thickBot="1" x14ac:dyDescent="0.25">
      <c r="A3" s="433" t="s">
        <v>320</v>
      </c>
      <c r="B3" s="434"/>
      <c r="C3" s="434"/>
      <c r="D3" s="434"/>
      <c r="E3" s="434"/>
      <c r="F3" s="434"/>
      <c r="G3" s="434"/>
      <c r="H3" s="434"/>
      <c r="I3" s="434"/>
      <c r="J3" s="435"/>
      <c r="K3" s="422"/>
      <c r="L3" s="422"/>
      <c r="M3" s="422"/>
      <c r="N3" s="422"/>
      <c r="O3" s="422"/>
      <c r="P3" s="422"/>
      <c r="Q3" s="422"/>
      <c r="R3" s="422"/>
      <c r="S3" s="422"/>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24"/>
      <c r="AX3" s="31"/>
      <c r="AY3" s="423" t="s">
        <v>457</v>
      </c>
      <c r="AZ3" s="423"/>
      <c r="BA3" s="406" t="s">
        <v>563</v>
      </c>
      <c r="BB3" s="406" t="s">
        <v>564</v>
      </c>
      <c r="BC3" s="407" t="s">
        <v>567</v>
      </c>
      <c r="BD3" s="407"/>
      <c r="BE3" s="425" t="s">
        <v>65</v>
      </c>
      <c r="BF3" s="426"/>
      <c r="BG3" s="406" t="s">
        <v>565</v>
      </c>
      <c r="BH3" s="406" t="s">
        <v>566</v>
      </c>
      <c r="BI3" s="407" t="s">
        <v>567</v>
      </c>
      <c r="BJ3" s="407"/>
      <c r="BK3" s="425" t="s">
        <v>66</v>
      </c>
      <c r="BL3" s="426"/>
      <c r="BM3" s="425" t="s">
        <v>67</v>
      </c>
      <c r="BN3" s="426"/>
      <c r="BO3" s="26"/>
    </row>
    <row r="4" spans="1:67" ht="51" customHeight="1" thickBot="1" x14ac:dyDescent="0.25">
      <c r="A4" s="64" t="s">
        <v>68</v>
      </c>
      <c r="B4" s="65" t="s">
        <v>69</v>
      </c>
      <c r="C4" s="64" t="s">
        <v>23</v>
      </c>
      <c r="D4" s="64" t="s">
        <v>25</v>
      </c>
      <c r="E4" s="66" t="s">
        <v>70</v>
      </c>
      <c r="F4" s="67" t="s">
        <v>35</v>
      </c>
      <c r="G4" s="67" t="s">
        <v>33</v>
      </c>
      <c r="H4" s="67" t="s">
        <v>29</v>
      </c>
      <c r="I4" s="67" t="s">
        <v>31</v>
      </c>
      <c r="J4" s="65" t="s">
        <v>8</v>
      </c>
      <c r="K4" s="132" t="s">
        <v>71</v>
      </c>
      <c r="L4" s="133" t="s">
        <v>72</v>
      </c>
      <c r="M4" s="134" t="s">
        <v>73</v>
      </c>
      <c r="N4" s="132" t="s">
        <v>71</v>
      </c>
      <c r="O4" s="133" t="s">
        <v>72</v>
      </c>
      <c r="P4" s="134" t="s">
        <v>73</v>
      </c>
      <c r="Q4" s="132" t="s">
        <v>71</v>
      </c>
      <c r="R4" s="133" t="s">
        <v>72</v>
      </c>
      <c r="S4" s="134" t="s">
        <v>73</v>
      </c>
      <c r="T4" s="68" t="s">
        <v>71</v>
      </c>
      <c r="U4" s="69" t="s">
        <v>72</v>
      </c>
      <c r="V4" s="70" t="s">
        <v>73</v>
      </c>
      <c r="W4" s="68" t="s">
        <v>71</v>
      </c>
      <c r="X4" s="69" t="s">
        <v>72</v>
      </c>
      <c r="Y4" s="70" t="s">
        <v>73</v>
      </c>
      <c r="Z4" s="68" t="s">
        <v>71</v>
      </c>
      <c r="AA4" s="69" t="s">
        <v>72</v>
      </c>
      <c r="AB4" s="70" t="s">
        <v>73</v>
      </c>
      <c r="AC4" s="68" t="s">
        <v>71</v>
      </c>
      <c r="AD4" s="69" t="s">
        <v>72</v>
      </c>
      <c r="AE4" s="70" t="s">
        <v>73</v>
      </c>
      <c r="AF4" s="68" t="s">
        <v>71</v>
      </c>
      <c r="AG4" s="69" t="s">
        <v>72</v>
      </c>
      <c r="AH4" s="70" t="s">
        <v>73</v>
      </c>
      <c r="AI4" s="68" t="s">
        <v>71</v>
      </c>
      <c r="AJ4" s="69" t="s">
        <v>72</v>
      </c>
      <c r="AK4" s="70" t="s">
        <v>73</v>
      </c>
      <c r="AL4" s="68" t="s">
        <v>71</v>
      </c>
      <c r="AM4" s="69" t="s">
        <v>72</v>
      </c>
      <c r="AN4" s="70" t="s">
        <v>73</v>
      </c>
      <c r="AO4" s="68" t="s">
        <v>71</v>
      </c>
      <c r="AP4" s="69" t="s">
        <v>72</v>
      </c>
      <c r="AQ4" s="70" t="s">
        <v>73</v>
      </c>
      <c r="AR4" s="68" t="s">
        <v>71</v>
      </c>
      <c r="AS4" s="69" t="s">
        <v>72</v>
      </c>
      <c r="AT4" s="70" t="s">
        <v>73</v>
      </c>
      <c r="AU4" s="68" t="s">
        <v>71</v>
      </c>
      <c r="AV4" s="69" t="s">
        <v>72</v>
      </c>
      <c r="AW4" s="70" t="s">
        <v>73</v>
      </c>
      <c r="AX4" s="34">
        <f>SUM(AX5:AX14)</f>
        <v>2.4855633802816902E-2</v>
      </c>
      <c r="AY4" s="11" t="s">
        <v>74</v>
      </c>
      <c r="AZ4" s="11" t="s">
        <v>75</v>
      </c>
      <c r="BA4" s="406"/>
      <c r="BB4" s="406"/>
      <c r="BC4" s="166" t="s">
        <v>568</v>
      </c>
      <c r="BD4" s="166" t="s">
        <v>569</v>
      </c>
      <c r="BE4" s="11" t="s">
        <v>74</v>
      </c>
      <c r="BF4" s="11" t="s">
        <v>75</v>
      </c>
      <c r="BG4" s="406"/>
      <c r="BH4" s="406"/>
      <c r="BI4" s="166" t="s">
        <v>568</v>
      </c>
      <c r="BJ4" s="166" t="s">
        <v>569</v>
      </c>
      <c r="BK4" s="11" t="s">
        <v>74</v>
      </c>
      <c r="BL4" s="11" t="s">
        <v>75</v>
      </c>
      <c r="BM4" s="11" t="s">
        <v>74</v>
      </c>
      <c r="BN4" s="11" t="s">
        <v>75</v>
      </c>
      <c r="BO4" s="26"/>
    </row>
    <row r="5" spans="1:67" ht="212.25" customHeight="1" x14ac:dyDescent="0.2">
      <c r="A5" s="430" t="s">
        <v>321</v>
      </c>
      <c r="B5" s="142" t="s">
        <v>322</v>
      </c>
      <c r="C5" s="71" t="s">
        <v>323</v>
      </c>
      <c r="D5" s="71" t="s">
        <v>324</v>
      </c>
      <c r="E5" s="72" t="s">
        <v>80</v>
      </c>
      <c r="F5" s="71" t="s">
        <v>81</v>
      </c>
      <c r="G5" s="71" t="s">
        <v>325</v>
      </c>
      <c r="H5" s="73">
        <v>45659</v>
      </c>
      <c r="I5" s="74">
        <v>46022</v>
      </c>
      <c r="J5" s="39">
        <f>PTEP!$G$13/PTEP!$D$13</f>
        <v>1.4084507042253521E-2</v>
      </c>
      <c r="K5" s="18">
        <v>0</v>
      </c>
      <c r="L5" s="18">
        <v>0</v>
      </c>
      <c r="M5" s="124" t="e">
        <f>+L5/K5</f>
        <v>#DIV/0!</v>
      </c>
      <c r="N5" s="18">
        <v>0</v>
      </c>
      <c r="O5" s="18">
        <v>0</v>
      </c>
      <c r="P5" s="124" t="e">
        <f>+O5/N5</f>
        <v>#DIV/0!</v>
      </c>
      <c r="Q5" s="18">
        <v>1</v>
      </c>
      <c r="R5" s="18">
        <v>1</v>
      </c>
      <c r="S5" s="124">
        <f>+R5/Q5</f>
        <v>1</v>
      </c>
      <c r="T5" s="40">
        <v>0</v>
      </c>
      <c r="U5" s="40">
        <v>0</v>
      </c>
      <c r="V5" s="41" t="e">
        <f>+U5/T5</f>
        <v>#DIV/0!</v>
      </c>
      <c r="W5" s="40">
        <v>0</v>
      </c>
      <c r="X5" s="40">
        <v>0</v>
      </c>
      <c r="Y5" s="41" t="e">
        <f>+X5/W5</f>
        <v>#DIV/0!</v>
      </c>
      <c r="Z5" s="40">
        <v>1</v>
      </c>
      <c r="AA5" s="168">
        <v>0</v>
      </c>
      <c r="AB5" s="171">
        <f>+AA5/Z5</f>
        <v>0</v>
      </c>
      <c r="AC5" s="40">
        <v>0</v>
      </c>
      <c r="AD5" s="40">
        <v>0</v>
      </c>
      <c r="AE5" s="41" t="e">
        <f>+AD5/AC5</f>
        <v>#DIV/0!</v>
      </c>
      <c r="AF5" s="40">
        <v>0</v>
      </c>
      <c r="AG5" s="40">
        <v>0</v>
      </c>
      <c r="AH5" s="41" t="e">
        <f>+AG5/AF5</f>
        <v>#DIV/0!</v>
      </c>
      <c r="AI5" s="40">
        <v>1</v>
      </c>
      <c r="AJ5" s="40">
        <v>0</v>
      </c>
      <c r="AK5" s="41">
        <f>+AJ5/AI5</f>
        <v>0</v>
      </c>
      <c r="AL5" s="40">
        <v>0</v>
      </c>
      <c r="AM5" s="40">
        <v>0</v>
      </c>
      <c r="AN5" s="41" t="e">
        <f>+AM5/AL5</f>
        <v>#DIV/0!</v>
      </c>
      <c r="AO5" s="40">
        <v>0</v>
      </c>
      <c r="AP5" s="40">
        <v>0</v>
      </c>
      <c r="AQ5" s="41" t="e">
        <f>+AP5/AO5</f>
        <v>#DIV/0!</v>
      </c>
      <c r="AR5" s="40">
        <v>1</v>
      </c>
      <c r="AS5" s="40">
        <v>0</v>
      </c>
      <c r="AT5" s="41">
        <f>+AS5/AR5</f>
        <v>0</v>
      </c>
      <c r="AU5" s="75">
        <f t="shared" ref="AU5" si="0">K5+N5+Q5+T5+W5++Z5+AC5+AF5+AI5+AL5+AO5+AR5</f>
        <v>4</v>
      </c>
      <c r="AV5" s="42">
        <f t="shared" ref="AV5" si="1">L5+O5+R5+U5+X5+AA5+AD5+AG5+AJ5+AM5+AP5+AS5</f>
        <v>1</v>
      </c>
      <c r="AW5" s="43">
        <f t="shared" ref="AW5:AW14" si="2">AV5/AU5</f>
        <v>0.25</v>
      </c>
      <c r="AX5" s="76">
        <f t="shared" ref="AX5:AX14" si="3">IFERROR(AW5*J5,"")</f>
        <v>3.5211267605633804E-3</v>
      </c>
      <c r="AY5" s="19" t="s">
        <v>550</v>
      </c>
      <c r="AZ5" s="20" t="s">
        <v>380</v>
      </c>
      <c r="BA5" s="154" t="s">
        <v>678</v>
      </c>
      <c r="BB5" s="334" t="s">
        <v>556</v>
      </c>
      <c r="BC5" s="151">
        <v>0.25</v>
      </c>
      <c r="BD5" s="157">
        <v>3.5211267605633804E-3</v>
      </c>
      <c r="BE5" s="19" t="s">
        <v>548</v>
      </c>
      <c r="BF5" s="129" t="s">
        <v>488</v>
      </c>
      <c r="BG5" s="154" t="s">
        <v>688</v>
      </c>
      <c r="BH5" s="335" t="s">
        <v>572</v>
      </c>
      <c r="BI5" s="337">
        <f t="shared" ref="BI5:BI14" si="4">AW5</f>
        <v>0.25</v>
      </c>
      <c r="BJ5" s="338">
        <f t="shared" ref="BJ5:BJ14" si="5">AX5</f>
        <v>3.5211267605633804E-3</v>
      </c>
      <c r="BK5" s="45"/>
      <c r="BL5" s="45"/>
      <c r="BM5" s="45"/>
      <c r="BN5" s="45"/>
      <c r="BO5" s="26"/>
    </row>
    <row r="6" spans="1:67" ht="98.65" customHeight="1" x14ac:dyDescent="0.2">
      <c r="A6" s="430"/>
      <c r="B6" s="143" t="s">
        <v>326</v>
      </c>
      <c r="C6" s="77" t="s">
        <v>327</v>
      </c>
      <c r="D6" s="77" t="s">
        <v>328</v>
      </c>
      <c r="E6" s="77" t="s">
        <v>207</v>
      </c>
      <c r="F6" s="78" t="s">
        <v>81</v>
      </c>
      <c r="G6" s="77" t="s">
        <v>329</v>
      </c>
      <c r="H6" s="79">
        <v>45870</v>
      </c>
      <c r="I6" s="80">
        <v>46022</v>
      </c>
      <c r="J6" s="39">
        <f>PTEP!$G$13/PTEP!$D$13</f>
        <v>1.4084507042253521E-2</v>
      </c>
      <c r="K6" s="18">
        <v>0</v>
      </c>
      <c r="L6" s="18">
        <v>0</v>
      </c>
      <c r="M6" s="124" t="e">
        <f t="shared" ref="M6:M14" si="6">+L6/K6</f>
        <v>#DIV/0!</v>
      </c>
      <c r="N6" s="18">
        <v>0</v>
      </c>
      <c r="O6" s="18">
        <v>0</v>
      </c>
      <c r="P6" s="124" t="e">
        <f t="shared" ref="P6:P14" si="7">+O6/N6</f>
        <v>#DIV/0!</v>
      </c>
      <c r="Q6" s="18">
        <v>0</v>
      </c>
      <c r="R6" s="18">
        <v>0</v>
      </c>
      <c r="S6" s="124" t="e">
        <f t="shared" ref="S6:S14" si="8">+R6/Q6</f>
        <v>#DIV/0!</v>
      </c>
      <c r="T6" s="40">
        <v>0</v>
      </c>
      <c r="U6" s="40">
        <v>0</v>
      </c>
      <c r="V6" s="41" t="e">
        <f t="shared" ref="V6:V14" si="9">+U6/T6</f>
        <v>#DIV/0!</v>
      </c>
      <c r="W6" s="40">
        <v>0</v>
      </c>
      <c r="X6" s="40">
        <v>0</v>
      </c>
      <c r="Y6" s="41" t="e">
        <f t="shared" ref="Y6:Y14" si="10">+X6/W6</f>
        <v>#DIV/0!</v>
      </c>
      <c r="Z6" s="40">
        <v>0</v>
      </c>
      <c r="AA6" s="40">
        <v>0</v>
      </c>
      <c r="AB6" s="41" t="e">
        <f t="shared" ref="AB6:AB14" si="11">+AA6/Z6</f>
        <v>#DIV/0!</v>
      </c>
      <c r="AC6" s="40">
        <v>0</v>
      </c>
      <c r="AD6" s="40">
        <v>0</v>
      </c>
      <c r="AE6" s="41" t="e">
        <f t="shared" ref="AE6:AE14" si="12">+AD6/AC6</f>
        <v>#DIV/0!</v>
      </c>
      <c r="AF6" s="40">
        <v>0</v>
      </c>
      <c r="AG6" s="40">
        <v>0</v>
      </c>
      <c r="AH6" s="41" t="e">
        <f t="shared" ref="AH6:AH14" si="13">+AG6/AF6</f>
        <v>#DIV/0!</v>
      </c>
      <c r="AI6" s="40">
        <v>1</v>
      </c>
      <c r="AJ6" s="40">
        <v>0</v>
      </c>
      <c r="AK6" s="41">
        <f t="shared" ref="AK6:AK14" si="14">+AJ6/AI6</f>
        <v>0</v>
      </c>
      <c r="AL6" s="40">
        <v>0</v>
      </c>
      <c r="AM6" s="40">
        <v>0</v>
      </c>
      <c r="AN6" s="41" t="e">
        <f t="shared" ref="AN6:AN14" si="15">+AM6/AL6</f>
        <v>#DIV/0!</v>
      </c>
      <c r="AO6" s="40">
        <v>0</v>
      </c>
      <c r="AP6" s="40">
        <v>0</v>
      </c>
      <c r="AQ6" s="41" t="e">
        <f t="shared" ref="AQ6:AQ14" si="16">+AP6/AO6</f>
        <v>#DIV/0!</v>
      </c>
      <c r="AR6" s="40">
        <v>0</v>
      </c>
      <c r="AS6" s="40">
        <v>0</v>
      </c>
      <c r="AT6" s="41" t="e">
        <f t="shared" ref="AT6:AT14" si="17">+AS6/AR6</f>
        <v>#DIV/0!</v>
      </c>
      <c r="AU6" s="75">
        <f t="shared" ref="AU6:AU14" si="18">K6+N6+Q6+T6+W6++Z6+AC6+AF6+AI6+AL6+AO6+AR6</f>
        <v>1</v>
      </c>
      <c r="AV6" s="42">
        <f t="shared" ref="AV6:AV14" si="19">L6+O6+R6+U6+X6+AA6+AD6+AG6+AJ6+AM6+AP6+AS6</f>
        <v>0</v>
      </c>
      <c r="AW6" s="43">
        <f t="shared" si="2"/>
        <v>0</v>
      </c>
      <c r="AX6" s="76">
        <f t="shared" si="3"/>
        <v>0</v>
      </c>
      <c r="AY6" s="19" t="s">
        <v>537</v>
      </c>
      <c r="AZ6" s="20" t="s">
        <v>458</v>
      </c>
      <c r="BA6" s="154" t="s">
        <v>679</v>
      </c>
      <c r="BB6" s="155" t="s">
        <v>554</v>
      </c>
      <c r="BC6" s="156">
        <v>0</v>
      </c>
      <c r="BD6" s="157">
        <v>0</v>
      </c>
      <c r="BE6" s="19" t="s">
        <v>537</v>
      </c>
      <c r="BF6" s="20" t="s">
        <v>549</v>
      </c>
      <c r="BG6" s="154" t="s">
        <v>660</v>
      </c>
      <c r="BH6" s="339" t="s">
        <v>620</v>
      </c>
      <c r="BI6" s="279">
        <f t="shared" si="4"/>
        <v>0</v>
      </c>
      <c r="BJ6" s="280">
        <f t="shared" si="5"/>
        <v>0</v>
      </c>
      <c r="BK6" s="45"/>
      <c r="BL6" s="45"/>
      <c r="BM6" s="45"/>
      <c r="BN6" s="45"/>
      <c r="BO6" s="26"/>
    </row>
    <row r="7" spans="1:67" ht="97.5" customHeight="1" x14ac:dyDescent="0.2">
      <c r="A7" s="430"/>
      <c r="B7" s="143" t="s">
        <v>330</v>
      </c>
      <c r="C7" s="77" t="s">
        <v>331</v>
      </c>
      <c r="D7" s="77" t="s">
        <v>332</v>
      </c>
      <c r="E7" s="77" t="s">
        <v>207</v>
      </c>
      <c r="F7" s="78" t="s">
        <v>81</v>
      </c>
      <c r="G7" s="77" t="s">
        <v>333</v>
      </c>
      <c r="H7" s="79">
        <v>45870</v>
      </c>
      <c r="I7" s="80">
        <v>46022</v>
      </c>
      <c r="J7" s="39">
        <f>PTEP!$G$13/PTEP!$D$13</f>
        <v>1.4084507042253521E-2</v>
      </c>
      <c r="K7" s="18">
        <v>0</v>
      </c>
      <c r="L7" s="18">
        <v>0</v>
      </c>
      <c r="M7" s="124" t="e">
        <f t="shared" si="6"/>
        <v>#DIV/0!</v>
      </c>
      <c r="N7" s="18">
        <v>0</v>
      </c>
      <c r="O7" s="18">
        <v>0</v>
      </c>
      <c r="P7" s="124" t="e">
        <f t="shared" si="7"/>
        <v>#DIV/0!</v>
      </c>
      <c r="Q7" s="18">
        <v>0</v>
      </c>
      <c r="R7" s="18">
        <v>0</v>
      </c>
      <c r="S7" s="124" t="e">
        <f t="shared" si="8"/>
        <v>#DIV/0!</v>
      </c>
      <c r="T7" s="40">
        <v>0</v>
      </c>
      <c r="U7" s="40">
        <v>0</v>
      </c>
      <c r="V7" s="41" t="e">
        <f t="shared" si="9"/>
        <v>#DIV/0!</v>
      </c>
      <c r="W7" s="40">
        <v>0</v>
      </c>
      <c r="X7" s="40">
        <v>0</v>
      </c>
      <c r="Y7" s="41" t="e">
        <f t="shared" si="10"/>
        <v>#DIV/0!</v>
      </c>
      <c r="Z7" s="40">
        <v>0</v>
      </c>
      <c r="AA7" s="40">
        <v>0</v>
      </c>
      <c r="AB7" s="41" t="e">
        <f t="shared" si="11"/>
        <v>#DIV/0!</v>
      </c>
      <c r="AC7" s="40">
        <v>0</v>
      </c>
      <c r="AD7" s="40">
        <v>0</v>
      </c>
      <c r="AE7" s="41" t="e">
        <f t="shared" si="12"/>
        <v>#DIV/0!</v>
      </c>
      <c r="AF7" s="40">
        <v>0</v>
      </c>
      <c r="AG7" s="40">
        <v>0</v>
      </c>
      <c r="AH7" s="41" t="e">
        <f t="shared" si="13"/>
        <v>#DIV/0!</v>
      </c>
      <c r="AI7" s="40">
        <v>1</v>
      </c>
      <c r="AJ7" s="40">
        <v>0</v>
      </c>
      <c r="AK7" s="41">
        <f t="shared" si="14"/>
        <v>0</v>
      </c>
      <c r="AL7" s="40">
        <v>0</v>
      </c>
      <c r="AM7" s="40">
        <v>0</v>
      </c>
      <c r="AN7" s="41" t="e">
        <f t="shared" si="15"/>
        <v>#DIV/0!</v>
      </c>
      <c r="AO7" s="40">
        <v>0</v>
      </c>
      <c r="AP7" s="40">
        <v>0</v>
      </c>
      <c r="AQ7" s="41" t="e">
        <f t="shared" si="16"/>
        <v>#DIV/0!</v>
      </c>
      <c r="AR7" s="40">
        <v>0</v>
      </c>
      <c r="AS7" s="40">
        <v>0</v>
      </c>
      <c r="AT7" s="41" t="e">
        <f t="shared" si="17"/>
        <v>#DIV/0!</v>
      </c>
      <c r="AU7" s="75">
        <f t="shared" si="18"/>
        <v>1</v>
      </c>
      <c r="AV7" s="42">
        <f t="shared" si="19"/>
        <v>0</v>
      </c>
      <c r="AW7" s="43">
        <f t="shared" si="2"/>
        <v>0</v>
      </c>
      <c r="AX7" s="76">
        <f t="shared" si="3"/>
        <v>0</v>
      </c>
      <c r="AY7" s="19" t="s">
        <v>459</v>
      </c>
      <c r="AZ7" s="20" t="s">
        <v>458</v>
      </c>
      <c r="BA7" s="154" t="s">
        <v>679</v>
      </c>
      <c r="BB7" s="155" t="s">
        <v>554</v>
      </c>
      <c r="BC7" s="156">
        <v>0</v>
      </c>
      <c r="BD7" s="157">
        <v>0</v>
      </c>
      <c r="BE7" s="19" t="s">
        <v>538</v>
      </c>
      <c r="BF7" s="20" t="s">
        <v>549</v>
      </c>
      <c r="BG7" s="154" t="s">
        <v>660</v>
      </c>
      <c r="BH7" s="339" t="s">
        <v>620</v>
      </c>
      <c r="BI7" s="279">
        <f t="shared" si="4"/>
        <v>0</v>
      </c>
      <c r="BJ7" s="280">
        <f t="shared" si="5"/>
        <v>0</v>
      </c>
      <c r="BK7" s="45"/>
      <c r="BL7" s="45"/>
      <c r="BM7" s="45"/>
      <c r="BN7" s="45"/>
      <c r="BO7" s="26"/>
    </row>
    <row r="8" spans="1:67" ht="192.4" customHeight="1" x14ac:dyDescent="0.2">
      <c r="A8" s="430"/>
      <c r="B8" s="143" t="s">
        <v>334</v>
      </c>
      <c r="C8" s="81" t="s">
        <v>335</v>
      </c>
      <c r="D8" s="82" t="s">
        <v>336</v>
      </c>
      <c r="E8" s="77" t="s">
        <v>337</v>
      </c>
      <c r="F8" s="82" t="s">
        <v>81</v>
      </c>
      <c r="G8" s="82" t="s">
        <v>338</v>
      </c>
      <c r="H8" s="83">
        <v>45659</v>
      </c>
      <c r="I8" s="84">
        <v>46022</v>
      </c>
      <c r="J8" s="39">
        <f>PTEP!$G$13/PTEP!$D$13</f>
        <v>1.4084507042253521E-2</v>
      </c>
      <c r="K8" s="18">
        <v>1</v>
      </c>
      <c r="L8" s="18">
        <v>1</v>
      </c>
      <c r="M8" s="124">
        <f t="shared" si="6"/>
        <v>1</v>
      </c>
      <c r="N8" s="18">
        <v>1</v>
      </c>
      <c r="O8" s="18">
        <v>1</v>
      </c>
      <c r="P8" s="124">
        <f t="shared" si="7"/>
        <v>1</v>
      </c>
      <c r="Q8" s="18">
        <v>1</v>
      </c>
      <c r="R8" s="18">
        <v>1</v>
      </c>
      <c r="S8" s="124">
        <f t="shared" si="8"/>
        <v>1</v>
      </c>
      <c r="T8" s="40">
        <v>1</v>
      </c>
      <c r="U8" s="40">
        <v>1</v>
      </c>
      <c r="V8" s="41">
        <f t="shared" si="9"/>
        <v>1</v>
      </c>
      <c r="W8" s="40">
        <v>1</v>
      </c>
      <c r="X8" s="40">
        <v>1</v>
      </c>
      <c r="Y8" s="41">
        <f t="shared" si="10"/>
        <v>1</v>
      </c>
      <c r="Z8" s="40">
        <v>1</v>
      </c>
      <c r="AA8" s="40">
        <v>1</v>
      </c>
      <c r="AB8" s="41">
        <f t="shared" si="11"/>
        <v>1</v>
      </c>
      <c r="AC8" s="40">
        <v>1</v>
      </c>
      <c r="AD8" s="40">
        <v>0</v>
      </c>
      <c r="AE8" s="41">
        <f t="shared" si="12"/>
        <v>0</v>
      </c>
      <c r="AF8" s="40">
        <v>1</v>
      </c>
      <c r="AG8" s="40">
        <v>0</v>
      </c>
      <c r="AH8" s="41">
        <f t="shared" si="13"/>
        <v>0</v>
      </c>
      <c r="AI8" s="40">
        <v>1</v>
      </c>
      <c r="AJ8" s="40">
        <v>0</v>
      </c>
      <c r="AK8" s="41">
        <f t="shared" si="14"/>
        <v>0</v>
      </c>
      <c r="AL8" s="40">
        <v>1</v>
      </c>
      <c r="AM8" s="40">
        <v>0</v>
      </c>
      <c r="AN8" s="41">
        <f t="shared" si="15"/>
        <v>0</v>
      </c>
      <c r="AO8" s="40">
        <v>1</v>
      </c>
      <c r="AP8" s="40">
        <v>0</v>
      </c>
      <c r="AQ8" s="41">
        <f t="shared" si="16"/>
        <v>0</v>
      </c>
      <c r="AR8" s="40">
        <v>1</v>
      </c>
      <c r="AS8" s="40">
        <v>0</v>
      </c>
      <c r="AT8" s="41">
        <f t="shared" si="17"/>
        <v>0</v>
      </c>
      <c r="AU8" s="75">
        <f t="shared" si="18"/>
        <v>12</v>
      </c>
      <c r="AV8" s="42">
        <f t="shared" si="19"/>
        <v>6</v>
      </c>
      <c r="AW8" s="43">
        <f t="shared" si="2"/>
        <v>0.5</v>
      </c>
      <c r="AX8" s="76">
        <f t="shared" si="3"/>
        <v>7.0422535211267607E-3</v>
      </c>
      <c r="AY8" s="19" t="s">
        <v>460</v>
      </c>
      <c r="AZ8" s="20" t="s">
        <v>380</v>
      </c>
      <c r="BA8" s="154" t="s">
        <v>680</v>
      </c>
      <c r="BB8" s="162" t="s">
        <v>556</v>
      </c>
      <c r="BC8" s="156">
        <v>0.25</v>
      </c>
      <c r="BD8" s="157">
        <v>3.5211267605633804E-3</v>
      </c>
      <c r="BE8" s="19" t="s">
        <v>539</v>
      </c>
      <c r="BF8" s="129" t="s">
        <v>488</v>
      </c>
      <c r="BG8" s="154" t="s">
        <v>685</v>
      </c>
      <c r="BH8" s="162" t="s">
        <v>556</v>
      </c>
      <c r="BI8" s="279">
        <f t="shared" si="4"/>
        <v>0.5</v>
      </c>
      <c r="BJ8" s="280">
        <f t="shared" si="5"/>
        <v>7.0422535211267607E-3</v>
      </c>
      <c r="BK8" s="45"/>
      <c r="BL8" s="45"/>
      <c r="BM8" s="45"/>
      <c r="BN8" s="45"/>
      <c r="BO8" s="26"/>
    </row>
    <row r="9" spans="1:67" ht="188.65" customHeight="1" thickBot="1" x14ac:dyDescent="0.25">
      <c r="A9" s="430"/>
      <c r="B9" s="144" t="s">
        <v>339</v>
      </c>
      <c r="C9" s="85" t="s">
        <v>340</v>
      </c>
      <c r="D9" s="86" t="s">
        <v>341</v>
      </c>
      <c r="E9" s="87" t="s">
        <v>337</v>
      </c>
      <c r="F9" s="86" t="s">
        <v>81</v>
      </c>
      <c r="G9" s="86" t="s">
        <v>342</v>
      </c>
      <c r="H9" s="88">
        <v>45659</v>
      </c>
      <c r="I9" s="89">
        <v>46022</v>
      </c>
      <c r="J9" s="39">
        <f>PTEP!$G$13/PTEP!$D$13</f>
        <v>1.4084507042253521E-2</v>
      </c>
      <c r="K9" s="18">
        <v>1</v>
      </c>
      <c r="L9" s="18">
        <v>1</v>
      </c>
      <c r="M9" s="124">
        <f t="shared" si="6"/>
        <v>1</v>
      </c>
      <c r="N9" s="18">
        <v>1</v>
      </c>
      <c r="O9" s="18">
        <v>1</v>
      </c>
      <c r="P9" s="124">
        <f t="shared" si="7"/>
        <v>1</v>
      </c>
      <c r="Q9" s="18">
        <v>1</v>
      </c>
      <c r="R9" s="18">
        <v>1</v>
      </c>
      <c r="S9" s="124">
        <f t="shared" si="8"/>
        <v>1</v>
      </c>
      <c r="T9" s="40">
        <v>1</v>
      </c>
      <c r="U9" s="40">
        <v>1</v>
      </c>
      <c r="V9" s="41">
        <f t="shared" si="9"/>
        <v>1</v>
      </c>
      <c r="W9" s="40">
        <v>1</v>
      </c>
      <c r="X9" s="40">
        <v>1</v>
      </c>
      <c r="Y9" s="41">
        <f t="shared" si="10"/>
        <v>1</v>
      </c>
      <c r="Z9" s="40">
        <v>1</v>
      </c>
      <c r="AA9" s="40">
        <v>1</v>
      </c>
      <c r="AB9" s="41">
        <f t="shared" si="11"/>
        <v>1</v>
      </c>
      <c r="AC9" s="40">
        <v>1</v>
      </c>
      <c r="AD9" s="40">
        <v>0</v>
      </c>
      <c r="AE9" s="41">
        <f t="shared" si="12"/>
        <v>0</v>
      </c>
      <c r="AF9" s="40">
        <v>1</v>
      </c>
      <c r="AG9" s="40">
        <v>0</v>
      </c>
      <c r="AH9" s="41">
        <f t="shared" si="13"/>
        <v>0</v>
      </c>
      <c r="AI9" s="40">
        <v>1</v>
      </c>
      <c r="AJ9" s="40">
        <v>0</v>
      </c>
      <c r="AK9" s="41">
        <f t="shared" si="14"/>
        <v>0</v>
      </c>
      <c r="AL9" s="40">
        <v>1</v>
      </c>
      <c r="AM9" s="40">
        <v>0</v>
      </c>
      <c r="AN9" s="41">
        <f t="shared" si="15"/>
        <v>0</v>
      </c>
      <c r="AO9" s="40">
        <v>1</v>
      </c>
      <c r="AP9" s="40">
        <v>0</v>
      </c>
      <c r="AQ9" s="41">
        <f t="shared" si="16"/>
        <v>0</v>
      </c>
      <c r="AR9" s="40">
        <v>1</v>
      </c>
      <c r="AS9" s="40">
        <v>0</v>
      </c>
      <c r="AT9" s="41">
        <f t="shared" si="17"/>
        <v>0</v>
      </c>
      <c r="AU9" s="75">
        <f t="shared" si="18"/>
        <v>12</v>
      </c>
      <c r="AV9" s="42">
        <f t="shared" si="19"/>
        <v>6</v>
      </c>
      <c r="AW9" s="43">
        <f t="shared" si="2"/>
        <v>0.5</v>
      </c>
      <c r="AX9" s="76">
        <f t="shared" si="3"/>
        <v>7.0422535211267607E-3</v>
      </c>
      <c r="AY9" s="19" t="s">
        <v>461</v>
      </c>
      <c r="AZ9" s="20" t="s">
        <v>380</v>
      </c>
      <c r="BA9" s="154" t="s">
        <v>681</v>
      </c>
      <c r="BB9" s="162" t="s">
        <v>556</v>
      </c>
      <c r="BC9" s="156">
        <v>0.25</v>
      </c>
      <c r="BD9" s="157">
        <v>3.5211267605633804E-3</v>
      </c>
      <c r="BE9" s="19" t="s">
        <v>540</v>
      </c>
      <c r="BF9" s="129" t="s">
        <v>488</v>
      </c>
      <c r="BG9" s="154" t="s">
        <v>686</v>
      </c>
      <c r="BH9" s="162" t="s">
        <v>556</v>
      </c>
      <c r="BI9" s="279">
        <f t="shared" si="4"/>
        <v>0.5</v>
      </c>
      <c r="BJ9" s="280">
        <f t="shared" si="5"/>
        <v>7.0422535211267607E-3</v>
      </c>
      <c r="BK9" s="45"/>
      <c r="BL9" s="45"/>
      <c r="BM9" s="45"/>
      <c r="BN9" s="45"/>
      <c r="BO9" s="26"/>
    </row>
    <row r="10" spans="1:67" ht="148.9" customHeight="1" thickBot="1" x14ac:dyDescent="0.25">
      <c r="A10" s="431" t="s">
        <v>343</v>
      </c>
      <c r="B10" s="145" t="s">
        <v>344</v>
      </c>
      <c r="C10" s="90" t="s">
        <v>345</v>
      </c>
      <c r="D10" s="91" t="s">
        <v>346</v>
      </c>
      <c r="E10" s="72" t="s">
        <v>80</v>
      </c>
      <c r="F10" s="91" t="s">
        <v>347</v>
      </c>
      <c r="G10" s="91" t="s">
        <v>348</v>
      </c>
      <c r="H10" s="92">
        <v>45658</v>
      </c>
      <c r="I10" s="74">
        <v>46022</v>
      </c>
      <c r="J10" s="39">
        <f>PTEP!$G$13/PTEP!$D$13</f>
        <v>1.4084507042253521E-2</v>
      </c>
      <c r="K10" s="18">
        <v>0</v>
      </c>
      <c r="L10" s="18">
        <v>0</v>
      </c>
      <c r="M10" s="124" t="e">
        <f t="shared" si="6"/>
        <v>#DIV/0!</v>
      </c>
      <c r="N10" s="18">
        <v>0</v>
      </c>
      <c r="O10" s="18">
        <v>0</v>
      </c>
      <c r="P10" s="124" t="e">
        <f t="shared" si="7"/>
        <v>#DIV/0!</v>
      </c>
      <c r="Q10" s="18">
        <v>0</v>
      </c>
      <c r="R10" s="18">
        <v>0</v>
      </c>
      <c r="S10" s="124" t="e">
        <f t="shared" si="8"/>
        <v>#DIV/0!</v>
      </c>
      <c r="T10" s="40">
        <v>0</v>
      </c>
      <c r="U10" s="40">
        <v>0</v>
      </c>
      <c r="V10" s="41" t="e">
        <f t="shared" si="9"/>
        <v>#DIV/0!</v>
      </c>
      <c r="W10" s="40">
        <v>0</v>
      </c>
      <c r="X10" s="40">
        <v>0</v>
      </c>
      <c r="Y10" s="41" t="e">
        <f t="shared" si="10"/>
        <v>#DIV/0!</v>
      </c>
      <c r="Z10" s="40">
        <v>0</v>
      </c>
      <c r="AA10" s="40">
        <v>0</v>
      </c>
      <c r="AB10" s="41" t="e">
        <f t="shared" si="11"/>
        <v>#DIV/0!</v>
      </c>
      <c r="AC10" s="40">
        <v>1</v>
      </c>
      <c r="AD10" s="40">
        <v>0</v>
      </c>
      <c r="AE10" s="41">
        <f t="shared" si="12"/>
        <v>0</v>
      </c>
      <c r="AF10" s="40">
        <v>0</v>
      </c>
      <c r="AG10" s="40">
        <v>0</v>
      </c>
      <c r="AH10" s="41" t="e">
        <f t="shared" si="13"/>
        <v>#DIV/0!</v>
      </c>
      <c r="AI10" s="40">
        <v>0</v>
      </c>
      <c r="AJ10" s="40">
        <v>0</v>
      </c>
      <c r="AK10" s="41" t="e">
        <f t="shared" si="14"/>
        <v>#DIV/0!</v>
      </c>
      <c r="AL10" s="40">
        <v>0</v>
      </c>
      <c r="AM10" s="40">
        <v>0</v>
      </c>
      <c r="AN10" s="41" t="e">
        <f t="shared" si="15"/>
        <v>#DIV/0!</v>
      </c>
      <c r="AO10" s="40">
        <v>0</v>
      </c>
      <c r="AP10" s="40">
        <v>0</v>
      </c>
      <c r="AQ10" s="41" t="e">
        <f t="shared" si="16"/>
        <v>#DIV/0!</v>
      </c>
      <c r="AR10" s="40">
        <v>0</v>
      </c>
      <c r="AS10" s="40">
        <v>0</v>
      </c>
      <c r="AT10" s="41" t="e">
        <f t="shared" si="17"/>
        <v>#DIV/0!</v>
      </c>
      <c r="AU10" s="75">
        <f t="shared" si="18"/>
        <v>1</v>
      </c>
      <c r="AV10" s="42">
        <f t="shared" si="19"/>
        <v>0</v>
      </c>
      <c r="AW10" s="43">
        <f t="shared" si="2"/>
        <v>0</v>
      </c>
      <c r="AX10" s="76">
        <f t="shared" si="3"/>
        <v>0</v>
      </c>
      <c r="AY10" s="19" t="s">
        <v>462</v>
      </c>
      <c r="AZ10" s="20" t="s">
        <v>463</v>
      </c>
      <c r="BA10" s="154" t="s">
        <v>641</v>
      </c>
      <c r="BB10" s="333" t="s">
        <v>554</v>
      </c>
      <c r="BC10" s="156">
        <v>0</v>
      </c>
      <c r="BD10" s="157">
        <v>0</v>
      </c>
      <c r="BE10" s="19" t="s">
        <v>552</v>
      </c>
      <c r="BF10" s="20" t="s">
        <v>541</v>
      </c>
      <c r="BG10" s="154" t="s">
        <v>660</v>
      </c>
      <c r="BH10" s="339" t="s">
        <v>620</v>
      </c>
      <c r="BI10" s="279">
        <f t="shared" si="4"/>
        <v>0</v>
      </c>
      <c r="BJ10" s="280">
        <f t="shared" si="5"/>
        <v>0</v>
      </c>
      <c r="BK10" s="45"/>
      <c r="BL10" s="45"/>
      <c r="BM10" s="45"/>
      <c r="BN10" s="45"/>
      <c r="BO10" s="26"/>
    </row>
    <row r="11" spans="1:67" ht="214.15" customHeight="1" thickBot="1" x14ac:dyDescent="0.25">
      <c r="A11" s="430"/>
      <c r="B11" s="146" t="s">
        <v>349</v>
      </c>
      <c r="C11" s="93" t="s">
        <v>350</v>
      </c>
      <c r="D11" s="94" t="s">
        <v>351</v>
      </c>
      <c r="E11" s="94" t="s">
        <v>366</v>
      </c>
      <c r="F11" s="94" t="s">
        <v>81</v>
      </c>
      <c r="G11" s="94" t="s">
        <v>352</v>
      </c>
      <c r="H11" s="95">
        <v>45659</v>
      </c>
      <c r="I11" s="96">
        <v>46022</v>
      </c>
      <c r="J11" s="39">
        <v>1.4500000000000001E-2</v>
      </c>
      <c r="K11" s="18">
        <v>1</v>
      </c>
      <c r="L11" s="18">
        <v>1</v>
      </c>
      <c r="M11" s="124">
        <f t="shared" si="6"/>
        <v>1</v>
      </c>
      <c r="N11" s="18">
        <v>1</v>
      </c>
      <c r="O11" s="18">
        <v>1</v>
      </c>
      <c r="P11" s="124">
        <f t="shared" si="7"/>
        <v>1</v>
      </c>
      <c r="Q11" s="18">
        <v>1</v>
      </c>
      <c r="R11" s="18">
        <v>1</v>
      </c>
      <c r="S11" s="124">
        <f t="shared" si="8"/>
        <v>1</v>
      </c>
      <c r="T11" s="40">
        <v>1</v>
      </c>
      <c r="U11" s="40">
        <v>1</v>
      </c>
      <c r="V11" s="41">
        <f t="shared" si="9"/>
        <v>1</v>
      </c>
      <c r="W11" s="40">
        <v>1</v>
      </c>
      <c r="X11" s="40">
        <v>1</v>
      </c>
      <c r="Y11" s="41">
        <f t="shared" si="10"/>
        <v>1</v>
      </c>
      <c r="Z11" s="40">
        <v>1</v>
      </c>
      <c r="AA11" s="40">
        <v>1</v>
      </c>
      <c r="AB11" s="41">
        <f t="shared" si="11"/>
        <v>1</v>
      </c>
      <c r="AC11" s="40">
        <v>1</v>
      </c>
      <c r="AD11" s="40">
        <v>0</v>
      </c>
      <c r="AE11" s="41">
        <f t="shared" si="12"/>
        <v>0</v>
      </c>
      <c r="AF11" s="40">
        <v>1</v>
      </c>
      <c r="AG11" s="40">
        <v>0</v>
      </c>
      <c r="AH11" s="41">
        <f t="shared" si="13"/>
        <v>0</v>
      </c>
      <c r="AI11" s="40">
        <v>1</v>
      </c>
      <c r="AJ11" s="40">
        <v>0</v>
      </c>
      <c r="AK11" s="41">
        <f t="shared" si="14"/>
        <v>0</v>
      </c>
      <c r="AL11" s="40">
        <v>1</v>
      </c>
      <c r="AM11" s="40">
        <v>0</v>
      </c>
      <c r="AN11" s="41">
        <f t="shared" si="15"/>
        <v>0</v>
      </c>
      <c r="AO11" s="40">
        <v>1</v>
      </c>
      <c r="AP11" s="40">
        <v>0</v>
      </c>
      <c r="AQ11" s="41">
        <f t="shared" si="16"/>
        <v>0</v>
      </c>
      <c r="AR11" s="40">
        <v>1</v>
      </c>
      <c r="AS11" s="40">
        <v>0</v>
      </c>
      <c r="AT11" s="41">
        <f t="shared" si="17"/>
        <v>0</v>
      </c>
      <c r="AU11" s="75">
        <f t="shared" si="18"/>
        <v>12</v>
      </c>
      <c r="AV11" s="42">
        <f t="shared" si="19"/>
        <v>6</v>
      </c>
      <c r="AW11" s="43">
        <f t="shared" si="2"/>
        <v>0.5</v>
      </c>
      <c r="AX11" s="76">
        <f t="shared" si="3"/>
        <v>7.2500000000000004E-3</v>
      </c>
      <c r="AY11" s="19" t="s">
        <v>464</v>
      </c>
      <c r="AZ11" s="20" t="s">
        <v>380</v>
      </c>
      <c r="BA11" s="154" t="s">
        <v>682</v>
      </c>
      <c r="BB11" s="162" t="s">
        <v>556</v>
      </c>
      <c r="BC11" s="156">
        <v>0.25</v>
      </c>
      <c r="BD11" s="157">
        <v>3.6250000000000002E-3</v>
      </c>
      <c r="BE11" s="19" t="s">
        <v>542</v>
      </c>
      <c r="BF11" s="129" t="s">
        <v>488</v>
      </c>
      <c r="BG11" s="154" t="s">
        <v>687</v>
      </c>
      <c r="BH11" s="162" t="s">
        <v>556</v>
      </c>
      <c r="BI11" s="279">
        <f t="shared" si="4"/>
        <v>0.5</v>
      </c>
      <c r="BJ11" s="280">
        <f t="shared" si="5"/>
        <v>7.2500000000000004E-3</v>
      </c>
      <c r="BK11" s="45"/>
      <c r="BL11" s="45"/>
      <c r="BM11" s="45"/>
      <c r="BN11" s="45"/>
      <c r="BO11" s="26"/>
    </row>
    <row r="12" spans="1:67" ht="98.65" customHeight="1" x14ac:dyDescent="0.2">
      <c r="A12" s="436" t="s">
        <v>353</v>
      </c>
      <c r="B12" s="145" t="s">
        <v>354</v>
      </c>
      <c r="C12" s="97" t="s">
        <v>355</v>
      </c>
      <c r="D12" s="98" t="s">
        <v>356</v>
      </c>
      <c r="E12" s="98" t="s">
        <v>80</v>
      </c>
      <c r="F12" s="98" t="s">
        <v>81</v>
      </c>
      <c r="G12" s="98" t="s">
        <v>357</v>
      </c>
      <c r="H12" s="99">
        <v>45754</v>
      </c>
      <c r="I12" s="100">
        <v>46022</v>
      </c>
      <c r="J12" s="39">
        <f>PTEP!$G$13/PTEP!$D$13</f>
        <v>1.4084507042253521E-2</v>
      </c>
      <c r="K12" s="18">
        <v>0</v>
      </c>
      <c r="L12" s="18">
        <v>0</v>
      </c>
      <c r="M12" s="124" t="e">
        <f t="shared" si="6"/>
        <v>#DIV/0!</v>
      </c>
      <c r="N12" s="18">
        <v>0</v>
      </c>
      <c r="O12" s="18">
        <v>0</v>
      </c>
      <c r="P12" s="124" t="e">
        <f t="shared" si="7"/>
        <v>#DIV/0!</v>
      </c>
      <c r="Q12" s="18">
        <v>0</v>
      </c>
      <c r="R12" s="18">
        <v>0</v>
      </c>
      <c r="S12" s="124" t="e">
        <f t="shared" si="8"/>
        <v>#DIV/0!</v>
      </c>
      <c r="T12" s="40">
        <v>0</v>
      </c>
      <c r="U12" s="40">
        <v>0</v>
      </c>
      <c r="V12" s="41" t="e">
        <f t="shared" si="9"/>
        <v>#DIV/0!</v>
      </c>
      <c r="W12" s="40">
        <v>0</v>
      </c>
      <c r="X12" s="40">
        <v>0</v>
      </c>
      <c r="Y12" s="41" t="e">
        <f t="shared" si="10"/>
        <v>#DIV/0!</v>
      </c>
      <c r="Z12" s="40">
        <v>0</v>
      </c>
      <c r="AA12" s="40">
        <v>0</v>
      </c>
      <c r="AB12" s="41" t="e">
        <f t="shared" si="11"/>
        <v>#DIV/0!</v>
      </c>
      <c r="AC12" s="40">
        <v>1</v>
      </c>
      <c r="AD12" s="40">
        <v>0</v>
      </c>
      <c r="AE12" s="41">
        <f t="shared" si="12"/>
        <v>0</v>
      </c>
      <c r="AF12" s="40">
        <v>0</v>
      </c>
      <c r="AG12" s="40">
        <v>0</v>
      </c>
      <c r="AH12" s="41" t="e">
        <f t="shared" si="13"/>
        <v>#DIV/0!</v>
      </c>
      <c r="AI12" s="40">
        <v>0</v>
      </c>
      <c r="AJ12" s="40">
        <v>0</v>
      </c>
      <c r="AK12" s="41" t="e">
        <f t="shared" si="14"/>
        <v>#DIV/0!</v>
      </c>
      <c r="AL12" s="40">
        <v>0</v>
      </c>
      <c r="AM12" s="40">
        <v>0</v>
      </c>
      <c r="AN12" s="41" t="e">
        <f t="shared" si="15"/>
        <v>#DIV/0!</v>
      </c>
      <c r="AO12" s="40">
        <v>0</v>
      </c>
      <c r="AP12" s="40">
        <v>0</v>
      </c>
      <c r="AQ12" s="41" t="e">
        <f t="shared" si="16"/>
        <v>#DIV/0!</v>
      </c>
      <c r="AR12" s="40">
        <v>0</v>
      </c>
      <c r="AS12" s="40">
        <v>0</v>
      </c>
      <c r="AT12" s="41" t="e">
        <f t="shared" si="17"/>
        <v>#DIV/0!</v>
      </c>
      <c r="AU12" s="75">
        <f t="shared" si="18"/>
        <v>1</v>
      </c>
      <c r="AV12" s="42">
        <f t="shared" si="19"/>
        <v>0</v>
      </c>
      <c r="AW12" s="43">
        <f t="shared" si="2"/>
        <v>0</v>
      </c>
      <c r="AX12" s="76">
        <f t="shared" si="3"/>
        <v>0</v>
      </c>
      <c r="AY12" s="19" t="s">
        <v>465</v>
      </c>
      <c r="AZ12" s="20" t="s">
        <v>466</v>
      </c>
      <c r="BA12" s="154" t="s">
        <v>651</v>
      </c>
      <c r="BB12" s="333" t="s">
        <v>554</v>
      </c>
      <c r="BC12" s="156">
        <v>0</v>
      </c>
      <c r="BD12" s="157">
        <v>0</v>
      </c>
      <c r="BE12" s="19" t="s">
        <v>546</v>
      </c>
      <c r="BF12" s="20" t="s">
        <v>547</v>
      </c>
      <c r="BG12" s="154" t="s">
        <v>660</v>
      </c>
      <c r="BH12" s="339" t="s">
        <v>620</v>
      </c>
      <c r="BI12" s="279">
        <f t="shared" si="4"/>
        <v>0</v>
      </c>
      <c r="BJ12" s="280">
        <f t="shared" si="5"/>
        <v>0</v>
      </c>
      <c r="BK12" s="102"/>
      <c r="BL12" s="45"/>
      <c r="BM12" s="45"/>
      <c r="BN12" s="45"/>
      <c r="BO12" s="26"/>
    </row>
    <row r="13" spans="1:67" ht="123.4" customHeight="1" x14ac:dyDescent="0.2">
      <c r="A13" s="437"/>
      <c r="B13" s="147" t="s">
        <v>358</v>
      </c>
      <c r="C13" s="103" t="s">
        <v>359</v>
      </c>
      <c r="D13" s="78" t="s">
        <v>360</v>
      </c>
      <c r="E13" s="78" t="s">
        <v>80</v>
      </c>
      <c r="F13" s="78" t="s">
        <v>81</v>
      </c>
      <c r="G13" s="78" t="s">
        <v>361</v>
      </c>
      <c r="H13" s="104">
        <v>45754</v>
      </c>
      <c r="I13" s="105">
        <v>45596</v>
      </c>
      <c r="J13" s="39">
        <f>PTEP!$G$13/PTEP!$D$13</f>
        <v>1.4084507042253521E-2</v>
      </c>
      <c r="K13" s="18">
        <v>0</v>
      </c>
      <c r="L13" s="18">
        <v>0</v>
      </c>
      <c r="M13" s="124" t="e">
        <f t="shared" si="6"/>
        <v>#DIV/0!</v>
      </c>
      <c r="N13" s="18">
        <v>0</v>
      </c>
      <c r="O13" s="18">
        <v>0</v>
      </c>
      <c r="P13" s="124" t="e">
        <f t="shared" si="7"/>
        <v>#DIV/0!</v>
      </c>
      <c r="Q13" s="18">
        <v>0</v>
      </c>
      <c r="R13" s="18">
        <v>0</v>
      </c>
      <c r="S13" s="124" t="e">
        <f t="shared" si="8"/>
        <v>#DIV/0!</v>
      </c>
      <c r="T13" s="40">
        <v>0</v>
      </c>
      <c r="U13" s="40">
        <v>0</v>
      </c>
      <c r="V13" s="41" t="e">
        <f t="shared" si="9"/>
        <v>#DIV/0!</v>
      </c>
      <c r="W13" s="40">
        <v>0</v>
      </c>
      <c r="X13" s="40">
        <v>0</v>
      </c>
      <c r="Y13" s="41" t="e">
        <f t="shared" si="10"/>
        <v>#DIV/0!</v>
      </c>
      <c r="Z13" s="40">
        <v>0</v>
      </c>
      <c r="AA13" s="40">
        <v>0</v>
      </c>
      <c r="AB13" s="41" t="e">
        <f t="shared" si="11"/>
        <v>#DIV/0!</v>
      </c>
      <c r="AC13" s="40">
        <v>1</v>
      </c>
      <c r="AD13" s="40">
        <v>0</v>
      </c>
      <c r="AE13" s="41">
        <f t="shared" si="12"/>
        <v>0</v>
      </c>
      <c r="AF13" s="40">
        <v>0</v>
      </c>
      <c r="AG13" s="40">
        <v>0</v>
      </c>
      <c r="AH13" s="41" t="e">
        <f t="shared" si="13"/>
        <v>#DIV/0!</v>
      </c>
      <c r="AI13" s="40">
        <v>0</v>
      </c>
      <c r="AJ13" s="40">
        <v>0</v>
      </c>
      <c r="AK13" s="41" t="e">
        <f t="shared" si="14"/>
        <v>#DIV/0!</v>
      </c>
      <c r="AL13" s="40">
        <v>0</v>
      </c>
      <c r="AM13" s="40">
        <v>0</v>
      </c>
      <c r="AN13" s="41" t="e">
        <f t="shared" si="15"/>
        <v>#DIV/0!</v>
      </c>
      <c r="AO13" s="40">
        <v>0</v>
      </c>
      <c r="AP13" s="40">
        <v>0</v>
      </c>
      <c r="AQ13" s="41" t="e">
        <f t="shared" si="16"/>
        <v>#DIV/0!</v>
      </c>
      <c r="AR13" s="40">
        <v>0</v>
      </c>
      <c r="AS13" s="40">
        <v>0</v>
      </c>
      <c r="AT13" s="41" t="e">
        <f t="shared" si="17"/>
        <v>#DIV/0!</v>
      </c>
      <c r="AU13" s="75">
        <f t="shared" si="18"/>
        <v>1</v>
      </c>
      <c r="AV13" s="42">
        <f t="shared" si="19"/>
        <v>0</v>
      </c>
      <c r="AW13" s="43">
        <f t="shared" si="2"/>
        <v>0</v>
      </c>
      <c r="AX13" s="76">
        <f t="shared" si="3"/>
        <v>0</v>
      </c>
      <c r="AY13" s="19" t="s">
        <v>467</v>
      </c>
      <c r="AZ13" s="20" t="s">
        <v>468</v>
      </c>
      <c r="BA13" s="154" t="s">
        <v>683</v>
      </c>
      <c r="BB13" s="333" t="s">
        <v>554</v>
      </c>
      <c r="BC13" s="156">
        <v>0</v>
      </c>
      <c r="BD13" s="157">
        <v>0</v>
      </c>
      <c r="BE13" s="19" t="s">
        <v>544</v>
      </c>
      <c r="BF13" s="20" t="s">
        <v>545</v>
      </c>
      <c r="BG13" s="154" t="s">
        <v>660</v>
      </c>
      <c r="BH13" s="339" t="s">
        <v>620</v>
      </c>
      <c r="BI13" s="279">
        <f t="shared" si="4"/>
        <v>0</v>
      </c>
      <c r="BJ13" s="280">
        <f t="shared" si="5"/>
        <v>0</v>
      </c>
      <c r="BK13" s="102"/>
      <c r="BL13" s="45"/>
      <c r="BM13" s="45"/>
      <c r="BN13" s="45"/>
      <c r="BO13" s="26"/>
    </row>
    <row r="14" spans="1:67" ht="120" customHeight="1" thickBot="1" x14ac:dyDescent="0.25">
      <c r="A14" s="438"/>
      <c r="B14" s="148" t="s">
        <v>362</v>
      </c>
      <c r="C14" s="106" t="s">
        <v>363</v>
      </c>
      <c r="D14" s="107" t="s">
        <v>364</v>
      </c>
      <c r="E14" s="107" t="s">
        <v>80</v>
      </c>
      <c r="F14" s="107" t="s">
        <v>81</v>
      </c>
      <c r="G14" s="108" t="s">
        <v>365</v>
      </c>
      <c r="H14" s="109">
        <v>45754</v>
      </c>
      <c r="I14" s="110">
        <v>46022</v>
      </c>
      <c r="J14" s="39">
        <f>PTEP!$G$13/PTEP!$D$13</f>
        <v>1.4084507042253521E-2</v>
      </c>
      <c r="K14" s="18">
        <v>0</v>
      </c>
      <c r="L14" s="18">
        <v>0</v>
      </c>
      <c r="M14" s="124" t="e">
        <f t="shared" si="6"/>
        <v>#DIV/0!</v>
      </c>
      <c r="N14" s="18">
        <v>0</v>
      </c>
      <c r="O14" s="18">
        <v>0</v>
      </c>
      <c r="P14" s="124" t="e">
        <f t="shared" si="7"/>
        <v>#DIV/0!</v>
      </c>
      <c r="Q14" s="18">
        <v>0</v>
      </c>
      <c r="R14" s="18">
        <v>0</v>
      </c>
      <c r="S14" s="124" t="e">
        <f t="shared" si="8"/>
        <v>#DIV/0!</v>
      </c>
      <c r="T14" s="40">
        <v>0</v>
      </c>
      <c r="U14" s="40">
        <v>0</v>
      </c>
      <c r="V14" s="41" t="e">
        <f t="shared" si="9"/>
        <v>#DIV/0!</v>
      </c>
      <c r="W14" s="40">
        <v>0</v>
      </c>
      <c r="X14" s="40">
        <v>0</v>
      </c>
      <c r="Y14" s="41" t="e">
        <f t="shared" si="10"/>
        <v>#DIV/0!</v>
      </c>
      <c r="Z14" s="40">
        <v>0</v>
      </c>
      <c r="AA14" s="40">
        <v>0</v>
      </c>
      <c r="AB14" s="41" t="e">
        <f t="shared" si="11"/>
        <v>#DIV/0!</v>
      </c>
      <c r="AC14" s="40">
        <v>5</v>
      </c>
      <c r="AD14" s="40">
        <v>0</v>
      </c>
      <c r="AE14" s="41">
        <f t="shared" si="12"/>
        <v>0</v>
      </c>
      <c r="AF14" s="40">
        <v>0</v>
      </c>
      <c r="AG14" s="40">
        <v>0</v>
      </c>
      <c r="AH14" s="41" t="e">
        <f t="shared" si="13"/>
        <v>#DIV/0!</v>
      </c>
      <c r="AI14" s="40">
        <v>0</v>
      </c>
      <c r="AJ14" s="40">
        <v>0</v>
      </c>
      <c r="AK14" s="41" t="e">
        <f t="shared" si="14"/>
        <v>#DIV/0!</v>
      </c>
      <c r="AL14" s="40">
        <v>0</v>
      </c>
      <c r="AM14" s="40">
        <v>0</v>
      </c>
      <c r="AN14" s="41" t="e">
        <f t="shared" si="15"/>
        <v>#DIV/0!</v>
      </c>
      <c r="AO14" s="40">
        <v>0</v>
      </c>
      <c r="AP14" s="40">
        <v>0</v>
      </c>
      <c r="AQ14" s="41" t="e">
        <f t="shared" si="16"/>
        <v>#DIV/0!</v>
      </c>
      <c r="AR14" s="40">
        <v>0</v>
      </c>
      <c r="AS14" s="40">
        <v>0</v>
      </c>
      <c r="AT14" s="41" t="e">
        <f t="shared" si="17"/>
        <v>#DIV/0!</v>
      </c>
      <c r="AU14" s="75">
        <f t="shared" si="18"/>
        <v>5</v>
      </c>
      <c r="AV14" s="42">
        <f t="shared" si="19"/>
        <v>0</v>
      </c>
      <c r="AW14" s="43">
        <f t="shared" si="2"/>
        <v>0</v>
      </c>
      <c r="AX14" s="76">
        <f t="shared" si="3"/>
        <v>0</v>
      </c>
      <c r="AY14" s="19" t="s">
        <v>469</v>
      </c>
      <c r="AZ14" s="20" t="s">
        <v>468</v>
      </c>
      <c r="BA14" s="154" t="s">
        <v>684</v>
      </c>
      <c r="BB14" s="333" t="s">
        <v>554</v>
      </c>
      <c r="BC14" s="156">
        <v>0</v>
      </c>
      <c r="BD14" s="157">
        <v>0</v>
      </c>
      <c r="BE14" s="19" t="s">
        <v>551</v>
      </c>
      <c r="BF14" s="20" t="s">
        <v>543</v>
      </c>
      <c r="BG14" s="154" t="s">
        <v>660</v>
      </c>
      <c r="BH14" s="339" t="s">
        <v>620</v>
      </c>
      <c r="BI14" s="279">
        <f t="shared" si="4"/>
        <v>0</v>
      </c>
      <c r="BJ14" s="280">
        <f t="shared" si="5"/>
        <v>0</v>
      </c>
      <c r="BK14" s="102"/>
      <c r="BL14" s="45"/>
      <c r="BM14" s="45"/>
      <c r="BN14" s="45"/>
      <c r="BO14" s="26"/>
    </row>
    <row r="15" spans="1:67" ht="18" x14ac:dyDescent="0.2">
      <c r="AX15" s="111"/>
      <c r="AY15" s="112"/>
      <c r="AZ15" s="101"/>
      <c r="BA15" s="101"/>
      <c r="BB15" s="101"/>
      <c r="BC15" s="101"/>
      <c r="BD15" s="101"/>
      <c r="BE15" s="101"/>
      <c r="BF15" s="101"/>
      <c r="BK15" s="102"/>
      <c r="BL15" s="45"/>
      <c r="BM15" s="45"/>
      <c r="BN15" s="45"/>
      <c r="BO15" s="26"/>
    </row>
  </sheetData>
  <autoFilter ref="A4:BO14" xr:uid="{00000000-0001-0000-0500-000000000000}"/>
  <mergeCells count="35">
    <mergeCell ref="BM2:BN2"/>
    <mergeCell ref="BM3:BN3"/>
    <mergeCell ref="BK2:BL2"/>
    <mergeCell ref="BK3:BL3"/>
    <mergeCell ref="BA2:BD2"/>
    <mergeCell ref="BA3:BA4"/>
    <mergeCell ref="BB3:BB4"/>
    <mergeCell ref="BC3:BD3"/>
    <mergeCell ref="BG2:BJ2"/>
    <mergeCell ref="BG3:BG4"/>
    <mergeCell ref="BH3:BH4"/>
    <mergeCell ref="BI3:BJ3"/>
    <mergeCell ref="BE3:BF3"/>
    <mergeCell ref="BE2:BF2"/>
    <mergeCell ref="AO2:AQ3"/>
    <mergeCell ref="AR2:AT3"/>
    <mergeCell ref="AU2:AV3"/>
    <mergeCell ref="AW2:AX2"/>
    <mergeCell ref="AY3:AZ3"/>
    <mergeCell ref="AY2:AZ2"/>
    <mergeCell ref="Z2:AB3"/>
    <mergeCell ref="AC2:AE3"/>
    <mergeCell ref="AF2:AH3"/>
    <mergeCell ref="AI2:AK3"/>
    <mergeCell ref="AL2:AN3"/>
    <mergeCell ref="K2:M3"/>
    <mergeCell ref="N2:P3"/>
    <mergeCell ref="Q2:S3"/>
    <mergeCell ref="T2:V3"/>
    <mergeCell ref="W2:Y3"/>
    <mergeCell ref="A5:A9"/>
    <mergeCell ref="A10:A11"/>
    <mergeCell ref="B1:I1"/>
    <mergeCell ref="A3:J3"/>
    <mergeCell ref="A12:A14"/>
  </mergeCells>
  <conditionalFormatting sqref="K5:L14">
    <cfRule type="cellIs" dxfId="23" priority="164" operator="between">
      <formula>1</formula>
      <formula>5</formula>
    </cfRule>
  </conditionalFormatting>
  <conditionalFormatting sqref="L5:L14">
    <cfRule type="cellIs" dxfId="22" priority="163" operator="between">
      <formula>1</formula>
      <formula>5</formula>
    </cfRule>
  </conditionalFormatting>
  <conditionalFormatting sqref="N5:O14">
    <cfRule type="cellIs" dxfId="21" priority="161" operator="between">
      <formula>1</formula>
      <formula>5</formula>
    </cfRule>
  </conditionalFormatting>
  <conditionalFormatting sqref="O5:O14">
    <cfRule type="cellIs" dxfId="20" priority="160" operator="between">
      <formula>1</formula>
      <formula>5</formula>
    </cfRule>
  </conditionalFormatting>
  <conditionalFormatting sqref="Q5:R14">
    <cfRule type="cellIs" dxfId="19" priority="158" operator="between">
      <formula>1</formula>
      <formula>5</formula>
    </cfRule>
  </conditionalFormatting>
  <conditionalFormatting sqref="R5:R14">
    <cfRule type="cellIs" dxfId="18" priority="157" operator="between">
      <formula>1</formula>
      <formula>5</formula>
    </cfRule>
  </conditionalFormatting>
  <conditionalFormatting sqref="T5:U14">
    <cfRule type="cellIs" dxfId="17" priority="26" operator="between">
      <formula>1</formula>
      <formula>5</formula>
    </cfRule>
  </conditionalFormatting>
  <conditionalFormatting sqref="U5:U14">
    <cfRule type="cellIs" dxfId="16" priority="25" operator="between">
      <formula>1</formula>
      <formula>5</formula>
    </cfRule>
  </conditionalFormatting>
  <conditionalFormatting sqref="W5:X14">
    <cfRule type="cellIs" dxfId="15" priority="23" operator="between">
      <formula>1</formula>
      <formula>5</formula>
    </cfRule>
  </conditionalFormatting>
  <conditionalFormatting sqref="X5:X14">
    <cfRule type="cellIs" dxfId="14" priority="22" operator="between">
      <formula>1</formula>
      <formula>5</formula>
    </cfRule>
  </conditionalFormatting>
  <conditionalFormatting sqref="Z5:AA14">
    <cfRule type="cellIs" dxfId="13" priority="20" operator="between">
      <formula>1</formula>
      <formula>5</formula>
    </cfRule>
  </conditionalFormatting>
  <conditionalFormatting sqref="AA5:AA14">
    <cfRule type="cellIs" dxfId="12" priority="19" operator="between">
      <formula>1</formula>
      <formula>5</formula>
    </cfRule>
  </conditionalFormatting>
  <conditionalFormatting sqref="AC5:AD14">
    <cfRule type="cellIs" dxfId="11" priority="17" operator="between">
      <formula>1</formula>
      <formula>5</formula>
    </cfRule>
  </conditionalFormatting>
  <conditionalFormatting sqref="AD5:AD14">
    <cfRule type="cellIs" dxfId="10" priority="16" operator="between">
      <formula>1</formula>
      <formula>5</formula>
    </cfRule>
  </conditionalFormatting>
  <conditionalFormatting sqref="AF5:AG14">
    <cfRule type="cellIs" dxfId="9" priority="14" operator="between">
      <formula>1</formula>
      <formula>5</formula>
    </cfRule>
  </conditionalFormatting>
  <conditionalFormatting sqref="AG5:AG14">
    <cfRule type="cellIs" dxfId="8" priority="13" operator="between">
      <formula>1</formula>
      <formula>5</formula>
    </cfRule>
  </conditionalFormatting>
  <conditionalFormatting sqref="AI5:AJ14">
    <cfRule type="cellIs" dxfId="7" priority="11" operator="between">
      <formula>1</formula>
      <formula>5</formula>
    </cfRule>
  </conditionalFormatting>
  <conditionalFormatting sqref="AJ5:AJ14">
    <cfRule type="cellIs" dxfId="6" priority="10" operator="between">
      <formula>1</formula>
      <formula>5</formula>
    </cfRule>
  </conditionalFormatting>
  <conditionalFormatting sqref="AL5:AM14">
    <cfRule type="cellIs" dxfId="5" priority="8" operator="between">
      <formula>1</formula>
      <formula>5</formula>
    </cfRule>
  </conditionalFormatting>
  <conditionalFormatting sqref="AM5:AM14">
    <cfRule type="cellIs" dxfId="4" priority="7" operator="between">
      <formula>1</formula>
      <formula>5</formula>
    </cfRule>
  </conditionalFormatting>
  <conditionalFormatting sqref="AO5:AP14">
    <cfRule type="cellIs" dxfId="3" priority="5" operator="between">
      <formula>1</formula>
      <formula>5</formula>
    </cfRule>
  </conditionalFormatting>
  <conditionalFormatting sqref="AP5:AP14">
    <cfRule type="cellIs" dxfId="2" priority="4" operator="between">
      <formula>1</formula>
      <formula>5</formula>
    </cfRule>
  </conditionalFormatting>
  <conditionalFormatting sqref="AR5:AS14">
    <cfRule type="cellIs" dxfId="1" priority="2" operator="between">
      <formula>1</formula>
      <formula>5</formula>
    </cfRule>
  </conditionalFormatting>
  <conditionalFormatting sqref="AS5:AS14">
    <cfRule type="cellIs" dxfId="0" priority="1" operator="between">
      <formula>1</formula>
      <formula>5</formula>
    </cfRule>
  </conditionalFormatting>
  <pageMargins left="0.70866141732283472" right="0.70866141732283472" top="0.74803149606299213" bottom="0.74803149606299213" header="0.31496062992125984" footer="0.31496062992125984"/>
  <pageSetup paperSize="9" scale="10" orientation="portrait" r:id="rId1"/>
  <headerFooter>
    <oddFooter>&amp;R&amp;G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4f3693-2a6f-4e84-bdd5-9ed64d0d3018">
      <Terms xmlns="http://schemas.microsoft.com/office/infopath/2007/PartnerControls"/>
    </lcf76f155ced4ddcb4097134ff3c332f>
    <TaxCatchAll xmlns="95222908-3492-4fb1-8c0b-2d69d8b95be4" xsi:nil="true"/>
    <_ip_UnifiedCompliancePolicyUIAction xmlns="http://schemas.microsoft.com/sharepoint/v3" xsi:nil="true"/>
    <_ip_UnifiedCompliancePolicyProperties xmlns="http://schemas.microsoft.com/sharepoint/v3" xsi:nil="true"/>
    <Fecha xmlns="954f3693-2a6f-4e84-bdd5-9ed64d0d3018" xsi:nil="true"/>
  </documentManagement>
</p:properties>
</file>

<file path=customXml/itemProps1.xml><?xml version="1.0" encoding="utf-8"?>
<ds:datastoreItem xmlns:ds="http://schemas.openxmlformats.org/officeDocument/2006/customXml" ds:itemID="{ABE5FCC0-CFE9-4D2F-B07B-3115C0A25B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54EF419-29B2-4DBC-BDC8-CD3528E32FCF}">
  <ds:schemaRefs>
    <ds:schemaRef ds:uri="http://schemas.microsoft.com/sharepoint/v3/contenttype/forms"/>
  </ds:schemaRefs>
</ds:datastoreItem>
</file>

<file path=customXml/itemProps3.xml><?xml version="1.0" encoding="utf-8"?>
<ds:datastoreItem xmlns:ds="http://schemas.openxmlformats.org/officeDocument/2006/customXml" ds:itemID="{3BBF46C5-864C-465A-B142-8CE63369E85E}">
  <ds:schemaRefs>
    <ds:schemaRef ds:uri="http://schemas.microsoft.com/office/2006/metadata/properties"/>
    <ds:schemaRef ds:uri="http://schemas.microsoft.com/office/infopath/2007/PartnerControls"/>
    <ds:schemaRef ds:uri="954f3693-2a6f-4e84-bdd5-9ed64d0d3018"/>
    <ds:schemaRef ds:uri="95222908-3492-4fb1-8c0b-2d69d8b95be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PTEP</vt:lpstr>
      <vt:lpstr>Instrucciones</vt:lpstr>
      <vt:lpstr>1. ADMINISTRACIÓN DE RIESGOS</vt:lpstr>
      <vt:lpstr>2. REDES Y ARTICULACIÓN</vt:lpstr>
      <vt:lpstr>3. MODELO DE ESTADO ABIERTO</vt:lpstr>
      <vt:lpstr>4. INICIATIVAS ADICIONALES</vt:lpstr>
      <vt:lpstr>PTEP!Área_de_impresión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Marcela Torres Avella</dc:creator>
  <cp:keywords/>
  <dc:description/>
  <cp:lastModifiedBy>Andrea del Pilar Alejo Ruiz</cp:lastModifiedBy>
  <cp:revision/>
  <dcterms:created xsi:type="dcterms:W3CDTF">2023-09-18T18:26:15Z</dcterms:created>
  <dcterms:modified xsi:type="dcterms:W3CDTF">2025-07-26T01:41:34Z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