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omments8.xml" ContentType="application/vnd.openxmlformats-officedocument.spreadsheetml.comments+xml"/>
  <Override PartName="/xl/drawings/drawing14.xml" ContentType="application/vnd.openxmlformats-officedocument.drawing+xml"/>
  <Override PartName="/xl/comments9.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https://scjgovcol-my.sharepoint.com/personal/karol_parraga_scj_gov_co1/Documents/OCI-SCJ KAROL/2025/Seg_PTEP/III_Ter_Cuat_2024/"/>
    </mc:Choice>
  </mc:AlternateContent>
  <xr:revisionPtr revIDLastSave="0" documentId="8_{3029F7EE-D2EB-414D-9039-5701CD4D8859}" xr6:coauthVersionLast="47" xr6:coauthVersionMax="47" xr10:uidLastSave="{00000000-0000-0000-0000-000000000000}"/>
  <bookViews>
    <workbookView xWindow="-108" yWindow="-108" windowWidth="23256" windowHeight="12456" tabRatio="934" firstSheet="10" activeTab="11" xr2:uid="{00000000-000D-0000-FFFF-FFFF00000000}"/>
  </bookViews>
  <sheets>
    <sheet name="SDSCJ" sheetId="18" state="hidden" r:id="rId1"/>
    <sheet name="Componente PAAC" sheetId="19" state="hidden" r:id="rId2"/>
    <sheet name="INSTRUCCIONES DE DILIGENCIAM" sheetId="16" state="hidden" r:id="rId3"/>
    <sheet name="IDENTIFICACIÓN DEL RC" sheetId="4" state="hidden" r:id="rId4"/>
    <sheet name="MAPA RESUMEN OAP" sheetId="9" state="hidden" r:id="rId5"/>
    <sheet name="CAUSA-CONSECUENCIA" sheetId="17" state="hidden" r:id="rId6"/>
    <sheet name="DEFINICIÓN DEL RC" sheetId="1" state="hidden" r:id="rId7"/>
    <sheet name="CALIFICACION DE IMPACTO" sheetId="12" state="hidden" r:id="rId8"/>
    <sheet name="ANÁLISIS DEL RC" sheetId="5" state="hidden" r:id="rId9"/>
    <sheet name="CONTROL DEL RC_SEGUIMIENTO" sheetId="24" state="hidden" r:id="rId10"/>
    <sheet name="Matriz seguimiento MRC" sheetId="22" r:id="rId11"/>
    <sheet name="Evaluación controles " sheetId="23" r:id="rId12"/>
    <sheet name="CONTROL DEL RC" sheetId="7" state="hidden" r:id="rId13"/>
    <sheet name="VALORACIÓN DEL RC CON CONTROL" sheetId="8" state="hidden" r:id="rId14"/>
    <sheet name="TRATAMIENTO DE RIESGO RESIDUAL " sheetId="13" state="hidden" r:id="rId15"/>
    <sheet name="CONTROL DE CAMBIOS" sheetId="10" state="hidden" r:id="rId16"/>
    <sheet name="TABLA DE INFORMACIÓN" sheetId="2" state="hidden" r:id="rId17"/>
  </sheets>
  <externalReferences>
    <externalReference r:id="rId18"/>
    <externalReference r:id="rId19"/>
  </externalReferences>
  <definedNames>
    <definedName name="_xlnm._FilterDatabase" localSheetId="8" hidden="1">'ANÁLISIS DEL RC'!$A$5:$G$5</definedName>
    <definedName name="_xlnm._FilterDatabase" localSheetId="1" hidden="1">'Componente PAAC'!$B$4:$J$13</definedName>
    <definedName name="_xlnm._FilterDatabase" localSheetId="12" hidden="1">'CONTROL DEL RC'!$A$5:$R$26</definedName>
    <definedName name="_xlnm._FilterDatabase" localSheetId="9" hidden="1">'CONTROL DEL RC_SEGUIMIENTO'!$A$5:$B$46</definedName>
    <definedName name="_xlnm._FilterDatabase" localSheetId="6" hidden="1">'DEFINICIÓN DEL RC'!$A$5:$G$5</definedName>
    <definedName name="_xlnm._FilterDatabase" localSheetId="11" hidden="1">'Evaluación controles '!$A$5:$J$5</definedName>
    <definedName name="_xlnm._FilterDatabase" localSheetId="3" hidden="1">'IDENTIFICACIÓN DEL RC'!$B$5:$F$23</definedName>
    <definedName name="_xlnm._FilterDatabase" localSheetId="4" hidden="1">'MAPA RESUMEN OAP'!$A$6:$P$45</definedName>
    <definedName name="_xlnm._FilterDatabase" localSheetId="10" hidden="1">'Matriz seguimiento MRC'!$AP$14:$AP$42</definedName>
    <definedName name="_xlnm._FilterDatabase" localSheetId="14" hidden="1">'TRATAMIENTO DE RIESGO RESIDUAL '!$A$6:$I$6</definedName>
    <definedName name="_xlnm._FilterDatabase" localSheetId="13" hidden="1">'VALORACIÓN DEL RC CON CONTROL'!$A$5:$G$6</definedName>
    <definedName name="Afectación_Económica">#REF!</definedName>
    <definedName name="_xlnm.Print_Area" localSheetId="8">'ANÁLISIS DEL RC'!$A$1:$G$32</definedName>
    <definedName name="_xlnm.Print_Area" localSheetId="1">'Componente PAAC'!$B$1:$O$24</definedName>
    <definedName name="_xlnm.Print_Area" localSheetId="9">'CONTROL DEL RC_SEGUIMIENTO'!$A$1:$R$46</definedName>
    <definedName name="_xlnm.Print_Area" localSheetId="6">'DEFINICIÓN DEL RC'!$A$1:$G$32</definedName>
    <definedName name="_xlnm.Print_Area" localSheetId="3">'IDENTIFICACIÓN DEL RC'!$B$1:$J$32</definedName>
    <definedName name="_xlnm.Print_Area" localSheetId="2">'INSTRUCCIONES DE DILIGENCIAM'!$A$1:$S$8</definedName>
    <definedName name="_xlnm.Print_Area" localSheetId="4">'MAPA RESUMEN OAP'!$A$1:$P$47</definedName>
    <definedName name="_xlnm.Print_Area" localSheetId="14">'TRATAMIENTO DE RIESGO RESIDUAL '!$A$1:$I$33</definedName>
    <definedName name="_xlnm.Print_Area" localSheetId="13">'VALORACIÓN DEL RC CON CONTROL'!$A$1:$G$33</definedName>
    <definedName name="Definicion_tratamiento" localSheetId="9">#REF!</definedName>
    <definedName name="Definicion_tratamiento">#REF!</definedName>
    <definedName name="Plan_accion" localSheetId="9">#REF!</definedName>
    <definedName name="Plan_accion">#REF!</definedName>
    <definedName name="Plan_acción" localSheetId="9">#REF!</definedName>
    <definedName name="Plan_acción">#REF!</definedName>
    <definedName name="Plan_de_acción">#REF!</definedName>
    <definedName name="Reputacional">#REF!</definedName>
    <definedName name="Tipo">#REF!</definedName>
    <definedName name="_xlnm.Print_Titles" localSheetId="14">'TRATAMIENTO DE RIESGO RESIDUAL '!$3:$6</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26" i="22" l="1"/>
  <c r="AP25" i="22"/>
  <c r="AP22" i="22"/>
  <c r="AP18" i="22"/>
  <c r="AP28" i="22"/>
  <c r="AP24" i="22"/>
  <c r="AP23" i="22"/>
  <c r="AP21" i="22"/>
  <c r="AP20" i="22"/>
  <c r="C46" i="23"/>
  <c r="B46" i="23"/>
  <c r="N46" i="24" l="1"/>
  <c r="O46" i="24" s="1"/>
  <c r="Q46" i="24" s="1"/>
  <c r="R46" i="24" s="1"/>
  <c r="C46" i="24"/>
  <c r="B46" i="24"/>
  <c r="N45" i="24"/>
  <c r="O45" i="24" s="1"/>
  <c r="Q45" i="24" s="1"/>
  <c r="R45" i="24" s="1"/>
  <c r="C45" i="24"/>
  <c r="B45" i="24"/>
  <c r="N44" i="24"/>
  <c r="O44" i="24" s="1"/>
  <c r="Q44" i="24" s="1"/>
  <c r="R44" i="24" s="1"/>
  <c r="C44" i="24"/>
  <c r="B44" i="24"/>
  <c r="N43" i="24"/>
  <c r="O43" i="24" s="1"/>
  <c r="Q43" i="24" s="1"/>
  <c r="R43" i="24" s="1"/>
  <c r="C43" i="24"/>
  <c r="B43" i="24"/>
  <c r="N42" i="24"/>
  <c r="O42" i="24" s="1"/>
  <c r="Q42" i="24" s="1"/>
  <c r="R42" i="24" s="1"/>
  <c r="C42" i="24"/>
  <c r="B42" i="24"/>
  <c r="N41" i="24"/>
  <c r="O41" i="24" s="1"/>
  <c r="Q41" i="24" s="1"/>
  <c r="R41" i="24" s="1"/>
  <c r="C41" i="24"/>
  <c r="B41" i="24"/>
  <c r="N40" i="24"/>
  <c r="O40" i="24" s="1"/>
  <c r="Q40" i="24" s="1"/>
  <c r="R40" i="24" s="1"/>
  <c r="C40" i="24"/>
  <c r="B40" i="24"/>
  <c r="N39" i="24"/>
  <c r="O39" i="24" s="1"/>
  <c r="Q39" i="24" s="1"/>
  <c r="R39" i="24" s="1"/>
  <c r="C39" i="24"/>
  <c r="B39" i="24"/>
  <c r="N38" i="24"/>
  <c r="O38" i="24" s="1"/>
  <c r="Q38" i="24" s="1"/>
  <c r="R38" i="24" s="1"/>
  <c r="C38" i="24"/>
  <c r="B38" i="24"/>
  <c r="N37" i="24"/>
  <c r="O37" i="24" s="1"/>
  <c r="Q37" i="24" s="1"/>
  <c r="R37" i="24" s="1"/>
  <c r="C37" i="24"/>
  <c r="B37" i="24"/>
  <c r="N36" i="24"/>
  <c r="O36" i="24" s="1"/>
  <c r="Q36" i="24" s="1"/>
  <c r="R36" i="24" s="1"/>
  <c r="C36" i="24"/>
  <c r="B36" i="24"/>
  <c r="N35" i="24"/>
  <c r="O35" i="24" s="1"/>
  <c r="Q35" i="24" s="1"/>
  <c r="R35" i="24" s="1"/>
  <c r="C35" i="24"/>
  <c r="B35" i="24"/>
  <c r="N34" i="24"/>
  <c r="O34" i="24" s="1"/>
  <c r="Q34" i="24" s="1"/>
  <c r="R34" i="24" s="1"/>
  <c r="C34" i="24"/>
  <c r="B34" i="24"/>
  <c r="N33" i="24"/>
  <c r="O33" i="24" s="1"/>
  <c r="Q33" i="24" s="1"/>
  <c r="R33" i="24" s="1"/>
  <c r="C33" i="24"/>
  <c r="B33" i="24"/>
  <c r="N32" i="24"/>
  <c r="O32" i="24" s="1"/>
  <c r="Q32" i="24" s="1"/>
  <c r="R32" i="24" s="1"/>
  <c r="C32" i="24"/>
  <c r="B32" i="24"/>
  <c r="N31" i="24"/>
  <c r="O31" i="24" s="1"/>
  <c r="Q31" i="24" s="1"/>
  <c r="R31" i="24" s="1"/>
  <c r="C31" i="24"/>
  <c r="B31" i="24"/>
  <c r="N30" i="24"/>
  <c r="O30" i="24" s="1"/>
  <c r="Q30" i="24" s="1"/>
  <c r="R30" i="24" s="1"/>
  <c r="C30" i="24"/>
  <c r="B30" i="24"/>
  <c r="N29" i="24"/>
  <c r="O29" i="24" s="1"/>
  <c r="Q29" i="24" s="1"/>
  <c r="R29" i="24" s="1"/>
  <c r="C29" i="24"/>
  <c r="B29" i="24"/>
  <c r="N28" i="24"/>
  <c r="O28" i="24" s="1"/>
  <c r="Q28" i="24" s="1"/>
  <c r="R28" i="24" s="1"/>
  <c r="C28" i="24"/>
  <c r="B28" i="24"/>
  <c r="N27" i="24"/>
  <c r="O27" i="24" s="1"/>
  <c r="Q27" i="24" s="1"/>
  <c r="R27" i="24" s="1"/>
  <c r="C27" i="24"/>
  <c r="B27" i="24"/>
  <c r="N26" i="24"/>
  <c r="O26" i="24" s="1"/>
  <c r="Q26" i="24" s="1"/>
  <c r="R26" i="24" s="1"/>
  <c r="C26" i="24"/>
  <c r="B26" i="24"/>
  <c r="N25" i="24"/>
  <c r="O25" i="24" s="1"/>
  <c r="Q25" i="24" s="1"/>
  <c r="R25" i="24" s="1"/>
  <c r="C25" i="24"/>
  <c r="B25" i="24"/>
  <c r="N24" i="24"/>
  <c r="O24" i="24" s="1"/>
  <c r="Q24" i="24" s="1"/>
  <c r="R24" i="24" s="1"/>
  <c r="C24" i="24"/>
  <c r="B24" i="24"/>
  <c r="N23" i="24"/>
  <c r="O23" i="24" s="1"/>
  <c r="Q23" i="24" s="1"/>
  <c r="R23" i="24" s="1"/>
  <c r="C23" i="24"/>
  <c r="B23" i="24"/>
  <c r="N22" i="24"/>
  <c r="O22" i="24" s="1"/>
  <c r="Q22" i="24" s="1"/>
  <c r="R22" i="24" s="1"/>
  <c r="C22" i="24"/>
  <c r="B22" i="24"/>
  <c r="N21" i="24"/>
  <c r="O21" i="24" s="1"/>
  <c r="Q21" i="24" s="1"/>
  <c r="R21" i="24" s="1"/>
  <c r="C21" i="24"/>
  <c r="B21" i="24"/>
  <c r="N20" i="24"/>
  <c r="O20" i="24" s="1"/>
  <c r="Q20" i="24" s="1"/>
  <c r="R20" i="24" s="1"/>
  <c r="C20" i="24"/>
  <c r="B20" i="24"/>
  <c r="N19" i="24"/>
  <c r="O19" i="24" s="1"/>
  <c r="Q19" i="24" s="1"/>
  <c r="R19" i="24" s="1"/>
  <c r="C19" i="24"/>
  <c r="B19" i="24"/>
  <c r="N18" i="24"/>
  <c r="O18" i="24" s="1"/>
  <c r="Q18" i="24" s="1"/>
  <c r="R18" i="24" s="1"/>
  <c r="C18" i="24"/>
  <c r="B18" i="24"/>
  <c r="N17" i="24"/>
  <c r="O17" i="24" s="1"/>
  <c r="Q17" i="24" s="1"/>
  <c r="R17" i="24" s="1"/>
  <c r="C17" i="24"/>
  <c r="B17" i="24"/>
  <c r="N16" i="24"/>
  <c r="O16" i="24" s="1"/>
  <c r="Q16" i="24" s="1"/>
  <c r="R16" i="24" s="1"/>
  <c r="C16" i="24"/>
  <c r="B16" i="24"/>
  <c r="N15" i="24"/>
  <c r="O15" i="24" s="1"/>
  <c r="Q15" i="24" s="1"/>
  <c r="R15" i="24" s="1"/>
  <c r="C15" i="24"/>
  <c r="B15" i="24"/>
  <c r="N14" i="24"/>
  <c r="O14" i="24" s="1"/>
  <c r="Q14" i="24" s="1"/>
  <c r="R14" i="24" s="1"/>
  <c r="C14" i="24"/>
  <c r="B14" i="24"/>
  <c r="N13" i="24"/>
  <c r="O13" i="24" s="1"/>
  <c r="Q13" i="24" s="1"/>
  <c r="R13" i="24" s="1"/>
  <c r="C13" i="24"/>
  <c r="B13" i="24"/>
  <c r="N12" i="24"/>
  <c r="O12" i="24" s="1"/>
  <c r="Q12" i="24" s="1"/>
  <c r="R12" i="24" s="1"/>
  <c r="C12" i="24"/>
  <c r="B12" i="24"/>
  <c r="N11" i="24"/>
  <c r="O11" i="24" s="1"/>
  <c r="Q11" i="24" s="1"/>
  <c r="R11" i="24" s="1"/>
  <c r="C11" i="24"/>
  <c r="B11" i="24"/>
  <c r="N10" i="24"/>
  <c r="O10" i="24" s="1"/>
  <c r="Q10" i="24" s="1"/>
  <c r="R10" i="24" s="1"/>
  <c r="C10" i="24"/>
  <c r="B10" i="24"/>
  <c r="N9" i="24"/>
  <c r="O9" i="24" s="1"/>
  <c r="Q9" i="24" s="1"/>
  <c r="R9" i="24" s="1"/>
  <c r="C9" i="24"/>
  <c r="B9" i="24"/>
  <c r="N8" i="24"/>
  <c r="O8" i="24" s="1"/>
  <c r="Q8" i="24" s="1"/>
  <c r="R8" i="24" s="1"/>
  <c r="C8" i="24"/>
  <c r="B8" i="24"/>
  <c r="N7" i="24"/>
  <c r="O7" i="24" s="1"/>
  <c r="Q7" i="24" s="1"/>
  <c r="R7" i="24" s="1"/>
  <c r="C7" i="24"/>
  <c r="B7" i="24"/>
  <c r="N6" i="24"/>
  <c r="O6" i="24" s="1"/>
  <c r="Q6" i="24" s="1"/>
  <c r="R6" i="24" s="1"/>
  <c r="C6" i="24"/>
  <c r="B6" i="24"/>
  <c r="C45" i="23" l="1"/>
  <c r="B45" i="23"/>
  <c r="C44" i="23"/>
  <c r="B44" i="23"/>
  <c r="C43" i="23"/>
  <c r="B43" i="23"/>
  <c r="C42" i="23"/>
  <c r="B42" i="23"/>
  <c r="C41" i="23"/>
  <c r="B41" i="23"/>
  <c r="C40" i="23"/>
  <c r="B40" i="23"/>
  <c r="C39" i="23"/>
  <c r="B39" i="23"/>
  <c r="C38" i="23"/>
  <c r="B38" i="23"/>
  <c r="C37" i="23"/>
  <c r="B37" i="23"/>
  <c r="C36" i="23"/>
  <c r="B36" i="23"/>
  <c r="C35" i="23"/>
  <c r="B35" i="23"/>
  <c r="C34" i="23"/>
  <c r="B34" i="23"/>
  <c r="C33" i="23"/>
  <c r="B33" i="23"/>
  <c r="C32" i="23"/>
  <c r="B32" i="23"/>
  <c r="C31" i="23"/>
  <c r="B31" i="23"/>
  <c r="C30" i="23"/>
  <c r="B30" i="23"/>
  <c r="C29" i="23"/>
  <c r="B29" i="23"/>
  <c r="C28" i="23"/>
  <c r="B28" i="23"/>
  <c r="C27" i="23"/>
  <c r="B27" i="23"/>
  <c r="C26" i="23"/>
  <c r="B26" i="23"/>
  <c r="C25" i="23"/>
  <c r="B25" i="23"/>
  <c r="C24" i="23"/>
  <c r="B24" i="23"/>
  <c r="C23" i="23"/>
  <c r="B23" i="23"/>
  <c r="C22" i="23"/>
  <c r="B22" i="23"/>
  <c r="C21" i="23"/>
  <c r="B21" i="23"/>
  <c r="C20" i="23"/>
  <c r="B20" i="23"/>
  <c r="C19" i="23"/>
  <c r="B19" i="23"/>
  <c r="B18" i="23"/>
  <c r="C17" i="23"/>
  <c r="B17" i="23"/>
  <c r="C16" i="23"/>
  <c r="B16" i="23"/>
  <c r="C15" i="23"/>
  <c r="B15" i="23"/>
  <c r="C14" i="23"/>
  <c r="B14" i="23"/>
  <c r="C13" i="23"/>
  <c r="B13" i="23"/>
  <c r="C12" i="23"/>
  <c r="B12" i="23"/>
  <c r="C11" i="23"/>
  <c r="B11" i="23"/>
  <c r="C10" i="23"/>
  <c r="B10" i="23"/>
  <c r="C9" i="23"/>
  <c r="B9" i="23"/>
  <c r="C8" i="23"/>
  <c r="B8" i="23"/>
  <c r="C7" i="23"/>
  <c r="B7" i="23"/>
  <c r="C6" i="23"/>
  <c r="B6" i="23"/>
  <c r="AP19" i="22"/>
  <c r="G47" i="9" l="1"/>
  <c r="G46" i="9"/>
  <c r="C32" i="13"/>
  <c r="B32" i="13"/>
  <c r="C32" i="8"/>
  <c r="D32" i="8" s="1"/>
  <c r="E32" i="8" s="1"/>
  <c r="N45" i="7"/>
  <c r="O45" i="7" s="1"/>
  <c r="Q45" i="7" s="1"/>
  <c r="R45" i="7" s="1"/>
  <c r="C45" i="7"/>
  <c r="B45" i="7"/>
  <c r="F31" i="5" l="1"/>
  <c r="F32" i="8" s="1"/>
  <c r="G32" i="8" s="1"/>
  <c r="C31" i="5"/>
  <c r="B31" i="5"/>
  <c r="C31" i="1"/>
  <c r="B31" i="1"/>
  <c r="J47" i="9"/>
  <c r="E47" i="9"/>
  <c r="C47" i="9"/>
  <c r="G31" i="5" l="1"/>
  <c r="J46" i="9"/>
  <c r="G45" i="9"/>
  <c r="E7" i="9"/>
  <c r="C7" i="9"/>
  <c r="C46" i="9"/>
  <c r="E46" i="9"/>
  <c r="F46" i="9"/>
  <c r="C33" i="13" l="1"/>
  <c r="B33" i="13"/>
  <c r="N44" i="7"/>
  <c r="O44" i="7" s="1"/>
  <c r="Q44" i="7" s="1"/>
  <c r="R44" i="7" s="1"/>
  <c r="C44" i="7"/>
  <c r="B44" i="7"/>
  <c r="F32" i="5"/>
  <c r="C32" i="5"/>
  <c r="F30" i="5"/>
  <c r="C30" i="5"/>
  <c r="B30" i="5"/>
  <c r="C7" i="1"/>
  <c r="C8" i="1"/>
  <c r="C9" i="1"/>
  <c r="C10" i="1"/>
  <c r="C11" i="1"/>
  <c r="C12" i="1"/>
  <c r="C13" i="1"/>
  <c r="C14" i="1"/>
  <c r="C15" i="1"/>
  <c r="C16" i="1"/>
  <c r="C17" i="1"/>
  <c r="C18" i="1"/>
  <c r="C19" i="1"/>
  <c r="C20" i="1"/>
  <c r="C21" i="1"/>
  <c r="C22" i="1"/>
  <c r="C23" i="1"/>
  <c r="C24" i="1"/>
  <c r="C25" i="1"/>
  <c r="C26" i="1"/>
  <c r="C27" i="1"/>
  <c r="C28" i="1"/>
  <c r="C29" i="1"/>
  <c r="C30" i="1"/>
  <c r="C32" i="1"/>
  <c r="C6" i="1"/>
  <c r="D7" i="9" s="1"/>
  <c r="B7" i="1"/>
  <c r="B8" i="1"/>
  <c r="B10" i="9" s="1"/>
  <c r="B9" i="1"/>
  <c r="B11" i="9" s="1"/>
  <c r="B10" i="1"/>
  <c r="B12" i="9" s="1"/>
  <c r="B11" i="1"/>
  <c r="B13" i="9" s="1"/>
  <c r="B12" i="1"/>
  <c r="B14" i="9" s="1"/>
  <c r="B13" i="1"/>
  <c r="B14" i="1"/>
  <c r="B15" i="1"/>
  <c r="B16" i="1"/>
  <c r="B17" i="1"/>
  <c r="B18" i="1"/>
  <c r="B29" i="9" s="1"/>
  <c r="B19" i="1"/>
  <c r="B20" i="1"/>
  <c r="B21" i="1"/>
  <c r="B34" i="9" s="1"/>
  <c r="B22" i="1"/>
  <c r="B35" i="9" s="1"/>
  <c r="B23" i="1"/>
  <c r="B36" i="9" s="1"/>
  <c r="B24" i="1"/>
  <c r="B25" i="1"/>
  <c r="B39" i="9" s="1"/>
  <c r="B26" i="1"/>
  <c r="B40" i="9" s="1"/>
  <c r="B27" i="1"/>
  <c r="B41" i="9" s="1"/>
  <c r="B28" i="1"/>
  <c r="B42" i="9" s="1"/>
  <c r="B29" i="1"/>
  <c r="B30" i="1"/>
  <c r="B45" i="9" s="1"/>
  <c r="B32" i="1"/>
  <c r="B6" i="1"/>
  <c r="B7" i="9" s="1"/>
  <c r="G30" i="5" l="1"/>
  <c r="F31" i="8"/>
  <c r="G32" i="5"/>
  <c r="F47" i="9" s="1"/>
  <c r="F33" i="8"/>
  <c r="B46" i="9"/>
  <c r="B47" i="9"/>
  <c r="D46" i="9"/>
  <c r="D47" i="9"/>
  <c r="B15" i="9"/>
  <c r="B17" i="9"/>
  <c r="B16" i="9"/>
  <c r="B37" i="9"/>
  <c r="B38" i="9"/>
  <c r="B32" i="9"/>
  <c r="B33" i="9"/>
  <c r="B30" i="9"/>
  <c r="B31" i="9"/>
  <c r="B8" i="9"/>
  <c r="B9" i="9"/>
  <c r="B26" i="9"/>
  <c r="B27" i="9"/>
  <c r="B28" i="9"/>
  <c r="B43" i="9"/>
  <c r="B44" i="9"/>
  <c r="B23" i="9"/>
  <c r="B24" i="9"/>
  <c r="B25" i="9"/>
  <c r="B22" i="9"/>
  <c r="B21" i="9"/>
  <c r="B20" i="9"/>
  <c r="B18" i="9"/>
  <c r="B19" i="9"/>
  <c r="J8" i="9" l="1"/>
  <c r="J10" i="9"/>
  <c r="J11" i="9"/>
  <c r="J12" i="9"/>
  <c r="J13" i="9"/>
  <c r="J14" i="9"/>
  <c r="J15" i="9"/>
  <c r="J18" i="9"/>
  <c r="J19" i="9"/>
  <c r="J20" i="9"/>
  <c r="J23" i="9"/>
  <c r="J26" i="9"/>
  <c r="J27" i="9"/>
  <c r="J28" i="9"/>
  <c r="J29" i="9"/>
  <c r="J30" i="9"/>
  <c r="J32" i="9"/>
  <c r="J34" i="9"/>
  <c r="J35" i="9"/>
  <c r="J36" i="9"/>
  <c r="J37" i="9"/>
  <c r="J39" i="9"/>
  <c r="J40" i="9"/>
  <c r="J41" i="9"/>
  <c r="J42" i="9"/>
  <c r="J43" i="9"/>
  <c r="J45" i="9"/>
  <c r="J7" i="9"/>
  <c r="F45"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B30" i="13"/>
  <c r="C30" i="13"/>
  <c r="B31" i="13"/>
  <c r="C31" i="13"/>
  <c r="B9" i="13"/>
  <c r="C9" i="13"/>
  <c r="B10" i="13"/>
  <c r="C10" i="13"/>
  <c r="B11" i="13"/>
  <c r="C11" i="13"/>
  <c r="B12" i="13"/>
  <c r="C12" i="13"/>
  <c r="B13" i="13"/>
  <c r="C13" i="13"/>
  <c r="B14" i="13"/>
  <c r="C14" i="13"/>
  <c r="B15" i="13"/>
  <c r="C15" i="13"/>
  <c r="B16" i="13"/>
  <c r="C16" i="13"/>
  <c r="B17" i="13"/>
  <c r="C17" i="13"/>
  <c r="B18" i="13"/>
  <c r="C18" i="13"/>
  <c r="B19" i="13"/>
  <c r="C19" i="13"/>
  <c r="B20" i="13"/>
  <c r="C20" i="13"/>
  <c r="B21" i="13"/>
  <c r="C21" i="13"/>
  <c r="B22" i="13"/>
  <c r="C22" i="13"/>
  <c r="B23" i="13"/>
  <c r="C23" i="13"/>
  <c r="B24" i="13"/>
  <c r="C24" i="13"/>
  <c r="B25" i="13"/>
  <c r="C25" i="13"/>
  <c r="B26" i="13"/>
  <c r="C26" i="13"/>
  <c r="B27" i="13"/>
  <c r="C27" i="13"/>
  <c r="B28" i="13"/>
  <c r="C28" i="13"/>
  <c r="B29" i="13"/>
  <c r="C29" i="13"/>
  <c r="B8" i="13"/>
  <c r="C8" i="13"/>
  <c r="C7" i="13"/>
  <c r="B7" i="13"/>
  <c r="N7" i="7"/>
  <c r="O7" i="7" s="1"/>
  <c r="Q7" i="7" s="1"/>
  <c r="R7" i="7" s="1"/>
  <c r="N8" i="7"/>
  <c r="O8" i="7" s="1"/>
  <c r="Q8" i="7" s="1"/>
  <c r="R8" i="7" s="1"/>
  <c r="N9" i="7"/>
  <c r="O9" i="7" s="1"/>
  <c r="Q9" i="7" s="1"/>
  <c r="R9" i="7" s="1"/>
  <c r="N10" i="7"/>
  <c r="O10" i="7" s="1"/>
  <c r="Q10" i="7" s="1"/>
  <c r="R10" i="7" s="1"/>
  <c r="N11" i="7"/>
  <c r="O11" i="7" s="1"/>
  <c r="Q11" i="7" s="1"/>
  <c r="R11" i="7" s="1"/>
  <c r="N12" i="7"/>
  <c r="C12" i="8" s="1"/>
  <c r="N13" i="7"/>
  <c r="O13" i="7" s="1"/>
  <c r="Q13" i="7" s="1"/>
  <c r="R13" i="7" s="1"/>
  <c r="N14" i="7"/>
  <c r="O14" i="7" s="1"/>
  <c r="Q14" i="7" s="1"/>
  <c r="R14" i="7" s="1"/>
  <c r="N15" i="7"/>
  <c r="O15" i="7" s="1"/>
  <c r="Q15" i="7" s="1"/>
  <c r="R15" i="7" s="1"/>
  <c r="N16" i="7"/>
  <c r="O16" i="7" s="1"/>
  <c r="Q16" i="7" s="1"/>
  <c r="R16" i="7" s="1"/>
  <c r="N17" i="7"/>
  <c r="O17" i="7" s="1"/>
  <c r="Q17" i="7" s="1"/>
  <c r="R17" i="7" s="1"/>
  <c r="N18" i="7"/>
  <c r="O18" i="7" s="1"/>
  <c r="Q18" i="7" s="1"/>
  <c r="R18" i="7" s="1"/>
  <c r="N19" i="7"/>
  <c r="O19" i="7" s="1"/>
  <c r="Q19" i="7" s="1"/>
  <c r="R19" i="7" s="1"/>
  <c r="N20" i="7"/>
  <c r="O20" i="7" s="1"/>
  <c r="Q20" i="7" s="1"/>
  <c r="R20" i="7" s="1"/>
  <c r="N21" i="7"/>
  <c r="O21" i="7" s="1"/>
  <c r="Q21" i="7" s="1"/>
  <c r="R21" i="7" s="1"/>
  <c r="N22" i="7"/>
  <c r="O22" i="7" s="1"/>
  <c r="Q22" i="7" s="1"/>
  <c r="R22" i="7" s="1"/>
  <c r="N23" i="7"/>
  <c r="O23" i="7" s="1"/>
  <c r="Q23" i="7" s="1"/>
  <c r="R23" i="7" s="1"/>
  <c r="N24" i="7"/>
  <c r="O24" i="7" s="1"/>
  <c r="Q24" i="7" s="1"/>
  <c r="R24" i="7" s="1"/>
  <c r="N25" i="7"/>
  <c r="O25" i="7" s="1"/>
  <c r="Q25" i="7" s="1"/>
  <c r="R25" i="7" s="1"/>
  <c r="N26" i="7"/>
  <c r="O26" i="7" s="1"/>
  <c r="Q26" i="7" s="1"/>
  <c r="R26" i="7" s="1"/>
  <c r="N27" i="7"/>
  <c r="O27" i="7" s="1"/>
  <c r="Q27" i="7" s="1"/>
  <c r="R27" i="7" s="1"/>
  <c r="N28" i="7"/>
  <c r="O28" i="7" s="1"/>
  <c r="Q28" i="7" s="1"/>
  <c r="R28" i="7" s="1"/>
  <c r="N29" i="7"/>
  <c r="O29" i="7" s="1"/>
  <c r="Q29" i="7" s="1"/>
  <c r="R29" i="7" s="1"/>
  <c r="N30" i="7"/>
  <c r="O30" i="7" s="1"/>
  <c r="Q30" i="7" s="1"/>
  <c r="R30" i="7" s="1"/>
  <c r="N31" i="7"/>
  <c r="O31" i="7" s="1"/>
  <c r="Q31" i="7" s="1"/>
  <c r="R31" i="7" s="1"/>
  <c r="N32" i="7"/>
  <c r="O32" i="7" s="1"/>
  <c r="Q32" i="7" s="1"/>
  <c r="R32" i="7" s="1"/>
  <c r="N33" i="7"/>
  <c r="O33" i="7" s="1"/>
  <c r="Q33" i="7" s="1"/>
  <c r="R33" i="7" s="1"/>
  <c r="N34" i="7"/>
  <c r="O34" i="7" s="1"/>
  <c r="Q34" i="7" s="1"/>
  <c r="R34" i="7" s="1"/>
  <c r="N35" i="7"/>
  <c r="O35" i="7" s="1"/>
  <c r="Q35" i="7" s="1"/>
  <c r="R35" i="7" s="1"/>
  <c r="N36" i="7"/>
  <c r="O36" i="7" s="1"/>
  <c r="Q36" i="7" s="1"/>
  <c r="R36" i="7" s="1"/>
  <c r="N37" i="7"/>
  <c r="O37" i="7" s="1"/>
  <c r="Q37" i="7" s="1"/>
  <c r="R37" i="7" s="1"/>
  <c r="N38" i="7"/>
  <c r="O38" i="7" s="1"/>
  <c r="Q38" i="7" s="1"/>
  <c r="R38" i="7" s="1"/>
  <c r="N39" i="7"/>
  <c r="O39" i="7" s="1"/>
  <c r="Q39" i="7" s="1"/>
  <c r="R39" i="7" s="1"/>
  <c r="N40" i="7"/>
  <c r="O40" i="7" s="1"/>
  <c r="Q40" i="7" s="1"/>
  <c r="R40" i="7" s="1"/>
  <c r="N41" i="7"/>
  <c r="O41" i="7" s="1"/>
  <c r="Q41" i="7" s="1"/>
  <c r="R41" i="7" s="1"/>
  <c r="N42" i="7"/>
  <c r="O42" i="7" s="1"/>
  <c r="Q42" i="7" s="1"/>
  <c r="R42" i="7" s="1"/>
  <c r="N43" i="7"/>
  <c r="O43" i="7" s="1"/>
  <c r="Q43" i="7" s="1"/>
  <c r="R43" i="7" s="1"/>
  <c r="N46" i="7"/>
  <c r="N6" i="7"/>
  <c r="C7" i="8" s="1"/>
  <c r="B7" i="7"/>
  <c r="C7" i="7"/>
  <c r="B8" i="7"/>
  <c r="C8" i="7"/>
  <c r="B9" i="7"/>
  <c r="C9" i="7"/>
  <c r="B10" i="7"/>
  <c r="C10" i="7"/>
  <c r="B11" i="7"/>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6" i="7"/>
  <c r="C46" i="7"/>
  <c r="C6" i="7"/>
  <c r="B6" i="7"/>
  <c r="O12" i="7" l="1"/>
  <c r="Q12" i="7" s="1"/>
  <c r="R12" i="7" s="1"/>
  <c r="O6" i="7"/>
  <c r="Q6" i="7" s="1"/>
  <c r="R6" i="7" s="1"/>
  <c r="O46" i="7"/>
  <c r="Q46" i="7" s="1"/>
  <c r="R46" i="7" s="1"/>
  <c r="C33" i="8"/>
  <c r="C21" i="8"/>
  <c r="D21" i="8" s="1"/>
  <c r="E21" i="8" s="1"/>
  <c r="C9" i="8"/>
  <c r="D9" i="8" s="1"/>
  <c r="E9" i="8" s="1"/>
  <c r="D12" i="8"/>
  <c r="E12" i="8" s="1"/>
  <c r="H13" i="9"/>
  <c r="D7" i="8"/>
  <c r="E7" i="8" s="1"/>
  <c r="H7" i="9"/>
  <c r="C20" i="8"/>
  <c r="C8" i="8"/>
  <c r="C31" i="8"/>
  <c r="C19" i="8"/>
  <c r="C30" i="8"/>
  <c r="C18" i="8"/>
  <c r="C29" i="8"/>
  <c r="C17" i="8"/>
  <c r="C28" i="8"/>
  <c r="C16" i="8"/>
  <c r="C27" i="8"/>
  <c r="C15" i="8"/>
  <c r="C26" i="8"/>
  <c r="C14" i="8"/>
  <c r="C25" i="8"/>
  <c r="C13" i="8"/>
  <c r="C24" i="8"/>
  <c r="C23" i="8"/>
  <c r="C11" i="8"/>
  <c r="H10" i="9"/>
  <c r="C22" i="8"/>
  <c r="C10" i="8"/>
  <c r="H47" i="9" l="1"/>
  <c r="H46" i="9"/>
  <c r="D33" i="8"/>
  <c r="E33" i="8" s="1"/>
  <c r="G33" i="8" s="1"/>
  <c r="H32" i="9"/>
  <c r="D28" i="8"/>
  <c r="E28" i="8" s="1"/>
  <c r="H41" i="9"/>
  <c r="D17" i="8"/>
  <c r="E17" i="8" s="1"/>
  <c r="H25" i="9"/>
  <c r="H23" i="9"/>
  <c r="H24" i="9"/>
  <c r="H35" i="9"/>
  <c r="D23" i="8"/>
  <c r="E23" i="8" s="1"/>
  <c r="H42" i="9"/>
  <c r="D29" i="8"/>
  <c r="E29" i="8" s="1"/>
  <c r="D18" i="8"/>
  <c r="E18" i="8" s="1"/>
  <c r="H26" i="9"/>
  <c r="D30" i="8"/>
  <c r="E30" i="8" s="1"/>
  <c r="H43" i="9"/>
  <c r="D19" i="8"/>
  <c r="E19" i="8" s="1"/>
  <c r="H29" i="9"/>
  <c r="D22" i="8"/>
  <c r="E22" i="8" s="1"/>
  <c r="H34" i="9"/>
  <c r="H36" i="9"/>
  <c r="D24" i="8"/>
  <c r="E24" i="8" s="1"/>
  <c r="H37" i="9"/>
  <c r="D25" i="8"/>
  <c r="E25" i="8" s="1"/>
  <c r="D31" i="8"/>
  <c r="E31" i="8" s="1"/>
  <c r="G31" i="8" s="1"/>
  <c r="H45" i="9"/>
  <c r="D27" i="8"/>
  <c r="E27" i="8" s="1"/>
  <c r="H40" i="9"/>
  <c r="D11" i="8"/>
  <c r="E11" i="8" s="1"/>
  <c r="H12" i="9"/>
  <c r="D13" i="8"/>
  <c r="E13" i="8" s="1"/>
  <c r="H14" i="9"/>
  <c r="D14" i="8"/>
  <c r="E14" i="8" s="1"/>
  <c r="H15" i="9"/>
  <c r="D8" i="8"/>
  <c r="E8" i="8" s="1"/>
  <c r="H8" i="9"/>
  <c r="D26" i="8"/>
  <c r="E26" i="8" s="1"/>
  <c r="H39" i="9"/>
  <c r="D20" i="8"/>
  <c r="E20" i="8" s="1"/>
  <c r="H30" i="9"/>
  <c r="D15" i="8"/>
  <c r="E15" i="8" s="1"/>
  <c r="H18" i="9"/>
  <c r="D10" i="8"/>
  <c r="E10" i="8" s="1"/>
  <c r="H11" i="9"/>
  <c r="D16" i="8"/>
  <c r="E16" i="8" s="1"/>
  <c r="H20" i="9"/>
  <c r="I47" i="9" l="1"/>
  <c r="I46" i="9"/>
  <c r="B7" i="5"/>
  <c r="C7" i="5"/>
  <c r="B8" i="5"/>
  <c r="C8" i="5"/>
  <c r="B9" i="5"/>
  <c r="C9" i="5"/>
  <c r="B10" i="5"/>
  <c r="C10" i="5"/>
  <c r="B11" i="5"/>
  <c r="C11" i="5"/>
  <c r="B12" i="5"/>
  <c r="C12" i="5"/>
  <c r="B13" i="5"/>
  <c r="C13" i="5"/>
  <c r="B14" i="5"/>
  <c r="C14" i="5"/>
  <c r="B15" i="5"/>
  <c r="C15" i="5"/>
  <c r="B16" i="5"/>
  <c r="C16" i="5"/>
  <c r="B17" i="5"/>
  <c r="C17" i="5"/>
  <c r="B18" i="5"/>
  <c r="C18" i="5"/>
  <c r="B19" i="5"/>
  <c r="C19" i="5"/>
  <c r="B20" i="5"/>
  <c r="C20" i="5"/>
  <c r="B21" i="5"/>
  <c r="C21" i="5"/>
  <c r="B22" i="5"/>
  <c r="C22" i="5"/>
  <c r="B23" i="5"/>
  <c r="C23" i="5"/>
  <c r="B24" i="5"/>
  <c r="C24" i="5"/>
  <c r="B25" i="5"/>
  <c r="C25" i="5"/>
  <c r="B26" i="5"/>
  <c r="C26" i="5"/>
  <c r="B27" i="5"/>
  <c r="C27" i="5"/>
  <c r="B28" i="5"/>
  <c r="C28" i="5"/>
  <c r="B29" i="5"/>
  <c r="C29" i="5"/>
  <c r="B32" i="5"/>
  <c r="C6" i="5"/>
  <c r="B6" i="5"/>
  <c r="F7" i="5"/>
  <c r="F8" i="8" s="1"/>
  <c r="G8" i="8" s="1"/>
  <c r="F8" i="5"/>
  <c r="F9" i="5"/>
  <c r="F10" i="8" s="1"/>
  <c r="G10" i="8" s="1"/>
  <c r="F10" i="5"/>
  <c r="F11" i="8" s="1"/>
  <c r="G11" i="8" s="1"/>
  <c r="F11" i="5"/>
  <c r="F12" i="8" s="1"/>
  <c r="G12" i="8" s="1"/>
  <c r="F12" i="5"/>
  <c r="F13" i="8" s="1"/>
  <c r="G13" i="8" s="1"/>
  <c r="F13" i="5"/>
  <c r="F14" i="8" s="1"/>
  <c r="G14" i="8" s="1"/>
  <c r="F14" i="5"/>
  <c r="F15" i="8" s="1"/>
  <c r="G15" i="8" s="1"/>
  <c r="F15" i="5"/>
  <c r="F16" i="5"/>
  <c r="F17" i="8" s="1"/>
  <c r="G17" i="8" s="1"/>
  <c r="F17" i="5"/>
  <c r="F18" i="8" s="1"/>
  <c r="G18" i="8" s="1"/>
  <c r="F18" i="5"/>
  <c r="F19" i="8" s="1"/>
  <c r="G19" i="8" s="1"/>
  <c r="F19" i="5"/>
  <c r="F20" i="8" s="1"/>
  <c r="G20" i="8" s="1"/>
  <c r="F20" i="5"/>
  <c r="F21" i="5"/>
  <c r="F22" i="8" s="1"/>
  <c r="G22" i="8" s="1"/>
  <c r="F22" i="5"/>
  <c r="F23" i="8" s="1"/>
  <c r="G23" i="8" s="1"/>
  <c r="F23" i="5"/>
  <c r="F24" i="8" s="1"/>
  <c r="G24" i="8" s="1"/>
  <c r="F24" i="5"/>
  <c r="F25" i="8" s="1"/>
  <c r="G25" i="8" s="1"/>
  <c r="F25" i="5"/>
  <c r="F26" i="8" s="1"/>
  <c r="G26" i="8" s="1"/>
  <c r="F26" i="5"/>
  <c r="F27" i="8" s="1"/>
  <c r="G27" i="8" s="1"/>
  <c r="F27" i="5"/>
  <c r="F28" i="5"/>
  <c r="F29" i="8" s="1"/>
  <c r="G29" i="8" s="1"/>
  <c r="F29" i="5"/>
  <c r="F30" i="8" s="1"/>
  <c r="G30" i="8" s="1"/>
  <c r="F6" i="5"/>
  <c r="F16" i="8" l="1"/>
  <c r="G16" i="8" s="1"/>
  <c r="I20" i="9" s="1"/>
  <c r="F28" i="8"/>
  <c r="G28" i="8" s="1"/>
  <c r="I41" i="9" s="1"/>
  <c r="F21" i="8"/>
  <c r="G21" i="8" s="1"/>
  <c r="I32" i="9" s="1"/>
  <c r="F9" i="8"/>
  <c r="G9" i="8" s="1"/>
  <c r="I10" i="9" s="1"/>
  <c r="G27" i="5"/>
  <c r="F41" i="9" s="1"/>
  <c r="G23" i="5"/>
  <c r="F36" i="9" s="1"/>
  <c r="I36" i="9"/>
  <c r="G22" i="5"/>
  <c r="F35" i="9" s="1"/>
  <c r="I35" i="9"/>
  <c r="G21" i="5"/>
  <c r="F34" i="9" s="1"/>
  <c r="I34" i="9"/>
  <c r="G6" i="5"/>
  <c r="F7" i="9" s="1"/>
  <c r="F7" i="8"/>
  <c r="G7" i="8" s="1"/>
  <c r="I7" i="9" s="1"/>
  <c r="G19" i="5"/>
  <c r="F30" i="9" s="1"/>
  <c r="I30" i="9"/>
  <c r="G7" i="5"/>
  <c r="F8" i="9" s="1"/>
  <c r="I8" i="9"/>
  <c r="G11" i="5"/>
  <c r="F13" i="9" s="1"/>
  <c r="I13" i="9"/>
  <c r="G18" i="5"/>
  <c r="F29" i="9" s="1"/>
  <c r="I29" i="9"/>
  <c r="G28" i="5"/>
  <c r="F42" i="9" s="1"/>
  <c r="I42" i="9"/>
  <c r="G16" i="5"/>
  <c r="F23" i="9" s="1"/>
  <c r="I23" i="9"/>
  <c r="G15" i="5"/>
  <c r="F20" i="9" s="1"/>
  <c r="G8" i="5"/>
  <c r="F10" i="9" s="1"/>
  <c r="G10" i="5"/>
  <c r="F12" i="9" s="1"/>
  <c r="I12" i="9"/>
  <c r="G29" i="5"/>
  <c r="F43" i="9" s="1"/>
  <c r="I43" i="9"/>
  <c r="G26" i="5"/>
  <c r="F40" i="9" s="1"/>
  <c r="I40" i="9"/>
  <c r="G14" i="5"/>
  <c r="F18" i="9" s="1"/>
  <c r="I18" i="9"/>
  <c r="G9" i="5"/>
  <c r="F11" i="9" s="1"/>
  <c r="I11" i="9"/>
  <c r="G25" i="5"/>
  <c r="F39" i="9" s="1"/>
  <c r="I39" i="9"/>
  <c r="G13" i="5"/>
  <c r="F15" i="9" s="1"/>
  <c r="I15" i="9"/>
  <c r="I45" i="9"/>
  <c r="G17" i="5"/>
  <c r="F26" i="9" s="1"/>
  <c r="I26" i="9"/>
  <c r="G20" i="5"/>
  <c r="F32" i="9" s="1"/>
  <c r="G24" i="5"/>
  <c r="F37" i="9" s="1"/>
  <c r="I37" i="9"/>
  <c r="G12" i="5"/>
  <c r="F14" i="9" s="1"/>
  <c r="I14" i="9"/>
  <c r="E8" i="9"/>
  <c r="G8" i="9"/>
  <c r="E9" i="9"/>
  <c r="G9" i="9"/>
  <c r="E10" i="9"/>
  <c r="G10" i="9"/>
  <c r="E11" i="9"/>
  <c r="G11" i="9"/>
  <c r="E12" i="9"/>
  <c r="G12" i="9"/>
  <c r="E13" i="9"/>
  <c r="G13" i="9"/>
  <c r="E14" i="9"/>
  <c r="G14" i="9"/>
  <c r="E15" i="9"/>
  <c r="G15" i="9"/>
  <c r="E16" i="9"/>
  <c r="G16" i="9"/>
  <c r="E17" i="9"/>
  <c r="G17" i="9"/>
  <c r="E18" i="9"/>
  <c r="G18" i="9"/>
  <c r="E19" i="9"/>
  <c r="G19" i="9"/>
  <c r="E20" i="9"/>
  <c r="G20" i="9"/>
  <c r="E21" i="9"/>
  <c r="G21" i="9"/>
  <c r="E22" i="9"/>
  <c r="G22" i="9"/>
  <c r="E23" i="9"/>
  <c r="G23" i="9"/>
  <c r="E24" i="9"/>
  <c r="G24" i="9"/>
  <c r="E25" i="9"/>
  <c r="G25" i="9"/>
  <c r="E26" i="9"/>
  <c r="G26" i="9"/>
  <c r="E27" i="9"/>
  <c r="G27" i="9"/>
  <c r="E28" i="9"/>
  <c r="G28" i="9"/>
  <c r="E29" i="9"/>
  <c r="G29" i="9"/>
  <c r="E30" i="9"/>
  <c r="G30" i="9"/>
  <c r="E31" i="9"/>
  <c r="G31" i="9"/>
  <c r="E32" i="9"/>
  <c r="G32" i="9"/>
  <c r="E33" i="9"/>
  <c r="G33" i="9"/>
  <c r="E34" i="9"/>
  <c r="G34" i="9"/>
  <c r="E35" i="9"/>
  <c r="G35" i="9"/>
  <c r="E36" i="9"/>
  <c r="G36" i="9"/>
  <c r="E37" i="9"/>
  <c r="G37" i="9"/>
  <c r="E38" i="9"/>
  <c r="G38" i="9"/>
  <c r="E39" i="9"/>
  <c r="G39" i="9"/>
  <c r="E40" i="9"/>
  <c r="G40" i="9"/>
  <c r="E41" i="9"/>
  <c r="G41" i="9"/>
  <c r="E42" i="9"/>
  <c r="G42" i="9"/>
  <c r="E43" i="9"/>
  <c r="G43" i="9"/>
  <c r="E44" i="9"/>
  <c r="G44" i="9"/>
  <c r="E45" i="9"/>
  <c r="G7" i="9"/>
  <c r="C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8" i="9"/>
  <c r="F29" i="12"/>
  <c r="G29"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300-000001000000}">
      <text>
        <r>
          <rPr>
            <b/>
            <sz val="9"/>
            <color indexed="81"/>
            <rFont val="Tahoma"/>
            <family val="2"/>
          </rPr>
          <t xml:space="preserve">Seleccione el proceso 
</t>
        </r>
      </text>
    </comment>
    <comment ref="D5" authorId="1" shapeId="0" xr:uid="{00000000-0006-0000-0300-000002000000}">
      <text>
        <r>
          <rPr>
            <b/>
            <sz val="9"/>
            <color indexed="81"/>
            <rFont val="Tahoma"/>
            <family val="2"/>
          </rPr>
          <t>describa las causas que originan el riesgo</t>
        </r>
      </text>
    </comment>
    <comment ref="E5" authorId="0" shapeId="0" xr:uid="{00000000-0006-0000-0300-000003000000}">
      <text>
        <r>
          <rPr>
            <b/>
            <sz val="9"/>
            <color indexed="81"/>
            <rFont val="Tahoma"/>
            <family val="2"/>
          </rPr>
          <t xml:space="preserve">Describa el evento de riesgo
</t>
        </r>
      </text>
    </comment>
    <comment ref="F5" authorId="0" shapeId="0" xr:uid="{00000000-0006-0000-0300-000004000000}">
      <text>
        <r>
          <rPr>
            <b/>
            <sz val="9"/>
            <color indexed="81"/>
            <rFont val="Tahoma"/>
            <family val="2"/>
          </rPr>
          <t>Describa los efectos ocasionados por la materialización de un riesgo que afecta los objetivos o procesos de la entidad. Pueden ser una pérdida, un daño, un perjuicio, un detrimento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tc={F6E942EA-80EA-4719-87BA-1452E6AAFBC0}</author>
    <author>USUARIO</author>
  </authors>
  <commentList>
    <comment ref="J6"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SE PUEDE ACEPTAR</t>
      </text>
    </comment>
    <comment ref="N6" authorId="1" shapeId="0" xr:uid="{00000000-0006-0000-0400-000002000000}">
      <text>
        <r>
          <rPr>
            <b/>
            <sz val="9"/>
            <color indexed="81"/>
            <rFont val="Tahoma"/>
            <family val="2"/>
          </rPr>
          <t>Ingrese el indicador</t>
        </r>
      </text>
    </comment>
    <comment ref="O6" authorId="1" shapeId="0" xr:uid="{00000000-0006-0000-0400-000003000000}">
      <text>
        <r>
          <rPr>
            <b/>
            <sz val="9"/>
            <color indexed="81"/>
            <rFont val="Tahoma"/>
            <family val="2"/>
          </rPr>
          <t>Ingrese la Formula</t>
        </r>
      </text>
    </comment>
    <comment ref="P6" authorId="1" shapeId="0" xr:uid="{00000000-0006-0000-0400-000004000000}">
      <text>
        <r>
          <rPr>
            <b/>
            <sz val="9"/>
            <color indexed="81"/>
            <rFont val="Tahoma"/>
            <family val="2"/>
          </rPr>
          <t>Ingrese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Francisco Pizarro</author>
    <author>USUARIO</author>
  </authors>
  <commentList>
    <comment ref="C5" authorId="0" shapeId="0" xr:uid="{00000000-0006-0000-0600-000001000000}">
      <text>
        <r>
          <rPr>
            <b/>
            <sz val="9"/>
            <color indexed="81"/>
            <rFont val="Tahoma"/>
            <family val="2"/>
          </rPr>
          <t xml:space="preserve">Describa el evento de riesgo de corrupción
</t>
        </r>
      </text>
    </comment>
    <comment ref="D5" authorId="1" shapeId="0" xr:uid="{00000000-0006-0000-0600-000002000000}">
      <text>
        <r>
          <rPr>
            <b/>
            <sz val="9"/>
            <color indexed="81"/>
            <rFont val="Tahoma"/>
            <family val="2"/>
          </rPr>
          <t>Marque con una X</t>
        </r>
      </text>
    </comment>
    <comment ref="E5" authorId="0" shapeId="0" xr:uid="{00000000-0006-0000-0600-000003000000}">
      <text>
        <r>
          <rPr>
            <b/>
            <sz val="9"/>
            <color indexed="81"/>
            <rFont val="Tahoma"/>
            <family val="2"/>
          </rPr>
          <t>Marque con una X</t>
        </r>
      </text>
    </comment>
    <comment ref="F5" authorId="0" shapeId="0" xr:uid="{00000000-0006-0000-0600-000004000000}">
      <text>
        <r>
          <rPr>
            <b/>
            <sz val="9"/>
            <color indexed="81"/>
            <rFont val="Tahoma"/>
            <family val="2"/>
          </rPr>
          <t>Marque con una X</t>
        </r>
      </text>
    </comment>
    <comment ref="G5" authorId="1" shapeId="0" xr:uid="{00000000-0006-0000-0600-000005000000}">
      <text>
        <r>
          <rPr>
            <b/>
            <sz val="9"/>
            <color indexed="81"/>
            <rFont val="Tahoma"/>
            <family val="2"/>
          </rPr>
          <t>Marque con una X</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5" authorId="0" shapeId="0" xr:uid="{00000000-0006-0000-0800-000001000000}">
      <text>
        <r>
          <rPr>
            <b/>
            <sz val="9"/>
            <color indexed="81"/>
            <rFont val="Tahoma"/>
            <family val="2"/>
          </rPr>
          <t>1 RARA VEZ
2 IMPROBABLE
3 POSIBLE
4 PROBABLE
5 CASI SEGURO</t>
        </r>
      </text>
    </comment>
    <comment ref="E5" authorId="0" shapeId="0" xr:uid="{00000000-0006-0000-0800-000002000000}">
      <text>
        <r>
          <rPr>
            <b/>
            <sz val="9"/>
            <color indexed="81"/>
            <rFont val="Tahoma"/>
            <family val="2"/>
          </rPr>
          <t>De acuerdo con lo obtenido en la CALIFICACION DE IMPACTO</t>
        </r>
      </text>
    </comment>
    <comment ref="G5" authorId="0" shapeId="0" xr:uid="{00000000-0006-0000-0800-000003000000}">
      <text>
        <r>
          <rPr>
            <b/>
            <sz val="9"/>
            <color indexed="81"/>
            <rFont val="Tahoma"/>
            <family val="2"/>
          </rPr>
          <t>Explicación en la tabla 4 de la hoja TABLAS DE INFORMACIÓN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900-000001000000}">
      <text>
        <r>
          <rPr>
            <b/>
            <sz val="9"/>
            <color indexed="81"/>
            <rFont val="Tahoma"/>
            <family val="2"/>
          </rPr>
          <t>Relacione el consecutivo del control empezando por 1</t>
        </r>
      </text>
    </comment>
    <comment ref="E5" authorId="0" shapeId="0" xr:uid="{00000000-0006-0000-0900-000002000000}">
      <text>
        <r>
          <rPr>
            <b/>
            <sz val="9"/>
            <color indexed="81"/>
            <rFont val="Tahoma"/>
            <family val="2"/>
          </rPr>
          <t>Seleccione la accion a efectuar</t>
        </r>
      </text>
    </comment>
    <comment ref="F5" authorId="1" shapeId="0" xr:uid="{00000000-0006-0000-09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E5" authorId="0" shapeId="0" xr:uid="{00000000-0006-0000-0B00-000001000000}">
      <text>
        <r>
          <rPr>
            <b/>
            <sz val="9"/>
            <color rgb="FF000000"/>
            <rFont val="Tahoma"/>
            <family val="2"/>
          </rPr>
          <t xml:space="preserve">Describa el control para la mitigación del evento de riesgo
</t>
        </r>
        <r>
          <rPr>
            <b/>
            <sz val="9"/>
            <color rgb="FF000000"/>
            <rFont val="Tahoma"/>
            <family val="2"/>
          </rPr>
          <t xml:space="preserve">
</t>
        </r>
        <r>
          <rPr>
            <b/>
            <sz val="9"/>
            <color rgb="FF000000"/>
            <rFont val="Tahoma"/>
            <family val="2"/>
          </rPr>
          <t xml:space="preserve">Debe contener:
</t>
        </r>
        <r>
          <rPr>
            <b/>
            <sz val="9"/>
            <color rgb="FF000000"/>
            <rFont val="Tahoma"/>
            <family val="2"/>
          </rPr>
          <t xml:space="preserve">- Responsable
</t>
        </r>
        <r>
          <rPr>
            <b/>
            <sz val="9"/>
            <color rgb="FF000000"/>
            <rFont val="Tahoma"/>
            <family val="2"/>
          </rPr>
          <t xml:space="preserve">- Objetivo de control
</t>
        </r>
        <r>
          <rPr>
            <b/>
            <sz val="9"/>
            <color rgb="FF000000"/>
            <rFont val="Tahoma"/>
            <family val="2"/>
          </rPr>
          <t xml:space="preserve">- Implementación
</t>
        </r>
        <r>
          <rPr>
            <b/>
            <sz val="9"/>
            <color rgb="FF000000"/>
            <rFont val="Tahoma"/>
            <family val="2"/>
          </rPr>
          <t xml:space="preserve">- Que se hace con las desviaciones
</t>
        </r>
        <r>
          <rPr>
            <b/>
            <sz val="9"/>
            <color rgb="FF000000"/>
            <rFont val="Tahoma"/>
            <family val="2"/>
          </rPr>
          <t>- Evidencia de la implementación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USUARIO</author>
    <author>Francisco Pizarro</author>
  </authors>
  <commentList>
    <comment ref="D5" authorId="0" shapeId="0" xr:uid="{00000000-0006-0000-0C00-000001000000}">
      <text>
        <r>
          <rPr>
            <b/>
            <sz val="9"/>
            <color indexed="81"/>
            <rFont val="Tahoma"/>
            <family val="2"/>
          </rPr>
          <t>Relacione el consecutivo del control empezando por 1</t>
        </r>
      </text>
    </comment>
    <comment ref="E5" authorId="0" shapeId="0" xr:uid="{00000000-0006-0000-0C00-000002000000}">
      <text>
        <r>
          <rPr>
            <b/>
            <sz val="9"/>
            <color indexed="81"/>
            <rFont val="Tahoma"/>
            <family val="2"/>
          </rPr>
          <t>Seleccione la accion a efectuar</t>
        </r>
      </text>
    </comment>
    <comment ref="F5" authorId="1" shapeId="0" xr:uid="{00000000-0006-0000-0C00-000003000000}">
      <text>
        <r>
          <rPr>
            <b/>
            <sz val="9"/>
            <color indexed="81"/>
            <rFont val="Tahoma"/>
            <family val="2"/>
          </rPr>
          <t>Describa el control para la mitigación del evento de riesgo
Debe contener:
- Responsable
- Objetivo de control
- Implementacion
- Que se hacce con las desviaciones
- Evidencia de la implementacion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B6" authorId="0" shapeId="0" xr:uid="{00000000-0006-0000-0D00-000001000000}">
      <text>
        <r>
          <rPr>
            <b/>
            <sz val="9"/>
            <color indexed="81"/>
            <rFont val="Tahoma"/>
            <family val="2"/>
          </rPr>
          <t xml:space="preserve">Seleccione si Sí o No el control afecta la probabilidad de que el riesgo se materialice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Francisco Pizarro</author>
  </authors>
  <commentList>
    <comment ref="D6" authorId="0" shapeId="0" xr:uid="{00000000-0006-0000-0E00-000001000000}">
      <text>
        <r>
          <rPr>
            <b/>
            <sz val="9"/>
            <color indexed="81"/>
            <rFont val="Tahoma"/>
            <family val="2"/>
          </rPr>
          <t xml:space="preserve">seleccione el tipo de acción que se tomara sobre el riesgo residual
</t>
        </r>
      </text>
    </comment>
    <comment ref="E6" authorId="0" shapeId="0" xr:uid="{00000000-0006-0000-0E00-000002000000}">
      <text>
        <r>
          <rPr>
            <b/>
            <sz val="9"/>
            <color indexed="81"/>
            <rFont val="Tahoma"/>
            <family val="2"/>
          </rPr>
          <t>Describa la acción que se tomara sobre el riesgo residual</t>
        </r>
      </text>
    </comment>
    <comment ref="F6" authorId="0" shapeId="0" xr:uid="{00000000-0006-0000-0E00-000003000000}">
      <text>
        <r>
          <rPr>
            <b/>
            <sz val="9"/>
            <color indexed="81"/>
            <rFont val="Tahoma"/>
            <family val="2"/>
          </rPr>
          <t xml:space="preserve">Describa si hay o no un indicador relacionado a la implementación del control
</t>
        </r>
      </text>
    </comment>
    <comment ref="G6" authorId="0" shapeId="0" xr:uid="{00000000-0006-0000-0E00-000004000000}">
      <text>
        <r>
          <rPr>
            <b/>
            <sz val="9"/>
            <color indexed="81"/>
            <rFont val="Tahoma"/>
            <family val="2"/>
          </rPr>
          <t xml:space="preserve">Mencione al responsable de las acciones adicionales
</t>
        </r>
      </text>
    </comment>
  </commentList>
</comments>
</file>

<file path=xl/sharedStrings.xml><?xml version="1.0" encoding="utf-8"?>
<sst xmlns="http://schemas.openxmlformats.org/spreadsheetml/2006/main" count="2512" uniqueCount="867">
  <si>
    <t>Proceso:</t>
  </si>
  <si>
    <t>Direccionamiento Sectorial e Institucional</t>
  </si>
  <si>
    <t>Código</t>
  </si>
  <si>
    <t>F-DS-578</t>
  </si>
  <si>
    <t>Versión</t>
  </si>
  <si>
    <t>Fecha de Aprobación</t>
  </si>
  <si>
    <t>Documento:</t>
  </si>
  <si>
    <t>Mision</t>
  </si>
  <si>
    <t>Vision</t>
  </si>
  <si>
    <t>Objetivos estrategicos</t>
  </si>
  <si>
    <t>Mención de recursos</t>
  </si>
  <si>
    <t xml:space="preserve">Matriz General de Riesgos de Corrupción </t>
  </si>
  <si>
    <t>MAPA DE RIESGOS DE LA SDSCJ</t>
  </si>
  <si>
    <t xml:space="preserve">INDICADOR PARA LA 
EVALUACIÓN DE 
ACCIONES
IMPLEMENTADAS  </t>
  </si>
  <si>
    <t>Riesgo #</t>
  </si>
  <si>
    <t>Proceso</t>
  </si>
  <si>
    <t>Causa</t>
  </si>
  <si>
    <t>Riesgo</t>
  </si>
  <si>
    <t>Consecuencia</t>
  </si>
  <si>
    <t>Riesgo Inherente</t>
  </si>
  <si>
    <t>Control</t>
  </si>
  <si>
    <t>Evaluación control (sobre 100)</t>
  </si>
  <si>
    <t>Riesgo Residual</t>
  </si>
  <si>
    <t>TRATAMIENTO DEL RIESGO</t>
  </si>
  <si>
    <t>RESPONSABLE</t>
  </si>
  <si>
    <t>PERIODICIDAD</t>
  </si>
  <si>
    <t>EVIDENCIA</t>
  </si>
  <si>
    <t xml:space="preserve">INDICADOR </t>
  </si>
  <si>
    <t>FORMULA</t>
  </si>
  <si>
    <t>META</t>
  </si>
  <si>
    <t>IDENTIFICACIÓN DE RIESGOS DE CORRUPCIÓN</t>
  </si>
  <si>
    <t>RIESGO #</t>
  </si>
  <si>
    <t>PROCESO</t>
  </si>
  <si>
    <t>CAUSA</t>
  </si>
  <si>
    <t>RIESGO</t>
  </si>
  <si>
    <t>CONSECUENCIAS</t>
  </si>
  <si>
    <t>CD-Atención Integral para PPL</t>
  </si>
  <si>
    <t>Gestión de Emergencias</t>
  </si>
  <si>
    <t>Gestión de Seguridad y Convivencia</t>
  </si>
  <si>
    <t>Gestión Financiera</t>
  </si>
  <si>
    <t>DEFINICIÓN DEL RIESGOS DE CORRUPCIÓN</t>
  </si>
  <si>
    <t>ACCIÓN Y OMISIÓN</t>
  </si>
  <si>
    <t>USO DEL PODER</t>
  </si>
  <si>
    <t>DESVIO DE LA GESTIÓN DE LO PÚBLICO A LO PRIVADO</t>
  </si>
  <si>
    <t>BENEFICIO PARTICULAR</t>
  </si>
  <si>
    <t>CALIFICACION DEL IMPACTO - RIESGOS DE CORRUPCIÓN</t>
  </si>
  <si>
    <t xml:space="preserve">Responder afirmativamente de UNA a CINCO preguntas genera un impacto moderado. </t>
  </si>
  <si>
    <t xml:space="preserve">Responder afirmativamente de SEIS a ONCE preguntas genera un impacto mayor. </t>
  </si>
  <si>
    <t xml:space="preserve">Responder afirmativamente de DOCE a DIECINUEVE preguntas genera un impacto catastrófico. </t>
  </si>
  <si>
    <t xml:space="preserve">N.° </t>
  </si>
  <si>
    <t xml:space="preserve">PREGUNTA : </t>
  </si>
  <si>
    <t xml:space="preserve">MAQUE CON UNA X SU RESPUESTA </t>
  </si>
  <si>
    <t xml:space="preserve">SI EL RIESGO DE CORRUPCIÓN SE MATERIALIZA PODRÍA... </t>
  </si>
  <si>
    <t xml:space="preserve">S Í </t>
  </si>
  <si>
    <t xml:space="preserve">N O </t>
  </si>
  <si>
    <t xml:space="preserve">¿Afectar al grupo de funcionarios del proceso? </t>
  </si>
  <si>
    <t xml:space="preserve">¿Afectar el cumplimiento de metas y objetivos de la dependencia? </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</si>
  <si>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</si>
  <si>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</si>
  <si>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</si>
  <si>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</si>
  <si>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</si>
  <si>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</si>
  <si>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</si>
  <si>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</si>
  <si>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</si>
  <si>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</si>
  <si>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</si>
  <si>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</si>
  <si>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</si>
  <si>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</si>
  <si>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</si>
  <si>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</si>
  <si>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</si>
  <si>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t>
  </si>
  <si>
    <t xml:space="preserve">MODERADO </t>
  </si>
  <si>
    <t xml:space="preserve">Genera medianas consecuencias sobre la entidad </t>
  </si>
  <si>
    <t xml:space="preserve">MAYOR </t>
  </si>
  <si>
    <t xml:space="preserve">Genera altas consecuencias sobre la entidad. </t>
  </si>
  <si>
    <t>CATASTRÓFICO</t>
  </si>
  <si>
    <t xml:space="preserve">Genera consecuencias desastrosas para la entidad </t>
  </si>
  <si>
    <t>ANÁLISIS DEL RIESGO DE CORRUPCIÓN</t>
  </si>
  <si>
    <t>PROBABILIDAD DE OCURRENCIA</t>
  </si>
  <si>
    <t>IMPACTO SIN CONTROLES</t>
  </si>
  <si>
    <t>NIVEL DE IMPACTO</t>
  </si>
  <si>
    <t>ZONA DE RIESGO INHERENTE</t>
  </si>
  <si>
    <t>VALORACIÓN DEL RIESGO</t>
  </si>
  <si>
    <t>No Control</t>
  </si>
  <si>
    <t>TIPO DE ACCIÓN</t>
  </si>
  <si>
    <t xml:space="preserve">NOMBRE DEL CONTROL </t>
  </si>
  <si>
    <t>TIPO DE CONTROL</t>
  </si>
  <si>
    <t>RESPONSABLE DEL CONTROL</t>
  </si>
  <si>
    <t>¿EL RESPONSABLE DE LA IMPLEMENTACIÓN ES EL ADECUADO?</t>
  </si>
  <si>
    <t>EVIDENCIA DE LA EJECUCIÓN DEL CONTROL</t>
  </si>
  <si>
    <t>¿LA FUENTE DE INFORMACIÓN QUE SE UTILIZA EN EL DESARROLLO DEL CONTROL ES CONFIABLE?</t>
  </si>
  <si>
    <t>¿LAS DESVIACIONES, OBSERVACIONES O DIFERENCIAS SON INVESTIGADAS Y RESUELTAS DE MANERA OPORTUNA?</t>
  </si>
  <si>
    <t>¿LA PERIODICIDAD DE LA APLICACIÓN DEL CONTROL ES LA ADECUADA?</t>
  </si>
  <si>
    <t>EVALUACION DEL CONTROL</t>
  </si>
  <si>
    <t>CALIFICACIÓN DEL DISEÑO DEL CONTROL</t>
  </si>
  <si>
    <t>CALIFICACIÓN DE LA IMPLEMENTACIÓN</t>
  </si>
  <si>
    <t>SOLIDEZ INDIVIDUAL DEL CONTROL</t>
  </si>
  <si>
    <t>REQUIERE PLAN DE ACCION?</t>
  </si>
  <si>
    <t>Reducir el riesgo</t>
  </si>
  <si>
    <t>Preventivo</t>
  </si>
  <si>
    <t>Asignado</t>
  </si>
  <si>
    <t>Adecuado</t>
  </si>
  <si>
    <t>Completa</t>
  </si>
  <si>
    <t>Confiable</t>
  </si>
  <si>
    <t>SI</t>
  </si>
  <si>
    <t>Oportuna</t>
  </si>
  <si>
    <t>Fuerte</t>
  </si>
  <si>
    <t xml:space="preserve">VALORACIÓN CON CONTROLES </t>
  </si>
  <si>
    <t>¿DISMINUYE?</t>
  </si>
  <si>
    <t>EVALUACIÓN DEL CONTROL</t>
  </si>
  <si>
    <t>SOLIDEZ DEL CONJUNTO DE LOS CONTROLES</t>
  </si>
  <si>
    <t>PROBABILIDAD DE OCURRENCIA CON CONTROLES</t>
  </si>
  <si>
    <t>IMPACTO DEL RIESGO CON CONTROLES</t>
  </si>
  <si>
    <t>NIVEL DEL RIESGO RESIDUAL</t>
  </si>
  <si>
    <t>PROBABILIDAD</t>
  </si>
  <si>
    <t>PLAN DE TRATAMIENTO DEL RIESGO RESIDUAL</t>
  </si>
  <si>
    <t>TRATAMIENTO DE RIESGO RESIDUAL</t>
  </si>
  <si>
    <t xml:space="preserve">FECHA DE IMPLEMENTACIÓN </t>
  </si>
  <si>
    <t>DESCRIPCIÓN DE LA ACCIÓN</t>
  </si>
  <si>
    <t>INDICADOR</t>
  </si>
  <si>
    <t>FECHA INICIO (DD/MM/AAAA)</t>
  </si>
  <si>
    <t>FECHA FIN 
(DD/MM/AAAA)</t>
  </si>
  <si>
    <t>Fecha de Vigencia
30/03/2020</t>
  </si>
  <si>
    <t>Hoja 10 de 10</t>
  </si>
  <si>
    <t>Control de cambios</t>
  </si>
  <si>
    <t>FECHA</t>
  </si>
  <si>
    <t>VERSION</t>
  </si>
  <si>
    <t>Se actualiza el 30-01-2018 para modificar los riesgos 3, 4 10 y 11, se fucionan los riesgos 5, 6 y 7 de Gestión Juridica en el riesgo 5, se incluye el (nuevo) riesgo 5 de Gestión de Tecnologias de información.</t>
  </si>
  <si>
    <t>Se actualiza formato de archivo y se da tratamiento a todos los riesgos.</t>
  </si>
  <si>
    <t>Se actualizan Riesgos a cierre 2018</t>
  </si>
  <si>
    <t>Se actualiza: la Calificacion de impacto, la estructura de los controles de los riesgos y la zona ressidual de los riesgos.</t>
  </si>
  <si>
    <t>Se incluye aclaracion de Mencion de recursos en hoja de la SDSCJ, se complementa Control de riesgo 17 de GH.</t>
  </si>
  <si>
    <t>Se incluye un riesgo identificado de Gestion de Emergencias y se ordenan los Riesgos en orden alfabetico de acuerdo al Proceso.</t>
  </si>
  <si>
    <t>Se incluyen nuevos riesgos y se actualizan controles Tramite Juridico y Contractual, Atencion y Servicio al Ciudadano, Gestion de Emergencias y Gestion de Comunicaciones.</t>
  </si>
  <si>
    <t>Se ajusta la Calificacion del impacto del Riesgo de Seguimiento y Monitoreo al Sistema de Control Interno</t>
  </si>
  <si>
    <t>TABLA 5</t>
  </si>
  <si>
    <t>TABLA 6</t>
  </si>
  <si>
    <t>Frecuencia de control</t>
  </si>
  <si>
    <t>Descripción</t>
  </si>
  <si>
    <t>TABLA 1</t>
  </si>
  <si>
    <t>TABLA 2</t>
  </si>
  <si>
    <t>TABLA 3</t>
  </si>
  <si>
    <t>Tipo implementacion de control</t>
  </si>
  <si>
    <t>tipo de control</t>
  </si>
  <si>
    <t>Constante</t>
  </si>
  <si>
    <t>El control se ejecuta constantemente</t>
  </si>
  <si>
    <t>TABLA 8</t>
  </si>
  <si>
    <t>Tipo de Fuente</t>
  </si>
  <si>
    <t>Probabilidad de ocurrencia</t>
  </si>
  <si>
    <t>Impacto</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</si>
  <si>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</si>
  <si>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</si>
  <si>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Diaria</t>
  </si>
  <si>
    <t>El control se ejecuta diariamente</t>
  </si>
  <si>
    <t xml:space="preserve">Calificación de la Implementación </t>
  </si>
  <si>
    <t>Aceptar el riesgo</t>
  </si>
  <si>
    <t>Cumplimiento</t>
  </si>
  <si>
    <t>Falencias en cumplir con los siguientes requisitos: Regulativos, legales, contractuales,de conducta de negocios, de etica, fiduciarios  de calidad</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</si>
  <si>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</si>
  <si>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</si>
  <si>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</si>
  <si>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</si>
  <si>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</si>
  <si>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No Asignado</t>
  </si>
  <si>
    <t>Semanal</t>
  </si>
  <si>
    <t>El control se ejecuta semanalmente</t>
  </si>
  <si>
    <t>No Adecuado</t>
  </si>
  <si>
    <t>Incompleta</t>
  </si>
  <si>
    <t>No confiable</t>
  </si>
  <si>
    <t>No Opotuna</t>
  </si>
  <si>
    <t>Desastre natural</t>
  </si>
  <si>
    <t>Grandes perdidas de materiales y de vidas humanas debido a fenomenos naturales.</t>
  </si>
  <si>
    <t>PROBABLE</t>
  </si>
  <si>
    <t>MAYOR</t>
  </si>
  <si>
    <t>Mensual</t>
  </si>
  <si>
    <t>El control se ejecuta mensualmente</t>
  </si>
  <si>
    <t>Moderado</t>
  </si>
  <si>
    <t>Evitar el riesgo</t>
  </si>
  <si>
    <t>Financiero</t>
  </si>
  <si>
    <t>Problemas relacionados con: Transferencias, tesoreria, comercialización, flujos de efectivo, inversión, capital de trabajo, reportes financieros</t>
  </si>
  <si>
    <t>POSIBLE</t>
  </si>
  <si>
    <t>MODERADO</t>
  </si>
  <si>
    <t>Check</t>
  </si>
  <si>
    <t>Rango</t>
  </si>
  <si>
    <t>Trimestral</t>
  </si>
  <si>
    <t>El control se ejecuta trimestralmente</t>
  </si>
  <si>
    <t>Debil</t>
  </si>
  <si>
    <t>Compartir el riesgo</t>
  </si>
  <si>
    <t>Macro economico</t>
  </si>
  <si>
    <t>Factores macroeconomicos que se presentan como resultado de las variables de la economia nacional, regional o mundial cuyo efecto tiende a ser sistemico</t>
  </si>
  <si>
    <t>IMPROBABLE</t>
  </si>
  <si>
    <t>Semestral</t>
  </si>
  <si>
    <t>El control se ejecuta semestralmente</t>
  </si>
  <si>
    <t>Operativo</t>
  </si>
  <si>
    <t>Problemas generados como consecuencia de errores en la ejecución de las tareas por parte del personal encargado de los procesos o procedimientos</t>
  </si>
  <si>
    <t>RARO</t>
  </si>
  <si>
    <t>NO</t>
  </si>
  <si>
    <t>Anual</t>
  </si>
  <si>
    <t>El control se ejecuta anualmente</t>
  </si>
  <si>
    <t>Político</t>
  </si>
  <si>
    <t>Traumatismos en los procesos o en la entidad generedos como resultado de os cambios en la política pública a nivel nacional o distrital</t>
  </si>
  <si>
    <t>Tecnológico</t>
  </si>
  <si>
    <t>Problemas presentados en los procesos o en la entidad debido a errores, limitaciones o ausencia de la infracestructura tecnologica disponible</t>
  </si>
  <si>
    <t>TABLA 4</t>
  </si>
  <si>
    <t>De imagen</t>
  </si>
  <si>
    <t>Problemas relacionados con una imagen desfavorable de la entidad o de los procesos</t>
  </si>
  <si>
    <t>Nombre del proceso</t>
  </si>
  <si>
    <t>Oficina Asesora de Planeación</t>
  </si>
  <si>
    <t>Dirección Financiera</t>
  </si>
  <si>
    <t>ZONA DE RIESGO EXTREMO</t>
  </si>
  <si>
    <t>ZONA RIESGO ALTO</t>
  </si>
  <si>
    <t>ZONA RIESGO MODERADO</t>
  </si>
  <si>
    <t>ZONA RIESGO BAJA</t>
  </si>
  <si>
    <t>IMPROBALE</t>
  </si>
  <si>
    <t>RARA VEZ</t>
  </si>
  <si>
    <t>PUNTAJE</t>
  </si>
  <si>
    <t>IMPACTO</t>
  </si>
  <si>
    <t>CONTROLES AYUDAN
A DISMINUIR LA PROBABILIDAD</t>
  </si>
  <si>
    <t>CONTROLES AYUDAN
A DISMINUIR IMPACTO</t>
  </si>
  <si>
    <t>#COLUMNAS
EN LA MATRIZ
DE RIESGO
QUE SE DESPLAZA EN EL EJE DE LA PROBABILIDAD</t>
  </si>
  <si>
    <t>#COLUMNAS EN LA MATRIZ DE RIESGO QUE SE DESPLAZA EN EL EJE DE IMPACTO</t>
  </si>
  <si>
    <t xml:space="preserve">fuerte </t>
  </si>
  <si>
    <t xml:space="preserve">directamente </t>
  </si>
  <si>
    <t>DESPLAZA</t>
  </si>
  <si>
    <t xml:space="preserve">indirectamente </t>
  </si>
  <si>
    <t>DIRECTAMENTE</t>
  </si>
  <si>
    <t xml:space="preserve">no disminuye </t>
  </si>
  <si>
    <t>INDIRECTAMENTE</t>
  </si>
  <si>
    <t>NO DISMINUYE</t>
  </si>
  <si>
    <t xml:space="preserve">moderado </t>
  </si>
  <si>
    <t xml:space="preserve">Indirectamente </t>
  </si>
  <si>
    <t>Institucionalidad</t>
  </si>
  <si>
    <t>•	Concentración de poder
•	Extralimitación de funciones
•	Ausencia o debilidad de procesos y procedimientos para la gestión Administrativa y misional
•	Amiguismo y clientelismo
•	Ausencia o debilidad de medidas y/o políticas de conflictos de interés
•	Desvío del uso de los bienes y servicios de la entidad</t>
  </si>
  <si>
    <t>visibilidad de la gestión</t>
  </si>
  <si>
    <t>•	Bajo nivel de publicidad de la información (transparencia activa)
•	Rendición de cuentas a la ciudadanía de baja calidad (deficiente)
•	Destrucción o alteración de información en los sistemas de información oficiales
•	Falsedad en documento público
•	Pérdida de documento público
•	Ausencia de canales de comunicación</t>
  </si>
  <si>
    <t>Control y sanción</t>
  </si>
  <si>
    <t>•	Inexistencia de canales de denuncia interna y externa
•	Bajos niveles de denuncia
•	Bajos estándares éticos
•	Baja cultura del control social
•	Baja cultura del control institucional</t>
  </si>
  <si>
    <t>Delitos de la administración pública</t>
  </si>
  <si>
    <t>•	Celebración indebida de contratos
•	Peculado
•	Tráfico de influencias
•	Cohecho
•	Concusión
•	Enriquecimiento ilícito
•	Prevaricato
•	Concierto para delinquir
•	Interés indebido en la celebración de contratos
•	Abuso de autoridad por omisión de denuncia
•	Utilización indebida de información oficial privilegiada
•	Detrimento patrimonial
•	Malversación de recursos públicos</t>
  </si>
  <si>
    <t>No aplica</t>
  </si>
  <si>
    <t>•	N/A</t>
  </si>
  <si>
    <t>Subcomponente</t>
  </si>
  <si>
    <t>Recursos</t>
  </si>
  <si>
    <t>Indicador</t>
  </si>
  <si>
    <t>COMPONENTE 1. GESTIÓN DEL RIESGO DE CORRUPCIÓN – MAPA DE RIESGOS DE CORRUPCIÓN</t>
  </si>
  <si>
    <t># Actividad</t>
  </si>
  <si>
    <t>Actividad</t>
  </si>
  <si>
    <t>PLAN ANTICORRUPCIÓN Y DE ATENCIÓN AL CIUDADANO
20XX</t>
  </si>
  <si>
    <t>F-DE-1222
V.1</t>
  </si>
  <si>
    <t>Subcomponente 1
Política de Administración de Riesgos</t>
  </si>
  <si>
    <t>Subcomponente 2
Construcción del Mapa de Riesgos de Corrupción</t>
  </si>
  <si>
    <t>Subcomponente 4
Monitoreo y revisión</t>
  </si>
  <si>
    <t>Subcomponente 5
Seguimiento</t>
  </si>
  <si>
    <t>F-FI-1384
V.1</t>
  </si>
  <si>
    <t xml:space="preserve">MAPA RESUMEN </t>
  </si>
  <si>
    <t>MATRIZ GENERAL DE RIESGOS DE CORRUPCIÓN</t>
  </si>
  <si>
    <t>MATRIZ GENERAL DE RIESGOS DE GESTIÓN</t>
  </si>
  <si>
    <t>F-FI-1382
V.1</t>
  </si>
  <si>
    <t>Matriz Mapa de Riesgos</t>
  </si>
  <si>
    <t>La Matriz esta distribuida en dos niveles: la Información General de los Riesgos de Corrupción y la Información de Gestión de los Riesgos de Corrupción.</t>
  </si>
  <si>
    <t>VALIDACION DE CONTROLES</t>
  </si>
  <si>
    <t>EN CADA PROCESO</t>
  </si>
  <si>
    <t>OBJETIVO</t>
  </si>
  <si>
    <t>CONSECUENCIA</t>
  </si>
  <si>
    <t>"DEBIDO A…"</t>
  </si>
  <si>
    <t>"PUEDE OCURRIR…"</t>
  </si>
  <si>
    <t>"LO QUE GENERARIA"</t>
  </si>
  <si>
    <t>DEBILIDADES Y AMENAZAS</t>
  </si>
  <si>
    <r>
      <t xml:space="preserve">Para el diligenciamiento de la Matriz de Riesgos de Corrupción se requiere haber avanzado en el análisis del </t>
    </r>
    <r>
      <rPr>
        <b/>
        <sz val="11"/>
        <rFont val="Arial"/>
        <family val="2"/>
      </rPr>
      <t>proceso, su objetivo, alcance y actividades clave</t>
    </r>
    <r>
      <rPr>
        <sz val="11"/>
        <rFont val="Arial"/>
        <family val="2"/>
      </rPr>
      <t xml:space="preserve"> considerando los lineamientos establecidos en La Política de Administración de Riesgos, donde se brindan ampliamente las bases para adelantar este análisis.
Se deben considerar los lineamientos establecidos para la probabilidad e impacto de los Riesgos de Corrupción. En este mismo paso se analizan los controles que deben responder a los atributos de eficiencia e informativos.</t>
    </r>
  </si>
  <si>
    <r>
      <t>-</t>
    </r>
    <r>
      <rPr>
        <b/>
        <u/>
        <sz val="11"/>
        <rFont val="Arial"/>
        <family val="2"/>
      </rPr>
      <t xml:space="preserve"> Información General de los Riesgos de Gestión</t>
    </r>
    <r>
      <rPr>
        <sz val="11"/>
        <rFont val="Arial"/>
        <family val="2"/>
      </rPr>
      <t xml:space="preserve">, permite la consolidación de la información construida por cada uno de los procesos respecto a los Riesgos de Corrupción, compuesta por las Hojas:
SDSCJ, se representa la Misión, Visión y Objetivos Estratégicos de la entidad, Mención de recursos
COMPONENTE PAAC, Corresponde al componente PAAC correspondiene a RIesgos de Corrupción
HOJA RESUMEN, Agrupa la información general de los Riesgos de Corrupción Identificados
- </t>
    </r>
    <r>
      <rPr>
        <b/>
        <u/>
        <sz val="11"/>
        <rFont val="Arial"/>
        <family val="2"/>
      </rPr>
      <t>Matriz Individual de los Riesgos de Gestión</t>
    </r>
    <r>
      <rPr>
        <sz val="11"/>
        <rFont val="Arial"/>
        <family val="2"/>
      </rPr>
      <t xml:space="preserve">, mediante las cuales se logra la gestión de las etapas de identificación, valoración, formulación de controles y tratamiento a los Riesgos de Corrupción establecidos por los procesos. Esta compuesta por las hojas:
CAUSA-CONSECUENCIA, utilizada en caso de que se requiera aclarar las causas y consecuencias del Riesgo
IDENTIFICACIÓN DEL RC, identificación del Riesgo de Corrupción partiendo del contexto del proceso
DEFINICIÓN DEL RC, confirmación del riesgo con la estructura definida para Riesgo de Corrupción "acción y omisión, uso del poder, desvío de la gestión de lo público a lo privado, beneficio particular"
CALIFICACIÓN DE IMPACTO, Se debe diligenciar una encuesta por cada uno de los Riesgos identificados
ANALISIS DEL RC, permite recopilar las valoraciónes de Probabilidad e Impacto
CONTROL DEL RC, registro de los controles formulados para cada uno de los riesgos de corrupción.
VALORACIÓN DEL RC CON CONTROL, verificación del resultado de la gestión luego de aplicados los controles determinando el Riesgo Residual.
TRATAMIENTO DEL RIESGO RESIDUAL, Formulación del tratamiento al Riesgo residual.
</t>
    </r>
    <r>
      <rPr>
        <b/>
        <u/>
        <sz val="11"/>
        <rFont val="Arial"/>
        <family val="2"/>
      </rPr>
      <t xml:space="preserve">Al interior de cada hoja solo deben diligenciarce los campos resaltados en </t>
    </r>
    <r>
      <rPr>
        <b/>
        <u/>
        <sz val="11"/>
        <color theme="5" tint="-0.499984740745262"/>
        <rFont val="Arial"/>
        <family val="2"/>
      </rPr>
      <t>rojo</t>
    </r>
    <r>
      <rPr>
        <b/>
        <u/>
        <sz val="11"/>
        <rFont val="Arial"/>
        <family val="2"/>
      </rPr>
      <t>.</t>
    </r>
  </si>
  <si>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</si>
  <si>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</si>
  <si>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</si>
  <si>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La Secretaria Distrital de Seguridad, Convivencia y Justicia cuenta con los recursos humanos, económicos, físicos y tecnológicos necesarios para la correcta administración de los Riesgos de Corrupción junto con la ejecución del Plan Anticorrupción y de Atención al Ciudadano.</t>
  </si>
  <si>
    <t>Riesgo Asociado a Tramite</t>
  </si>
  <si>
    <t>No de tramite</t>
  </si>
  <si>
    <t>Link</t>
  </si>
  <si>
    <t>Posibilidad de alteración de la información en el SISIPEC web para beneficiar en el tramite de Autorización para ingreso como visitante a la Cárcel Distrital de Varones y Anexo de Mujeres.</t>
  </si>
  <si>
    <t>http://visor.suit.gov.co/VisorSUIT/index.jsf?FI=64529</t>
  </si>
  <si>
    <t>Meta o Producto</t>
  </si>
  <si>
    <t xml:space="preserve">Responsable Dependencia Líder </t>
  </si>
  <si>
    <t>Responsable Dependencia Apoyo</t>
  </si>
  <si>
    <t>Fecha Máxima Programada</t>
  </si>
  <si>
    <t>1.1</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</si>
  <si>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</si>
  <si>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doce (12) verificaciones de la plataforma de las entidades correspondientes</t>
  </si>
  <si>
    <t>Número de verificaciones realizadas</t>
  </si>
  <si>
    <t xml:space="preserve">Humanos
Tecnológicos
</t>
  </si>
  <si>
    <t>1.2</t>
  </si>
  <si>
    <r>
      <rPr>
        <b/>
        <sz val="10"/>
        <color theme="1"/>
        <rFont val="Arial"/>
        <family val="2"/>
      </rPr>
      <t>Revisar y actualizar la Política</t>
    </r>
    <r>
      <rPr>
        <sz val="10"/>
        <color theme="1"/>
        <rFont val="Arial"/>
        <family val="2"/>
      </rPr>
      <t xml:space="preserve"> de Administración de Riesgos de la entidad, según haya lugar.</t>
    </r>
  </si>
  <si>
    <t xml:space="preserve">Una (1) Política de la Administración de Riesgos </t>
  </si>
  <si>
    <t>Política de la Administración de Riesgos actualizada y publicada.</t>
  </si>
  <si>
    <t>Humanos
Tecnológicos</t>
  </si>
  <si>
    <t>1.3</t>
  </si>
  <si>
    <t>Estructurar el lineamiento que adopte las medidas de prevención y mitigación otorgados por la Secretaría General de la Alcaldía Mayor de Bogotá en el Documento Técnico de LA-FT</t>
  </si>
  <si>
    <t>Un (1) lineamiento que adopte las medias de prevención y mitigación</t>
  </si>
  <si>
    <t>No. de lineamiento que adopte las medias de prevención y mitigación</t>
  </si>
  <si>
    <t>1.4</t>
  </si>
  <si>
    <t>Socialización de  avances en la construcción del lineamiento  para la implementación y adopción de medidas de prevención y mitigación SARLAFT, en la entidad.</t>
  </si>
  <si>
    <t>Dos (2) socializaciones</t>
  </si>
  <si>
    <t>Dos (2) socializaciones desarrolladas</t>
  </si>
  <si>
    <t>30/04/2023
15/11/2023</t>
  </si>
  <si>
    <t>2.1</t>
  </si>
  <si>
    <r>
      <t>Actualizar la</t>
    </r>
    <r>
      <rPr>
        <b/>
        <sz val="10"/>
        <color theme="1"/>
        <rFont val="Arial"/>
        <family val="2"/>
      </rPr>
      <t xml:space="preserve"> matriz de los riesgos</t>
    </r>
    <r>
      <rPr>
        <sz val="10"/>
        <color theme="1"/>
        <rFont val="Arial"/>
        <family val="2"/>
      </rPr>
      <t xml:space="preserve"> de corrupción para la vigencia 2023.</t>
    </r>
  </si>
  <si>
    <t>Una (1) matriz de riesgos de corrupción actualizada para la vigencia 2023</t>
  </si>
  <si>
    <t xml:space="preserve">Matriz de riesgos de corrupción actualizada </t>
  </si>
  <si>
    <t>2.2</t>
  </si>
  <si>
    <r>
      <t>Realizar campañas semestrales, de</t>
    </r>
    <r>
      <rPr>
        <b/>
        <sz val="10"/>
        <color theme="1"/>
        <rFont val="Arial"/>
        <family val="2"/>
      </rPr>
      <t xml:space="preserve"> apropiación de la  polític</t>
    </r>
    <r>
      <rPr>
        <sz val="10"/>
        <color theme="1"/>
        <rFont val="Arial"/>
        <family val="2"/>
      </rPr>
      <t>a de Administración de Riesgos de corrupción.</t>
    </r>
  </si>
  <si>
    <t>Realizar dos (2) campañas de apropiación de la política de Administración de Riesgos de corrupción .</t>
  </si>
  <si>
    <t>Número de campañas de apropiación  la  política de Administración de Riesgos.</t>
  </si>
  <si>
    <t>10/06/2023
10/12/2023</t>
  </si>
  <si>
    <t>Subcomponente 3
Divulgar y publicar</t>
  </si>
  <si>
    <t>3.1</t>
  </si>
  <si>
    <t>Publicar y divulgar el mapa de riesgos de corrupción a través de la página web.</t>
  </si>
  <si>
    <t xml:space="preserve">Una (1) matriz de riesgos de corrupción publicada </t>
  </si>
  <si>
    <t>Matriz de riesgos  de corrupción publicada</t>
  </si>
  <si>
    <t>3.2</t>
  </si>
  <si>
    <r>
      <rPr>
        <b/>
        <sz val="10"/>
        <color theme="1"/>
        <rFont val="Arial"/>
        <family val="2"/>
      </rPr>
      <t>Analizar los comentarios o resultados del procesos de participació</t>
    </r>
    <r>
      <rPr>
        <sz val="10"/>
        <color theme="1"/>
        <rFont val="Arial"/>
        <family val="2"/>
      </rPr>
      <t>n para la formulación del PAAC 2023, componente riesgos de corrupción.</t>
    </r>
  </si>
  <si>
    <t xml:space="preserve">Un (1) correo electrónico informando la inclusión de acciones </t>
  </si>
  <si>
    <t>Número de correos electrónicos</t>
  </si>
  <si>
    <t>4.1</t>
  </si>
  <si>
    <r>
      <rPr>
        <b/>
        <sz val="10"/>
        <color theme="1"/>
        <rFont val="Arial"/>
        <family val="2"/>
      </rPr>
      <t>Monitorear y revisar el mapa</t>
    </r>
    <r>
      <rPr>
        <sz val="10"/>
        <color theme="1"/>
        <rFont val="Arial"/>
        <family val="2"/>
      </rPr>
      <t xml:space="preserve"> de riesgos de corrupción con base en los ajustes y reportes realizados por parte de los líderes de proceso y lideres operativos.</t>
    </r>
  </si>
  <si>
    <t>Tres (3) informes de monitoreo y seguimiento del mapa de riesgos de corrupción realizados</t>
  </si>
  <si>
    <t>Número de informes realizados en el período</t>
  </si>
  <si>
    <t>Todas la dependencias</t>
  </si>
  <si>
    <t>Primeros 5 días hábiles de Enero 2023
Primeros 5 días hábiles de Mayo 2023
Primeros 5 días hábiles de Septiembre 2023</t>
  </si>
  <si>
    <t>4.2</t>
  </si>
  <si>
    <r>
      <rPr>
        <b/>
        <sz val="10"/>
        <color theme="1"/>
        <rFont val="Arial"/>
        <family val="2"/>
      </rPr>
      <t xml:space="preserve">Publicar y divulgar informe </t>
    </r>
    <r>
      <rPr>
        <sz val="10"/>
        <color theme="1"/>
        <rFont val="Arial"/>
        <family val="2"/>
      </rPr>
      <t xml:space="preserve">de monitoreo y seguimiento del mapa de riesgos de corrupción </t>
    </r>
  </si>
  <si>
    <t>Publicar y divulgar tres (3) informes de monitoreo y seguimiento del mapa de riesgos de corrupción realizados, en la página web de la entidad.</t>
  </si>
  <si>
    <t>Número de informes publicados</t>
  </si>
  <si>
    <t>Primeros 15 días hábiles de Enero 2023
Primeros 15 días hábiles de Mayo 2023
Primeros 15 días hábiles de Septiembre 2023</t>
  </si>
  <si>
    <t>5.1</t>
  </si>
  <si>
    <t>Realizar el seguimiento al mapa de riesgos de corrupción y publicar el informe respectivo, de acuerdo con lo establecido en la normatividad vigente.</t>
  </si>
  <si>
    <t>Tres (3) ejercicios de seguimientos a los Mapas de riesgos de corrupción efectuados y publicados</t>
  </si>
  <si>
    <t>Número de seguimientos ejecutados en el período/numero de seguimientos programados en el periodo</t>
  </si>
  <si>
    <t>Jefe Oficina de Control Interno</t>
  </si>
  <si>
    <t>31/01/2023
31/05/2023
30/09/2023</t>
  </si>
  <si>
    <t>5.2</t>
  </si>
  <si>
    <t>Llevar a cabo  seguimiento a la implementación de Sistema de Administración de Riesgo de Lavado de Activos y de la Financiación del Terrorismo – SARLAFT, con su respectiva publicación.</t>
  </si>
  <si>
    <t>Un (1) ejercicio  de seguimiento a la implementación de SARLAFT</t>
  </si>
  <si>
    <t>Número de seguimiento ejecutado en el período/numero de seguimiento programado en el periodo</t>
  </si>
  <si>
    <t>De acuerdo al procedimiento</t>
  </si>
  <si>
    <t>Ejecución de Informe en el periodo</t>
  </si>
  <si>
    <t>Informe ejecutado en el periodo/Informe requerido en el periodo</t>
  </si>
  <si>
    <t>Ejecutar control requerido en el periodo</t>
  </si>
  <si>
    <t>Cuatrimestralmente</t>
  </si>
  <si>
    <t>Ejecución de Controles en el periodo</t>
  </si>
  <si>
    <t>Controles ejecutados en el periodo/Controles programados en el periodo</t>
  </si>
  <si>
    <t>Ejecutar los controles programados en el periodo</t>
  </si>
  <si>
    <t>Semestralmente</t>
  </si>
  <si>
    <t>Responsable de hacer seguimiento de la Dirección de Acceso a la Justicia</t>
  </si>
  <si>
    <t>Cada vez que se requiera</t>
  </si>
  <si>
    <t>Ejecución de Seguimiento en el periodo</t>
  </si>
  <si>
    <t>Seguimiento ejecutado en el periodo/Seguimiento requerido en el periodo</t>
  </si>
  <si>
    <t>Ejecutar Seguimiento requerido en el periodo</t>
  </si>
  <si>
    <t>Responsable del área de Atención Integral</t>
  </si>
  <si>
    <t>Ejecución de Atencion e Intervencion  en el periodo</t>
  </si>
  <si>
    <t>Atencion e Intervencion ejecutado en el periodo/Atencion e Intervencion requerido en el periodo</t>
  </si>
  <si>
    <t>Ejecutar Atencion e Intervencion requerido en el periodo</t>
  </si>
  <si>
    <t>Comandante de Compañía</t>
  </si>
  <si>
    <t>Cada Turno</t>
  </si>
  <si>
    <t>Ejecución de Asignación en el periodo</t>
  </si>
  <si>
    <t>Asignación ejecutada en el periodo/Asignación requerida en el periodo</t>
  </si>
  <si>
    <t>Ejecutar Asignación  requerida en el periodo</t>
  </si>
  <si>
    <t>El area de Tramite Juridico</t>
  </si>
  <si>
    <t>Ejecución de revisión en el periodo</t>
  </si>
  <si>
    <t>Revisión ejecutada en el periodo/Revisión requerida en el periodo</t>
  </si>
  <si>
    <t>Ejecutar revisión requerido en el periodo</t>
  </si>
  <si>
    <t>Líder de Proceso</t>
  </si>
  <si>
    <t>Mensualmente</t>
  </si>
  <si>
    <t>Ejecución de Verificación en el periodo</t>
  </si>
  <si>
    <t>Verificación ejecutada en el periodo/Verificación programada en el periodo</t>
  </si>
  <si>
    <t>Ejecutar Verificación programada en el periodo</t>
  </si>
  <si>
    <t>Acta de reunion y Cronograma de visitas</t>
  </si>
  <si>
    <t>Diariamente</t>
  </si>
  <si>
    <t>Ejecución de Control  en el periodo</t>
  </si>
  <si>
    <t>Control ejecutado en el periodo/Control requerido en el periodo</t>
  </si>
  <si>
    <t>Ejecutar el Control requerido en el periodo</t>
  </si>
  <si>
    <t>Trimestralmente</t>
  </si>
  <si>
    <t>Jefe del C4</t>
  </si>
  <si>
    <t>Ejecución de Control en el periodo</t>
  </si>
  <si>
    <t>Cronograma</t>
  </si>
  <si>
    <t>Líder de gestión documental</t>
  </si>
  <si>
    <t>Anualmente</t>
  </si>
  <si>
    <t>Lider de gestion Documental</t>
  </si>
  <si>
    <t>Almacenista general</t>
  </si>
  <si>
    <t>Ejecución de Validación en el periodo</t>
  </si>
  <si>
    <t>Validación ejecutado en el periodo/Validación requerido en el periodo</t>
  </si>
  <si>
    <t>Ejecutar el Validación requerido en el periodo</t>
  </si>
  <si>
    <t>El responsable de Seguridad Informatica</t>
  </si>
  <si>
    <t>Control ejecutada en el periodo/Control requerida en el periodo</t>
  </si>
  <si>
    <t>Ejecutar la Control  requerido en el periodo</t>
  </si>
  <si>
    <t>Profesional de Seguridad de la Información</t>
  </si>
  <si>
    <t>Ejecutar la Control requerida en el periodo</t>
  </si>
  <si>
    <t>Profesional Especializado</t>
  </si>
  <si>
    <t>Verificación ejecutados en el periodo/Verificación programados en el periodo</t>
  </si>
  <si>
    <t>Ejecutar los Verificación programados en el periodo</t>
  </si>
  <si>
    <t>Profesional Responsable</t>
  </si>
  <si>
    <t>Verificación ejecutada en el periodo/Verificación requerida en el periodo</t>
  </si>
  <si>
    <t>SECOP II</t>
  </si>
  <si>
    <t>Secretaría técnica</t>
  </si>
  <si>
    <t>Controles ejecutadas en el periodo/Controles programadas en el periodo</t>
  </si>
  <si>
    <t>Ejecutar Controles programadas en el periodo</t>
  </si>
  <si>
    <t>Jefe de la Dirección Juridica</t>
  </si>
  <si>
    <t>Profesional especializado</t>
  </si>
  <si>
    <t>Ejecución de revisiones en el periodo</t>
  </si>
  <si>
    <t>Revisiones ejecutadas en el periodo/Revisiones programadas en el periodo</t>
  </si>
  <si>
    <t>Ejecutar las revisiones programadas en el periodo</t>
  </si>
  <si>
    <t>Ejecución de Seguimientos en el periodo</t>
  </si>
  <si>
    <t>Seguimientos ejecutadas en el periodo/Seguimientos programadas en el periodo</t>
  </si>
  <si>
    <t>Ejecutar Seguimientos programadas en el periodo</t>
  </si>
  <si>
    <t>Ejecución de verificación en el periodo</t>
  </si>
  <si>
    <t>verificación ejecutada en el periodo/verificación programada en el periodo</t>
  </si>
  <si>
    <t>Ejecutar la verificación programada en el periodo</t>
  </si>
  <si>
    <t>El Líder y el equipo de Atención Integral</t>
  </si>
  <si>
    <t>Bimensual</t>
  </si>
  <si>
    <t>Controles ejecutada en el periodo/Controles programada en el periodo</t>
  </si>
  <si>
    <t>Ejecutar la Controles programada en el periodo</t>
  </si>
  <si>
    <t>Amenaza, intimidación o persuasión a un profesional para reportar información falsa en el contenido de un informe
Prejuicio sobre un usuario y falta de reconocimiento de logros o avances.</t>
  </si>
  <si>
    <t>Posibilidad de Registro de información errada en los informes de procesos vinculados al PDJJR (Programa de Justicia Juvenil Restaurativa)</t>
  </si>
  <si>
    <t xml:space="preserve">Entrega de información falsa a las autoridades competentes. </t>
  </si>
  <si>
    <t xml:space="preserve">Desconocimiento o incumplimiento de las políticas definidas en el Plan Anticorrupción de la entidad y lineamientos de operación definidos por la dependencia </t>
  </si>
  <si>
    <t>Posibilidad de actuaciones inadecuadas por parte de funcionarios y colaboradores de la Dirección de Acceso a la Justicia por el recibimiento de dadivas</t>
  </si>
  <si>
    <t>Desprestigio de la entidad, desconfianza en la prestación de los servicios de acceso a la justicia y procesos disciplinarios para funcionarios y colaboradores</t>
  </si>
  <si>
    <t>Con el ánimo de reportar el cumplimiento de metas trazadas en el Plan de Acción de la Dirección de Acceso a la Justicia, algunos equipos territoriales reportar información incoherente de acuerdo con las metas.</t>
  </si>
  <si>
    <t>Posibilidad de presentar Inconsistencias en los reportes relacionados al Plan de Acción a la Justicia</t>
  </si>
  <si>
    <t>Desprestigio de la entidad, requerimientos por parte de entes de control y posibles hallazgos en auditorías externas e internas</t>
  </si>
  <si>
    <t>Soborno a los funcionarios encargados de la oferta de estos servicios para acelerar tramites o adulterar documentación</t>
  </si>
  <si>
    <t>Posibilidad de Beneficio a particulares o a terceros derivados de trámites en procesos de Atención Integral (alimentación, servicios de salud, dotación de elementos básicos, ingreso a programas de Atención Social y actividades validas de redención de pena).</t>
  </si>
  <si>
    <t>Oferta parcializada y desproporcionada de los servicios de atención Integral a las PPL</t>
  </si>
  <si>
    <t>Dadivas a los funcionarios encargados de la custodia y vigilancia en beneficio particular de las PPL en la prestación del servicio</t>
  </si>
  <si>
    <t>Posibilidad de Beneficio a particulares o a terceros derivados de la Custodia y Vigilancia a las PPL</t>
  </si>
  <si>
    <t>Oferta parcializada y desproporcionada de los servicios de Custodia y vigilancia a los PPL
Investigaciones Disciplinaria y Penal.</t>
  </si>
  <si>
    <t>Dadivas a los funcionarios encargados del proceso de tramite Jurídico en beneficio particular de las PPL</t>
  </si>
  <si>
    <t>Posibilidad de Beneficio a particulares o a terceros derivados de los trámites Jurídicos</t>
  </si>
  <si>
    <t>Oferta parcializada y desproporcionada de los tramites a los PPL
Investigaciones Disciplinaria y Penal.</t>
  </si>
  <si>
    <t xml:space="preserve">Pagos o presiones indebidas a los servidores de la oficina a fin de llevar a cabo incorrecta manipulación de los expedientes e impedir el normal desarrollo de la investigación disciplinaria </t>
  </si>
  <si>
    <t>Posibilidad de desviaciones en las Investigaciones originadas por prácticas indebidas</t>
  </si>
  <si>
    <t>i). Indebida manipulación de las actuaciones
ii). Irregularidades en el trámite - caducidad - prescripción de las actuaciones disciplinarias 
iii).  Evasión de la responsabilidad derivada del proceso disciplinario</t>
  </si>
  <si>
    <t>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t>
  </si>
  <si>
    <t>Posibilidad de suministro de combustible por parte de los proveedores a vehículos que no son de propiedad o no están a cargo de la SDSCJ para beneficio propio o de terceros</t>
  </si>
  <si>
    <t>1. Incumplimiento a las obligaciones contractuales.
2. Perdida de confianza en lo público
3. Detrimento patrimonial
4. Enriquecimiento ilícito de contratistas y/o servidores públicos</t>
  </si>
  <si>
    <t>Ausencia de protocolos de Custodia de la información confidencial de la Institución.
Inoperancia de algunos funcionarios.
Incumplimiento de funciones por acción u omisión.
Falta de capacitación para los funcionarios.</t>
  </si>
  <si>
    <t>Posibilidad de Filtración o manejo inadecuado de información por parte de funcionarios de la entidad.</t>
  </si>
  <si>
    <t>Mala Imagen.
Perdida de Credibilidad.
Detrimento de la Imagen Publica.</t>
  </si>
  <si>
    <t>Indisponibilidad, manipulación, alteración, perdida o mal uso de la información por parte del personal del C4, Operadores externos, así como terceros no vinculados al C4.
Posible pérdida de documentos o información pública</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</si>
  <si>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</si>
  <si>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t>
  </si>
  <si>
    <t xml:space="preserve">Desconocimiento o incumplimiento de las políticas y procedimientos de Gestión Documental. </t>
  </si>
  <si>
    <t>Posibilidad de Pérdida o extravió documental por parte de un servidor que, aprovechando su posición frente a un recurso público, privilegia a un tercero con información para su beneficio.</t>
  </si>
  <si>
    <t>* Desactualización de Inventario documental.
* Reconstrucción documental.
* Fraudes, Acciones ilícitas.
* Apertura de Investigación disciplinaria.</t>
  </si>
  <si>
    <t>Incumplimiento por parte de los servidores de lo establecido en las resoluciones, circulares, procedimientos y políticas, para la administración de bienes.</t>
  </si>
  <si>
    <t>Posibilidad de Pérdida y/o desaparición de los bienes al servicio de la Entidad parte de un servidor que, aprovechando su posición frente a un recurso público, sustrae bienes de la Entidad para su beneficio personal o un tercero.</t>
  </si>
  <si>
    <t>* Afectación en la prestación del servicio.
* Detrimento patrimonial.
* Investigaciones disciplinarias.
* Generación de hallazgos por parte de Entes de Control.</t>
  </si>
  <si>
    <t>Ausencia de una cultura de la seguridad de la información que garantice que el funcionario o contratista conozca sus deberes y responsabilidades en la preservación de la confidencialidad de la información</t>
  </si>
  <si>
    <t>Posibilidad de pérdida económica y reputacional por demandas a la entidad por el uso indebido de información confidencial a terceros por parte de funcionarios</t>
  </si>
  <si>
    <t>Fuga y mal manejo de la información. Posible perdida de información pública. Posibles daños a la imagen de la entidad frente a la ciudadanía. Mala manipulación de la información.</t>
  </si>
  <si>
    <t>Ausencia de controles que mitiguen los riesgos de fuga de información adecuada protección de los activos de información que contienen información clasificada o reservada. 
Falta de consideraciones relevantes en las clausulas de confidencialidad de la minuta contractual.</t>
  </si>
  <si>
    <t>Posibilidad de pérdida económica y reputacional por demandas debido al uso inadecuado de información catalogada por la entidad como clasificada o reservada por parte de colaboradores de la Secretaría</t>
  </si>
  <si>
    <t>Divulgación de información clasificada o reservada de la entidad. Sanciones a la entidad por inadecuada protección de datos personales. Perdida de imagen reputacional de la entidad. Vicio en los procesos de contratación.</t>
  </si>
  <si>
    <t>Manipulación y/o Modificación de información de la entidad por usuarios o procesos no autorizados.</t>
  </si>
  <si>
    <t>Posibilidad de Pérdida de Integridad de la información almacenada en la infraestructura o soluciones tecnológicas de la entidad.</t>
  </si>
  <si>
    <t>Alteración de cifras o contenido publicado en la pagina de la entidad o la intranet. Alteración de cifras o datos generados por las áreas de la entidad. Perdida de imagen reputacional de la entidad</t>
  </si>
  <si>
    <t>Adulteración de los documentos legales soporte de pago
Incumplimiento de funciones por acción u omisión
Falta de personal capacitado para brindar atención y servicio</t>
  </si>
  <si>
    <t>Posibilidad de Tramite de pagos incumpliendo los requisitos establecidos otorgando beneficios a terceros en contra de lo establecido en el Procedimiento PD-GF-13 Gestión de Pagos</t>
  </si>
  <si>
    <t>Pagos sin cumplir con los requisitos establecidos</t>
  </si>
  <si>
    <t>Posible intercambio de dadivas entre el funcionario responsable y el contratista no apto para la vacante.</t>
  </si>
  <si>
    <t>Posibilidad de Posesionar un servidor público que Incumpla con los requisitos establecidos en el Manual de Funciones de la SCJ</t>
  </si>
  <si>
    <t>Sanciones disciplinarias a los funcionarios implicados en la Vinculación viciada</t>
  </si>
  <si>
    <t>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t>
  </si>
  <si>
    <t>Posibilidad de Interés indebido por un oferente en los procesos de contratación de la Dirección de Gestión Humana</t>
  </si>
  <si>
    <t>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t>
  </si>
  <si>
    <t xml:space="preserve"> Determinar requisitos excluyentes en el proceso que se adelanta lo cual permitiría el direccionamiento de contratos y el favorecimiento a terceros.
Falta de capacitación de los funcionarios que adelantan los procesos de contratación</t>
  </si>
  <si>
    <t>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t>
  </si>
  <si>
    <t>Pérdida de recursos públicos. - Incumplimiento del objeto contractual.</t>
  </si>
  <si>
    <t>Desconocimiento de la norma
Desconocimiento de funciones
Desidia</t>
  </si>
  <si>
    <t>Sanciones por parte de entes de control internos y externos.
Procesos disciplinarios internos y externos.</t>
  </si>
  <si>
    <t xml:space="preserve">Desconocimiento u omisión de las normas de auditoria generalmente aceptadas o 
Impedimentos y/o conflictos de interés no comunicados. </t>
  </si>
  <si>
    <t>Posibilidad de Favorecimiento al proceso auditado o a terceros responsables a partir de auditorías, sesgadas, manipuladas o direccionadas, que impidan evidenciar la realidad de la gestión obstruyendo la evaluación de esta.</t>
  </si>
  <si>
    <t>Sanciones por parte de entes de control.</t>
  </si>
  <si>
    <t>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t>
  </si>
  <si>
    <t>Posibilidad de Favorecimiento a terceros para acceder a los servicios ofertados por al SCJ por fuera de los lineamientos establecidos a cambio de dadivas</t>
  </si>
  <si>
    <t>Percepción negativa de la Ciudadanía de la entidad. 
Procesos disciplinarios internos y externos.</t>
  </si>
  <si>
    <t>Posibilidad de alteración de la información en el SISIPEC web generando beneficio en el trámite de Autorización para ingreso como visitante a la Cárcel Distrital de Varones y Anexo de Mujeres.</t>
  </si>
  <si>
    <t>Falencia en el reporte de estado de disponibilidad de los vehículos de propiedad o a cargo de la SDSCJ.
Errores en el registro del kilometraje de cada vehículo en la plataforma del proveedor.</t>
  </si>
  <si>
    <t>Posibilidad de suministro de combustible por parte de los proveedores a vehículos de propiedad o a cargo de la SDSCJ, por fuera de los parámetros de suministro establecidos para beneficio propio o de terceros</t>
  </si>
  <si>
    <t>1. Incumplimiento a las obligaciones contractuales.
2. Pérdida de confianza en lo público
3. Detrimento patrimonial
4. Enriquecimiento ilícito de contratistas y/o servidores públicos</t>
  </si>
  <si>
    <t>Vehículos o equipos de combustión sin autorización para el abastecimiento de combustible</t>
  </si>
  <si>
    <t>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t>
  </si>
  <si>
    <t>Reportar información falsa u omitir información relevante en el proceso</t>
  </si>
  <si>
    <t>Aprovechamiento de la posición respecto a la emisión de un informe</t>
  </si>
  <si>
    <t>Modificación de información para favorecer a terceros</t>
  </si>
  <si>
    <t>Modificación de información para favorecer a terceros a cambio de dadivas</t>
  </si>
  <si>
    <t xml:space="preserve">Recibir dadivas para el acceso a un servicio de Justicia y dadivas por un tramite administrativo interno </t>
  </si>
  <si>
    <t>Los funcionarios o Colaboradores de la dirección que aprovechan su posición en el area</t>
  </si>
  <si>
    <t xml:space="preserve">Cobro y recibimiento de dadivas por servicios o tramites administativos gratuitos </t>
  </si>
  <si>
    <t>Cobros por fuera de la ley por parte de Funcionarios y colaborades de la Direccion de AJ</t>
  </si>
  <si>
    <t>Reportar evidencias que en ocasiones no responden con la gestión territorial adelantada</t>
  </si>
  <si>
    <t>Coaccionar al servidor público a ejecutar el reporte de gestión territorial sin cumplir los lineamientos establecidos</t>
  </si>
  <si>
    <t>Inconsistencias en los reportes que soportan la legalización de apoyos logísticos y operativos</t>
  </si>
  <si>
    <t>inadecuada realización de actividades y gestión para beneficio de los integrantes de los equipos</t>
  </si>
  <si>
    <t>Acción de usufructuar beneficio particular o a terceros la oferta y asignación de los servicios de atención social de la Cárcel Distrital</t>
  </si>
  <si>
    <t>Uso indebido de una posición con acceso a la implementación de los servicios de atención social dirigidos a las PPL</t>
  </si>
  <si>
    <t>Dirigir de manera desigual o parcializada los servicios de atención social destinada a las PPL con el objetivo del usufructo personal o a un tercero</t>
  </si>
  <si>
    <t>Beneficio particular o a un tercero derivado de la dirección viciada de los servicios de asistencia social de la Cárcel Distrital</t>
  </si>
  <si>
    <t>Acción de usufructuar beneficio particulares o a terceros en la prestación del servicio de Custodia y Vigilancia</t>
  </si>
  <si>
    <t>Uso indebido de su posición y autoridad del cuerpo de Custodia y Vigilancia</t>
  </si>
  <si>
    <t>Dirigir de manera desigual o parcializada de la custodia y vigilancia de las PPL con el objetivo del usufructo personal o a un tercero</t>
  </si>
  <si>
    <t>Beneficio particular o a un tercero derivado de la dirección viciada de la Custodia y vigilancia de las PPL</t>
  </si>
  <si>
    <t>Acción de usufructuar beneficio particular o a terceros la oferta y asignación de los servicios en los tramites Jurídicos a las PPL</t>
  </si>
  <si>
    <t>Uso indebido de la información con el fin de beneficiar en tramites administrativos a las PPL</t>
  </si>
  <si>
    <t>Dirigir de manera desigual o parcializada los tramites Jurídicos a las PPL con el objetivo del usufructo personal o a un tercero</t>
  </si>
  <si>
    <t xml:space="preserve">Beneficio particular o a un tercero derivado de la dirección viciada de los Tramites Jurídicos en la Cárcel Distrital </t>
  </si>
  <si>
    <t>Investigaciones manipuladas sobre prácticas indebidas</t>
  </si>
  <si>
    <t>i). Acción de manipular o viciar una investigación disciplinaria sobre prácticas indebidas - ii). Omisión de deberes e indebido trámite de las decisiones disciplinarias</t>
  </si>
  <si>
    <t>Desvió u obstaculización de investigaciones disciplinarias por medio de presiones derivadas de posiciones de poder</t>
  </si>
  <si>
    <t>Desvió de la investigación para evitar las consecuencias disciplinarias propias o de un tercero</t>
  </si>
  <si>
    <t>Suministrar combustible</t>
  </si>
  <si>
    <t xml:space="preserve">Por parte de los proveedores </t>
  </si>
  <si>
    <t>A vehículos que no son de propiedad o no están a cargo de la SDSCJ</t>
  </si>
  <si>
    <t>para beneficio propio o de terceros</t>
  </si>
  <si>
    <t>Acción de filtrar información confidencial por parte de contratistas o funcionarios del área de comunicaciones</t>
  </si>
  <si>
    <t>Uso indebido de información por parte del proceso de Gestión de Comunicaciones</t>
  </si>
  <si>
    <t>Intercambio de información de la entidad a cambio de dadivas</t>
  </si>
  <si>
    <t>Usufructo del uso de información de naturaleza sensible</t>
  </si>
  <si>
    <t>* Manipulación de la plataforma tecnológica y de la información para beneficio de un tercero 
* Copiar y/o eliminar de manera privilegiada información con fines de borrar evidencia o entregar de manera fraudulenta para beneficio propio o de un tercero</t>
  </si>
  <si>
    <t>Con fines ajenos al cumplimiento de la misión se ordene realizar actividades relacionadas con la perdida o borrado de la información o la distribución de la misma de manera no autorizada o fraudulenta</t>
  </si>
  <si>
    <t>Utilización de información clasificada o reservada de manera fraudulenta para el beneficio propio o de terceros</t>
  </si>
  <si>
    <t>Beneficio económico
Favorecimiento a un tercero.</t>
  </si>
  <si>
    <t>Omisión de información acerca de la pérdida o hurto de expedientes o documentos.</t>
  </si>
  <si>
    <t>Aprovechamiento de una posición privilegiada frente a un recurso público</t>
  </si>
  <si>
    <t>uso de información privilegiada para el beneficio personal o de un tercero</t>
  </si>
  <si>
    <t>Entrega de dadivas a cambio de información privilegiada sobre expedientes o documentos.</t>
  </si>
  <si>
    <t>Acción de robar o extraviar bienes al servicio de la Entidad por parte de los servidores.</t>
  </si>
  <si>
    <t>Manipulación de bienes al servicio de la Entidad.</t>
  </si>
  <si>
    <t>Robo o perdida de bienes al servicio de la SCJ</t>
  </si>
  <si>
    <t>Acción de filtrar información confidencial por parte de contratistas o funcionarios</t>
  </si>
  <si>
    <t>Aprovechamiento de una posición con acceso a información confidencial</t>
  </si>
  <si>
    <t>Filtración de información confidencial a terceros</t>
  </si>
  <si>
    <t>Intercambio de información confidencial a cambio de dadivas</t>
  </si>
  <si>
    <t>Acción de filtrar información clasificada o reservada por parte de contratistas o funcionarios</t>
  </si>
  <si>
    <t>Aprovechamiento de una posición con acceso a información clasificada o reservada</t>
  </si>
  <si>
    <t>Filtración de información clasificada o reservada a terceros</t>
  </si>
  <si>
    <t>Intercambio de información clasificada o reservada a cambio de dádivas</t>
  </si>
  <si>
    <t>Acción de modificar o manipular información custodiada por la entidad por parte de usuarios o procesos no autorizados</t>
  </si>
  <si>
    <t>Modificación de información para favorecer a terceros a cambio de dádivas</t>
  </si>
  <si>
    <t>Liquidar y pagar la verificación de requisitos en los documentos soporte O personal no capacitado.</t>
  </si>
  <si>
    <t>Coaccionar al servidor público a ejecutar el proceso de pago sin el lleno de los requisitos</t>
  </si>
  <si>
    <t>Pasar por alto las deficiencias o anomalías en la documentación de soporte para realizar el pago.</t>
  </si>
  <si>
    <t xml:space="preserve">Recibir dádivas o beneficios a nombre propio o de terceros por realizar un pago sin los soportes en detrimento de la Entidad. 
</t>
  </si>
  <si>
    <t>Acción u omisión del funcionario encargado de revisar la documentación del contrato</t>
  </si>
  <si>
    <t>Aprovechamiento de una posición privilegiada frente a la contratación</t>
  </si>
  <si>
    <t>Manipulación de documentación contractual</t>
  </si>
  <si>
    <t>Asignación de un contrato a una persona no idónea para desempeñarlo</t>
  </si>
  <si>
    <t>Acción de dirigir y manipular la formulación de los pliegos de condiciones.</t>
  </si>
  <si>
    <t>Aprovechar una posición privilegiada y de poder frente a la contratación</t>
  </si>
  <si>
    <t>Manipulación en la elaboración de los pliegos de condiciones, buscando favorecer a un proponente determinado</t>
  </si>
  <si>
    <t>Direccionamiento y manipulación de contratos hacia un proponente específico a cambio de dádivas</t>
  </si>
  <si>
    <t>Manipulación en la construcción de los pliegos de condiciones que busquen favorecer a un proponente determinado</t>
  </si>
  <si>
    <t>Direccionamiento y manipulación de contratos hacia un proponente en específico a cambio de dadivas</t>
  </si>
  <si>
    <t>De las funciones propia del cargo</t>
  </si>
  <si>
    <t>de parte de los funcionarios de la SDSCJ</t>
  </si>
  <si>
    <t xml:space="preserve">Favorecimiento económico </t>
  </si>
  <si>
    <t>A terceros</t>
  </si>
  <si>
    <t>Aprovechamiento de una posición privilegiada frente al conocimiento y uso de la información.</t>
  </si>
  <si>
    <t>Uso de información privilegiada producto de la auditoria para el beneficio de los responsables del proceso auditado o a terceros.</t>
  </si>
  <si>
    <t>Entrega de dadivas a cambio de ocultar información privilegiada .</t>
  </si>
  <si>
    <t>De las funciones propia del cargo para favorecimiento a terceros</t>
  </si>
  <si>
    <t>A terceros para acceder a los servicios</t>
  </si>
  <si>
    <t>De los Servidores, contratistas o funcionarios que tienen acceso al sistema</t>
  </si>
  <si>
    <t>De los Servidores, contratistas o funcionarios que tienen acceso al sistema y las PPL</t>
  </si>
  <si>
    <t xml:space="preserve">a vehículos de propiedad o a cargo de la SDSCJ, por fuera de los parámetros de suministro establecidos </t>
  </si>
  <si>
    <t>Autorizar el suministro de combustible</t>
  </si>
  <si>
    <t>por el funcionario o contratista encargado de la Dirección de Bienes</t>
  </si>
  <si>
    <t>A vehículos y equipos de combustión que no cuenten con solicitud de la agencia y aprobación por parte de la SDSCJ o que no son de propiedad o no están a cargo de la SDSCJ</t>
  </si>
  <si>
    <t>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t>
  </si>
  <si>
    <t>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t>
  </si>
  <si>
    <t>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t>
  </si>
  <si>
    <t>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t>
  </si>
  <si>
    <t>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t>
  </si>
  <si>
    <t>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t>
  </si>
  <si>
    <t>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t>
  </si>
  <si>
    <t>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t>
  </si>
  <si>
    <t>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t>
  </si>
  <si>
    <t>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t>
  </si>
  <si>
    <t>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t>
  </si>
  <si>
    <t>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</si>
  <si>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</si>
  <si>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t>
  </si>
  <si>
    <t>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t>
  </si>
  <si>
    <t>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t>
  </si>
  <si>
    <t>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t>
  </si>
  <si>
    <t>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t>
  </si>
  <si>
    <t>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t>
  </si>
  <si>
    <t>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t>
  </si>
  <si>
    <t>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</si>
  <si>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</si>
  <si>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t>
  </si>
  <si>
    <t>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t>
  </si>
  <si>
    <t>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t>
  </si>
  <si>
    <t>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t>
  </si>
  <si>
    <t>Ejecutar el control Actual</t>
  </si>
  <si>
    <t>N/A</t>
  </si>
  <si>
    <t>Dirección de Acceso a la Justicia</t>
  </si>
  <si>
    <t>Dirección de Cárcel Distrital</t>
  </si>
  <si>
    <t>Jefe Control Interno Disciplinario</t>
  </si>
  <si>
    <t>Dirección de FCO</t>
  </si>
  <si>
    <t>Jefe de Comunicaciones</t>
  </si>
  <si>
    <t>Jefe de Gestión de Emergencias</t>
  </si>
  <si>
    <t>Dirección de Recursos Físicos y Documental</t>
  </si>
  <si>
    <t>Subsecretaria de Gestión de Seguridad</t>
  </si>
  <si>
    <t>Dirección TIC´s</t>
  </si>
  <si>
    <t>Dirección Gestión Humana</t>
  </si>
  <si>
    <t>Dirección Jurídica y Contractual</t>
  </si>
  <si>
    <t>Jefe Control Interno</t>
  </si>
  <si>
    <t>Secretario de Gestión Institucional</t>
  </si>
  <si>
    <t xml:space="preserve">El líder y el equipo de Atención Integral </t>
  </si>
  <si>
    <t>Administración de Bienes Muebles e Inmuebles para el Fortalecimiento de las Capacidades Operativas</t>
  </si>
  <si>
    <t>Acceso y Fortalecimiento a la Justicia</t>
  </si>
  <si>
    <t>Atención y Relación con el Ciudadano</t>
  </si>
  <si>
    <t>Control Disciplinario</t>
  </si>
  <si>
    <t>Direccionamiento Estratégico</t>
  </si>
  <si>
    <t>Evaluación al Sistema de Control Interno</t>
  </si>
  <si>
    <t>Fortalecimiento Institucional</t>
  </si>
  <si>
    <t>Gestión de Comunicaciones Estratégicas</t>
  </si>
  <si>
    <t>Gestión del Conocimiento y la Innovación Pública</t>
  </si>
  <si>
    <t>Gestión Contractual</t>
  </si>
  <si>
    <t>Gestión Documental</t>
  </si>
  <si>
    <t>Gestión Estratégica del Talento Humano</t>
  </si>
  <si>
    <t>Gestión y Análisis de la Información</t>
  </si>
  <si>
    <t>Gestión Integral a las Personas Privadas de la Libertad -PPL-</t>
  </si>
  <si>
    <t>Gestión Jurídica</t>
  </si>
  <si>
    <t>Gestión de Recursos Físicos al Servicio de la Entidad</t>
  </si>
  <si>
    <t>Gestión de Tecnologías de la Información</t>
  </si>
  <si>
    <t>Gestión Tecnológica de Seguridad y Emergencias</t>
  </si>
  <si>
    <t>Posibilidad de Incumplimiento de funciones por acción u omisión por procedimientos desactualizados de la Gestión Contractual</t>
  </si>
  <si>
    <t>Posibilidad de Incumplimiento de funciones por acción u omisión por procedimientos desactualizados de la Gestión Juridica</t>
  </si>
  <si>
    <t>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t>
  </si>
  <si>
    <t>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t>
  </si>
  <si>
    <t>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t>
  </si>
  <si>
    <t>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t>
  </si>
  <si>
    <t>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t>
  </si>
  <si>
    <t>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t>
  </si>
  <si>
    <t xml:space="preserve">Dos o tres profesionales </t>
  </si>
  <si>
    <t xml:space="preserve">El(la) Director(a) de Acceso a la Justicia </t>
  </si>
  <si>
    <t>El funcionario o contratista encargado de la Dirección de Bienes</t>
  </si>
  <si>
    <t xml:space="preserve">El jefe de la OAC y sus colaboradores </t>
  </si>
  <si>
    <t>El jefe de la OAC</t>
  </si>
  <si>
    <t>El Profesional encargado por el Jefe del C4</t>
  </si>
  <si>
    <t xml:space="preserve">La supervisión del contrato de interventoría al convenio con el Operador Tecnológico (Empresa de telecomunicaciones de Bogotá-ETB) </t>
  </si>
  <si>
    <t>El administrador funcional de Progressus</t>
  </si>
  <si>
    <t xml:space="preserve">El Profesional designado por el Director de Tecnologías y Sistemas de la Información </t>
  </si>
  <si>
    <t>Los Funcionarios y/o Contratistas de la Dirección Financiera</t>
  </si>
  <si>
    <t xml:space="preserve">El jefe de la Oficina de Control Interno </t>
  </si>
  <si>
    <t xml:space="preserve">El profesional especializado con la aprobación del director(a) Jurídica y Contractual </t>
  </si>
  <si>
    <t>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t>
  </si>
  <si>
    <t xml:space="preserve">Líder Operativo de Atención y Relación con el Ciudadano </t>
  </si>
  <si>
    <t>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t>
  </si>
  <si>
    <t>PQRS radicadas u oficios que evidencien la posible situación o los soportes de las acciones de prevención</t>
  </si>
  <si>
    <t>listados de asistencia, capturas de pantalla de reuniones, correos electrónicos, piezas de comunicación o Actas de Reunión.</t>
  </si>
  <si>
    <t>las actas de las reuniones donde se presentan los resultados del Plan de Acceso a la Justica</t>
  </si>
  <si>
    <t xml:space="preserve">~ Salud: RITS Reporte integral de prestación del servicio.
- Alimentación: Formato parte de raciones alimentarias suministradas diariamente de manejo. 
- Dotación de elementos básicos: F-AIB-131 entrega de kit de aseo personal para PPL.
- Ingreso a programas de atención social: F-AIB-147 intervención y seguimiento individual y las actas GAI del sistema SISIPEC WEB emitidas por la JETEE. Como evidencia quedaran los contratos de supervisión de Alimentos y Salud, a su vez los formatos F-AIB-131 y F-AIB-147 reposaran en las carpetas de cada PPL resaltando que corresponde a información Confidencial y solo podrá ser visualizada por el personal autorizado. </t>
  </si>
  <si>
    <t>Formato F-CVF-672 y los informes mensuales</t>
  </si>
  <si>
    <t>correo cuatrimestral informando la ejecución del control de acuerdo al instructivo Atención y Gestión a los Requerimientos Judiciales yo Administrativos y Solicitudes de las PPL I-TJ-6 dado no se podrán compartir las solicitudes individuales por tratarse de información confidencial, sin embargo esta documentación reposara en los expedientes de las PPL y dicha información es confidencial.</t>
  </si>
  <si>
    <t>Actas de reunión mes vencido al seguimiento</t>
  </si>
  <si>
    <t>formato Solicitud de registro parametrización e instalación del CHIP control suministro de combustible F-FC-291 (instalación nuevo chip) o Acta de reunión F-DS-10 (reposición de chip)</t>
  </si>
  <si>
    <t>Acta de reunión F-FI-1380 o F-GCT-1152 Acta de Visita de Campo y el cronograma de visitas.</t>
  </si>
  <si>
    <t>reporte de medios emitido por el profesional designado por el jefe de la OAC para realizarlo, de acuerdo con las indicaciones establecidas para esta tarea</t>
  </si>
  <si>
    <t>Acta de Reunión F-DS-10 y el material a socializar.</t>
  </si>
  <si>
    <t>correo de parte del profesional designado indicando los eventos o incidentes presentados al Jefe del C4 o el Correo indicando que no se evidencio ningún ingreso de elementos o dispositivos electrónicos indebidos.</t>
  </si>
  <si>
    <t>correos con la notificación de aprobación del informe de ETB por parte de la Interventoría y los Informes mensuales del operador tecnológico (Capitulo 3, aparte 3.8 eventos de seguridad) mes vencido</t>
  </si>
  <si>
    <t>listados de asistencia, material de capacitación y el acta de reunión con la verificación del cumplimiento del cronograma por parte del personal de capacitación del C4.</t>
  </si>
  <si>
    <t>el cronograma junto con las listas o registro de asistencia virtual o presencial las capacitaciones efectuadas.</t>
  </si>
  <si>
    <t>actas de visita como avance a la ejecución y el resultado se representará anualmente con el Informe del estado de los Archivos de Gestión</t>
  </si>
  <si>
    <t>matriz de Préstamo y Consulta documental.</t>
  </si>
  <si>
    <t>formatos de seguimiento correspondientes e informe de toma física o el Plan de trabajo</t>
  </si>
  <si>
    <t>Plan de trabajo y actas de reunión o listados de asistencia.</t>
  </si>
  <si>
    <t>comprobantes de traslado</t>
  </si>
  <si>
    <t>cuadro control de validadores y responsables de registro junto a las solicitudes a TIC´s en caso de ser necesario</t>
  </si>
  <si>
    <t>parametrizaciones de los dispositivos de seguridad perimetral se dejará el reporte emitido por el Profesional Especializado</t>
  </si>
  <si>
    <t>minutas contractuales, acuerdos Marco y cláusulas de confidencialidad de los proveedores</t>
  </si>
  <si>
    <t>listas de asistencia, el cronograma y las presentaciones de las diferentes sesiones realizadas en el proceso de divulgación</t>
  </si>
  <si>
    <t xml:space="preserve">informes emitido por los Profesionales Especializados. </t>
  </si>
  <si>
    <t>sistema de gestión documental</t>
  </si>
  <si>
    <t>publicación en la intranet, en el espacio de Gestión Humana - Proceso Encargo</t>
  </si>
  <si>
    <t>acta de la sesión del comité de contratación, que queda en custodia de la secretaría técnica, para los casos en los que no se obtenga aprobación se dejara la constancia en el acta de la sesión del comité de contratación</t>
  </si>
  <si>
    <t>actas de reunión de las socializaciones de la Dirección Jurídica y/o para las capacitaciones coordinadas por Gestión Humana quedaran las planillas o registro de asistencia</t>
  </si>
  <si>
    <t>actas de reunión con el Director de Jurídica y Contractual y/o la documentación ajustada</t>
  </si>
  <si>
    <t>Actas de reunión y la presentación.</t>
  </si>
  <si>
    <t>cronograma y las listas de asistencia de las socializaciones</t>
  </si>
  <si>
    <t>acta de reunión</t>
  </si>
  <si>
    <t>matriz Registro de activación y bloqueo de CHIPS para el control de suministro de combustible.</t>
  </si>
  <si>
    <t>matriz con las solicitudes de activación y bloqueo de CHIPS para el control de suministro de combustible.</t>
  </si>
  <si>
    <t>Acta de entrega y recibo a satisfacción combustibles F-FC-745</t>
  </si>
  <si>
    <t>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t>
  </si>
  <si>
    <t>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t>
  </si>
  <si>
    <t>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t>
  </si>
  <si>
    <t>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t>
  </si>
  <si>
    <t>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t>
  </si>
  <si>
    <t>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t>
  </si>
  <si>
    <t>~ Por falencias en el conocimiento de los contratistas  y origen de sus recursos o activos
~ Por suscribir contratos con personas naturales o juridicas con infracciones por el Consejo de Seguridad de las Naciones Unidas o incluidas en otras listas vinculantes o de control.</t>
  </si>
  <si>
    <t>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t>
  </si>
  <si>
    <t xml:space="preserve">~Responsabilidades penales, disciplinarias y fiscales </t>
  </si>
  <si>
    <t>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t>
  </si>
  <si>
    <t>El listado de los procesos adelantados durante el periodo.</t>
  </si>
  <si>
    <t>cada vez que se requiera</t>
  </si>
  <si>
    <t xml:space="preserve">La Dirección Jurídica y contractual </t>
  </si>
  <si>
    <t>X</t>
  </si>
  <si>
    <t>Columna 1</t>
  </si>
  <si>
    <t>Columna 2</t>
  </si>
  <si>
    <t>Columna 3</t>
  </si>
  <si>
    <t>Columna 4</t>
  </si>
  <si>
    <t>Columna 5</t>
  </si>
  <si>
    <t>Columna 6</t>
  </si>
  <si>
    <t>Columna 7</t>
  </si>
  <si>
    <t>Columna 8</t>
  </si>
  <si>
    <t>Columna 9</t>
  </si>
  <si>
    <t>Columna 10</t>
  </si>
  <si>
    <t>Columna 11</t>
  </si>
  <si>
    <t>Riesgos de Corrupción</t>
  </si>
  <si>
    <t>Causa  (Situación principal que origina el posible riesgo de corrupción)</t>
  </si>
  <si>
    <t>¿Se analizaron los controles?</t>
  </si>
  <si>
    <t>Efectividad de los controles: ¿Previenen  o detectan  las causas, son  confiables para la mitigación del riesgo?</t>
  </si>
  <si>
    <t xml:space="preserve">Responsable de los controles: ¿Cuentan con responsables para ejercer la actividad? </t>
  </si>
  <si>
    <t>Periodicidad de los controles:  ¿Son  oportunos para la mitigación del riesgo?</t>
  </si>
  <si>
    <t>Evidencias de los controles: ¿Se cuenta con pruebas del control?</t>
  </si>
  <si>
    <t>Si la respuesta en alguna de las preguntas de control  es NO.   Informe si propuso alguna acción</t>
  </si>
  <si>
    <t xml:space="preserve">¿Se enunciaron acciones de mejora? </t>
  </si>
  <si>
    <t>¿Mejoraron los controles?</t>
  </si>
  <si>
    <t>Observaciones</t>
  </si>
  <si>
    <t>¿Se activaron alertas tempranas para evitar la materialización de un riesgo de corrupción?</t>
  </si>
  <si>
    <t>¿Se implementaron correctivos  por la materialización de un riesgo de corrupción?</t>
  </si>
  <si>
    <t>¿Cuántas alertas se convirtieron en denuncias por casos de corrupción?</t>
  </si>
  <si>
    <t>Apoyo</t>
  </si>
  <si>
    <t>Misional</t>
  </si>
  <si>
    <t>Estratégico</t>
  </si>
  <si>
    <t>De Evaluación</t>
  </si>
  <si>
    <t>Contratación</t>
  </si>
  <si>
    <t>Talento humano</t>
  </si>
  <si>
    <t>Archivo</t>
  </si>
  <si>
    <t>Jurídico</t>
  </si>
  <si>
    <t>Otro (Cuál)</t>
  </si>
  <si>
    <t>No tiene controles</t>
  </si>
  <si>
    <t>R1</t>
  </si>
  <si>
    <t>x</t>
  </si>
  <si>
    <t>R2</t>
  </si>
  <si>
    <t xml:space="preserve"> </t>
  </si>
  <si>
    <t>R3</t>
  </si>
  <si>
    <t>R4</t>
  </si>
  <si>
    <t>R5</t>
  </si>
  <si>
    <t>R6</t>
  </si>
  <si>
    <t>R7</t>
  </si>
  <si>
    <t>Sin observación</t>
  </si>
  <si>
    <t>R8</t>
  </si>
  <si>
    <t>R9</t>
  </si>
  <si>
    <t>R10</t>
  </si>
  <si>
    <t>R11</t>
  </si>
  <si>
    <t>R12</t>
  </si>
  <si>
    <t>R13</t>
  </si>
  <si>
    <t>R14</t>
  </si>
  <si>
    <t xml:space="preserve">Gestión de Tecnología de Información </t>
  </si>
  <si>
    <t>R15</t>
  </si>
  <si>
    <t>Pérdida de Integridad de la información almacenada en la infraestructura tecnológica o sistemas de información de la entidad.</t>
  </si>
  <si>
    <t>R16</t>
  </si>
  <si>
    <t>R17</t>
  </si>
  <si>
    <t>R18</t>
  </si>
  <si>
    <t>Interés indebido por un oferente en los procesos de contratación de la Dirección de Gestión Humana</t>
  </si>
  <si>
    <t>R19</t>
  </si>
  <si>
    <t>R20</t>
  </si>
  <si>
    <t>R21</t>
  </si>
  <si>
    <t>R22</t>
  </si>
  <si>
    <t>R23</t>
  </si>
  <si>
    <t>R24</t>
  </si>
  <si>
    <t>R25</t>
  </si>
  <si>
    <t>R26</t>
  </si>
  <si>
    <t>Señale con una X,  en las columnas 3 a 11 el proceso  que contiene el riesgo de corrupción (R1, R2, R3…)</t>
  </si>
  <si>
    <t>Hace referencia a: efectividad de los controles, responsables, periodicidad y evidencias de los controles</t>
  </si>
  <si>
    <t>Seguimiento MYUO 12 sept</t>
  </si>
  <si>
    <r>
      <rPr>
        <b/>
        <sz val="9"/>
        <color theme="1"/>
        <rFont val="Arial"/>
        <family val="2"/>
      </rPr>
      <t xml:space="preserve">Entidad: </t>
    </r>
    <r>
      <rPr>
        <sz val="9"/>
        <color theme="1"/>
        <rFont val="Arial"/>
        <family val="2"/>
      </rPr>
      <t>Secretaria Distrital de Seguridad, Convivencia y Justicia</t>
    </r>
  </si>
  <si>
    <t>Detalle de la evidencia</t>
  </si>
  <si>
    <t>Observación</t>
  </si>
  <si>
    <t>Evaluación de la evidencia</t>
  </si>
  <si>
    <t>Calificación del control</t>
  </si>
  <si>
    <t>Valoración del diseño y ejecución de controles</t>
  </si>
  <si>
    <t>COMPLETA</t>
  </si>
  <si>
    <t xml:space="preserve">Fuerte </t>
  </si>
  <si>
    <t>INCOMPLETA</t>
  </si>
  <si>
    <t>Moderada</t>
  </si>
  <si>
    <t>Filtración inadecuada de información de la entidad.</t>
  </si>
  <si>
    <t>Inactivado</t>
  </si>
  <si>
    <t>N.A.</t>
  </si>
  <si>
    <r>
      <rPr>
        <b/>
        <sz val="9"/>
        <color theme="1"/>
        <rFont val="Arial"/>
        <family val="2"/>
      </rPr>
      <t>Vigencia :</t>
    </r>
    <r>
      <rPr>
        <sz val="9"/>
        <color theme="1"/>
        <rFont val="Arial"/>
        <family val="2"/>
      </rPr>
      <t xml:space="preserve"> 2024</t>
    </r>
  </si>
  <si>
    <t>MATRIZ DE SEGUIMIENTO MAPA DE RIESGOS DE CORRUPCIÓN 2024</t>
  </si>
  <si>
    <r>
      <rPr>
        <b/>
        <sz val="8"/>
        <color theme="1"/>
        <rFont val="Arial"/>
        <family val="2"/>
      </rPr>
      <t xml:space="preserve">Entidad: </t>
    </r>
    <r>
      <rPr>
        <sz val="8"/>
        <color theme="1"/>
        <rFont val="Arial"/>
        <family val="2"/>
      </rPr>
      <t>Secretaría Distrital de Seguridad, Convivencia y Justicia</t>
    </r>
  </si>
  <si>
    <r>
      <rPr>
        <b/>
        <sz val="8"/>
        <color theme="1"/>
        <rFont val="Arial"/>
        <family val="2"/>
      </rPr>
      <t>Vigencia :</t>
    </r>
    <r>
      <rPr>
        <sz val="8"/>
        <color theme="1"/>
        <rFont val="Arial"/>
        <family val="2"/>
      </rPr>
      <t xml:space="preserve"> 2024</t>
    </r>
  </si>
  <si>
    <r>
      <rPr>
        <b/>
        <sz val="8"/>
        <color theme="0"/>
        <rFont val="Arial"/>
        <family val="2"/>
      </rPr>
      <t>¿Se adelantó seguimiento a</t>
    </r>
    <r>
      <rPr>
        <sz val="8"/>
        <color theme="0"/>
        <rFont val="Arial"/>
        <family val="2"/>
      </rPr>
      <t xml:space="preserve">l </t>
    </r>
    <r>
      <rPr>
        <b/>
        <sz val="8"/>
        <color theme="0"/>
        <rFont val="Arial"/>
        <family val="2"/>
      </rPr>
      <t>Mapa de Riesgos de Corrupción?</t>
    </r>
  </si>
  <si>
    <r>
      <t>Señale con un</t>
    </r>
    <r>
      <rPr>
        <b/>
        <sz val="8"/>
        <color theme="1"/>
        <rFont val="Arial"/>
        <family val="2"/>
      </rPr>
      <t xml:space="preserve"> X</t>
    </r>
    <r>
      <rPr>
        <sz val="8"/>
        <color theme="1"/>
        <rFont val="Arial"/>
        <family val="2"/>
      </rPr>
      <t xml:space="preserve"> en la columna 2 si el riesgo es  claro y preciso y cumple con los parámetros para determinar que es de corrupción</t>
    </r>
  </si>
  <si>
    <r>
      <t xml:space="preserve">Señale con una </t>
    </r>
    <r>
      <rPr>
        <b/>
        <sz val="8"/>
        <color theme="1"/>
        <rFont val="Arial"/>
        <family val="2"/>
      </rPr>
      <t>X</t>
    </r>
    <r>
      <rPr>
        <sz val="8"/>
        <color theme="1"/>
        <rFont val="Arial"/>
        <family val="2"/>
      </rPr>
      <t xml:space="preserve"> si la causa principal del riesgo de corrupción se encuentra claramente identificada.</t>
    </r>
  </si>
  <si>
    <r>
      <t xml:space="preserve">Señale con una </t>
    </r>
    <r>
      <rPr>
        <b/>
        <sz val="8"/>
        <color theme="1"/>
        <rFont val="Arial"/>
        <family val="2"/>
      </rPr>
      <t>X</t>
    </r>
    <r>
      <rPr>
        <sz val="8"/>
        <color theme="1"/>
        <rFont val="Arial"/>
        <family val="2"/>
      </rPr>
      <t xml:space="preserve"> si se enunciaron acciones de mejora</t>
    </r>
  </si>
  <si>
    <r>
      <t xml:space="preserve">Señale con una </t>
    </r>
    <r>
      <rPr>
        <b/>
        <sz val="8"/>
        <color theme="1"/>
        <rFont val="Arial"/>
        <family val="2"/>
      </rPr>
      <t>X</t>
    </r>
    <r>
      <rPr>
        <sz val="8"/>
        <color theme="1"/>
        <rFont val="Arial"/>
        <family val="2"/>
      </rPr>
      <t xml:space="preserve"> si mejoraron los controles </t>
    </r>
  </si>
  <si>
    <t>Gestión documental</t>
  </si>
  <si>
    <t>Posibilidad de incumplimiento de funciones  por acción u omisión por procedimientos desactualizados de la Gestión Jurídica</t>
  </si>
  <si>
    <t>R27</t>
  </si>
  <si>
    <t>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t>
  </si>
  <si>
    <t>Posibilidad que la entidad sea utilizada para el LA/FT/FPADM por falencias en el proceso de vinculación de los procesos de contratación de mayor cuantía y la verificación de los documentos que componen la lista de chequeo con la información suministrada por el proponente y ser objeto de sanciones por suscribir contratos con personas naturales o jurídicas incluidas en listas vinculantes o restrictivas.</t>
  </si>
  <si>
    <t>Fecha de Seguimiento: Enero 2025</t>
  </si>
  <si>
    <t xml:space="preserve">TERCER SEGUIMIENTO </t>
  </si>
  <si>
    <t>Matriz Evaluación de Controles - Tercer Seguimiento al Mapa de Riesgos de Corrupción 2024</t>
  </si>
  <si>
    <r>
      <t>El control define</t>
    </r>
    <r>
      <rPr>
        <b/>
        <i/>
        <sz val="9"/>
        <rFont val="Arial"/>
        <family val="2"/>
      </rPr>
      <t xml:space="preserve"> "(...) </t>
    </r>
    <r>
      <rPr>
        <i/>
        <sz val="9"/>
        <rFont val="Arial"/>
        <family val="2"/>
      </rPr>
      <t>como evidencia se contará con un correo electrónico mensual, que debe ser enviado dentro de los primeros 5 días del mes por el/la líder del programa Distrital de Justicia Juvenil Restaurativa dirigido al director de  Responsabilidad Penal Adolescente en el que se relacionen</t>
    </r>
    <r>
      <rPr>
        <b/>
        <i/>
        <sz val="9"/>
        <rFont val="Arial"/>
        <family val="2"/>
      </rPr>
      <t xml:space="preserve"> los informes remitidos a las autoridades en el mes anterior. (...)"</t>
    </r>
    <r>
      <rPr>
        <sz val="9"/>
        <rFont val="Arial"/>
        <family val="2"/>
      </rPr>
      <t>, no obstante, el proceso no allegó soporte correspondiente al envío del Informe del mes de Diciembre 2024.</t>
    </r>
  </si>
  <si>
    <r>
      <t xml:space="preserve">El proceso allega listados de asistencia en donde se evidencia que, durante el tercer cuatrimestre de 2024, se realizaron actividades de sensibilización orientadas a: </t>
    </r>
    <r>
      <rPr>
        <i/>
        <sz val="9"/>
        <color theme="1"/>
        <rFont val="Arial"/>
        <family val="2"/>
      </rPr>
      <t>"sensibilización ruta mujer, PQRS, fortalecimiento servicios, UMAJ, UMC, y el fortalecimiento de capacidades de la DAJ".</t>
    </r>
  </si>
  <si>
    <r>
      <t xml:space="preserve">Se evidenciaron soportes de jornadas de sensibilización llevadas a cabo por Profesionales del </t>
    </r>
    <r>
      <rPr>
        <b/>
        <i/>
        <sz val="9"/>
        <color theme="1"/>
        <rFont val="Arial"/>
        <family val="2"/>
      </rPr>
      <t>Proceso de "Acceso y Fortalecimiento a la Justicia"</t>
    </r>
    <r>
      <rPr>
        <sz val="9"/>
        <color theme="1"/>
        <rFont val="Arial"/>
        <family val="2"/>
      </rPr>
      <t xml:space="preserve">, a saber: 
</t>
    </r>
    <r>
      <rPr>
        <b/>
        <sz val="9"/>
        <color theme="1"/>
        <rFont val="Arial"/>
        <family val="2"/>
      </rPr>
      <t>- Fortalecimiento de servicios:</t>
    </r>
    <r>
      <rPr>
        <sz val="9"/>
        <color theme="1"/>
        <rFont val="Arial"/>
        <family val="2"/>
      </rPr>
      <t xml:space="preserve"> 18 de septiembre de 2024.
</t>
    </r>
    <r>
      <rPr>
        <b/>
        <sz val="9"/>
        <color theme="1"/>
        <rFont val="Arial"/>
        <family val="2"/>
      </rPr>
      <t>- Sensibilización UMAJ:</t>
    </r>
    <r>
      <rPr>
        <sz val="9"/>
        <color theme="1"/>
        <rFont val="Arial"/>
        <family val="2"/>
      </rPr>
      <t xml:space="preserve"> 19 de septiembre de 2024.</t>
    </r>
  </si>
  <si>
    <r>
      <t xml:space="preserve">Se verificó el envío del correo electrónico mensual dentro de los 5 días hábiles siguientes a la finalización del mes con la remisión de los informes, así:
</t>
    </r>
    <r>
      <rPr>
        <b/>
        <sz val="9"/>
        <color theme="1"/>
        <rFont val="Arial"/>
        <family val="2"/>
      </rPr>
      <t>- Periodo Septiembre 2024:</t>
    </r>
    <r>
      <rPr>
        <sz val="9"/>
        <color theme="1"/>
        <rFont val="Arial"/>
        <family val="2"/>
      </rPr>
      <t xml:space="preserve"> Corre remitido el 01-10-2024
</t>
    </r>
    <r>
      <rPr>
        <b/>
        <sz val="9"/>
        <color theme="1"/>
        <rFont val="Arial"/>
        <family val="2"/>
      </rPr>
      <t>- Periodo Octubre 2024:</t>
    </r>
    <r>
      <rPr>
        <sz val="9"/>
        <color theme="1"/>
        <rFont val="Arial"/>
        <family val="2"/>
      </rPr>
      <t xml:space="preserve"> Corre remitido el 05-11-2024
</t>
    </r>
    <r>
      <rPr>
        <b/>
        <sz val="9"/>
        <color theme="1"/>
        <rFont val="Arial"/>
        <family val="2"/>
      </rPr>
      <t>- Periodo Noviembre 2024:</t>
    </r>
    <r>
      <rPr>
        <sz val="9"/>
        <color theme="1"/>
        <rFont val="Arial"/>
        <family val="2"/>
      </rPr>
      <t xml:space="preserve"> Corre remitido el 02-12-2024</t>
    </r>
  </si>
  <si>
    <r>
      <t xml:space="preserve">El proceso aportó como evidencia listado de asistencia de seguimiento al </t>
    </r>
    <r>
      <rPr>
        <b/>
        <i/>
        <sz val="9"/>
        <rFont val="Arial"/>
        <family val="2"/>
      </rPr>
      <t xml:space="preserve">Plan de Acceso a la Justicia, </t>
    </r>
    <r>
      <rPr>
        <sz val="9"/>
        <rFont val="Arial"/>
        <family val="2"/>
      </rPr>
      <t>de sesión celebrada el 07 de noviembre de 2024.</t>
    </r>
  </si>
  <si>
    <r>
      <t>El control define</t>
    </r>
    <r>
      <rPr>
        <b/>
        <i/>
        <sz val="9"/>
        <rFont val="Arial"/>
        <family val="2"/>
      </rPr>
      <t xml:space="preserve"> "(...) Como evidencias quedaran las actas de las reuniones </t>
    </r>
    <r>
      <rPr>
        <i/>
        <sz val="9"/>
        <rFont val="Arial"/>
        <family val="2"/>
      </rPr>
      <t>donde se presentan los resultados del Plan de Acceso a la Justica.</t>
    </r>
    <r>
      <rPr>
        <b/>
        <i/>
        <sz val="9"/>
        <rFont val="Arial"/>
        <family val="2"/>
      </rPr>
      <t xml:space="preserve"> (...)"</t>
    </r>
    <r>
      <rPr>
        <sz val="9"/>
        <rFont val="Arial"/>
        <family val="2"/>
      </rPr>
      <t>, no obstante, el proceso no allegó soporte ni acta de la sesión sobre la cual hace mención el listado de asistencia remitido.</t>
    </r>
  </si>
  <si>
    <t xml:space="preserve">Se evidenciaron los soportes para el tercer cuatrimestre respecto a:
- Parte de raciones alimentarias suministradas diariamente, para los meses de septiembre, octubre, noviembre y diciembre de 2024. 
- Actas de entrega de Kits de aseo, para los meses correspondientes al tercer cuatrimestre de la vigencia 2024. 
- Actas de asignación de trabajo, estudio y enseñanza.
- Registro diario de consultas y procedimientos (salud), para los meses de septiembre, octubre, noviembre y diciembre de 2024. </t>
  </si>
  <si>
    <r>
      <t xml:space="preserve">El proceso allegó los soportes correspondientes, evidenciando la entrega del </t>
    </r>
    <r>
      <rPr>
        <b/>
        <i/>
        <sz val="9"/>
        <color theme="1"/>
        <rFont val="Arial"/>
        <family val="2"/>
      </rPr>
      <t>F-GIP-1265 Formato Orden de Servicios</t>
    </r>
    <r>
      <rPr>
        <sz val="9"/>
        <color theme="1"/>
        <rFont val="Arial"/>
        <family val="2"/>
      </rPr>
      <t xml:space="preserve"> para los meses de septiembre, octubre, noviembre y diciembre de 2024. 
Asimismo, se observó entrega de los cuatro informes mensuales del tercer cuatrimestre, en los cuales se presenta el reporte de las actividades realizadas por el cuerpo de custodia y vigilancia de la cárcel distrital, en lo referente a: 1- PAA - Plan de Acción Anual; 2- Indicadores de gestión y 3- Matriz de riesgos</t>
    </r>
  </si>
  <si>
    <t>El proceso procedió con el envío cuatrimestral del correo electrónico, en el que se informa la aplicación del control de acuerdo a lo establecido en el Instructivo de Atención y Gestión a los requerimientos judiciales y/o administrativos y solicitudes de las personas privadas de la libertad.</t>
  </si>
  <si>
    <t>El proceso allegó los soportes correspondientes, evidenciando las actas de reunión para los meses de septiembre, octubre, noviembre y diciembre de 2024; en las cuales se realizó seguimiento a las metas de la OCDI y se revisaron los expedientes de la Oficina.</t>
  </si>
  <si>
    <r>
      <t xml:space="preserve">Se evidenció el diligenciamiento del formato </t>
    </r>
    <r>
      <rPr>
        <b/>
        <i/>
        <sz val="9"/>
        <color theme="1"/>
        <rFont val="Arial"/>
        <family val="2"/>
      </rPr>
      <t>F-AB-1329 formato Solicitud de registro parametrización e instalación del CHIP control suministro de combustible</t>
    </r>
    <r>
      <rPr>
        <sz val="9"/>
        <color theme="1"/>
        <rFont val="Arial"/>
        <family val="2"/>
      </rPr>
      <t xml:space="preserve">, así como el </t>
    </r>
    <r>
      <rPr>
        <b/>
        <i/>
        <sz val="9"/>
        <color theme="1"/>
        <rFont val="Arial"/>
        <family val="2"/>
      </rPr>
      <t>Cronograma de Instalación de Chips</t>
    </r>
    <r>
      <rPr>
        <sz val="9"/>
        <color theme="1"/>
        <rFont val="Arial"/>
        <family val="2"/>
      </rPr>
      <t xml:space="preserve"> para el tercer cuatrimestre de la vigencia.</t>
    </r>
  </si>
  <si>
    <r>
      <t xml:space="preserve">Se evidenciaron soportes del formato </t>
    </r>
    <r>
      <rPr>
        <b/>
        <sz val="9"/>
        <color theme="1"/>
        <rFont val="Arial"/>
        <family val="2"/>
      </rPr>
      <t>F-FI-1380 - Acta de reunión</t>
    </r>
    <r>
      <rPr>
        <sz val="9"/>
        <color theme="1"/>
        <rFont val="Arial"/>
        <family val="2"/>
      </rPr>
      <t xml:space="preserve"> celebradas entre los meses de septiembre a diciembre de 2024 debidamente firmadas, así como el </t>
    </r>
    <r>
      <rPr>
        <i/>
        <sz val="9"/>
        <color theme="1"/>
        <rFont val="Arial"/>
        <family val="2"/>
      </rPr>
      <t xml:space="preserve">Cronograma de Instalación de Chips </t>
    </r>
    <r>
      <rPr>
        <sz val="9"/>
        <color theme="1"/>
        <rFont val="Arial"/>
        <family val="2"/>
      </rPr>
      <t>para el tercer cuatrimestre de la vigencia.</t>
    </r>
  </si>
  <si>
    <t>Se verificaron los reportes de medios de comunicación para los meses correspondientes al tercer cuatrimestre de 2024; con la información emitida para la entidad.</t>
  </si>
  <si>
    <r>
      <t xml:space="preserve">El proceso allegó la PPT de la socialización realizada en el mes de octubre de 2024, en donde se abordaron los siguientes temas:
- Riesgos de Corrupción OAC
- Protocolos para la custodia de la información​
- Inoperancia de funcionarios e incumplimiento de funciones
Asimismo, se remitió acta de reunión celebrada el 13 de noviembre de 2024, la cual tuvo como objetivo </t>
    </r>
    <r>
      <rPr>
        <i/>
        <sz val="9"/>
        <color theme="1"/>
        <rFont val="Arial"/>
        <family val="2"/>
      </rPr>
      <t>"Capacitar a los miembros de la Oficina Asesora de Comunicaciones en temas de seguridad  de la información, en virtud de la prevención de la materialización del riesgo de corrupción N° 9 de la entidad “posibilidad de filtración o manejo inadecuado de información por parte de funcionarios de la entidad"</t>
    </r>
  </si>
  <si>
    <t>Se verificaron los correos electrónicos del reporte de ingreso indebido de dispositivos electrónicos a la SUR, para los meses de septiembre a diciembre de 2024; así como los respectivos soportes fotográficos que daban cuenta de ello.</t>
  </si>
  <si>
    <t>Se verificaron los soportes de aprobación y los informes correspondientes a los meses de septiembre y octubre de 2024.</t>
  </si>
  <si>
    <r>
      <t xml:space="preserve">El control define </t>
    </r>
    <r>
      <rPr>
        <b/>
        <i/>
        <sz val="9"/>
        <rFont val="Arial"/>
        <family val="2"/>
      </rPr>
      <t>"(...) Como evidencia se cuenta con los listados de asistencia, material de capacitación y el acta de reunión con la verificación del cumplimiento del cronograma por parte del personal de capacitación del C4 (...)"</t>
    </r>
    <r>
      <rPr>
        <sz val="9"/>
        <rFont val="Arial"/>
        <family val="2"/>
      </rPr>
      <t>, no obstante, el proceso no aportó acta de reunión con la verificación del cumplimiento del cronograma.</t>
    </r>
  </si>
  <si>
    <t>Se verificaron las listas de asistencia para los meses de septiembre, octubre, noviembre y diciembre de 2024, así como el material de capacitación sobre los cuales se llevaron a cabo las jornadas realizadas en el tercer cuatrimestre de 2024.</t>
  </si>
  <si>
    <r>
      <rPr>
        <b/>
        <sz val="8"/>
        <color theme="1"/>
        <rFont val="Arial"/>
        <family val="2"/>
      </rPr>
      <t>Control 2:</t>
    </r>
    <r>
      <rPr>
        <sz val="8"/>
        <color theme="1"/>
        <rFont val="Arial"/>
        <family val="2"/>
      </rPr>
      <t xml:space="preserve">
El control define </t>
    </r>
    <r>
      <rPr>
        <i/>
        <sz val="8"/>
        <color theme="1"/>
        <rFont val="Arial"/>
        <family val="2"/>
      </rPr>
      <t xml:space="preserve">"(...) Como evidencia se tienen los </t>
    </r>
    <r>
      <rPr>
        <b/>
        <i/>
        <sz val="8"/>
        <color theme="1"/>
        <rFont val="Arial"/>
        <family val="2"/>
      </rPr>
      <t>correos con la notificación de aprobación del informe de ETB por parte de la Interventoría y los Informes mensuales del operador tecnológico</t>
    </r>
    <r>
      <rPr>
        <i/>
        <sz val="8"/>
        <color theme="1"/>
        <rFont val="Arial"/>
        <family val="2"/>
      </rPr>
      <t xml:space="preserve"> (...)"</t>
    </r>
    <r>
      <rPr>
        <sz val="8"/>
        <color theme="1"/>
        <rFont val="Arial"/>
        <family val="2"/>
      </rPr>
      <t xml:space="preserve">, no obstante, el proceso no aportó evidencia de los correos electrónicos de aprobación del informe, ni tampoco el Informe mensual correspondiente a los meses de noviembre y diciembre de 2024.
</t>
    </r>
    <r>
      <rPr>
        <b/>
        <sz val="8"/>
        <color theme="1"/>
        <rFont val="Arial"/>
        <family val="2"/>
      </rPr>
      <t>Control 3:</t>
    </r>
    <r>
      <rPr>
        <sz val="8"/>
        <color theme="1"/>
        <rFont val="Arial"/>
        <family val="2"/>
      </rPr>
      <t xml:space="preserve"> 
El control define </t>
    </r>
    <r>
      <rPr>
        <i/>
        <sz val="8"/>
        <color theme="1"/>
        <rFont val="Arial"/>
        <family val="2"/>
      </rPr>
      <t xml:space="preserve">"(...) Como evidencia se cuenta con los listados de asistencia, material de capacitación y el </t>
    </r>
    <r>
      <rPr>
        <b/>
        <i/>
        <sz val="8"/>
        <color theme="1"/>
        <rFont val="Arial"/>
        <family val="2"/>
      </rPr>
      <t>acta de reunión con la verificación del cumplimiento del cronograma por parte del personal de capacitación del C4</t>
    </r>
    <r>
      <rPr>
        <i/>
        <sz val="8"/>
        <color theme="1"/>
        <rFont val="Arial"/>
        <family val="2"/>
      </rPr>
      <t xml:space="preserve"> (...)"</t>
    </r>
    <r>
      <rPr>
        <sz val="8"/>
        <color theme="1"/>
        <rFont val="Arial"/>
        <family val="2"/>
      </rPr>
      <t>, no obstante, el proceso no aportó acta de reunión con la verificación del cumplimiento del cronograma.</t>
    </r>
  </si>
  <si>
    <r>
      <t xml:space="preserve">Se verificó el soporte </t>
    </r>
    <r>
      <rPr>
        <b/>
        <i/>
        <sz val="9"/>
        <color theme="1"/>
        <rFont val="Arial"/>
        <family val="2"/>
      </rPr>
      <t>Plan de Trabajo Visita de seguimiento,</t>
    </r>
    <r>
      <rPr>
        <sz val="9"/>
        <color theme="1"/>
        <rFont val="Arial"/>
        <family val="2"/>
      </rPr>
      <t xml:space="preserve"> en el que se evidencia la </t>
    </r>
    <r>
      <rPr>
        <i/>
        <sz val="9"/>
        <color theme="1"/>
        <rFont val="Arial"/>
        <family val="2"/>
      </rPr>
      <t>Planeación de Auditorias de GD</t>
    </r>
    <r>
      <rPr>
        <sz val="9"/>
        <color theme="1"/>
        <rFont val="Arial"/>
        <family val="2"/>
      </rPr>
      <t>, la cual dio inicio en el mes de octubre de 2024 y finalizó en diciembre del mismo año.
Asimismo, el proceso allegó soportes de realización de las visitas a cada una de las dependencias y el Informe en el que se comunican los resultados y recomendaciones del ejercicio.</t>
    </r>
  </si>
  <si>
    <r>
      <t xml:space="preserve">Se evidencia </t>
    </r>
    <r>
      <rPr>
        <b/>
        <i/>
        <sz val="9"/>
        <color theme="1"/>
        <rFont val="Arial"/>
        <family val="2"/>
      </rPr>
      <t>Acta de Mesa Técnica de Manejo de Bienes No 006 de 2024,</t>
    </r>
    <r>
      <rPr>
        <sz val="9"/>
        <color theme="1"/>
        <rFont val="Arial"/>
        <family val="2"/>
      </rPr>
      <t xml:space="preserve"> la cual tuvo como objetivo </t>
    </r>
    <r>
      <rPr>
        <i/>
        <sz val="9"/>
        <color theme="1"/>
        <rFont val="Arial"/>
        <family val="2"/>
      </rPr>
      <t>"Estudiar las posibles recomendaciones encaminadas a expedir los actos administrativos de resolución de baja y destino final, sobre algunos bienes de la entidad, conforme la normatividad administrativa, contable y ambiental vigente"</t>
    </r>
    <r>
      <rPr>
        <sz val="9"/>
        <color theme="1"/>
        <rFont val="Arial"/>
        <family val="2"/>
      </rPr>
      <t xml:space="preserve">; y presentar los resultados de la Toma física - Vigencia 2024.
De igual forma se allega </t>
    </r>
    <r>
      <rPr>
        <b/>
        <i/>
        <sz val="9"/>
        <color theme="1"/>
        <rFont val="Arial"/>
        <family val="2"/>
      </rPr>
      <t>Informe Contable- Toma Física Final de Bienes para la Vigencia 2024-II Semestre</t>
    </r>
    <r>
      <rPr>
        <sz val="9"/>
        <color theme="1"/>
        <rFont val="Arial"/>
        <family val="2"/>
      </rPr>
      <t>, el cual tiene como fin mantener actualizada la información contable y administrativa de los bienes que se encuentran al servicio de la Secretaría Distrital de Seguridad, Convivencia y Justicia.</t>
    </r>
  </si>
  <si>
    <r>
      <rPr>
        <b/>
        <sz val="8"/>
        <color theme="1"/>
        <rFont val="Arial"/>
        <family val="2"/>
      </rPr>
      <t>Control 2:</t>
    </r>
    <r>
      <rPr>
        <sz val="8"/>
        <color theme="1"/>
        <rFont val="Arial"/>
        <family val="2"/>
      </rPr>
      <t xml:space="preserve"> 
Esta Oficina reitera la recomendación hecha en el </t>
    </r>
    <r>
      <rPr>
        <b/>
        <i/>
        <sz val="8"/>
        <color theme="1"/>
        <rFont val="Arial"/>
        <family val="2"/>
      </rPr>
      <t>Informe del Segundo Cuatrimestre 2024</t>
    </r>
    <r>
      <rPr>
        <sz val="8"/>
        <color theme="1"/>
        <rFont val="Arial"/>
        <family val="2"/>
      </rPr>
      <t xml:space="preserve"> respecto al ajuste en la descripción del control, toda vez que, el mismo hace referencia a </t>
    </r>
    <r>
      <rPr>
        <i/>
        <sz val="8"/>
        <color theme="1"/>
        <rFont val="Arial"/>
        <family val="2"/>
      </rPr>
      <t>"(…)  lo cual es confirmado por el l</t>
    </r>
    <r>
      <rPr>
        <b/>
        <i/>
        <sz val="8"/>
        <color theme="1"/>
        <rFont val="Arial"/>
        <family val="2"/>
      </rPr>
      <t>íder de gestión Documental (…)"</t>
    </r>
    <r>
      <rPr>
        <b/>
        <sz val="8"/>
        <color theme="1"/>
        <rFont val="Arial"/>
        <family val="2"/>
      </rPr>
      <t xml:space="preserve"> (negrilla fuera de texto)</t>
    </r>
    <r>
      <rPr>
        <sz val="8"/>
        <color theme="1"/>
        <rFont val="Arial"/>
        <family val="2"/>
      </rPr>
      <t xml:space="preserve">; y el Proceso sobre el cual se define el control es </t>
    </r>
    <r>
      <rPr>
        <b/>
        <sz val="8"/>
        <color theme="1"/>
        <rFont val="Arial"/>
        <family val="2"/>
      </rPr>
      <t>Gestión de Recursos Físicos al Servicio de la Entidad.</t>
    </r>
  </si>
  <si>
    <r>
      <t>Esta Oficina reitera la recomendación hecha en el</t>
    </r>
    <r>
      <rPr>
        <b/>
        <i/>
        <sz val="9"/>
        <rFont val="Arial"/>
        <family val="2"/>
      </rPr>
      <t xml:space="preserve"> Informe del Segundo Cuatrimestre 2024</t>
    </r>
    <r>
      <rPr>
        <sz val="9"/>
        <rFont val="Arial"/>
        <family val="2"/>
      </rPr>
      <t xml:space="preserve"> respecto al ajuste en la descripción del control, toda vez que, el mismo hace referencia a </t>
    </r>
    <r>
      <rPr>
        <i/>
        <sz val="9"/>
        <rFont val="Arial"/>
        <family val="2"/>
      </rPr>
      <t xml:space="preserve">"(…)  lo cual es confirmado por el </t>
    </r>
    <r>
      <rPr>
        <b/>
        <i/>
        <sz val="9"/>
        <rFont val="Arial"/>
        <family val="2"/>
      </rPr>
      <t>líder de gestión Documental</t>
    </r>
    <r>
      <rPr>
        <i/>
        <sz val="9"/>
        <rFont val="Arial"/>
        <family val="2"/>
      </rPr>
      <t xml:space="preserve"> (…)" </t>
    </r>
    <r>
      <rPr>
        <sz val="9"/>
        <rFont val="Arial"/>
        <family val="2"/>
      </rPr>
      <t xml:space="preserve">; y el Proceso sobre el cual se define el control es </t>
    </r>
    <r>
      <rPr>
        <b/>
        <sz val="9"/>
        <rFont val="Arial"/>
        <family val="2"/>
      </rPr>
      <t>Gestión de Recursos Físicos al Servicio de la Entidad.</t>
    </r>
  </si>
  <si>
    <t>Se verificaron aleatoriamente los comprobantes de traslado para el tercer cuatrimestre de la vigencia, los cuales se encontraron debidamente firmados.</t>
  </si>
  <si>
    <r>
      <t xml:space="preserve">Se evidencia Reporte </t>
    </r>
    <r>
      <rPr>
        <b/>
        <i/>
        <sz val="9"/>
        <color theme="1"/>
        <rFont val="Arial"/>
        <family val="2"/>
      </rPr>
      <t xml:space="preserve">CONTROLES Y MANEJO DE MALWARE </t>
    </r>
    <r>
      <rPr>
        <sz val="9"/>
        <color theme="1"/>
        <rFont val="Arial"/>
        <family val="2"/>
      </rPr>
      <t>para el periodo comprendido entre septiembre a diciembre de 2024, mediante el cual se realiza análisis de comportamiento de código malicioso detectado en la plataforma FortiGate y FortiSandbox, con la finalidad de controlar los eventos generados por Malware en la Secretaría Distrital de Seguridad, Convivencia y Justicia.</t>
    </r>
  </si>
  <si>
    <t>Para el tercer cuatrimestre de la vigencia, el proceso allegó soportes de verificación de cuatro (4) documentos contractuales, sobre los cuales se identificó la clausula de confidencialidad.</t>
  </si>
  <si>
    <r>
      <t xml:space="preserve">Se verificó el soporte </t>
    </r>
    <r>
      <rPr>
        <b/>
        <i/>
        <sz val="9"/>
        <color theme="1"/>
        <rFont val="Arial"/>
        <family val="2"/>
      </rPr>
      <t>Plan Trabajo Archivístico-Capacitaciones 2024,</t>
    </r>
    <r>
      <rPr>
        <sz val="9"/>
        <color theme="1"/>
        <rFont val="Arial"/>
        <family val="2"/>
      </rPr>
      <t xml:space="preserve"> en el que se evidencia la programación y ejecución de actividades durante los mes de Septiembre y Octubre de 2024, donde se socializaron:
</t>
    </r>
    <r>
      <rPr>
        <b/>
        <sz val="9"/>
        <color theme="1"/>
        <rFont val="Arial"/>
        <family val="2"/>
      </rPr>
      <t>- Instrumentos archivísticos y su aplicación en la entidad:</t>
    </r>
    <r>
      <rPr>
        <sz val="9"/>
        <color theme="1"/>
        <rFont val="Arial"/>
        <family val="2"/>
      </rPr>
      <t xml:space="preserve"> 09-09-2024.
</t>
    </r>
    <r>
      <rPr>
        <b/>
        <sz val="9"/>
        <color theme="1"/>
        <rFont val="Arial"/>
        <family val="2"/>
      </rPr>
      <t>- Componentes del SIC: Plan de conservación documental y plan de preservación digital a largo plazo.:</t>
    </r>
    <r>
      <rPr>
        <sz val="9"/>
        <color theme="1"/>
        <rFont val="Arial"/>
        <family val="2"/>
      </rPr>
      <t xml:space="preserve"> 22-10-2024
Asimismo, se evidenció registro de listado de asistencia virtual de ambas capacitaciones.</t>
    </r>
  </si>
  <si>
    <r>
      <t xml:space="preserve">Se observa soporte de capacitación realizada en el mes de diciembre de 2024 respecto a la </t>
    </r>
    <r>
      <rPr>
        <i/>
        <sz val="9"/>
        <color theme="1"/>
        <rFont val="Arial"/>
        <family val="2"/>
      </rPr>
      <t xml:space="preserve">"Actualización, Lineamientos y procedimiento - Proceso de Gestión de Recursos Físicos al servicio de la Entidad", </t>
    </r>
    <r>
      <rPr>
        <sz val="9"/>
        <color theme="1"/>
        <rFont val="Arial"/>
        <family val="2"/>
      </rPr>
      <t>así como el respectivo listado de asistencia.</t>
    </r>
  </si>
  <si>
    <r>
      <t xml:space="preserve">Esta Oficina evidenció listado de asistencia de capacitación realizada el 27 de noviembre de 2024 en la cual se abordó el tema </t>
    </r>
    <r>
      <rPr>
        <b/>
        <i/>
        <sz val="9"/>
        <rFont val="Arial"/>
        <family val="2"/>
      </rPr>
      <t>Concienciación en Ciberseguridad</t>
    </r>
    <r>
      <rPr>
        <sz val="9"/>
        <rFont val="Arial"/>
        <family val="2"/>
      </rPr>
      <t>, la cual tuvo como fin concientizar a todos los participantes sobre practicas para proteger la información, y herramientas esenciales para mejorar la seguridad digital</t>
    </r>
    <r>
      <rPr>
        <b/>
        <sz val="9"/>
        <rFont val="Arial"/>
        <family val="2"/>
      </rPr>
      <t xml:space="preserve">.
</t>
    </r>
    <r>
      <rPr>
        <sz val="9"/>
        <rFont val="Arial"/>
        <family val="2"/>
      </rPr>
      <t xml:space="preserve">
Asimismo se evidenciaron piezas comunicacionales, con la difusión de los temas: </t>
    </r>
    <r>
      <rPr>
        <b/>
        <i/>
        <sz val="9"/>
        <rFont val="Arial"/>
        <family val="2"/>
      </rPr>
      <t>"Para que la ciberseguridad en la entidad"</t>
    </r>
    <r>
      <rPr>
        <sz val="9"/>
        <rFont val="Arial"/>
        <family val="2"/>
      </rPr>
      <t xml:space="preserve">, </t>
    </r>
    <r>
      <rPr>
        <b/>
        <i/>
        <sz val="9"/>
        <rFont val="Arial"/>
        <family val="2"/>
      </rPr>
      <t>"Actualización Procedimientos tecnológicos", "Medidas simples para proteger la información"</t>
    </r>
    <r>
      <rPr>
        <sz val="9"/>
        <rFont val="Arial"/>
        <family val="2"/>
      </rPr>
      <t>, entre otros.</t>
    </r>
  </si>
  <si>
    <r>
      <t xml:space="preserve">El control define </t>
    </r>
    <r>
      <rPr>
        <b/>
        <i/>
        <sz val="9"/>
        <color theme="1"/>
        <rFont val="Arial"/>
        <family val="2"/>
      </rPr>
      <t>"(...) Como evidencia de este control se tienen las listas de asistencia, el cronograma y las presentaciones de las diferentes sesiones realizadas en el proceso de divulgación (...)"</t>
    </r>
    <r>
      <rPr>
        <sz val="9"/>
        <color theme="1"/>
        <rFont val="Arial"/>
        <family val="2"/>
      </rPr>
      <t>, no obstante, el proceso aportó únicamente las evidencias descritas, pero no se anexaron las presentaciones de las sesiones realizadas.</t>
    </r>
  </si>
  <si>
    <t>Se verificaron los reportes de disponibilidad generados de los diferentes componente de infraestructura, para el tercer cuatrimestre de la vigencia.</t>
  </si>
  <si>
    <r>
      <rPr>
        <b/>
        <sz val="8"/>
        <color theme="1"/>
        <rFont val="Arial"/>
        <family val="2"/>
      </rPr>
      <t xml:space="preserve">Control 1: 
</t>
    </r>
    <r>
      <rPr>
        <sz val="8"/>
        <color theme="1"/>
        <rFont val="Arial"/>
        <family val="2"/>
      </rPr>
      <t xml:space="preserve">El control define </t>
    </r>
    <r>
      <rPr>
        <i/>
        <sz val="8"/>
        <color theme="1"/>
        <rFont val="Arial"/>
        <family val="2"/>
      </rPr>
      <t xml:space="preserve">"(...) Como evidencia de este control se tienen las listas de asistencia, el cronograma </t>
    </r>
    <r>
      <rPr>
        <b/>
        <i/>
        <sz val="8"/>
        <color theme="1"/>
        <rFont val="Arial"/>
        <family val="2"/>
      </rPr>
      <t>y las presentaciones de las diferentes sesiones realizadas en el proceso de divulgación</t>
    </r>
    <r>
      <rPr>
        <i/>
        <sz val="8"/>
        <color theme="1"/>
        <rFont val="Arial"/>
        <family val="2"/>
      </rPr>
      <t xml:space="preserve"> (...)"</t>
    </r>
    <r>
      <rPr>
        <sz val="8"/>
        <color theme="1"/>
        <rFont val="Arial"/>
        <family val="2"/>
      </rPr>
      <t xml:space="preserve">, no obstante, el proceso aportó únicamente las evidencias descritas, pero no se anexaron las presentaciones de las sesiones realizadas.
</t>
    </r>
    <r>
      <rPr>
        <b/>
        <sz val="8"/>
        <color theme="1"/>
        <rFont val="Arial"/>
        <family val="2"/>
      </rPr>
      <t xml:space="preserve">
Control 2:</t>
    </r>
    <r>
      <rPr>
        <sz val="8"/>
        <color theme="1"/>
        <rFont val="Arial"/>
        <family val="2"/>
      </rPr>
      <t xml:space="preserve"> 
Esta Oficina reitera lo comunicado en los </t>
    </r>
    <r>
      <rPr>
        <b/>
        <i/>
        <sz val="8"/>
        <color theme="1"/>
        <rFont val="Arial"/>
        <family val="2"/>
      </rPr>
      <t>Informes del Primer y Segundo Cuatrimestre 2024</t>
    </r>
    <r>
      <rPr>
        <sz val="8"/>
        <color theme="1"/>
        <rFont val="Arial"/>
        <family val="2"/>
      </rPr>
      <t xml:space="preserve"> respecto a: </t>
    </r>
    <r>
      <rPr>
        <i/>
        <sz val="8"/>
        <color theme="1"/>
        <rFont val="Arial"/>
        <family val="2"/>
      </rPr>
      <t>"Se identificó que el control presenta debilidades en la redacción; al no contar con un propósito claro que indique para que se realiza la actividad de control (verifica, valida, concilia, coteja, compara, etc.) y como el reporte de monitoreo cuatrimestral mitiga la causa del riesgo".</t>
    </r>
  </si>
  <si>
    <t>Se verificó la relación de cuentas tramitadas en los meses de septiembre, octubre, noviembre y diciembre de 2024.</t>
  </si>
  <si>
    <t>Se verificaron algunas Resoluciones de encargo de los meses comprendidos en el tercer cuatrimestre de 2024, publicados en la pagina web de la entidad.</t>
  </si>
  <si>
    <r>
      <t xml:space="preserve">Se verificaron las capacitaciones realizadas en el tercer cuatrimestre de la vigencia 2024, en la que se abordaron temas tales como: </t>
    </r>
    <r>
      <rPr>
        <i/>
        <sz val="9"/>
        <color theme="1"/>
        <rFont val="Arial"/>
        <family val="2"/>
      </rPr>
      <t>"Liquidaciones y cierres contractuales", "Supervisión de Contratos - Lineamientos generales"</t>
    </r>
    <r>
      <rPr>
        <sz val="9"/>
        <color theme="1"/>
        <rFont val="Arial"/>
        <family val="2"/>
      </rPr>
      <t xml:space="preserve"> y </t>
    </r>
    <r>
      <rPr>
        <i/>
        <sz val="9"/>
        <color theme="1"/>
        <rFont val="Arial"/>
        <family val="2"/>
      </rPr>
      <t>"El proceso disciplinario para los servidores públicos".</t>
    </r>
  </si>
  <si>
    <r>
      <t xml:space="preserve">Se allega soportes de la documentación actualizada del proceso, respecto a:
</t>
    </r>
    <r>
      <rPr>
        <b/>
        <sz val="9"/>
        <color theme="1"/>
        <rFont val="Arial"/>
        <family val="2"/>
      </rPr>
      <t>- Manual de Contratación - MA-GCT-03 V.1
- Manual de Supervisión - MA GCT-04 V.1</t>
    </r>
  </si>
  <si>
    <t>Se verificaron las actas de reunión debidamente firmadas y las presentaciones de las reuniones de autocontrol celebradas entre los meses de septiembre a diciembre de 2024.</t>
  </si>
  <si>
    <r>
      <t xml:space="preserve">Se observó acta de reunión celebrada el 01 de octubre del presente, la cual tuvo como objetivo </t>
    </r>
    <r>
      <rPr>
        <i/>
        <sz val="9"/>
        <color theme="1"/>
        <rFont val="Arial"/>
        <family val="2"/>
      </rPr>
      <t>"Implementación del Sistema Distrital para la gestión de peticiones ciudadanas Bogotá Te Escucha (BTE) y socialización de resultados de oportunidad y calidad de las respuestas a las peticiones ciudadanas".</t>
    </r>
    <r>
      <rPr>
        <sz val="9"/>
        <color theme="1"/>
        <rFont val="Arial"/>
        <family val="2"/>
      </rPr>
      <t xml:space="preserve">
De igual forma se verificó correo electrónico mediante el cual se socializaron los resultados obtenidos en la Medición de la Satisfacción Ciudadana a través de los canales de atención (presencial, virtual y telefónico) dispuestos por la entidad, correspondiente al III trimestre del 2024.</t>
    </r>
  </si>
  <si>
    <t>Se verificó de manera aleatoria las actas allegadas -entre la 010 a la 038-, identificando en el muestro que la mayoría de actas no se encuentran firmadas.</t>
  </si>
  <si>
    <t>Se verificaron las actas de reunión del 5to y 6to bimestre  firmadas, con la verificación de la novedades en el sistema SISIPEC web y el formato de Visitas Autorizadas.</t>
  </si>
  <si>
    <r>
      <t xml:space="preserve">Se verificó el documento </t>
    </r>
    <r>
      <rPr>
        <b/>
        <i/>
        <sz val="9"/>
        <rFont val="Arial"/>
        <family val="2"/>
      </rPr>
      <t xml:space="preserve">SOLICITUDES AGENCIAS III CUATRIMESTRE 2024, </t>
    </r>
    <r>
      <rPr>
        <sz val="9"/>
        <rFont val="Arial"/>
        <family val="2"/>
      </rPr>
      <t>en el cual se registraron las solicitudes y novedades de servicio de los meses comprendidos en el tercer cuatrimestre de 2024.</t>
    </r>
  </si>
  <si>
    <r>
      <t xml:space="preserve">Se verificó el documento </t>
    </r>
    <r>
      <rPr>
        <b/>
        <i/>
        <sz val="9"/>
        <rFont val="Arial"/>
        <family val="2"/>
      </rPr>
      <t>SOLICITUDES AGENCIAS III CUATRIMESTRE 2024</t>
    </r>
    <r>
      <rPr>
        <sz val="9"/>
        <rFont val="Arial"/>
        <family val="2"/>
      </rPr>
      <t>, en el cual se registraron las solicitudes y novedades de servicio en los chips de combustible de los meses comprendidos en el tercer cuatrimestre de 2024.</t>
    </r>
  </si>
  <si>
    <t>Se evidenciaron las actas de entrega y recibo a satisfacción de combustibles para el tercer cuatrimestre de 2024.</t>
  </si>
  <si>
    <r>
      <t xml:space="preserve">Se allega soporte de documentación actualizada por parte del Proceso, correspondiente a:
</t>
    </r>
    <r>
      <rPr>
        <b/>
        <sz val="9"/>
        <color theme="1"/>
        <rFont val="Arial"/>
        <family val="2"/>
      </rPr>
      <t>- COBRO PERSUASIVO PD-GJ-07 V.1
- COBRO PERSUASIVO DE OBLIGACIONES DISTINTAS A LAS DERIVADAS DE LA LEY 1801 DE 2016 CNSCC PD-GJ-06 V.2
- POLÍTICA DE PREVENCIÓN DEL DAÑO ANTIJURIDICO –SECRETARÍA DISTRITAL DE SEGURIDAD CONVIVENCIA Y 
JUSTICIA PO-GJ-01 V.1
- LINEAMIENTOS PARA DETERMINAR LA VIABILIDAD JURÍDICA SOBRE INICIAR ACCIONES JUDICIALES O CONSTITUIRSE COMO VICTIMA EN UN PROCESO PENAL G-GJ-01 V.1</t>
    </r>
  </si>
  <si>
    <r>
      <t xml:space="preserve">De acuerdo a la actualización que presentó el Código del Proceso (GIP), se reitera la recomendación hecha por esta Oficina en los </t>
    </r>
    <r>
      <rPr>
        <b/>
        <sz val="9"/>
        <rFont val="Arial"/>
        <family val="2"/>
      </rPr>
      <t>Informes del Primer y Segundo Cuatrimestre 2024</t>
    </r>
    <r>
      <rPr>
        <sz val="9"/>
        <rFont val="Arial"/>
        <family val="2"/>
      </rPr>
      <t>, respecto a ajustar la descripción del control, actualizando los códigos de los formatos que se relacionan como evidencia documental de la ejecución del mismo.</t>
    </r>
  </si>
  <si>
    <r>
      <t xml:space="preserve">El control define </t>
    </r>
    <r>
      <rPr>
        <b/>
        <i/>
        <sz val="9"/>
        <rFont val="Arial"/>
        <family val="2"/>
      </rPr>
      <t>"(...) Como evidencia se tienen los correos con la notificación de aprobación del informe de ETB por parte de la Interventoría y los Informes mensuales del operador tecnológico (...)"</t>
    </r>
    <r>
      <rPr>
        <sz val="9"/>
        <rFont val="Arial"/>
        <family val="2"/>
      </rPr>
      <t>, no obstante, el proceso no aportó evidencia de los correos electrónicos de aprobación del informe, ni tampoco Informe mensual correspondiente a los meses de noviembre y diciembre de 2024.</t>
    </r>
  </si>
  <si>
    <r>
      <t xml:space="preserve">Se verificó el Formato </t>
    </r>
    <r>
      <rPr>
        <b/>
        <i/>
        <sz val="9"/>
        <rFont val="Arial"/>
        <family val="2"/>
      </rPr>
      <t>F-GD-1087 BASE DE DATOS CONTROL DE PRÉSTAMO DOCUMENTAL</t>
    </r>
    <r>
      <rPr>
        <sz val="9"/>
        <rFont val="Arial"/>
        <family val="2"/>
      </rPr>
      <t>, en el cual se registra la información mensual de préstamos y devoluciones para el tercer cuatrimestre de la vigencia 2024.</t>
    </r>
  </si>
  <si>
    <r>
      <t xml:space="preserve">Se verificó correo electrónico del 20 de diciembre de 2024, mediante el cual se realiza la </t>
    </r>
    <r>
      <rPr>
        <b/>
        <sz val="9"/>
        <rFont val="Arial"/>
        <family val="2"/>
      </rPr>
      <t>Solicitud reporte de usuarios activos en Progressus.</t>
    </r>
    <r>
      <rPr>
        <i/>
        <sz val="9"/>
        <rFont val="Arial"/>
        <family val="2"/>
      </rPr>
      <t xml:space="preserve"> </t>
    </r>
    <r>
      <rPr>
        <sz val="9"/>
        <rFont val="Arial"/>
        <family val="2"/>
      </rPr>
      <t>Lo anterior con el fin de poder realizar la verificación asociada a los controles a riesgos de seguridad de la información a cargo del proceso.</t>
    </r>
  </si>
  <si>
    <r>
      <t xml:space="preserve">Esta Oficina reitera lo comunicado en los </t>
    </r>
    <r>
      <rPr>
        <b/>
        <i/>
        <sz val="9"/>
        <rFont val="Arial"/>
        <family val="2"/>
      </rPr>
      <t>Informes del Primer y Segundo Cuatrimestre 2024</t>
    </r>
    <r>
      <rPr>
        <sz val="9"/>
        <rFont val="Arial"/>
        <family val="2"/>
      </rPr>
      <t xml:space="preserve"> respecto a: </t>
    </r>
    <r>
      <rPr>
        <i/>
        <sz val="9"/>
        <rFont val="Arial"/>
        <family val="2"/>
      </rPr>
      <t>"Se identificó que el control presenta debilidades en la redacción; al no contar con un propósito claro que indique para que se realiza la actividad de control (verifica, valida, concilia, coteja, compara, etc.) y como el reporte de monitoreo cuatrimestral mitiga la causa del riesgo".</t>
    </r>
  </si>
  <si>
    <r>
      <t xml:space="preserve">La Oficina de Control Interno reitera lo manifestado en el </t>
    </r>
    <r>
      <rPr>
        <b/>
        <i/>
        <sz val="9"/>
        <rFont val="Arial"/>
        <family val="2"/>
      </rPr>
      <t>Informe del Tercer Cuatrimestre 2023 y los Informes del Primer y Segundo Cuatrimestre 2024</t>
    </r>
    <r>
      <rPr>
        <sz val="9"/>
        <rFont val="Arial"/>
        <family val="2"/>
      </rPr>
      <t xml:space="preserve">, donde se indicaba que se presenta debilidad en la ejecución del control, toda vez que, los soportes allegados no cumplen con los criterios de completitud. Lo anterior se evidencia en las </t>
    </r>
    <r>
      <rPr>
        <b/>
        <i/>
        <sz val="9"/>
        <rFont val="Arial"/>
        <family val="2"/>
      </rPr>
      <t>acta de la sesión del comité de contratación</t>
    </r>
    <r>
      <rPr>
        <sz val="9"/>
        <rFont val="Arial"/>
        <family val="2"/>
      </rPr>
      <t xml:space="preserve"> allegadas por el proceso, las cuales no están debidamente firmadas.</t>
    </r>
  </si>
  <si>
    <r>
      <t xml:space="preserve">Se verificaron los soportes: </t>
    </r>
    <r>
      <rPr>
        <b/>
        <sz val="9"/>
        <rFont val="Arial"/>
        <family val="2"/>
      </rPr>
      <t>Estudios previos, Invitación pública y Pliego de condiciones definitivo</t>
    </r>
    <r>
      <rPr>
        <sz val="9"/>
        <rFont val="Arial"/>
        <family val="2"/>
      </rPr>
      <t>, como evidencia de los procesos de contratación adelantados durante el periodo.</t>
    </r>
  </si>
  <si>
    <r>
      <t xml:space="preserve">
La Oficina de Control Interno reitera lo manifestado en el </t>
    </r>
    <r>
      <rPr>
        <b/>
        <i/>
        <sz val="9"/>
        <rFont val="Arial"/>
        <family val="2"/>
      </rPr>
      <t>Informe del Tercer Cuatrimestre 2023 y los Informes del Primer y Segundo Cuatrimestre 2024</t>
    </r>
    <r>
      <rPr>
        <sz val="9"/>
        <rFont val="Arial"/>
        <family val="2"/>
      </rPr>
      <t>, donde se identificaron debilidades en la redacción de lo controles 1 y 2, al encontrar que la descripción de la misma era similar.
De igual forma, se evidenció que el soporte documental de ejecución de los controles es el mismo, lo cual no permite identificar cuales registros son por causa de ingreso a mantenimiento o reporte de siniestros, y cuales son a causa de las visitas a estaciones de servicio o solicitudes de las agencias.</t>
    </r>
  </si>
  <si>
    <r>
      <t xml:space="preserve">
La Oficina de Control Interno reitera lo manifestado en el </t>
    </r>
    <r>
      <rPr>
        <b/>
        <i/>
        <sz val="9"/>
        <color theme="1"/>
        <rFont val="Arial"/>
        <family val="2"/>
      </rPr>
      <t>Informe del Tercer Cuatrimestre 2023 y los Informes del Primer y Segundo Cuatrimestre 2024</t>
    </r>
    <r>
      <rPr>
        <sz val="9"/>
        <color theme="1"/>
        <rFont val="Arial"/>
        <family val="2"/>
      </rPr>
      <t>, donde se identificaron debilidades en la redacción de los controles 1 y 2, al encontrar que la descripción de la misma era similar.
De igual forma, se evidenció que el soporte documental de ejecución de los controles es el mismo, lo cual no permite identificar cuales registros son por causa de ingreso a mantenimiento o reporte de sinestros, y cuales son a causa de las visitas a estaciones de servicio o solicitudes de las agencias.</t>
    </r>
  </si>
  <si>
    <r>
      <rPr>
        <b/>
        <sz val="8"/>
        <color theme="1"/>
        <rFont val="Arial"/>
        <family val="2"/>
      </rPr>
      <t>Control 1 y 2:</t>
    </r>
    <r>
      <rPr>
        <sz val="8"/>
        <color theme="1"/>
        <rFont val="Arial"/>
        <family val="2"/>
      </rPr>
      <t xml:space="preserve"> 
La Oficina de Control Interno reitera lo manifestado en el </t>
    </r>
    <r>
      <rPr>
        <b/>
        <i/>
        <sz val="8"/>
        <color theme="1"/>
        <rFont val="Arial"/>
        <family val="2"/>
      </rPr>
      <t>Informe del Tercer Cuatrimestre 2023 y los Informes del Primer y Segundo Cuatrimestre 2024</t>
    </r>
    <r>
      <rPr>
        <sz val="8"/>
        <color theme="1"/>
        <rFont val="Arial"/>
        <family val="2"/>
      </rPr>
      <t>, donde se identificaron debilidades en la redacción de los controles 1 y 2, al encontrar que la descripción de la misma era similar.
De igual forma, se evidenció que el soporte documental de ejecución de los controles es el mismo, lo cual no permite identificar cuales registros son por causa de ingreso a mantenimiento o reporte de siniestros, y cuales son a causa de las visitas a estaciones de servicio o solicitudes de las agencias.</t>
    </r>
  </si>
  <si>
    <r>
      <rPr>
        <b/>
        <sz val="8"/>
        <color theme="1"/>
        <rFont val="Arial"/>
        <family val="2"/>
      </rPr>
      <t>Control 1:</t>
    </r>
    <r>
      <rPr>
        <sz val="8"/>
        <color theme="1"/>
        <rFont val="Arial"/>
        <family val="2"/>
      </rPr>
      <t xml:space="preserve"> 
La Oficina de Control Interno reitera lo manifestado en el </t>
    </r>
    <r>
      <rPr>
        <b/>
        <i/>
        <sz val="8"/>
        <color theme="1"/>
        <rFont val="Arial"/>
        <family val="2"/>
      </rPr>
      <t>Informe del Tercer Cuatrimestre 2023 y los Informes del Primer y Segundo Cuatrimestre 2024</t>
    </r>
    <r>
      <rPr>
        <sz val="8"/>
        <color theme="1"/>
        <rFont val="Arial"/>
        <family val="2"/>
      </rPr>
      <t>, donde se indicaba que se presenta debilidad en la ejecución del control, toda vez que, los soportes allegados no cumplen con los criterios de completitud. Lo anterior se evidencia en las actas de la sesión del comité de contratación allegadas por el proceso, las cuales no están debidamente firmadas.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</si>
</sst>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70" x14ac:knownFonts="1">
    <font>
      <sz val="11"/>
      <color theme="1"/>
      <name val="Calibri"/>
      <family val="2"/>
      <scheme val="minor"/>
    </font>
    <font>
      <b/>
      <sz val="11"/>
      <color theme="1"/>
      <name val="Calibri"/>
      <family val="2"/>
      <scheme val="minor"/>
    </font>
    <font>
      <b/>
      <sz val="9"/>
      <color indexed="81"/>
      <name val="Tahoma"/>
      <family val="2"/>
    </font>
    <font>
      <b/>
      <sz val="12"/>
      <color theme="1"/>
      <name val="Calibri"/>
      <family val="2"/>
      <scheme val="minor"/>
    </font>
    <font>
      <sz val="12"/>
      <color theme="1"/>
      <name val="Calibri"/>
      <family val="2"/>
      <scheme val="minor"/>
    </font>
    <font>
      <b/>
      <sz val="14"/>
      <color theme="0"/>
      <name val="Calibri"/>
      <family val="2"/>
      <scheme val="minor"/>
    </font>
    <font>
      <u/>
      <sz val="11"/>
      <color theme="1"/>
      <name val="Calibri"/>
      <family val="2"/>
      <scheme val="minor"/>
    </font>
    <font>
      <b/>
      <sz val="11"/>
      <color theme="0"/>
      <name val="Calibri"/>
      <family val="2"/>
      <scheme val="minor"/>
    </font>
    <font>
      <b/>
      <sz val="10"/>
      <color theme="0"/>
      <name val="Calibri"/>
      <family val="2"/>
      <scheme val="minor"/>
    </font>
    <font>
      <sz val="11"/>
      <color theme="1"/>
      <name val="Arial"/>
      <family val="2"/>
    </font>
    <font>
      <b/>
      <sz val="14"/>
      <color theme="0"/>
      <name val="Arial"/>
      <family val="2"/>
    </font>
    <font>
      <sz val="10"/>
      <color rgb="FF000000"/>
      <name val="Arial"/>
      <family val="2"/>
    </font>
    <font>
      <b/>
      <sz val="10"/>
      <color rgb="FF000000"/>
      <name val="Arial"/>
      <family val="2"/>
    </font>
    <font>
      <b/>
      <sz val="10"/>
      <color theme="1"/>
      <name val="Arial"/>
      <family val="2"/>
    </font>
    <font>
      <b/>
      <sz val="10"/>
      <color rgb="FF9C5700"/>
      <name val="Arial"/>
      <family val="2"/>
    </font>
    <font>
      <b/>
      <sz val="10"/>
      <color theme="5"/>
      <name val="Arial"/>
      <family val="2"/>
    </font>
    <font>
      <b/>
      <sz val="10"/>
      <color rgb="FFC00000"/>
      <name val="Arial"/>
      <family val="2"/>
    </font>
    <font>
      <b/>
      <sz val="10"/>
      <color theme="0"/>
      <name val="Arial"/>
      <family val="2"/>
    </font>
    <font>
      <sz val="10"/>
      <color theme="1"/>
      <name val="Arial"/>
      <family val="2"/>
    </font>
    <font>
      <sz val="10"/>
      <name val="Arial"/>
      <family val="2"/>
    </font>
    <font>
      <sz val="14"/>
      <color theme="1"/>
      <name val="Arial"/>
      <family val="2"/>
    </font>
    <font>
      <sz val="14"/>
      <color theme="1"/>
      <name val="Calibri"/>
      <family val="2"/>
      <scheme val="minor"/>
    </font>
    <font>
      <b/>
      <sz val="12"/>
      <color theme="1"/>
      <name val="Arial"/>
      <family val="2"/>
    </font>
    <font>
      <b/>
      <sz val="14"/>
      <color theme="1"/>
      <name val="Arial"/>
      <family val="2"/>
    </font>
    <font>
      <b/>
      <sz val="26"/>
      <color theme="1"/>
      <name val="Calibri"/>
      <family val="2"/>
      <scheme val="minor"/>
    </font>
    <font>
      <sz val="12"/>
      <color theme="1"/>
      <name val="Arial"/>
      <family val="2"/>
    </font>
    <font>
      <sz val="18"/>
      <color theme="1"/>
      <name val="Arial"/>
      <family val="2"/>
    </font>
    <font>
      <sz val="14"/>
      <color theme="0"/>
      <name val="Arial"/>
      <family val="2"/>
    </font>
    <font>
      <b/>
      <sz val="11"/>
      <color theme="0"/>
      <name val="Arial"/>
      <family val="2"/>
    </font>
    <font>
      <b/>
      <sz val="11"/>
      <color theme="1"/>
      <name val="Arial"/>
      <family val="2"/>
    </font>
    <font>
      <b/>
      <sz val="12"/>
      <color theme="0"/>
      <name val="Arial"/>
      <family val="2"/>
    </font>
    <font>
      <b/>
      <sz val="16"/>
      <color theme="0"/>
      <name val="Arial"/>
      <family val="2"/>
    </font>
    <font>
      <b/>
      <sz val="18"/>
      <color theme="1"/>
      <name val="Arial"/>
      <family val="2"/>
    </font>
    <font>
      <b/>
      <i/>
      <u/>
      <sz val="11"/>
      <color theme="0"/>
      <name val="Arial"/>
      <family val="2"/>
    </font>
    <font>
      <b/>
      <i/>
      <sz val="11"/>
      <color theme="0"/>
      <name val="Arial"/>
      <family val="2"/>
    </font>
    <font>
      <sz val="12"/>
      <color theme="0"/>
      <name val="Arial"/>
      <family val="2"/>
    </font>
    <font>
      <b/>
      <sz val="10"/>
      <name val="Arial"/>
      <family val="2"/>
    </font>
    <font>
      <b/>
      <u/>
      <sz val="10"/>
      <name val="Arial"/>
      <family val="2"/>
    </font>
    <font>
      <sz val="11"/>
      <name val="Arial"/>
      <family val="2"/>
    </font>
    <font>
      <b/>
      <sz val="11"/>
      <name val="Arial"/>
      <family val="2"/>
    </font>
    <font>
      <b/>
      <u/>
      <sz val="11"/>
      <name val="Arial"/>
      <family val="2"/>
    </font>
    <font>
      <b/>
      <u/>
      <sz val="11"/>
      <color theme="5" tint="-0.499984740745262"/>
      <name val="Arial"/>
      <family val="2"/>
    </font>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theme="0"/>
      <name val="Arial"/>
      <family val="2"/>
    </font>
    <font>
      <sz val="9"/>
      <color rgb="FF000000"/>
      <name val="Arial"/>
      <family val="2"/>
    </font>
    <font>
      <sz val="9"/>
      <name val="Arial"/>
      <family val="2"/>
    </font>
    <font>
      <sz val="8"/>
      <color rgb="FF000000"/>
      <name val="Arial"/>
      <family val="2"/>
    </font>
    <font>
      <i/>
      <sz val="9"/>
      <color theme="1"/>
      <name val="Arial"/>
      <family val="2"/>
    </font>
    <font>
      <b/>
      <sz val="9"/>
      <color rgb="FF000000"/>
      <name val="Tahoma"/>
      <family val="2"/>
    </font>
    <font>
      <sz val="8"/>
      <color theme="1"/>
      <name val="Arial"/>
      <family val="2"/>
    </font>
    <font>
      <b/>
      <sz val="8"/>
      <color theme="1"/>
      <name val="Arial"/>
      <family val="2"/>
    </font>
    <font>
      <sz val="8"/>
      <color theme="0"/>
      <name val="Arial"/>
      <family val="2"/>
    </font>
    <font>
      <b/>
      <sz val="8"/>
      <color theme="0"/>
      <name val="Arial"/>
      <family val="2"/>
    </font>
    <font>
      <sz val="8"/>
      <color theme="4" tint="-0.249977111117893"/>
      <name val="Arial"/>
      <family val="2"/>
    </font>
    <font>
      <sz val="8"/>
      <name val="Arial"/>
      <family val="2"/>
    </font>
    <font>
      <b/>
      <sz val="8"/>
      <color rgb="FFFF0000"/>
      <name val="Arial"/>
      <family val="2"/>
    </font>
    <font>
      <sz val="8"/>
      <color rgb="FFFF0000"/>
      <name val="Arial"/>
      <family val="2"/>
    </font>
    <font>
      <b/>
      <sz val="8"/>
      <color theme="0" tint="-0.14999847407452621"/>
      <name val="Arial"/>
      <family val="2"/>
    </font>
    <font>
      <b/>
      <i/>
      <sz val="8"/>
      <color theme="1"/>
      <name val="Arial"/>
      <family val="2"/>
    </font>
    <font>
      <b/>
      <sz val="9"/>
      <name val="Arial"/>
      <family val="2"/>
    </font>
    <font>
      <b/>
      <i/>
      <sz val="9"/>
      <name val="Arial"/>
      <family val="2"/>
    </font>
    <font>
      <b/>
      <i/>
      <sz val="9"/>
      <color theme="1"/>
      <name val="Arial"/>
      <family val="2"/>
    </font>
    <font>
      <sz val="11"/>
      <color rgb="FFFF0000"/>
      <name val="Arial"/>
      <family val="2"/>
    </font>
    <font>
      <b/>
      <sz val="11"/>
      <color rgb="FFFF0000"/>
      <name val="Arial"/>
      <family val="2"/>
    </font>
    <font>
      <sz val="9"/>
      <color theme="0"/>
      <name val="Arial"/>
      <family val="2"/>
    </font>
    <font>
      <i/>
      <sz val="9"/>
      <name val="Arial"/>
      <family val="2"/>
    </font>
    <font>
      <i/>
      <sz val="8"/>
      <color theme="1"/>
      <name val="Arial"/>
      <family val="2"/>
    </font>
  </fonts>
  <fills count="2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rgb="FF1EDE14"/>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FFC7CE"/>
        <bgColor indexed="64"/>
      </patternFill>
    </fill>
    <fill>
      <patternFill patternType="solid">
        <fgColor rgb="FFBE0754"/>
        <bgColor indexed="64"/>
      </patternFill>
    </fill>
    <fill>
      <patternFill patternType="solid">
        <fgColor rgb="FF650F2E"/>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E60A61"/>
        <bgColor indexed="64"/>
      </patternFill>
    </fill>
    <fill>
      <patternFill patternType="solid">
        <fgColor rgb="FF00B050"/>
        <bgColor indexed="64"/>
      </patternFill>
    </fill>
    <fill>
      <patternFill patternType="solid">
        <fgColor theme="7" tint="0.39997558519241921"/>
        <bgColor indexed="64"/>
      </patternFill>
    </fill>
  </fills>
  <borders count="6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theme="0"/>
      </left>
      <right style="thin">
        <color theme="0"/>
      </right>
      <top style="thin">
        <color theme="0"/>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5">
    <xf numFmtId="0" fontId="0" fillId="0" borderId="0"/>
    <xf numFmtId="0" fontId="19" fillId="0" borderId="0"/>
    <xf numFmtId="0" fontId="43" fillId="0" borderId="0" applyNumberFormat="0" applyFill="0" applyBorder="0" applyAlignment="0" applyProtection="0"/>
    <xf numFmtId="43" fontId="42" fillId="0" borderId="0" applyFont="0" applyFill="0" applyBorder="0" applyAlignment="0" applyProtection="0"/>
    <xf numFmtId="0" fontId="42" fillId="0" borderId="0"/>
  </cellStyleXfs>
  <cellXfs count="595">
    <xf numFmtId="0" fontId="0" fillId="0" borderId="0" xfId="0"/>
    <xf numFmtId="0" fontId="0" fillId="2" borderId="1"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0" fillId="4" borderId="15" xfId="0" applyFill="1" applyBorder="1" applyAlignment="1">
      <alignment horizontal="center" vertical="center"/>
    </xf>
    <xf numFmtId="0" fontId="1" fillId="0" borderId="16" xfId="0" applyFont="1" applyBorder="1" applyAlignment="1">
      <alignment horizontal="center" vertical="center"/>
    </xf>
    <xf numFmtId="0" fontId="0" fillId="5" borderId="17" xfId="0" applyFill="1" applyBorder="1" applyAlignment="1">
      <alignment horizontal="center" vertical="center"/>
    </xf>
    <xf numFmtId="0" fontId="1" fillId="0" borderId="18" xfId="0" applyFont="1" applyBorder="1" applyAlignment="1">
      <alignment horizontal="center" vertical="center"/>
    </xf>
    <xf numFmtId="0" fontId="1" fillId="3" borderId="9" xfId="0" applyFont="1" applyFill="1" applyBorder="1" applyAlignment="1">
      <alignment horizontal="center" vertical="center" wrapText="1"/>
    </xf>
    <xf numFmtId="0" fontId="1" fillId="3" borderId="9" xfId="0" applyFont="1" applyFill="1" applyBorder="1" applyAlignment="1">
      <alignment horizontal="center" vertical="center"/>
    </xf>
    <xf numFmtId="0" fontId="3" fillId="3" borderId="9" xfId="0" applyFont="1" applyFill="1" applyBorder="1" applyAlignment="1">
      <alignment horizontal="center" vertical="center"/>
    </xf>
    <xf numFmtId="0" fontId="1" fillId="3" borderId="12" xfId="0" applyFont="1" applyFill="1" applyBorder="1" applyAlignment="1">
      <alignment horizontal="center" vertical="center"/>
    </xf>
    <xf numFmtId="0" fontId="0" fillId="6" borderId="17" xfId="0" applyFill="1" applyBorder="1" applyAlignment="1">
      <alignment horizontal="center" vertical="center"/>
    </xf>
    <xf numFmtId="0" fontId="0" fillId="2" borderId="9" xfId="0" applyFill="1" applyBorder="1" applyAlignment="1">
      <alignment horizontal="center" vertical="center"/>
    </xf>
    <xf numFmtId="0" fontId="0" fillId="2" borderId="12"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7" borderId="19" xfId="0" applyFill="1" applyBorder="1" applyAlignment="1">
      <alignment horizontal="center" vertical="center"/>
    </xf>
    <xf numFmtId="0" fontId="1" fillId="0" borderId="20" xfId="0" applyFont="1" applyBorder="1" applyAlignment="1">
      <alignment horizontal="center" vertical="center"/>
    </xf>
    <xf numFmtId="0" fontId="0" fillId="2" borderId="9" xfId="0" applyFill="1" applyBorder="1" applyAlignment="1">
      <alignment horizontal="center" vertical="center" wrapText="1"/>
    </xf>
    <xf numFmtId="0" fontId="0" fillId="8" borderId="2" xfId="0" applyFill="1" applyBorder="1" applyAlignment="1">
      <alignment horizontal="center" vertical="center"/>
    </xf>
    <xf numFmtId="0" fontId="0" fillId="8" borderId="2" xfId="0" applyFill="1" applyBorder="1" applyAlignment="1">
      <alignment horizontal="center" vertical="center" wrapText="1"/>
    </xf>
    <xf numFmtId="0" fontId="0" fillId="3" borderId="9" xfId="0" applyFill="1" applyBorder="1" applyAlignment="1">
      <alignment horizontal="center" vertical="center"/>
    </xf>
    <xf numFmtId="0" fontId="0" fillId="5" borderId="4" xfId="0" applyFill="1" applyBorder="1" applyAlignment="1">
      <alignment horizontal="center" vertical="center"/>
    </xf>
    <xf numFmtId="0" fontId="0" fillId="4" borderId="5" xfId="0" applyFill="1" applyBorder="1" applyAlignment="1">
      <alignment horizontal="center" vertical="center"/>
    </xf>
    <xf numFmtId="0" fontId="0" fillId="6" borderId="13" xfId="0" applyFill="1" applyBorder="1" applyAlignment="1">
      <alignment horizontal="center" vertical="center"/>
    </xf>
    <xf numFmtId="0" fontId="0" fillId="5" borderId="0" xfId="0" applyFill="1" applyAlignment="1">
      <alignment horizontal="center" vertical="center"/>
    </xf>
    <xf numFmtId="0" fontId="0" fillId="4" borderId="6" xfId="0" applyFill="1" applyBorder="1" applyAlignment="1">
      <alignment horizontal="center" vertical="center"/>
    </xf>
    <xf numFmtId="0" fontId="0" fillId="7" borderId="13" xfId="0" applyFill="1" applyBorder="1" applyAlignment="1">
      <alignment horizontal="center" vertical="center"/>
    </xf>
    <xf numFmtId="0" fontId="0" fillId="6" borderId="0" xfId="0" applyFill="1" applyAlignment="1">
      <alignment horizontal="center" vertical="center"/>
    </xf>
    <xf numFmtId="0" fontId="0" fillId="7" borderId="14" xfId="0" applyFill="1" applyBorder="1" applyAlignment="1">
      <alignment horizontal="center" vertical="center"/>
    </xf>
    <xf numFmtId="0" fontId="0" fillId="7" borderId="7" xfId="0" applyFill="1" applyBorder="1" applyAlignment="1">
      <alignment horizontal="center" vertical="center"/>
    </xf>
    <xf numFmtId="0" fontId="0" fillId="8" borderId="3" xfId="0" applyFill="1" applyBorder="1" applyAlignment="1">
      <alignment horizontal="center" vertical="center"/>
    </xf>
    <xf numFmtId="0" fontId="0" fillId="2" borderId="5" xfId="0" applyFill="1" applyBorder="1" applyAlignment="1">
      <alignment horizontal="center" vertical="center"/>
    </xf>
    <xf numFmtId="0" fontId="0" fillId="5" borderId="6" xfId="0" applyFill="1" applyBorder="1" applyAlignment="1">
      <alignment horizontal="center" vertical="center"/>
    </xf>
    <xf numFmtId="0" fontId="0" fillId="6" borderId="6" xfId="0" applyFill="1" applyBorder="1" applyAlignment="1">
      <alignment horizontal="center" vertical="center"/>
    </xf>
    <xf numFmtId="0" fontId="0" fillId="6" borderId="21" xfId="0" applyFill="1" applyBorder="1" applyAlignment="1">
      <alignment horizontal="center" vertical="center"/>
    </xf>
    <xf numFmtId="0" fontId="0" fillId="2" borderId="17" xfId="0" applyFill="1" applyBorder="1" applyAlignment="1">
      <alignment horizontal="center" vertical="center" wrapText="1"/>
    </xf>
    <xf numFmtId="0" fontId="0" fillId="2" borderId="17" xfId="0" applyFill="1" applyBorder="1" applyAlignment="1">
      <alignment horizontal="center" vertical="center"/>
    </xf>
    <xf numFmtId="0" fontId="0" fillId="2" borderId="19" xfId="0" applyFill="1" applyBorder="1" applyAlignment="1">
      <alignment horizontal="center" vertical="center" wrapText="1"/>
    </xf>
    <xf numFmtId="0" fontId="4" fillId="2" borderId="15" xfId="0" applyFont="1" applyFill="1" applyBorder="1" applyAlignment="1">
      <alignment horizontal="center" vertical="center" wrapText="1" readingOrder="1"/>
    </xf>
    <xf numFmtId="0" fontId="4" fillId="2" borderId="17" xfId="0" applyFont="1" applyFill="1" applyBorder="1" applyAlignment="1">
      <alignment horizontal="center" vertical="center" wrapText="1" readingOrder="1"/>
    </xf>
    <xf numFmtId="0" fontId="4" fillId="2" borderId="25" xfId="0" applyFont="1" applyFill="1" applyBorder="1" applyAlignment="1">
      <alignment horizontal="center" vertical="center" wrapText="1" readingOrder="1"/>
    </xf>
    <xf numFmtId="0" fontId="0" fillId="2" borderId="19" xfId="0" applyFill="1" applyBorder="1" applyAlignment="1">
      <alignment horizontal="center" vertical="center"/>
    </xf>
    <xf numFmtId="0" fontId="0" fillId="2" borderId="15" xfId="0" applyFill="1" applyBorder="1" applyAlignment="1">
      <alignment horizontal="center" vertical="center"/>
    </xf>
    <xf numFmtId="0" fontId="0" fillId="2" borderId="1" xfId="0" applyFill="1" applyBorder="1" applyAlignment="1">
      <alignment horizontal="center" vertical="center" wrapText="1"/>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7" xfId="0" applyFill="1" applyBorder="1" applyAlignment="1">
      <alignment horizontal="center" vertical="center"/>
    </xf>
    <xf numFmtId="0" fontId="0" fillId="2" borderId="27" xfId="0" applyFill="1"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0" borderId="23" xfId="0" applyBorder="1"/>
    <xf numFmtId="0" fontId="0" fillId="0" borderId="26" xfId="0" applyBorder="1"/>
    <xf numFmtId="0" fontId="0" fillId="0" borderId="24" xfId="0" applyBorder="1"/>
    <xf numFmtId="0" fontId="0" fillId="0" borderId="29" xfId="0" applyBorder="1"/>
    <xf numFmtId="0" fontId="0" fillId="0" borderId="30" xfId="0" applyBorder="1"/>
    <xf numFmtId="0" fontId="0" fillId="0" borderId="28" xfId="0" applyBorder="1"/>
    <xf numFmtId="0" fontId="0" fillId="0" borderId="31" xfId="0" applyBorder="1" applyAlignment="1">
      <alignment wrapText="1"/>
    </xf>
    <xf numFmtId="0" fontId="0" fillId="0" borderId="29" xfId="0" applyBorder="1" applyAlignment="1">
      <alignment wrapText="1"/>
    </xf>
    <xf numFmtId="0" fontId="0" fillId="0" borderId="9" xfId="0" applyBorder="1" applyAlignment="1">
      <alignment horizontal="center" vertical="center"/>
    </xf>
    <xf numFmtId="0" fontId="6" fillId="2" borderId="1" xfId="0" applyFont="1" applyFill="1" applyBorder="1" applyAlignment="1">
      <alignment horizontal="center" vertical="center"/>
    </xf>
    <xf numFmtId="0" fontId="0" fillId="2" borderId="4" xfId="0"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0" fillId="0" borderId="22" xfId="0" applyNumberFormat="1" applyBorder="1" applyAlignment="1">
      <alignment horizontal="center" vertical="center"/>
    </xf>
    <xf numFmtId="0" fontId="0" fillId="0" borderId="22" xfId="0" applyBorder="1" applyAlignment="1">
      <alignment horizontal="center" vertical="center"/>
    </xf>
    <xf numFmtId="14" fontId="0" fillId="0" borderId="22" xfId="0" applyNumberFormat="1" applyBorder="1" applyAlignment="1">
      <alignment horizontal="center" vertical="center" wrapText="1"/>
    </xf>
    <xf numFmtId="0" fontId="0" fillId="2" borderId="12" xfId="0" applyFill="1" applyBorder="1" applyAlignment="1">
      <alignment horizontal="center" vertical="center"/>
    </xf>
    <xf numFmtId="0" fontId="0" fillId="2" borderId="22" xfId="0" applyFill="1" applyBorder="1" applyAlignment="1">
      <alignment horizontal="center" vertical="center"/>
    </xf>
    <xf numFmtId="0" fontId="9" fillId="0" borderId="0" xfId="0" applyFont="1" applyAlignment="1">
      <alignment horizontal="center" vertical="center"/>
    </xf>
    <xf numFmtId="14" fontId="18" fillId="2" borderId="1" xfId="0" applyNumberFormat="1" applyFont="1" applyFill="1" applyBorder="1" applyAlignment="1">
      <alignment horizontal="center" vertical="center"/>
    </xf>
    <xf numFmtId="14" fontId="0" fillId="0" borderId="0" xfId="0" applyNumberFormat="1" applyAlignment="1">
      <alignment horizontal="center" vertical="center" wrapText="1"/>
    </xf>
    <xf numFmtId="0" fontId="18" fillId="2" borderId="0" xfId="0" applyFont="1" applyFill="1" applyAlignment="1">
      <alignment wrapText="1"/>
    </xf>
    <xf numFmtId="0" fontId="18" fillId="2" borderId="0" xfId="0" applyFont="1" applyFill="1" applyAlignment="1">
      <alignment horizontal="center" vertical="center" wrapText="1"/>
    </xf>
    <xf numFmtId="0" fontId="18" fillId="0" borderId="0" xfId="0" applyFont="1" applyAlignment="1">
      <alignment wrapText="1"/>
    </xf>
    <xf numFmtId="0" fontId="18" fillId="0" borderId="0" xfId="0" applyFont="1" applyAlignment="1">
      <alignment horizontal="center" vertical="center" wrapText="1"/>
    </xf>
    <xf numFmtId="0" fontId="18" fillId="2" borderId="22" xfId="0" applyFont="1" applyFill="1" applyBorder="1" applyAlignment="1">
      <alignment horizontal="center" vertical="center" wrapText="1"/>
    </xf>
    <xf numFmtId="0" fontId="0" fillId="2" borderId="8" xfId="0" applyFill="1" applyBorder="1" applyAlignment="1">
      <alignment horizontal="center" vertical="center" wrapText="1"/>
    </xf>
    <xf numFmtId="0" fontId="12" fillId="0" borderId="0" xfId="0" applyFont="1" applyAlignment="1">
      <alignment vertical="center" wrapText="1"/>
    </xf>
    <xf numFmtId="0" fontId="12" fillId="0" borderId="39"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6" xfId="0" applyFont="1" applyBorder="1" applyAlignment="1">
      <alignment horizontal="center" vertical="center" wrapText="1"/>
    </xf>
    <xf numFmtId="0" fontId="13" fillId="2" borderId="9" xfId="0" applyFont="1" applyFill="1" applyBorder="1" applyAlignment="1">
      <alignment horizontal="center" vertical="center"/>
    </xf>
    <xf numFmtId="0" fontId="17" fillId="12" borderId="9" xfId="0" applyFont="1" applyFill="1" applyBorder="1" applyAlignment="1">
      <alignment horizontal="center" vertical="center"/>
    </xf>
    <xf numFmtId="0" fontId="17" fillId="12" borderId="2" xfId="0" applyFont="1" applyFill="1" applyBorder="1" applyAlignment="1">
      <alignment horizontal="center" vertical="center" wrapText="1"/>
    </xf>
    <xf numFmtId="0" fontId="13" fillId="0" borderId="22" xfId="0" applyFont="1" applyBorder="1" applyAlignment="1">
      <alignment horizontal="center" vertical="center" wrapText="1"/>
    </xf>
    <xf numFmtId="0" fontId="0" fillId="0" borderId="0" xfId="0" applyAlignment="1">
      <alignment horizontal="center"/>
    </xf>
    <xf numFmtId="0" fontId="0" fillId="2" borderId="22" xfId="0" applyFill="1" applyBorder="1" applyAlignment="1">
      <alignment horizontal="center" vertical="center" wrapText="1"/>
    </xf>
    <xf numFmtId="0" fontId="0" fillId="0" borderId="22" xfId="0" applyBorder="1" applyAlignment="1">
      <alignment horizontal="center" vertical="center" wrapText="1"/>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22" fillId="0" borderId="21" xfId="0" applyFont="1" applyBorder="1" applyAlignment="1">
      <alignment vertical="center" wrapText="1"/>
    </xf>
    <xf numFmtId="0" fontId="20" fillId="0" borderId="12" xfId="0" applyFont="1" applyBorder="1" applyAlignment="1">
      <alignment horizontal="right" wrapText="1"/>
    </xf>
    <xf numFmtId="0" fontId="21" fillId="0" borderId="0" xfId="0" applyFont="1"/>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top" wrapText="1"/>
    </xf>
    <xf numFmtId="0" fontId="25" fillId="0" borderId="10" xfId="0" applyFont="1" applyBorder="1" applyAlignment="1">
      <alignment horizontal="center" vertical="center"/>
    </xf>
    <xf numFmtId="0" fontId="25" fillId="0" borderId="0" xfId="0" applyFont="1" applyAlignment="1">
      <alignment horizontal="center" vertical="center"/>
    </xf>
    <xf numFmtId="0" fontId="23" fillId="0" borderId="4" xfId="0" applyFont="1" applyBorder="1" applyAlignment="1">
      <alignment horizontal="center" vertical="center" wrapText="1"/>
    </xf>
    <xf numFmtId="0" fontId="9" fillId="0" borderId="0" xfId="0" applyFont="1"/>
    <xf numFmtId="0" fontId="25" fillId="0" borderId="4" xfId="0" applyFont="1" applyBorder="1" applyAlignment="1">
      <alignment horizontal="center" vertical="center"/>
    </xf>
    <xf numFmtId="0" fontId="20" fillId="0" borderId="4" xfId="0" applyFont="1" applyBorder="1" applyAlignment="1">
      <alignment horizontal="right" wrapText="1"/>
    </xf>
    <xf numFmtId="0" fontId="9" fillId="0" borderId="0" xfId="0" applyFont="1" applyAlignment="1">
      <alignment horizontal="center" vertical="center" wrapText="1"/>
    </xf>
    <xf numFmtId="0" fontId="9" fillId="2" borderId="22" xfId="0" applyFont="1" applyFill="1" applyBorder="1" applyAlignment="1">
      <alignment horizontal="center" vertical="center" wrapText="1"/>
    </xf>
    <xf numFmtId="0" fontId="9"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Alignment="1">
      <alignment vertical="center" wrapText="1"/>
    </xf>
    <xf numFmtId="0" fontId="9" fillId="2" borderId="0" xfId="0" applyFont="1" applyFill="1" applyAlignment="1">
      <alignment horizontal="center" vertical="center" wrapText="1"/>
    </xf>
    <xf numFmtId="0" fontId="23" fillId="0" borderId="0" xfId="0" applyFont="1" applyAlignment="1">
      <alignment horizontal="center" vertical="center" wrapText="1"/>
    </xf>
    <xf numFmtId="0" fontId="20" fillId="0" borderId="6" xfId="0" applyFont="1" applyBorder="1" applyAlignment="1">
      <alignment horizontal="right" wrapText="1"/>
    </xf>
    <xf numFmtId="0" fontId="9" fillId="0" borderId="40" xfId="0" applyFont="1" applyBorder="1" applyAlignment="1">
      <alignment horizontal="center" vertical="center"/>
    </xf>
    <xf numFmtId="0" fontId="9" fillId="0" borderId="35" xfId="0" applyFont="1" applyBorder="1" applyAlignment="1">
      <alignment horizontal="center" vertical="center" wrapText="1"/>
    </xf>
    <xf numFmtId="0" fontId="25" fillId="0" borderId="21" xfId="0" applyFont="1" applyBorder="1" applyAlignment="1">
      <alignment horizontal="center" vertical="center"/>
    </xf>
    <xf numFmtId="0" fontId="20" fillId="0" borderId="5" xfId="0" applyFont="1" applyBorder="1" applyAlignment="1">
      <alignment horizontal="right" wrapText="1"/>
    </xf>
    <xf numFmtId="0" fontId="25" fillId="0" borderId="13" xfId="0" applyFont="1" applyBorder="1" applyAlignment="1">
      <alignment horizontal="center" vertical="center"/>
    </xf>
    <xf numFmtId="0" fontId="23" fillId="0" borderId="0" xfId="0" applyFont="1" applyAlignment="1">
      <alignment vertical="center" wrapText="1"/>
    </xf>
    <xf numFmtId="0" fontId="29" fillId="2" borderId="22" xfId="0" applyFont="1" applyFill="1" applyBorder="1" applyAlignment="1">
      <alignment horizontal="center" vertical="center" wrapText="1"/>
    </xf>
    <xf numFmtId="0" fontId="13" fillId="2" borderId="6" xfId="0" applyFont="1" applyFill="1" applyBorder="1" applyAlignment="1">
      <alignment horizontal="center" vertical="center"/>
    </xf>
    <xf numFmtId="0" fontId="9" fillId="2" borderId="22" xfId="0" applyFont="1" applyFill="1" applyBorder="1" applyAlignment="1">
      <alignment horizontal="center" vertical="center"/>
    </xf>
    <xf numFmtId="0" fontId="20" fillId="0" borderId="0" xfId="0" applyFont="1"/>
    <xf numFmtId="0" fontId="9" fillId="0" borderId="9" xfId="0" applyFont="1" applyBorder="1" applyAlignment="1">
      <alignment horizontal="center" vertical="center"/>
    </xf>
    <xf numFmtId="0" fontId="9" fillId="0" borderId="13" xfId="0" applyFont="1" applyBorder="1" applyAlignment="1">
      <alignment horizontal="center"/>
    </xf>
    <xf numFmtId="0" fontId="9" fillId="0" borderId="4" xfId="0" applyFont="1" applyBorder="1" applyAlignment="1">
      <alignment horizontal="center"/>
    </xf>
    <xf numFmtId="0" fontId="9" fillId="0" borderId="4" xfId="0" applyFont="1" applyBorder="1" applyAlignment="1">
      <alignment horizontal="center" vertical="center"/>
    </xf>
    <xf numFmtId="0" fontId="9" fillId="0" borderId="13" xfId="0" applyFont="1" applyBorder="1"/>
    <xf numFmtId="0" fontId="9" fillId="0" borderId="6" xfId="0" applyFont="1" applyBorder="1"/>
    <xf numFmtId="0" fontId="9" fillId="0" borderId="14" xfId="0" applyFont="1" applyBorder="1"/>
    <xf numFmtId="0" fontId="9" fillId="0" borderId="8" xfId="0" applyFont="1" applyBorder="1"/>
    <xf numFmtId="0" fontId="9" fillId="9" borderId="0" xfId="0" applyFont="1" applyFill="1"/>
    <xf numFmtId="0" fontId="9" fillId="18" borderId="22" xfId="0" applyFont="1" applyFill="1" applyBorder="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right" wrapText="1"/>
    </xf>
    <xf numFmtId="0" fontId="26" fillId="0" borderId="6" xfId="0" applyFont="1" applyBorder="1" applyAlignment="1">
      <alignment horizontal="right" wrapText="1"/>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9" fillId="0" borderId="35" xfId="0" applyFont="1" applyBorder="1" applyAlignment="1">
      <alignment horizontal="center" vertical="center"/>
    </xf>
    <xf numFmtId="0" fontId="9" fillId="2" borderId="35" xfId="0" applyFont="1" applyFill="1" applyBorder="1" applyAlignment="1">
      <alignment horizontal="center" vertical="center"/>
    </xf>
    <xf numFmtId="0" fontId="9" fillId="18" borderId="35" xfId="0" applyFont="1" applyFill="1" applyBorder="1" applyAlignment="1">
      <alignment horizontal="center" vertical="center"/>
    </xf>
    <xf numFmtId="0" fontId="9" fillId="2" borderId="35" xfId="0" applyFont="1" applyFill="1" applyBorder="1" applyAlignment="1">
      <alignment horizontal="center" vertical="center" wrapText="1"/>
    </xf>
    <xf numFmtId="0" fontId="9" fillId="0" borderId="24" xfId="0" applyFont="1" applyBorder="1" applyAlignment="1">
      <alignment horizontal="center" vertical="center"/>
    </xf>
    <xf numFmtId="0" fontId="7" fillId="16" borderId="36" xfId="0" applyFont="1" applyFill="1" applyBorder="1" applyAlignment="1">
      <alignment horizontal="center" vertical="center"/>
    </xf>
    <xf numFmtId="0" fontId="35" fillId="0" borderId="0" xfId="0" applyFont="1" applyAlignment="1">
      <alignment horizontal="center" vertical="center"/>
    </xf>
    <xf numFmtId="0" fontId="10" fillId="0" borderId="0" xfId="0" applyFont="1" applyAlignment="1">
      <alignment horizontal="center" vertical="center" wrapText="1"/>
    </xf>
    <xf numFmtId="0" fontId="27" fillId="0" borderId="5" xfId="0" applyFont="1" applyBorder="1" applyAlignment="1">
      <alignment horizontal="right" wrapText="1"/>
    </xf>
    <xf numFmtId="0" fontId="18" fillId="2" borderId="40" xfId="0" applyFont="1" applyFill="1" applyBorder="1" applyAlignment="1">
      <alignment horizontal="center" vertical="center" wrapText="1"/>
    </xf>
    <xf numFmtId="0" fontId="18" fillId="2" borderId="35" xfId="0" applyFont="1" applyFill="1" applyBorder="1" applyAlignment="1">
      <alignment horizontal="center" vertical="center" wrapText="1"/>
    </xf>
    <xf numFmtId="0" fontId="13" fillId="0" borderId="35"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1" xfId="0" applyFont="1" applyFill="1" applyBorder="1" applyAlignment="1">
      <alignment horizontal="center" vertical="center"/>
    </xf>
    <xf numFmtId="49" fontId="17" fillId="16" borderId="10" xfId="0" applyNumberFormat="1"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5" fillId="0" borderId="14" xfId="0" applyFont="1" applyBorder="1" applyAlignment="1">
      <alignment horizontal="center" vertical="center"/>
    </xf>
    <xf numFmtId="0" fontId="23" fillId="0" borderId="53" xfId="0" applyFont="1" applyBorder="1" applyAlignment="1">
      <alignment vertical="center" wrapText="1"/>
    </xf>
    <xf numFmtId="0" fontId="23" fillId="0" borderId="54" xfId="0" applyFont="1" applyBorder="1" applyAlignment="1">
      <alignment vertical="center" wrapText="1"/>
    </xf>
    <xf numFmtId="0" fontId="18" fillId="2" borderId="47" xfId="0" applyFont="1" applyFill="1" applyBorder="1" applyAlignment="1">
      <alignment vertical="center"/>
    </xf>
    <xf numFmtId="0" fontId="18" fillId="2" borderId="53" xfId="0" applyFont="1" applyFill="1" applyBorder="1" applyAlignment="1">
      <alignment vertical="center"/>
    </xf>
    <xf numFmtId="0" fontId="18" fillId="2" borderId="56" xfId="0" applyFont="1" applyFill="1" applyBorder="1" applyAlignment="1">
      <alignment vertical="center"/>
    </xf>
    <xf numFmtId="0" fontId="18" fillId="0" borderId="57" xfId="0" applyFont="1" applyBorder="1" applyAlignment="1">
      <alignment wrapText="1"/>
    </xf>
    <xf numFmtId="0" fontId="9" fillId="0" borderId="47" xfId="0" applyFont="1" applyBorder="1"/>
    <xf numFmtId="0" fontId="9" fillId="0" borderId="55" xfId="0" applyFont="1" applyBorder="1"/>
    <xf numFmtId="0" fontId="9" fillId="20" borderId="22" xfId="0" applyFont="1" applyFill="1" applyBorder="1" applyAlignment="1">
      <alignment horizontal="center" vertical="center" wrapText="1"/>
    </xf>
    <xf numFmtId="0" fontId="36" fillId="0" borderId="0" xfId="0" applyFont="1" applyAlignment="1">
      <alignment vertical="center" wrapText="1"/>
    </xf>
    <xf numFmtId="0" fontId="9" fillId="20" borderId="23" xfId="0" applyFont="1" applyFill="1" applyBorder="1" applyAlignment="1">
      <alignment horizontal="center" vertical="center" wrapText="1"/>
    </xf>
    <xf numFmtId="0" fontId="9" fillId="20" borderId="35" xfId="0" applyFont="1" applyFill="1" applyBorder="1" applyAlignment="1">
      <alignment horizontal="center" vertical="center" wrapText="1"/>
    </xf>
    <xf numFmtId="0" fontId="9" fillId="20" borderId="24" xfId="0" applyFont="1" applyFill="1" applyBorder="1" applyAlignment="1">
      <alignment horizontal="center" vertical="center" wrapText="1"/>
    </xf>
    <xf numFmtId="0" fontId="29" fillId="2" borderId="35" xfId="0" applyFont="1" applyFill="1" applyBorder="1" applyAlignment="1">
      <alignment horizontal="center" vertical="center" wrapText="1"/>
    </xf>
    <xf numFmtId="0" fontId="11" fillId="20" borderId="38" xfId="0" applyFont="1" applyFill="1" applyBorder="1" applyAlignment="1">
      <alignment horizontal="center" vertical="center" wrapText="1"/>
    </xf>
    <xf numFmtId="0" fontId="9" fillId="20" borderId="41" xfId="0" applyFont="1" applyFill="1" applyBorder="1"/>
    <xf numFmtId="0" fontId="11" fillId="20" borderId="22" xfId="0" applyFont="1" applyFill="1" applyBorder="1" applyAlignment="1">
      <alignment horizontal="center" vertical="center" wrapText="1"/>
    </xf>
    <xf numFmtId="0" fontId="9" fillId="20" borderId="23" xfId="0" applyFont="1" applyFill="1" applyBorder="1"/>
    <xf numFmtId="0" fontId="11" fillId="20" borderId="35" xfId="0" applyFont="1" applyFill="1" applyBorder="1" applyAlignment="1">
      <alignment horizontal="center" vertical="center" wrapText="1"/>
    </xf>
    <xf numFmtId="0" fontId="9" fillId="20" borderId="24" xfId="0" applyFont="1" applyFill="1" applyBorder="1"/>
    <xf numFmtId="0" fontId="20" fillId="0" borderId="0" xfId="0" applyFont="1" applyAlignment="1">
      <alignment horizontal="right" wrapText="1"/>
    </xf>
    <xf numFmtId="0" fontId="25" fillId="0" borderId="12" xfId="0" applyFont="1" applyBorder="1" applyAlignment="1">
      <alignment horizontal="right" wrapText="1"/>
    </xf>
    <xf numFmtId="0" fontId="9" fillId="0" borderId="12" xfId="0" applyFont="1" applyBorder="1" applyAlignment="1">
      <alignment horizontal="right" wrapText="1"/>
    </xf>
    <xf numFmtId="0" fontId="9" fillId="20" borderId="22" xfId="0" applyFont="1" applyFill="1" applyBorder="1" applyAlignment="1">
      <alignment horizontal="center" vertical="center"/>
    </xf>
    <xf numFmtId="0" fontId="1" fillId="20" borderId="22" xfId="0" applyFont="1" applyFill="1" applyBorder="1" applyAlignment="1">
      <alignment horizontal="center" vertical="center"/>
    </xf>
    <xf numFmtId="0" fontId="19" fillId="20" borderId="22" xfId="0" applyFont="1" applyFill="1" applyBorder="1" applyAlignment="1">
      <alignment horizontal="center" vertical="center" wrapText="1"/>
    </xf>
    <xf numFmtId="14" fontId="18" fillId="20" borderId="22" xfId="0" applyNumberFormat="1" applyFont="1" applyFill="1" applyBorder="1" applyAlignment="1">
      <alignment horizontal="center" vertical="center" wrapText="1"/>
    </xf>
    <xf numFmtId="14" fontId="18" fillId="20" borderId="23" xfId="0" applyNumberFormat="1" applyFont="1" applyFill="1" applyBorder="1" applyAlignment="1">
      <alignment horizontal="center" vertical="center" wrapText="1"/>
    </xf>
    <xf numFmtId="0" fontId="19" fillId="20" borderId="35" xfId="0" applyFont="1" applyFill="1" applyBorder="1" applyAlignment="1">
      <alignment horizontal="center" vertical="center" wrapText="1"/>
    </xf>
    <xf numFmtId="14" fontId="18" fillId="20" borderId="35" xfId="0" applyNumberFormat="1" applyFont="1" applyFill="1" applyBorder="1" applyAlignment="1">
      <alignment horizontal="center" vertical="center" wrapText="1"/>
    </xf>
    <xf numFmtId="14" fontId="18" fillId="20" borderId="24" xfId="0" applyNumberFormat="1" applyFont="1" applyFill="1" applyBorder="1" applyAlignment="1">
      <alignment horizontal="center" vertical="center" wrapText="1"/>
    </xf>
    <xf numFmtId="0" fontId="0" fillId="0" borderId="36" xfId="0" applyBorder="1" applyAlignment="1">
      <alignment horizontal="center" vertical="center" wrapText="1"/>
    </xf>
    <xf numFmtId="0" fontId="1" fillId="2" borderId="36" xfId="0" applyFont="1" applyFill="1" applyBorder="1" applyAlignment="1">
      <alignment horizontal="center" vertical="center" wrapText="1"/>
    </xf>
    <xf numFmtId="0" fontId="43" fillId="0" borderId="36" xfId="2" applyBorder="1" applyAlignment="1" applyProtection="1">
      <alignment horizontal="center" vertical="center" wrapText="1"/>
    </xf>
    <xf numFmtId="0" fontId="5" fillId="16" borderId="9" xfId="0" applyFont="1" applyFill="1" applyBorder="1" applyAlignment="1">
      <alignment horizontal="center" vertical="center" wrapText="1"/>
    </xf>
    <xf numFmtId="0" fontId="13" fillId="0" borderId="28" xfId="0" applyFont="1" applyBorder="1" applyAlignment="1">
      <alignment horizontal="center" vertical="center" wrapText="1"/>
    </xf>
    <xf numFmtId="0" fontId="13"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11" fillId="0" borderId="22" xfId="0" applyFont="1" applyBorder="1" applyAlignment="1">
      <alignment horizontal="justify" vertical="center" wrapText="1"/>
    </xf>
    <xf numFmtId="0" fontId="18" fillId="0" borderId="22" xfId="0" applyFont="1" applyBorder="1" applyAlignment="1">
      <alignment horizontal="justify" vertical="center"/>
    </xf>
    <xf numFmtId="0" fontId="1" fillId="2" borderId="22" xfId="0" applyFont="1" applyFill="1" applyBorder="1" applyAlignment="1">
      <alignment horizontal="center" vertical="center" wrapText="1"/>
    </xf>
    <xf numFmtId="0" fontId="0" fillId="21" borderId="2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22" xfId="0" applyFill="1" applyBorder="1" applyAlignment="1">
      <alignment horizontal="center" vertical="center"/>
    </xf>
    <xf numFmtId="0" fontId="9" fillId="0" borderId="39" xfId="0" applyFont="1" applyBorder="1" applyAlignment="1">
      <alignment horizontal="center" vertical="center"/>
    </xf>
    <xf numFmtId="0" fontId="9" fillId="20" borderId="38" xfId="0" applyFont="1" applyFill="1" applyBorder="1" applyAlignment="1">
      <alignment horizontal="center" vertical="center" wrapText="1"/>
    </xf>
    <xf numFmtId="0" fontId="9" fillId="20" borderId="41" xfId="0" applyFont="1" applyFill="1" applyBorder="1" applyAlignment="1">
      <alignment horizontal="center" vertical="center" wrapText="1"/>
    </xf>
    <xf numFmtId="0" fontId="0" fillId="0" borderId="22" xfId="0" applyBorder="1" applyAlignment="1">
      <alignment vertical="center" wrapText="1"/>
    </xf>
    <xf numFmtId="0" fontId="9" fillId="4" borderId="22"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9" fillId="4" borderId="23" xfId="0" applyFont="1" applyFill="1" applyBorder="1" applyAlignment="1">
      <alignment horizontal="center" vertical="center" wrapText="1"/>
    </xf>
    <xf numFmtId="0" fontId="9" fillId="4" borderId="40" xfId="0" applyFont="1" applyFill="1" applyBorder="1" applyAlignment="1">
      <alignment horizontal="center" vertical="center"/>
    </xf>
    <xf numFmtId="0" fontId="9" fillId="0" borderId="38" xfId="0" applyFont="1" applyBorder="1" applyAlignment="1">
      <alignment horizontal="center" vertical="center"/>
    </xf>
    <xf numFmtId="0" fontId="29" fillId="0" borderId="38" xfId="0" applyFont="1" applyBorder="1" applyAlignment="1">
      <alignment horizontal="center" vertical="center" wrapText="1"/>
    </xf>
    <xf numFmtId="0" fontId="9" fillId="20" borderId="38"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41" xfId="0" applyFont="1" applyFill="1" applyBorder="1" applyAlignment="1">
      <alignment horizontal="center" vertical="center" wrapText="1"/>
    </xf>
    <xf numFmtId="0" fontId="9" fillId="20" borderId="35" xfId="0" applyFont="1" applyFill="1" applyBorder="1" applyAlignment="1">
      <alignment horizontal="center" vertical="center"/>
    </xf>
    <xf numFmtId="0" fontId="9" fillId="0" borderId="38" xfId="0" applyFont="1" applyBorder="1" applyAlignment="1">
      <alignment horizontal="center" vertical="center" wrapText="1"/>
    </xf>
    <xf numFmtId="0" fontId="9" fillId="18" borderId="38" xfId="0" applyFont="1" applyFill="1" applyBorder="1" applyAlignment="1">
      <alignment horizontal="center" vertical="center"/>
    </xf>
    <xf numFmtId="0" fontId="9" fillId="2" borderId="38" xfId="0" applyFont="1" applyFill="1" applyBorder="1" applyAlignment="1">
      <alignment horizontal="center" vertical="center" wrapText="1"/>
    </xf>
    <xf numFmtId="0" fontId="9" fillId="0" borderId="41" xfId="0" applyFont="1" applyBorder="1" applyAlignment="1">
      <alignment horizontal="center" vertical="center"/>
    </xf>
    <xf numFmtId="0" fontId="28" fillId="16" borderId="31" xfId="0" applyFont="1" applyFill="1" applyBorder="1" applyAlignment="1">
      <alignment horizontal="center" vertical="center"/>
    </xf>
    <xf numFmtId="0" fontId="28" fillId="16" borderId="61" xfId="0" applyFont="1" applyFill="1" applyBorder="1" applyAlignment="1">
      <alignment horizontal="center" vertical="center"/>
    </xf>
    <xf numFmtId="0" fontId="28" fillId="16" borderId="62" xfId="0" applyFont="1" applyFill="1" applyBorder="1" applyAlignment="1">
      <alignment horizontal="center" vertical="center" wrapText="1"/>
    </xf>
    <xf numFmtId="0" fontId="17" fillId="16" borderId="62" xfId="0" applyFont="1" applyFill="1" applyBorder="1" applyAlignment="1">
      <alignment horizontal="center" vertical="center" wrapText="1"/>
    </xf>
    <xf numFmtId="0" fontId="17" fillId="16" borderId="63" xfId="0" applyFont="1" applyFill="1" applyBorder="1" applyAlignment="1">
      <alignment horizontal="center" vertical="center" wrapText="1"/>
    </xf>
    <xf numFmtId="0" fontId="29"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0" fillId="0" borderId="39" xfId="0" applyBorder="1" applyAlignment="1">
      <alignment horizontal="center" vertical="center"/>
    </xf>
    <xf numFmtId="0" fontId="1" fillId="20" borderId="38" xfId="0" applyFont="1" applyFill="1" applyBorder="1" applyAlignment="1">
      <alignment horizontal="center" vertical="center"/>
    </xf>
    <xf numFmtId="2" fontId="0" fillId="20" borderId="38" xfId="0" applyNumberFormat="1" applyFill="1" applyBorder="1" applyAlignment="1">
      <alignment horizontal="center" vertical="center"/>
    </xf>
    <xf numFmtId="0" fontId="0" fillId="2" borderId="38" xfId="0" applyFill="1" applyBorder="1" applyAlignment="1">
      <alignment horizontal="center" vertical="center"/>
    </xf>
    <xf numFmtId="0" fontId="0" fillId="2" borderId="41" xfId="0" applyFill="1" applyBorder="1" applyAlignment="1">
      <alignment horizontal="center" vertical="center" wrapText="1"/>
    </xf>
    <xf numFmtId="0" fontId="0" fillId="0" borderId="40" xfId="0" applyBorder="1" applyAlignment="1">
      <alignment horizontal="center" vertical="center"/>
    </xf>
    <xf numFmtId="0" fontId="0" fillId="0" borderId="26" xfId="0" applyBorder="1" applyAlignment="1">
      <alignment horizontal="center" vertical="center"/>
    </xf>
    <xf numFmtId="0" fontId="1" fillId="20" borderId="35" xfId="0" applyFont="1" applyFill="1" applyBorder="1" applyAlignment="1">
      <alignment horizontal="center" vertical="center"/>
    </xf>
    <xf numFmtId="0" fontId="18" fillId="20" borderId="22" xfId="0" applyFont="1" applyFill="1" applyBorder="1" applyAlignment="1">
      <alignment horizontal="center" vertical="center" wrapText="1"/>
    </xf>
    <xf numFmtId="0" fontId="18" fillId="2" borderId="26" xfId="0" applyFont="1" applyFill="1" applyBorder="1" applyAlignment="1">
      <alignment horizontal="center" vertical="center" wrapText="1"/>
    </xf>
    <xf numFmtId="0" fontId="18" fillId="20" borderId="35" xfId="0" applyFont="1" applyFill="1" applyBorder="1" applyAlignment="1">
      <alignment horizontal="center" vertical="center" wrapText="1"/>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1" fillId="4" borderId="22" xfId="0" applyFont="1" applyFill="1" applyBorder="1" applyAlignment="1">
      <alignment horizontal="center" vertical="center" wrapText="1"/>
    </xf>
    <xf numFmtId="0" fontId="29" fillId="2" borderId="38"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6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7" fillId="16" borderId="37" xfId="0" applyFont="1" applyFill="1" applyBorder="1" applyAlignment="1">
      <alignment horizontal="center" vertical="center"/>
    </xf>
    <xf numFmtId="2" fontId="0" fillId="20" borderId="22" xfId="0" applyNumberFormat="1" applyFill="1" applyBorder="1" applyAlignment="1">
      <alignment horizontal="center" vertical="center"/>
    </xf>
    <xf numFmtId="0" fontId="0" fillId="2" borderId="23" xfId="0" applyFill="1" applyBorder="1" applyAlignment="1">
      <alignment horizontal="center" vertical="center" wrapText="1"/>
    </xf>
    <xf numFmtId="2" fontId="0" fillId="20" borderId="35" xfId="0" applyNumberFormat="1" applyFill="1" applyBorder="1" applyAlignment="1">
      <alignment horizontal="center" vertical="center"/>
    </xf>
    <xf numFmtId="0" fontId="0" fillId="2" borderId="35" xfId="0" applyFill="1" applyBorder="1" applyAlignment="1">
      <alignment horizontal="center" vertical="center"/>
    </xf>
    <xf numFmtId="0" fontId="0" fillId="2" borderId="24" xfId="0" applyFill="1" applyBorder="1" applyAlignment="1">
      <alignment horizontal="center" vertical="center" wrapText="1"/>
    </xf>
    <xf numFmtId="0" fontId="10" fillId="16" borderId="1" xfId="0" applyFont="1" applyFill="1" applyBorder="1" applyAlignment="1">
      <alignment horizontal="center" vertical="center" wrapText="1"/>
    </xf>
    <xf numFmtId="0" fontId="10" fillId="16" borderId="2" xfId="0" applyFont="1" applyFill="1" applyBorder="1" applyAlignment="1">
      <alignment horizontal="center" vertical="center" wrapText="1"/>
    </xf>
    <xf numFmtId="0" fontId="10" fillId="16" borderId="13" xfId="0" applyFont="1" applyFill="1" applyBorder="1" applyAlignment="1">
      <alignment horizontal="center" vertical="center" wrapText="1"/>
    </xf>
    <xf numFmtId="0" fontId="10" fillId="16" borderId="65" xfId="0" applyFont="1" applyFill="1" applyBorder="1" applyAlignment="1">
      <alignment horizontal="center" vertical="center" wrapText="1"/>
    </xf>
    <xf numFmtId="0" fontId="10" fillId="16" borderId="64" xfId="0" applyFont="1" applyFill="1" applyBorder="1" applyAlignment="1">
      <alignment horizontal="center" vertical="center" wrapText="1"/>
    </xf>
    <xf numFmtId="0" fontId="10" fillId="16" borderId="42"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8" xfId="0" applyBorder="1" applyAlignment="1">
      <alignment vertical="center" wrapText="1"/>
    </xf>
    <xf numFmtId="0" fontId="0" fillId="0" borderId="38" xfId="0" applyBorder="1" applyAlignment="1">
      <alignment horizontal="center" vertical="center" wrapText="1"/>
    </xf>
    <xf numFmtId="0" fontId="1" fillId="2" borderId="38" xfId="0" applyFont="1" applyFill="1" applyBorder="1" applyAlignment="1">
      <alignment horizontal="center" vertical="center" wrapText="1"/>
    </xf>
    <xf numFmtId="0" fontId="0" fillId="2" borderId="38" xfId="0" applyFill="1" applyBorder="1" applyAlignment="1">
      <alignment horizontal="center" vertical="center" wrapText="1"/>
    </xf>
    <xf numFmtId="0" fontId="0" fillId="0" borderId="38" xfId="0" applyBorder="1" applyAlignment="1">
      <alignment horizontal="center" vertical="center"/>
    </xf>
    <xf numFmtId="0" fontId="0" fillId="21" borderId="38" xfId="0" applyFill="1" applyBorder="1" applyAlignment="1">
      <alignment horizontal="center" vertical="center" wrapText="1"/>
    </xf>
    <xf numFmtId="0" fontId="0" fillId="21" borderId="41" xfId="0" applyFill="1" applyBorder="1" applyAlignment="1">
      <alignment horizontal="center" vertical="center" wrapText="1"/>
    </xf>
    <xf numFmtId="0" fontId="0" fillId="0" borderId="40" xfId="0" applyBorder="1" applyAlignment="1">
      <alignment horizontal="center" vertical="center" wrapText="1"/>
    </xf>
    <xf numFmtId="0" fontId="0" fillId="21" borderId="2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23" xfId="0" applyFill="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vertical="center" wrapText="1"/>
    </xf>
    <xf numFmtId="0" fontId="0" fillId="0" borderId="35" xfId="0" applyBorder="1" applyAlignment="1">
      <alignment horizontal="center" vertical="center" wrapText="1"/>
    </xf>
    <xf numFmtId="0" fontId="1" fillId="2" borderId="35" xfId="0" applyFont="1" applyFill="1" applyBorder="1" applyAlignment="1">
      <alignment horizontal="center" vertical="center" wrapText="1"/>
    </xf>
    <xf numFmtId="0" fontId="0" fillId="2" borderId="35" xfId="0" applyFill="1" applyBorder="1" applyAlignment="1">
      <alignment horizontal="center" vertical="center" wrapText="1"/>
    </xf>
    <xf numFmtId="0" fontId="0" fillId="0" borderId="35" xfId="0" applyBorder="1" applyAlignment="1">
      <alignment horizontal="center" vertical="center"/>
    </xf>
    <xf numFmtId="0" fontId="0" fillId="21" borderId="35" xfId="0" applyFill="1" applyBorder="1" applyAlignment="1">
      <alignment horizontal="center" vertical="center" wrapText="1"/>
    </xf>
    <xf numFmtId="0" fontId="0" fillId="21" borderId="24" xfId="0" applyFill="1" applyBorder="1" applyAlignment="1">
      <alignment horizontal="center" vertical="center" wrapText="1"/>
    </xf>
    <xf numFmtId="0" fontId="17" fillId="16" borderId="39" xfId="0" applyFont="1" applyFill="1" applyBorder="1" applyAlignment="1">
      <alignment horizontal="center" vertical="center" wrapText="1"/>
    </xf>
    <xf numFmtId="0" fontId="17" fillId="16" borderId="38" xfId="0" applyFont="1" applyFill="1" applyBorder="1" applyAlignment="1">
      <alignment horizontal="center" vertical="center" wrapText="1"/>
    </xf>
    <xf numFmtId="0" fontId="17" fillId="17" borderId="38" xfId="0" applyFont="1" applyFill="1" applyBorder="1" applyAlignment="1">
      <alignment horizontal="center" vertical="center" wrapText="1"/>
    </xf>
    <xf numFmtId="0" fontId="17" fillId="17" borderId="41" xfId="0" applyFont="1" applyFill="1" applyBorder="1" applyAlignment="1">
      <alignment horizontal="center" vertical="center" wrapText="1"/>
    </xf>
    <xf numFmtId="0" fontId="10" fillId="22" borderId="39" xfId="0" applyFont="1" applyFill="1" applyBorder="1" applyAlignment="1">
      <alignment horizontal="center" vertical="center"/>
    </xf>
    <xf numFmtId="0" fontId="10" fillId="22" borderId="38" xfId="0" applyFont="1" applyFill="1" applyBorder="1" applyAlignment="1">
      <alignment horizontal="center" vertical="center"/>
    </xf>
    <xf numFmtId="0" fontId="10" fillId="22" borderId="41" xfId="0" applyFont="1" applyFill="1" applyBorder="1" applyAlignment="1">
      <alignment horizontal="center" vertical="center"/>
    </xf>
    <xf numFmtId="0" fontId="18" fillId="2" borderId="10" xfId="0" applyFont="1" applyFill="1" applyBorder="1" applyAlignment="1">
      <alignment vertical="center" wrapText="1"/>
    </xf>
    <xf numFmtId="0" fontId="18" fillId="2" borderId="12" xfId="0" applyFont="1" applyFill="1" applyBorder="1" applyAlignment="1">
      <alignment horizontal="right" vertical="center" wrapText="1"/>
    </xf>
    <xf numFmtId="0" fontId="18" fillId="0" borderId="0" xfId="0" applyFont="1" applyAlignment="1">
      <alignment vertical="center"/>
    </xf>
    <xf numFmtId="0" fontId="18" fillId="2" borderId="0" xfId="0" applyFont="1" applyFill="1" applyAlignment="1">
      <alignment vertical="center" wrapText="1"/>
    </xf>
    <xf numFmtId="0" fontId="18" fillId="2" borderId="0" xfId="0" applyFont="1" applyFill="1" applyAlignment="1">
      <alignment vertical="center"/>
    </xf>
    <xf numFmtId="0" fontId="44" fillId="0" borderId="0" xfId="4" applyFont="1"/>
    <xf numFmtId="0" fontId="44" fillId="0" borderId="0" xfId="4" applyFont="1" applyAlignment="1">
      <alignment horizontal="center"/>
    </xf>
    <xf numFmtId="0" fontId="44" fillId="0" borderId="22" xfId="4" applyFont="1" applyBorder="1" applyAlignment="1">
      <alignment horizontal="justify" vertical="center" wrapText="1"/>
    </xf>
    <xf numFmtId="0" fontId="44" fillId="2" borderId="22" xfId="4" applyFont="1" applyFill="1" applyBorder="1" applyAlignment="1">
      <alignment horizontal="justify" vertical="center" wrapText="1"/>
    </xf>
    <xf numFmtId="0" fontId="47" fillId="2" borderId="22" xfId="4" applyFont="1" applyFill="1" applyBorder="1" applyAlignment="1">
      <alignment horizontal="justify" vertical="center" wrapText="1"/>
    </xf>
    <xf numFmtId="0" fontId="44" fillId="0" borderId="22" xfId="4" applyFont="1" applyBorder="1" applyAlignment="1">
      <alignment horizontal="justify" vertical="center"/>
    </xf>
    <xf numFmtId="0" fontId="46" fillId="13" borderId="22" xfId="4" applyFont="1" applyFill="1" applyBorder="1" applyAlignment="1">
      <alignment horizontal="center" vertical="center"/>
    </xf>
    <xf numFmtId="0" fontId="44" fillId="0" borderId="22" xfId="4" applyFont="1" applyBorder="1" applyAlignment="1">
      <alignment horizontal="center" vertical="center"/>
    </xf>
    <xf numFmtId="0" fontId="44" fillId="2" borderId="22" xfId="4" applyFont="1" applyFill="1" applyBorder="1" applyAlignment="1">
      <alignment horizontal="center" vertical="center" wrapText="1"/>
    </xf>
    <xf numFmtId="0" fontId="44" fillId="23" borderId="22" xfId="4" applyFont="1" applyFill="1" applyBorder="1" applyAlignment="1">
      <alignment horizontal="center" vertical="center"/>
    </xf>
    <xf numFmtId="0" fontId="48" fillId="2" borderId="22" xfId="4" applyFont="1" applyFill="1" applyBorder="1" applyAlignment="1">
      <alignment horizontal="justify" vertical="center" wrapText="1"/>
    </xf>
    <xf numFmtId="0" fontId="44" fillId="24" borderId="22" xfId="4" applyFont="1" applyFill="1" applyBorder="1" applyAlignment="1">
      <alignment horizontal="center" vertical="center"/>
    </xf>
    <xf numFmtId="0" fontId="48" fillId="0" borderId="22" xfId="4" applyFont="1" applyBorder="1" applyAlignment="1">
      <alignment horizontal="center" vertical="center"/>
    </xf>
    <xf numFmtId="0" fontId="48" fillId="23" borderId="22" xfId="4" applyFont="1" applyFill="1" applyBorder="1" applyAlignment="1">
      <alignment horizontal="center" vertical="center"/>
    </xf>
    <xf numFmtId="0" fontId="44" fillId="0" borderId="0" xfId="4" applyFont="1" applyAlignment="1">
      <alignment horizontal="justify" vertical="top" wrapText="1"/>
    </xf>
    <xf numFmtId="0" fontId="17" fillId="16" borderId="66" xfId="0" applyFont="1" applyFill="1" applyBorder="1" applyAlignment="1">
      <alignment horizontal="center" vertical="center" wrapText="1"/>
    </xf>
    <xf numFmtId="0" fontId="46" fillId="13" borderId="22" xfId="4" applyFont="1" applyFill="1" applyBorder="1" applyAlignment="1">
      <alignment horizontal="center" vertical="center" wrapText="1"/>
    </xf>
    <xf numFmtId="0" fontId="52" fillId="0" borderId="0" xfId="4" applyFont="1" applyAlignment="1">
      <alignment horizontal="center" vertical="center"/>
    </xf>
    <xf numFmtId="0" fontId="53" fillId="2" borderId="21" xfId="4" applyFont="1" applyFill="1" applyBorder="1" applyAlignment="1">
      <alignment horizontal="center" vertical="center"/>
    </xf>
    <xf numFmtId="0" fontId="52" fillId="2" borderId="4" xfId="4" applyFont="1" applyFill="1" applyBorder="1" applyAlignment="1">
      <alignment horizontal="center" vertical="center"/>
    </xf>
    <xf numFmtId="0" fontId="53" fillId="2" borderId="13" xfId="4" applyFont="1" applyFill="1" applyBorder="1" applyAlignment="1">
      <alignment horizontal="center" vertical="center"/>
    </xf>
    <xf numFmtId="0" fontId="52" fillId="2" borderId="0" xfId="4" applyFont="1" applyFill="1" applyAlignment="1">
      <alignment horizontal="center" vertical="center"/>
    </xf>
    <xf numFmtId="0" fontId="53" fillId="2" borderId="14" xfId="4" applyFont="1" applyFill="1" applyBorder="1" applyAlignment="1">
      <alignment horizontal="center" vertical="center"/>
    </xf>
    <xf numFmtId="0" fontId="52" fillId="2" borderId="7" xfId="4" applyFont="1" applyFill="1" applyBorder="1" applyAlignment="1">
      <alignment horizontal="center" vertical="center"/>
    </xf>
    <xf numFmtId="0" fontId="54" fillId="2" borderId="0" xfId="4" applyFont="1" applyFill="1" applyAlignment="1">
      <alignment horizontal="center" vertical="center"/>
    </xf>
    <xf numFmtId="0" fontId="55" fillId="2" borderId="0" xfId="4" applyFont="1" applyFill="1" applyAlignment="1">
      <alignment horizontal="center" vertical="center"/>
    </xf>
    <xf numFmtId="0" fontId="55" fillId="2" borderId="13" xfId="4" applyFont="1" applyFill="1" applyBorder="1" applyAlignment="1">
      <alignment horizontal="center" vertical="center"/>
    </xf>
    <xf numFmtId="0" fontId="54" fillId="0" borderId="0" xfId="4" applyFont="1" applyAlignment="1">
      <alignment horizontal="center" vertical="center"/>
    </xf>
    <xf numFmtId="0" fontId="54" fillId="2" borderId="6" xfId="4" applyFont="1" applyFill="1" applyBorder="1" applyAlignment="1">
      <alignment horizontal="center" vertical="center"/>
    </xf>
    <xf numFmtId="0" fontId="52" fillId="2" borderId="6" xfId="4" applyFont="1" applyFill="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2" fillId="0" borderId="22" xfId="4" applyFont="1" applyBorder="1" applyAlignment="1">
      <alignment horizontal="center" vertical="center"/>
    </xf>
    <xf numFmtId="0" fontId="53" fillId="0" borderId="0" xfId="4" applyFont="1" applyAlignment="1">
      <alignment horizontal="center" vertical="center"/>
    </xf>
    <xf numFmtId="0" fontId="53" fillId="2" borderId="0" xfId="4" applyFont="1" applyFill="1" applyAlignment="1">
      <alignment horizontal="center" vertical="center"/>
    </xf>
    <xf numFmtId="0" fontId="55" fillId="0" borderId="13" xfId="4" applyFont="1" applyBorder="1" applyAlignment="1">
      <alignment horizontal="center" vertical="center"/>
    </xf>
    <xf numFmtId="0" fontId="54" fillId="0" borderId="6" xfId="4" applyFont="1" applyBorder="1" applyAlignment="1">
      <alignment horizontal="center" vertical="center"/>
    </xf>
    <xf numFmtId="0" fontId="52" fillId="0" borderId="0" xfId="4" applyFont="1" applyAlignment="1">
      <alignment horizontal="center" vertical="center" wrapText="1"/>
    </xf>
    <xf numFmtId="0" fontId="55" fillId="13" borderId="22" xfId="4" applyFont="1" applyFill="1" applyBorder="1" applyAlignment="1">
      <alignment horizontal="center" vertical="center" wrapText="1"/>
    </xf>
    <xf numFmtId="0" fontId="54" fillId="0" borderId="0" xfId="4" applyFont="1" applyAlignment="1">
      <alignment horizontal="center" vertical="center" wrapText="1"/>
    </xf>
    <xf numFmtId="0" fontId="52" fillId="2" borderId="6" xfId="4" applyFont="1" applyFill="1" applyBorder="1" applyAlignment="1">
      <alignment horizontal="center" vertical="center" wrapText="1"/>
    </xf>
    <xf numFmtId="0" fontId="52" fillId="0" borderId="22" xfId="4" applyFont="1" applyBorder="1" applyAlignment="1">
      <alignment horizontal="center" vertical="center" wrapText="1"/>
    </xf>
    <xf numFmtId="0" fontId="52" fillId="0" borderId="6" xfId="4" applyFont="1" applyBorder="1" applyAlignment="1">
      <alignment horizontal="center" vertical="center" wrapText="1"/>
    </xf>
    <xf numFmtId="0" fontId="30" fillId="16" borderId="1" xfId="0" applyFont="1" applyFill="1" applyBorder="1" applyAlignment="1">
      <alignment horizontal="center" vertical="center" wrapText="1"/>
    </xf>
    <xf numFmtId="0" fontId="52" fillId="2" borderId="0" xfId="4" applyFont="1" applyFill="1" applyAlignment="1">
      <alignment horizontal="justify" vertical="center"/>
    </xf>
    <xf numFmtId="0" fontId="54" fillId="2" borderId="0" xfId="4" applyFont="1" applyFill="1" applyAlignment="1">
      <alignment horizontal="justify" vertical="center"/>
    </xf>
    <xf numFmtId="0" fontId="54" fillId="0" borderId="0" xfId="4" applyFont="1" applyAlignment="1">
      <alignment horizontal="justify" vertical="center"/>
    </xf>
    <xf numFmtId="0" fontId="9" fillId="0" borderId="67" xfId="0" applyFont="1" applyBorder="1" applyAlignment="1">
      <alignment horizontal="center" vertical="center"/>
    </xf>
    <xf numFmtId="0" fontId="9" fillId="0" borderId="32" xfId="0" applyFont="1" applyBorder="1" applyAlignment="1">
      <alignment horizontal="center" vertical="center"/>
    </xf>
    <xf numFmtId="0" fontId="44" fillId="0" borderId="22" xfId="0" applyFont="1" applyBorder="1" applyAlignment="1">
      <alignment horizontal="center" vertical="center" wrapText="1"/>
    </xf>
    <xf numFmtId="0" fontId="9" fillId="0" borderId="68" xfId="0" applyFont="1" applyBorder="1" applyAlignment="1">
      <alignment horizontal="center" vertical="center"/>
    </xf>
    <xf numFmtId="0" fontId="65" fillId="0" borderId="40" xfId="0" applyFont="1" applyBorder="1" applyAlignment="1">
      <alignment horizontal="center" vertical="center"/>
    </xf>
    <xf numFmtId="0" fontId="65" fillId="0" borderId="22" xfId="0" applyFont="1" applyBorder="1" applyAlignment="1">
      <alignment horizontal="center" vertical="center" wrapText="1"/>
    </xf>
    <xf numFmtId="0" fontId="66" fillId="0" borderId="22" xfId="0" applyFont="1" applyBorder="1" applyAlignment="1">
      <alignment horizontal="center" vertical="center" wrapText="1"/>
    </xf>
    <xf numFmtId="0" fontId="53" fillId="2" borderId="4" xfId="4" applyFont="1" applyFill="1" applyBorder="1" applyAlignment="1">
      <alignment vertical="center"/>
    </xf>
    <xf numFmtId="0" fontId="53" fillId="2" borderId="5" xfId="4" applyFont="1" applyFill="1" applyBorder="1" applyAlignment="1">
      <alignment vertical="center"/>
    </xf>
    <xf numFmtId="0" fontId="44" fillId="0" borderId="22" xfId="4" applyFont="1" applyBorder="1" applyAlignment="1">
      <alignment horizontal="center" vertical="center" wrapText="1"/>
    </xf>
    <xf numFmtId="0" fontId="46" fillId="4" borderId="22" xfId="4" applyFont="1" applyFill="1" applyBorder="1" applyAlignment="1">
      <alignment horizontal="center" vertical="center" wrapText="1"/>
    </xf>
    <xf numFmtId="0" fontId="48" fillId="0" borderId="22" xfId="4" applyFont="1" applyBorder="1" applyAlignment="1">
      <alignment horizontal="justify" vertical="center" wrapText="1"/>
    </xf>
    <xf numFmtId="0" fontId="49" fillId="0" borderId="22" xfId="4" applyFont="1" applyBorder="1" applyAlignment="1">
      <alignment horizontal="center" vertical="center"/>
    </xf>
    <xf numFmtId="0" fontId="52" fillId="0" borderId="22" xfId="4" applyFont="1" applyBorder="1" applyAlignment="1">
      <alignment horizontal="justify" vertical="center"/>
    </xf>
    <xf numFmtId="0" fontId="52" fillId="0" borderId="6" xfId="4" applyFont="1" applyBorder="1" applyAlignment="1">
      <alignment horizontal="center" vertical="center"/>
    </xf>
    <xf numFmtId="0" fontId="56" fillId="0" borderId="22" xfId="4" applyFont="1" applyBorder="1" applyAlignment="1">
      <alignment horizontal="center" vertical="center"/>
    </xf>
    <xf numFmtId="0" fontId="57" fillId="0" borderId="22" xfId="4" applyFont="1" applyBorder="1" applyAlignment="1">
      <alignment horizontal="center" vertical="center"/>
    </xf>
    <xf numFmtId="0" fontId="49" fillId="0" borderId="22" xfId="4" applyFont="1" applyBorder="1" applyAlignment="1">
      <alignment horizontal="center" vertical="center" wrapText="1"/>
    </xf>
    <xf numFmtId="0" fontId="52" fillId="0" borderId="22" xfId="4" applyFont="1" applyBorder="1" applyAlignment="1">
      <alignment horizontal="justify" vertical="center" wrapText="1"/>
    </xf>
    <xf numFmtId="0" fontId="58" fillId="0" borderId="22" xfId="4" applyFont="1" applyBorder="1" applyAlignment="1">
      <alignment horizontal="center" vertical="center"/>
    </xf>
    <xf numFmtId="0" fontId="59" fillId="0" borderId="22" xfId="4" applyFont="1" applyBorder="1" applyAlignment="1">
      <alignment horizontal="center" vertical="center" wrapText="1"/>
    </xf>
    <xf numFmtId="0" fontId="52" fillId="0" borderId="0" xfId="4" applyFont="1" applyAlignment="1">
      <alignment horizontal="justify" vertical="center"/>
    </xf>
    <xf numFmtId="0" fontId="60" fillId="0" borderId="0" xfId="4" applyFont="1" applyAlignment="1">
      <alignment horizontal="center" vertical="center"/>
    </xf>
    <xf numFmtId="0" fontId="67" fillId="0" borderId="22" xfId="4" applyFont="1" applyBorder="1" applyAlignment="1">
      <alignment horizontal="center" vertical="center"/>
    </xf>
    <xf numFmtId="0" fontId="67" fillId="0" borderId="22" xfId="4" applyFont="1" applyBorder="1" applyAlignment="1">
      <alignment horizontal="center" vertical="center" wrapText="1"/>
    </xf>
    <xf numFmtId="0" fontId="67" fillId="0" borderId="22" xfId="4" applyFont="1" applyBorder="1" applyAlignment="1">
      <alignment horizontal="justify" vertical="center" wrapText="1"/>
    </xf>
    <xf numFmtId="0" fontId="59" fillId="0" borderId="22" xfId="4" applyFont="1" applyBorder="1" applyAlignment="1">
      <alignment horizontal="center" vertical="center"/>
    </xf>
    <xf numFmtId="0" fontId="48" fillId="0" borderId="22" xfId="4" applyFont="1" applyBorder="1" applyAlignment="1">
      <alignment horizontal="justify" vertical="center"/>
    </xf>
    <xf numFmtId="0" fontId="10" fillId="16" borderId="10" xfId="0" applyFont="1" applyFill="1" applyBorder="1" applyAlignment="1">
      <alignment horizontal="center" vertical="center"/>
    </xf>
    <xf numFmtId="0" fontId="10" fillId="16" borderId="11" xfId="0" applyFont="1" applyFill="1" applyBorder="1" applyAlignment="1">
      <alignment horizontal="center" vertical="center"/>
    </xf>
    <xf numFmtId="0" fontId="10" fillId="16" borderId="12" xfId="0" applyFont="1" applyFill="1" applyBorder="1" applyAlignment="1">
      <alignment horizontal="center" vertical="center"/>
    </xf>
    <xf numFmtId="0" fontId="20" fillId="2" borderId="21" xfId="0" applyFont="1" applyFill="1" applyBorder="1" applyAlignment="1">
      <alignment horizontal="justify" vertical="center" wrapText="1" readingOrder="1"/>
    </xf>
    <xf numFmtId="0" fontId="20" fillId="2" borderId="4" xfId="0" applyFont="1" applyFill="1" applyBorder="1" applyAlignment="1">
      <alignment horizontal="justify" vertical="center" wrapText="1" readingOrder="1"/>
    </xf>
    <xf numFmtId="0" fontId="20" fillId="2" borderId="5" xfId="0" applyFont="1" applyFill="1" applyBorder="1" applyAlignment="1">
      <alignment horizontal="justify" vertical="center" wrapText="1" readingOrder="1"/>
    </xf>
    <xf numFmtId="0" fontId="20" fillId="0" borderId="14"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11" xfId="0" applyFont="1" applyBorder="1" applyAlignment="1">
      <alignment horizontal="center" vertical="center" wrapText="1"/>
    </xf>
    <xf numFmtId="0" fontId="10" fillId="16" borderId="14" xfId="0" applyFont="1" applyFill="1" applyBorder="1" applyAlignment="1">
      <alignment horizontal="center" vertical="center" wrapText="1"/>
    </xf>
    <xf numFmtId="0" fontId="10" fillId="16" borderId="8" xfId="0" applyFont="1" applyFill="1" applyBorder="1" applyAlignment="1">
      <alignment horizontal="center" vertical="center" wrapText="1"/>
    </xf>
    <xf numFmtId="0" fontId="20" fillId="0" borderId="21" xfId="0" applyFont="1" applyBorder="1" applyAlignment="1">
      <alignment horizontal="justify" vertical="center" wrapText="1"/>
    </xf>
    <xf numFmtId="0" fontId="20" fillId="0" borderId="5"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4" xfId="0" applyFont="1" applyBorder="1" applyAlignment="1">
      <alignment horizontal="justify" vertical="center" wrapText="1"/>
    </xf>
    <xf numFmtId="0" fontId="20" fillId="0" borderId="7" xfId="0" applyFont="1" applyBorder="1" applyAlignment="1">
      <alignment horizontal="justify" vertical="center" wrapText="1"/>
    </xf>
    <xf numFmtId="14" fontId="18" fillId="0" borderId="22" xfId="0" applyNumberFormat="1" applyFont="1" applyBorder="1" applyAlignment="1">
      <alignment horizontal="center" vertical="center" wrapText="1"/>
    </xf>
    <xf numFmtId="0" fontId="18" fillId="0" borderId="22" xfId="0" applyFont="1" applyBorder="1" applyAlignment="1">
      <alignment horizontal="center" vertical="center" wrapText="1"/>
    </xf>
    <xf numFmtId="0" fontId="18" fillId="0" borderId="22" xfId="0" applyFont="1" applyBorder="1" applyAlignment="1">
      <alignment horizontal="justify" vertical="center" wrapText="1"/>
    </xf>
    <xf numFmtId="0" fontId="36" fillId="0" borderId="2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5" fillId="13" borderId="42" xfId="0" applyFont="1" applyFill="1" applyBorder="1" applyAlignment="1">
      <alignment horizontal="center" vertical="center"/>
    </xf>
    <xf numFmtId="0" fontId="5" fillId="13" borderId="0" xfId="0" applyFont="1" applyFill="1" applyAlignment="1">
      <alignment horizontal="center" vertical="center"/>
    </xf>
    <xf numFmtId="0" fontId="13" fillId="0" borderId="37" xfId="0" applyFont="1" applyBorder="1" applyAlignment="1">
      <alignment horizontal="center" vertical="center" wrapText="1"/>
    </xf>
    <xf numFmtId="49" fontId="38" fillId="2" borderId="48" xfId="1" quotePrefix="1" applyNumberFormat="1" applyFont="1" applyFill="1" applyBorder="1" applyAlignment="1">
      <alignment horizontal="center" vertical="center" wrapText="1"/>
    </xf>
    <xf numFmtId="49" fontId="38" fillId="2" borderId="49" xfId="1" quotePrefix="1" applyNumberFormat="1" applyFont="1" applyFill="1" applyBorder="1" applyAlignment="1">
      <alignment horizontal="center" vertical="center" wrapText="1"/>
    </xf>
    <xf numFmtId="49" fontId="38" fillId="2" borderId="16" xfId="1" quotePrefix="1" applyNumberFormat="1" applyFont="1" applyFill="1" applyBorder="1" applyAlignment="1">
      <alignment horizontal="center" vertical="center" wrapText="1"/>
    </xf>
    <xf numFmtId="49" fontId="29" fillId="19" borderId="50" xfId="1" quotePrefix="1" applyNumberFormat="1" applyFont="1" applyFill="1" applyBorder="1" applyAlignment="1">
      <alignment horizontal="center" vertical="center" wrapText="1"/>
    </xf>
    <xf numFmtId="49" fontId="29" fillId="19" borderId="51" xfId="1" quotePrefix="1" applyNumberFormat="1" applyFont="1" applyFill="1" applyBorder="1" applyAlignment="1">
      <alignment horizontal="center" vertical="center" wrapText="1"/>
    </xf>
    <xf numFmtId="49" fontId="29" fillId="19" borderId="52" xfId="1" quotePrefix="1" applyNumberFormat="1" applyFont="1" applyFill="1" applyBorder="1" applyAlignment="1">
      <alignment horizontal="center" vertical="center" wrapText="1"/>
    </xf>
    <xf numFmtId="49" fontId="38" fillId="2" borderId="10" xfId="1" quotePrefix="1" applyNumberFormat="1" applyFont="1" applyFill="1" applyBorder="1" applyAlignment="1">
      <alignment horizontal="left" vertical="center" wrapText="1"/>
    </xf>
    <xf numFmtId="49" fontId="38" fillId="2" borderId="11" xfId="1" quotePrefix="1" applyNumberFormat="1" applyFont="1" applyFill="1" applyBorder="1" applyAlignment="1">
      <alignment horizontal="left" vertical="center" wrapText="1"/>
    </xf>
    <xf numFmtId="49" fontId="38" fillId="2" borderId="12" xfId="1" quotePrefix="1" applyNumberFormat="1" applyFont="1" applyFill="1" applyBorder="1" applyAlignment="1">
      <alignment horizontal="left" vertical="center" wrapText="1"/>
    </xf>
    <xf numFmtId="0" fontId="20" fillId="2" borderId="10"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8" xfId="0" applyFont="1" applyFill="1" applyBorder="1" applyAlignment="1">
      <alignment horizontal="center" vertical="center"/>
    </xf>
    <xf numFmtId="0" fontId="23" fillId="0" borderId="59" xfId="0" applyFont="1" applyBorder="1" applyAlignment="1">
      <alignment horizontal="center" vertical="center" wrapText="1"/>
    </xf>
    <xf numFmtId="49" fontId="10" fillId="16" borderId="10" xfId="1" applyNumberFormat="1" applyFont="1" applyFill="1" applyBorder="1" applyAlignment="1">
      <alignment horizontal="center" vertical="center" wrapText="1"/>
    </xf>
    <xf numFmtId="49" fontId="10" fillId="16" borderId="11" xfId="1" applyNumberFormat="1" applyFont="1" applyFill="1" applyBorder="1" applyAlignment="1">
      <alignment horizontal="center" vertical="center" wrapText="1"/>
    </xf>
    <xf numFmtId="49" fontId="10" fillId="16" borderId="12" xfId="1" applyNumberFormat="1" applyFont="1" applyFill="1" applyBorder="1" applyAlignment="1">
      <alignment horizontal="center" vertical="center" wrapText="1"/>
    </xf>
    <xf numFmtId="49" fontId="38" fillId="2" borderId="10" xfId="1" quotePrefix="1" applyNumberFormat="1" applyFont="1" applyFill="1" applyBorder="1" applyAlignment="1">
      <alignment horizontal="center" vertical="center" wrapText="1"/>
    </xf>
    <xf numFmtId="49" fontId="38" fillId="2" borderId="11" xfId="1" quotePrefix="1" applyNumberFormat="1" applyFont="1" applyFill="1" applyBorder="1" applyAlignment="1">
      <alignment horizontal="center" vertical="center" wrapText="1"/>
    </xf>
    <xf numFmtId="49" fontId="38" fillId="2" borderId="12" xfId="1" quotePrefix="1" applyNumberFormat="1" applyFont="1" applyFill="1" applyBorder="1" applyAlignment="1">
      <alignment horizontal="center" vertical="center" wrapText="1"/>
    </xf>
    <xf numFmtId="0" fontId="10" fillId="22" borderId="21"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5" xfId="0" applyFont="1" applyFill="1" applyBorder="1" applyAlignment="1">
      <alignment horizontal="center" vertical="center"/>
    </xf>
    <xf numFmtId="0" fontId="10" fillId="22" borderId="13" xfId="0" applyFont="1" applyFill="1" applyBorder="1" applyAlignment="1">
      <alignment horizontal="center" vertical="center"/>
    </xf>
    <xf numFmtId="0" fontId="10" fillId="22" borderId="0" xfId="0" applyFont="1" applyFill="1" applyAlignment="1">
      <alignment horizontal="center" vertical="center"/>
    </xf>
    <xf numFmtId="0" fontId="10" fillId="22" borderId="6" xfId="0" applyFont="1" applyFill="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8" fillId="16" borderId="0" xfId="0" applyFont="1" applyFill="1" applyAlignment="1">
      <alignment horizontal="center"/>
    </xf>
    <xf numFmtId="0" fontId="28" fillId="16" borderId="7" xfId="0" applyFont="1" applyFill="1" applyBorder="1" applyAlignment="1">
      <alignment horizontal="center"/>
    </xf>
    <xf numFmtId="0" fontId="31" fillId="16" borderId="13" xfId="0" applyFont="1" applyFill="1" applyBorder="1" applyAlignment="1">
      <alignment horizontal="center" vertical="center" wrapText="1"/>
    </xf>
    <xf numFmtId="0" fontId="31" fillId="16" borderId="0" xfId="0" applyFont="1" applyFill="1" applyAlignment="1">
      <alignment horizontal="center" vertical="center" wrapText="1"/>
    </xf>
    <xf numFmtId="0" fontId="31" fillId="16" borderId="6" xfId="0" applyFont="1" applyFill="1" applyBorder="1" applyAlignment="1">
      <alignment horizontal="center" vertical="center" wrapText="1"/>
    </xf>
    <xf numFmtId="0" fontId="31" fillId="16" borderId="14"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8" xfId="0" applyFont="1" applyFill="1" applyBorder="1" applyAlignment="1">
      <alignment horizontal="center" vertical="center" wrapText="1"/>
    </xf>
    <xf numFmtId="0" fontId="31" fillId="15" borderId="13" xfId="0" applyFont="1" applyFill="1" applyBorder="1" applyAlignment="1">
      <alignment horizontal="center" vertical="center"/>
    </xf>
    <xf numFmtId="0" fontId="31" fillId="15" borderId="0" xfId="0" applyFont="1" applyFill="1" applyAlignment="1">
      <alignment horizontal="center" vertical="center"/>
    </xf>
    <xf numFmtId="0" fontId="31" fillId="15" borderId="6" xfId="0" applyFont="1" applyFill="1" applyBorder="1" applyAlignment="1">
      <alignment horizontal="center" vertical="center"/>
    </xf>
    <xf numFmtId="0" fontId="31" fillId="15" borderId="14" xfId="0" applyFont="1" applyFill="1" applyBorder="1" applyAlignment="1">
      <alignment horizontal="center" vertical="center"/>
    </xf>
    <xf numFmtId="0" fontId="31" fillId="15" borderId="7" xfId="0" applyFont="1" applyFill="1" applyBorder="1" applyAlignment="1">
      <alignment horizontal="center" vertical="center"/>
    </xf>
    <xf numFmtId="0" fontId="31" fillId="15" borderId="8" xfId="0" applyFont="1" applyFill="1" applyBorder="1" applyAlignment="1">
      <alignment horizontal="center" vertical="center"/>
    </xf>
    <xf numFmtId="0" fontId="23" fillId="0" borderId="7" xfId="0" applyFont="1" applyBorder="1" applyAlignment="1">
      <alignment horizontal="center" vertical="center" wrapText="1"/>
    </xf>
    <xf numFmtId="0" fontId="0" fillId="2" borderId="22" xfId="0" applyFill="1" applyBorder="1" applyAlignment="1">
      <alignment horizontal="center" vertical="center" wrapText="1"/>
    </xf>
    <xf numFmtId="0" fontId="0" fillId="0" borderId="22" xfId="0" applyBorder="1" applyAlignment="1">
      <alignment horizontal="center" vertical="center"/>
    </xf>
    <xf numFmtId="0" fontId="0" fillId="21" borderId="22" xfId="0" applyFill="1" applyBorder="1" applyAlignment="1">
      <alignment horizontal="center" vertical="center" wrapText="1"/>
    </xf>
    <xf numFmtId="0" fontId="0" fillId="21" borderId="23" xfId="0" applyFill="1" applyBorder="1" applyAlignment="1">
      <alignment horizontal="center" vertical="center" wrapText="1"/>
    </xf>
    <xf numFmtId="0" fontId="0" fillId="4" borderId="22" xfId="0" applyFill="1" applyBorder="1" applyAlignment="1">
      <alignment horizontal="center" vertical="center" wrapText="1"/>
    </xf>
    <xf numFmtId="49" fontId="17" fillId="16" borderId="10" xfId="0" applyNumberFormat="1" applyFont="1" applyFill="1" applyBorder="1" applyAlignment="1">
      <alignment horizontal="center" vertical="center" wrapText="1"/>
    </xf>
    <xf numFmtId="49" fontId="17" fillId="16" borderId="12" xfId="0" applyNumberFormat="1" applyFont="1" applyFill="1" applyBorder="1" applyAlignment="1">
      <alignment horizontal="center" vertical="center" wrapText="1"/>
    </xf>
    <xf numFmtId="0" fontId="36" fillId="0" borderId="11" xfId="0" applyFont="1" applyBorder="1" applyAlignment="1">
      <alignment horizontal="center" vertical="center" wrapText="1"/>
    </xf>
    <xf numFmtId="49" fontId="17" fillId="16" borderId="11" xfId="0" applyNumberFormat="1" applyFont="1" applyFill="1" applyBorder="1" applyAlignment="1">
      <alignment horizontal="center" vertical="center"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7" fillId="14" borderId="10" xfId="0" applyFont="1" applyFill="1" applyBorder="1" applyAlignment="1">
      <alignment horizontal="center" vertical="center"/>
    </xf>
    <xf numFmtId="0" fontId="37" fillId="14" borderId="12" xfId="0" applyFont="1" applyFill="1" applyBorder="1" applyAlignment="1">
      <alignment horizontal="center" vertical="center"/>
    </xf>
    <xf numFmtId="0" fontId="18" fillId="0" borderId="30" xfId="0" applyFont="1" applyBorder="1" applyAlignment="1">
      <alignment horizontal="center" vertical="center"/>
    </xf>
    <xf numFmtId="0" fontId="18" fillId="0" borderId="36" xfId="0" applyFont="1" applyBorder="1" applyAlignment="1">
      <alignment horizontal="center" vertical="center"/>
    </xf>
    <xf numFmtId="0" fontId="18" fillId="0" borderId="43" xfId="0" applyFont="1" applyBorder="1" applyAlignment="1">
      <alignment horizontal="center" vertical="center"/>
    </xf>
    <xf numFmtId="0" fontId="18" fillId="0" borderId="46" xfId="0" applyFont="1" applyBorder="1" applyAlignment="1">
      <alignment horizontal="center" vertical="center"/>
    </xf>
    <xf numFmtId="0" fontId="18" fillId="0" borderId="45" xfId="0" applyFont="1" applyBorder="1" applyAlignment="1">
      <alignment horizontal="center" vertical="center"/>
    </xf>
    <xf numFmtId="0" fontId="18" fillId="0" borderId="60" xfId="0" applyFont="1" applyBorder="1" applyAlignment="1">
      <alignment horizontal="center" vertical="center"/>
    </xf>
    <xf numFmtId="0" fontId="10" fillId="16" borderId="39" xfId="0" applyFont="1" applyFill="1" applyBorder="1" applyAlignment="1">
      <alignment horizontal="center" vertical="center"/>
    </xf>
    <xf numFmtId="0" fontId="10" fillId="16" borderId="38" xfId="0" applyFont="1" applyFill="1" applyBorder="1" applyAlignment="1">
      <alignment horizontal="center" vertical="center"/>
    </xf>
    <xf numFmtId="0" fontId="10" fillId="16" borderId="41" xfId="0" applyFont="1" applyFill="1" applyBorder="1" applyAlignment="1">
      <alignment horizontal="center" vertical="center"/>
    </xf>
    <xf numFmtId="0" fontId="10" fillId="16" borderId="26" xfId="0" applyFont="1" applyFill="1" applyBorder="1" applyAlignment="1">
      <alignment horizontal="center" vertical="center"/>
    </xf>
    <xf numFmtId="0" fontId="10" fillId="16" borderId="35" xfId="0" applyFont="1" applyFill="1" applyBorder="1" applyAlignment="1">
      <alignment horizontal="center" vertical="center"/>
    </xf>
    <xf numFmtId="0" fontId="10" fillId="16" borderId="24" xfId="0" applyFont="1" applyFill="1" applyBorder="1" applyAlignment="1">
      <alignment horizontal="center" vertical="center"/>
    </xf>
    <xf numFmtId="0" fontId="11" fillId="0" borderId="22" xfId="0" applyFont="1" applyBorder="1" applyAlignment="1">
      <alignment vertical="center" wrapText="1"/>
    </xf>
    <xf numFmtId="0" fontId="16" fillId="11" borderId="26" xfId="0" applyFont="1" applyFill="1" applyBorder="1" applyAlignment="1">
      <alignment horizontal="center" vertical="center" wrapText="1"/>
    </xf>
    <xf numFmtId="0" fontId="16" fillId="11" borderId="35"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5" xfId="0" applyFont="1" applyBorder="1" applyAlignment="1">
      <alignment vertical="center"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14" fillId="6" borderId="39"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15" fillId="10" borderId="40" xfId="0" applyFont="1" applyFill="1" applyBorder="1" applyAlignment="1">
      <alignment horizontal="center" vertical="center" wrapText="1"/>
    </xf>
    <xf numFmtId="0" fontId="15" fillId="10" borderId="22" xfId="0" applyFont="1" applyFill="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29" fillId="0" borderId="11" xfId="0" applyFont="1" applyBorder="1" applyAlignment="1">
      <alignment horizontal="center" vertical="center" wrapText="1"/>
    </xf>
    <xf numFmtId="0" fontId="10" fillId="16" borderId="21"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5" xfId="0" applyFont="1" applyFill="1" applyBorder="1" applyAlignment="1">
      <alignment horizontal="center" vertical="center"/>
    </xf>
    <xf numFmtId="0" fontId="10" fillId="16" borderId="14" xfId="0" applyFont="1" applyFill="1" applyBorder="1" applyAlignment="1">
      <alignment horizontal="center" vertical="center"/>
    </xf>
    <xf numFmtId="0" fontId="10" fillId="16" borderId="7" xfId="0" applyFont="1" applyFill="1" applyBorder="1" applyAlignment="1">
      <alignment horizontal="center" vertical="center"/>
    </xf>
    <xf numFmtId="0" fontId="10" fillId="16" borderId="8" xfId="0" applyFont="1" applyFill="1" applyBorder="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26" xfId="0" applyFont="1" applyBorder="1" applyAlignment="1">
      <alignment horizontal="center" vertical="center" wrapText="1"/>
    </xf>
    <xf numFmtId="0" fontId="28" fillId="16" borderId="1" xfId="0" applyFont="1" applyFill="1" applyBorder="1" applyAlignment="1">
      <alignment horizontal="center" vertical="center"/>
    </xf>
    <xf numFmtId="0" fontId="28" fillId="16" borderId="2" xfId="0" applyFont="1" applyFill="1" applyBorder="1" applyAlignment="1">
      <alignment horizontal="center" vertical="center"/>
    </xf>
    <xf numFmtId="0" fontId="28" fillId="16" borderId="10" xfId="0" applyFont="1" applyFill="1" applyBorder="1" applyAlignment="1">
      <alignment horizontal="center" vertical="center"/>
    </xf>
    <xf numFmtId="0" fontId="28" fillId="16" borderId="11" xfId="0" applyFont="1" applyFill="1" applyBorder="1" applyAlignment="1">
      <alignment horizontal="center" vertical="center"/>
    </xf>
    <xf numFmtId="0" fontId="28" fillId="16" borderId="12" xfId="0" applyFont="1" applyFill="1" applyBorder="1" applyAlignment="1">
      <alignment horizontal="center" vertical="center"/>
    </xf>
    <xf numFmtId="0" fontId="33" fillId="16" borderId="10" xfId="0" applyFont="1" applyFill="1" applyBorder="1" applyAlignment="1">
      <alignment horizontal="center" vertical="center"/>
    </xf>
    <xf numFmtId="0" fontId="34" fillId="16" borderId="12" xfId="0" applyFont="1" applyFill="1" applyBorder="1" applyAlignment="1">
      <alignment horizontal="center" vertical="center"/>
    </xf>
    <xf numFmtId="0" fontId="28" fillId="16" borderId="21" xfId="0" applyFont="1" applyFill="1" applyBorder="1" applyAlignment="1">
      <alignment horizontal="center" vertical="center"/>
    </xf>
    <xf numFmtId="0" fontId="28" fillId="16" borderId="4" xfId="0" applyFont="1" applyFill="1" applyBorder="1" applyAlignment="1">
      <alignment horizontal="center" vertical="center"/>
    </xf>
    <xf numFmtId="0" fontId="28" fillId="16" borderId="5" xfId="0" applyFont="1" applyFill="1" applyBorder="1" applyAlignment="1">
      <alignment horizontal="center" vertical="center"/>
    </xf>
    <xf numFmtId="0" fontId="11" fillId="0" borderId="38" xfId="0" applyFont="1" applyBorder="1" applyAlignment="1">
      <alignment vertical="center" wrapText="1"/>
    </xf>
    <xf numFmtId="0" fontId="32" fillId="0" borderId="11" xfId="0" applyFont="1" applyBorder="1" applyAlignment="1">
      <alignment horizontal="center" vertical="center" wrapText="1"/>
    </xf>
    <xf numFmtId="0" fontId="26" fillId="0" borderId="11" xfId="0" applyFont="1" applyBorder="1" applyAlignment="1">
      <alignment horizontal="right" wrapText="1"/>
    </xf>
    <xf numFmtId="0" fontId="26" fillId="0" borderId="12" xfId="0" applyFont="1" applyBorder="1" applyAlignment="1">
      <alignment horizontal="right" wrapText="1"/>
    </xf>
    <xf numFmtId="0" fontId="52" fillId="0" borderId="0" xfId="4" applyFont="1" applyAlignment="1">
      <alignment horizontal="center" vertical="center" wrapText="1"/>
    </xf>
    <xf numFmtId="0" fontId="57" fillId="0" borderId="0" xfId="4" applyFont="1" applyAlignment="1">
      <alignment horizontal="center" vertical="center" wrapText="1"/>
    </xf>
    <xf numFmtId="0" fontId="52" fillId="0" borderId="22" xfId="4" applyFont="1" applyBorder="1" applyAlignment="1">
      <alignment horizontal="center" vertical="center" wrapText="1"/>
    </xf>
    <xf numFmtId="0" fontId="52" fillId="0" borderId="32" xfId="4" applyFont="1" applyBorder="1" applyAlignment="1">
      <alignment horizontal="center" vertical="center" wrapText="1"/>
    </xf>
    <xf numFmtId="0" fontId="52" fillId="0" borderId="34" xfId="4" applyFont="1" applyBorder="1" applyAlignment="1">
      <alignment horizontal="center" vertical="center" wrapText="1"/>
    </xf>
    <xf numFmtId="0" fontId="55" fillId="13" borderId="22" xfId="4" applyFont="1" applyFill="1" applyBorder="1" applyAlignment="1">
      <alignment horizontal="center" vertical="center" wrapText="1"/>
    </xf>
    <xf numFmtId="0" fontId="55" fillId="13" borderId="22" xfId="4" applyFont="1" applyFill="1" applyBorder="1" applyAlignment="1">
      <alignment horizontal="center" vertical="center"/>
    </xf>
    <xf numFmtId="0" fontId="53" fillId="0" borderId="39" xfId="4" applyFont="1" applyBorder="1" applyAlignment="1">
      <alignment horizontal="center" vertical="center"/>
    </xf>
    <xf numFmtId="0" fontId="53" fillId="0" borderId="38" xfId="4" applyFont="1" applyBorder="1" applyAlignment="1">
      <alignment horizontal="center" vertical="center"/>
    </xf>
    <xf numFmtId="0" fontId="53" fillId="0" borderId="41" xfId="4" applyFont="1" applyBorder="1" applyAlignment="1">
      <alignment horizontal="center" vertical="center"/>
    </xf>
    <xf numFmtId="0" fontId="52" fillId="0" borderId="40" xfId="4" applyFont="1" applyBorder="1" applyAlignment="1">
      <alignment horizontal="center" vertical="center"/>
    </xf>
    <xf numFmtId="0" fontId="52" fillId="0" borderId="22" xfId="4" applyFont="1" applyBorder="1" applyAlignment="1">
      <alignment horizontal="center" vertical="center"/>
    </xf>
    <xf numFmtId="0" fontId="52" fillId="0" borderId="23" xfId="4" applyFont="1" applyBorder="1" applyAlignment="1">
      <alignment horizontal="center" vertical="center"/>
    </xf>
    <xf numFmtId="0" fontId="53" fillId="0" borderId="26" xfId="4" applyFont="1" applyBorder="1" applyAlignment="1">
      <alignment horizontal="center" vertical="center"/>
    </xf>
    <xf numFmtId="0" fontId="52" fillId="0" borderId="35" xfId="4" applyFont="1" applyBorder="1" applyAlignment="1">
      <alignment horizontal="center" vertical="center"/>
    </xf>
    <xf numFmtId="0" fontId="52" fillId="0" borderId="24" xfId="4" applyFont="1" applyBorder="1" applyAlignment="1">
      <alignment horizontal="center" vertical="center"/>
    </xf>
    <xf numFmtId="0" fontId="52" fillId="2" borderId="0" xfId="4" applyFont="1" applyFill="1" applyAlignment="1">
      <alignment horizontal="center" vertical="center" wrapText="1"/>
    </xf>
    <xf numFmtId="0" fontId="54" fillId="13" borderId="22" xfId="4" applyFont="1" applyFill="1" applyBorder="1" applyAlignment="1">
      <alignment horizontal="center" vertical="center" wrapText="1"/>
    </xf>
    <xf numFmtId="0" fontId="53" fillId="0" borderId="22" xfId="4" applyFont="1" applyBorder="1" applyAlignment="1">
      <alignment horizontal="center" vertical="center"/>
    </xf>
    <xf numFmtId="0" fontId="53" fillId="2" borderId="4" xfId="4" applyFont="1" applyFill="1" applyBorder="1" applyAlignment="1">
      <alignment horizontal="center" vertical="center"/>
    </xf>
    <xf numFmtId="0" fontId="44" fillId="0" borderId="0" xfId="4" applyFont="1" applyAlignment="1">
      <alignment horizontal="center"/>
    </xf>
    <xf numFmtId="0" fontId="45" fillId="0" borderId="39" xfId="4" applyFont="1" applyBorder="1" applyAlignment="1">
      <alignment horizontal="left" vertical="center"/>
    </xf>
    <xf numFmtId="0" fontId="45" fillId="0" borderId="38" xfId="4" applyFont="1" applyBorder="1" applyAlignment="1">
      <alignment horizontal="left" vertical="center"/>
    </xf>
    <xf numFmtId="0" fontId="45" fillId="0" borderId="41" xfId="4" applyFont="1" applyBorder="1" applyAlignment="1">
      <alignment horizontal="left" vertical="center"/>
    </xf>
    <xf numFmtId="0" fontId="44" fillId="0" borderId="40" xfId="4" applyFont="1" applyBorder="1" applyAlignment="1">
      <alignment horizontal="left" vertical="center"/>
    </xf>
    <xf numFmtId="0" fontId="44" fillId="0" borderId="22" xfId="4" applyFont="1" applyBorder="1" applyAlignment="1">
      <alignment horizontal="left" vertical="center"/>
    </xf>
    <xf numFmtId="0" fontId="44" fillId="0" borderId="22" xfId="4" applyFont="1" applyBorder="1" applyAlignment="1">
      <alignment horizontal="justify" vertical="center"/>
    </xf>
    <xf numFmtId="0" fontId="44" fillId="0" borderId="23" xfId="4" applyFont="1" applyBorder="1" applyAlignment="1">
      <alignment horizontal="left" vertical="center"/>
    </xf>
    <xf numFmtId="0" fontId="45" fillId="0" borderId="28" xfId="4" applyFont="1" applyBorder="1" applyAlignment="1">
      <alignment horizontal="left" vertical="center"/>
    </xf>
    <xf numFmtId="0" fontId="44" fillId="0" borderId="37" xfId="4" applyFont="1" applyBorder="1" applyAlignment="1">
      <alignment horizontal="left" vertical="center"/>
    </xf>
    <xf numFmtId="0" fontId="44" fillId="0" borderId="37" xfId="4" applyFont="1" applyBorder="1" applyAlignment="1">
      <alignment horizontal="justify" vertical="center"/>
    </xf>
    <xf numFmtId="0" fontId="44" fillId="0" borderId="44" xfId="4" applyFont="1" applyBorder="1" applyAlignment="1">
      <alignment horizontal="left" vertical="center"/>
    </xf>
    <xf numFmtId="0" fontId="5" fillId="16" borderId="21" xfId="0" applyFont="1" applyFill="1" applyBorder="1" applyAlignment="1">
      <alignment horizontal="center" vertical="center"/>
    </xf>
    <xf numFmtId="0" fontId="5" fillId="16" borderId="4" xfId="0" applyFont="1" applyFill="1" applyBorder="1" applyAlignment="1">
      <alignment horizontal="center" vertical="center"/>
    </xf>
    <xf numFmtId="0" fontId="5" fillId="16" borderId="5" xfId="0" applyFont="1" applyFill="1" applyBorder="1" applyAlignment="1">
      <alignment horizontal="center" vertical="center"/>
    </xf>
    <xf numFmtId="0" fontId="5" fillId="16" borderId="14" xfId="0" applyFont="1" applyFill="1" applyBorder="1" applyAlignment="1">
      <alignment horizontal="center" vertical="center"/>
    </xf>
    <xf numFmtId="0" fontId="5" fillId="16" borderId="7" xfId="0" applyFont="1" applyFill="1" applyBorder="1" applyAlignment="1">
      <alignment horizontal="center" vertical="center"/>
    </xf>
    <xf numFmtId="0" fontId="5" fillId="16" borderId="8" xfId="0" applyFont="1" applyFill="1" applyBorder="1" applyAlignment="1">
      <alignment horizontal="center" vertical="center"/>
    </xf>
    <xf numFmtId="0" fontId="7" fillId="16" borderId="30" xfId="0" applyFont="1" applyFill="1" applyBorder="1" applyAlignment="1">
      <alignment horizontal="center" vertical="center"/>
    </xf>
    <xf numFmtId="0" fontId="7" fillId="16" borderId="28" xfId="0" applyFont="1" applyFill="1" applyBorder="1" applyAlignment="1">
      <alignment horizontal="center" vertical="center"/>
    </xf>
    <xf numFmtId="0" fontId="8" fillId="16" borderId="36" xfId="0" applyFont="1" applyFill="1" applyBorder="1" applyAlignment="1">
      <alignment horizontal="center" vertical="center" wrapText="1"/>
    </xf>
    <xf numFmtId="0" fontId="8" fillId="16" borderId="37"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7" fillId="16" borderId="37"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0" fillId="16" borderId="21" xfId="0" applyFont="1" applyFill="1" applyBorder="1" applyAlignment="1">
      <alignment horizontal="center" vertical="center" wrapText="1"/>
    </xf>
    <xf numFmtId="0" fontId="30" fillId="16" borderId="4" xfId="0" applyFont="1" applyFill="1" applyBorder="1" applyAlignment="1">
      <alignment horizontal="center" vertical="center" wrapText="1"/>
    </xf>
    <xf numFmtId="0" fontId="30" fillId="16" borderId="5" xfId="0" applyFont="1" applyFill="1" applyBorder="1" applyAlignment="1">
      <alignment horizontal="center" vertical="center" wrapText="1"/>
    </xf>
    <xf numFmtId="0" fontId="30" fillId="16" borderId="14"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8" xfId="0" applyFont="1" applyFill="1" applyBorder="1" applyAlignment="1">
      <alignment horizontal="center" vertical="center" wrapText="1"/>
    </xf>
    <xf numFmtId="0" fontId="30" fillId="17" borderId="13" xfId="0" applyFont="1" applyFill="1" applyBorder="1" applyAlignment="1">
      <alignment horizontal="center" vertical="center" wrapText="1"/>
    </xf>
    <xf numFmtId="0" fontId="30" fillId="17" borderId="6"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0" fillId="0" borderId="6" xfId="0" applyBorder="1" applyAlignment="1">
      <alignment horizontal="center"/>
    </xf>
    <xf numFmtId="0" fontId="7" fillId="3" borderId="0" xfId="0" applyFont="1" applyFill="1" applyAlignment="1">
      <alignment horizontal="center" vertical="center" wrapText="1"/>
    </xf>
    <xf numFmtId="0" fontId="0" fillId="2" borderId="32" xfId="0" applyFill="1" applyBorder="1" applyAlignment="1">
      <alignment horizontal="center" vertical="center" wrapText="1"/>
    </xf>
    <xf numFmtId="0" fontId="0" fillId="2" borderId="33" xfId="0" applyFill="1" applyBorder="1" applyAlignment="1">
      <alignment horizontal="center" vertical="center" wrapText="1"/>
    </xf>
    <xf numFmtId="0" fontId="0" fillId="2" borderId="34" xfId="0" applyFill="1" applyBorder="1" applyAlignment="1">
      <alignment horizontal="center" vertical="center" wrapText="1"/>
    </xf>
    <xf numFmtId="0" fontId="5" fillId="12" borderId="21" xfId="0" applyFont="1" applyFill="1" applyBorder="1" applyAlignment="1">
      <alignment horizontal="center" vertical="center" wrapText="1"/>
    </xf>
    <xf numFmtId="0" fontId="5" fillId="12" borderId="4" xfId="0" applyFont="1" applyFill="1" applyBorder="1" applyAlignment="1">
      <alignment horizontal="center" vertical="center" wrapText="1"/>
    </xf>
    <xf numFmtId="0" fontId="5" fillId="12" borderId="14"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2" borderId="21"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6" xfId="0" applyFill="1" applyBorder="1" applyAlignment="1">
      <alignment horizontal="center" vertical="center" wrapText="1"/>
    </xf>
    <xf numFmtId="0" fontId="17" fillId="12" borderId="1"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13" xfId="0"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0" fillId="2" borderId="14" xfId="0" applyFill="1" applyBorder="1" applyAlignment="1">
      <alignment horizontal="center" vertical="center" wrapText="1"/>
    </xf>
    <xf numFmtId="0" fontId="0" fillId="2" borderId="8" xfId="0" applyFill="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wrapText="1"/>
    </xf>
    <xf numFmtId="0" fontId="0" fillId="0" borderId="22" xfId="0" applyBorder="1" applyAlignment="1">
      <alignment horizont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2" borderId="11" xfId="0" applyFill="1" applyBorder="1" applyAlignment="1">
      <alignment horizontal="center" vertical="center"/>
    </xf>
  </cellXfs>
  <cellStyles count="5">
    <cellStyle name="Hipervínculo" xfId="2" builtinId="8"/>
    <cellStyle name="Millares 2" xfId="3" xr:uid="{00000000-0005-0000-0000-000001000000}"/>
    <cellStyle name="Normal" xfId="0" builtinId="0"/>
    <cellStyle name="Normal - Style1 2" xfId="1" xr:uid="{00000000-0005-0000-0000-000003000000}"/>
    <cellStyle name="Normal 9" xfId="4" xr:uid="{00000000-0005-0000-0000-000004000000}"/>
  </cellStyles>
  <dxfs count="22">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0006"/>
      </font>
      <fill>
        <patternFill>
          <bgColor rgb="FFFFC7CE"/>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70C0"/>
      <color rgb="FFBE0754"/>
      <color rgb="FFE60A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07/relationships/hdphoto" Target="../media/hdphoto1.wdp"/><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989136</xdr:colOff>
      <xdr:row>0</xdr:row>
      <xdr:rowOff>128222</xdr:rowOff>
    </xdr:from>
    <xdr:to>
      <xdr:col>0</xdr:col>
      <xdr:colOff>2253030</xdr:colOff>
      <xdr:row>0</xdr:row>
      <xdr:rowOff>1785938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9136" y="128222"/>
          <a:ext cx="1263894" cy="16577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740341</xdr:colOff>
      <xdr:row>0</xdr:row>
      <xdr:rowOff>99102</xdr:rowOff>
    </xdr:from>
    <xdr:to>
      <xdr:col>2</xdr:col>
      <xdr:colOff>1575904</xdr:colOff>
      <xdr:row>3</xdr:row>
      <xdr:rowOff>105723</xdr:rowOff>
    </xdr:to>
    <xdr:pic>
      <xdr:nvPicPr>
        <xdr:cNvPr id="2" name="Imagen 1">
          <a:extLst>
            <a:ext uri="{FF2B5EF4-FFF2-40B4-BE49-F238E27FC236}">
              <a16:creationId xmlns:a16="http://schemas.microsoft.com/office/drawing/2014/main" id="{0D526B4E-09D9-48F8-AF02-210634BD53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0624" y="99102"/>
          <a:ext cx="835563" cy="453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228600</xdr:colOff>
      <xdr:row>0</xdr:row>
      <xdr:rowOff>180976</xdr:rowOff>
    </xdr:from>
    <xdr:to>
      <xdr:col>1</xdr:col>
      <xdr:colOff>1081852</xdr:colOff>
      <xdr:row>3</xdr:row>
      <xdr:rowOff>166642</xdr:rowOff>
    </xdr:to>
    <xdr:pic>
      <xdr:nvPicPr>
        <xdr:cNvPr id="2" name="Imagen 1">
          <a:extLst>
            <a:ext uri="{FF2B5EF4-FFF2-40B4-BE49-F238E27FC236}">
              <a16:creationId xmlns:a16="http://schemas.microsoft.com/office/drawing/2014/main" id="{C3CDE7EE-1019-48CC-8885-3384FDCCAA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80976"/>
          <a:ext cx="1091377" cy="814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476251</xdr:colOff>
      <xdr:row>0</xdr:row>
      <xdr:rowOff>175848</xdr:rowOff>
    </xdr:from>
    <xdr:to>
      <xdr:col>1</xdr:col>
      <xdr:colOff>881062</xdr:colOff>
      <xdr:row>0</xdr:row>
      <xdr:rowOff>2247404</xdr:rowOff>
    </xdr:to>
    <xdr:pic>
      <xdr:nvPicPr>
        <xdr:cNvPr id="5" name="Imagen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1" y="175848"/>
          <a:ext cx="1762124" cy="2071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125932</xdr:colOff>
      <xdr:row>0</xdr:row>
      <xdr:rowOff>179916</xdr:rowOff>
    </xdr:from>
    <xdr:to>
      <xdr:col>11</xdr:col>
      <xdr:colOff>11632</xdr:colOff>
      <xdr:row>3</xdr:row>
      <xdr:rowOff>98623</xdr:rowOff>
    </xdr:to>
    <xdr:pic>
      <xdr:nvPicPr>
        <xdr:cNvPr id="4" name="Imagen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0127182" y="179916"/>
          <a:ext cx="2933700" cy="1411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205969</xdr:colOff>
      <xdr:row>0</xdr:row>
      <xdr:rowOff>63501</xdr:rowOff>
    </xdr:from>
    <xdr:to>
      <xdr:col>0</xdr:col>
      <xdr:colOff>1239220</xdr:colOff>
      <xdr:row>0</xdr:row>
      <xdr:rowOff>1099039</xdr:rowOff>
    </xdr:to>
    <xdr:pic>
      <xdr:nvPicPr>
        <xdr:cNvPr id="6" name="Imagen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05969" y="63501"/>
          <a:ext cx="1033251" cy="103553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68037</xdr:colOff>
      <xdr:row>0</xdr:row>
      <xdr:rowOff>63500</xdr:rowOff>
    </xdr:from>
    <xdr:to>
      <xdr:col>0</xdr:col>
      <xdr:colOff>1239221</xdr:colOff>
      <xdr:row>0</xdr:row>
      <xdr:rowOff>1564733</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037" y="63500"/>
          <a:ext cx="1171184" cy="15012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263768</xdr:colOff>
      <xdr:row>0</xdr:row>
      <xdr:rowOff>29307</xdr:rowOff>
    </xdr:from>
    <xdr:to>
      <xdr:col>0</xdr:col>
      <xdr:colOff>996461</xdr:colOff>
      <xdr:row>4</xdr:row>
      <xdr:rowOff>172331</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3768" y="29307"/>
          <a:ext cx="732693" cy="1117505"/>
        </a:xfrm>
        <a:prstGeom prst="rect">
          <a:avLst/>
        </a:prstGeom>
      </xdr:spPr>
    </xdr:pic>
    <xdr:clientData/>
  </xdr:twoCellAnchor>
  <xdr:twoCellAnchor editAs="oneCell">
    <xdr:from>
      <xdr:col>3</xdr:col>
      <xdr:colOff>21981</xdr:colOff>
      <xdr:row>14</xdr:row>
      <xdr:rowOff>15008</xdr:rowOff>
    </xdr:from>
    <xdr:to>
      <xdr:col>4</xdr:col>
      <xdr:colOff>785885</xdr:colOff>
      <xdr:row>17</xdr:row>
      <xdr:rowOff>37550</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0866" y="3487970"/>
          <a:ext cx="1525904" cy="594042"/>
        </a:xfrm>
        <a:prstGeom prst="rect">
          <a:avLst/>
        </a:prstGeom>
      </xdr:spPr>
    </xdr:pic>
    <xdr:clientData/>
  </xdr:twoCellAnchor>
  <xdr:twoCellAnchor editAs="oneCell">
    <xdr:from>
      <xdr:col>5</xdr:col>
      <xdr:colOff>421299</xdr:colOff>
      <xdr:row>14</xdr:row>
      <xdr:rowOff>14654</xdr:rowOff>
    </xdr:from>
    <xdr:to>
      <xdr:col>6</xdr:col>
      <xdr:colOff>134527</xdr:colOff>
      <xdr:row>17</xdr:row>
      <xdr:rowOff>24361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059491" y="3487616"/>
          <a:ext cx="980786" cy="58120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804333</xdr:colOff>
      <xdr:row>11</xdr:row>
      <xdr:rowOff>53599</xdr:rowOff>
    </xdr:from>
    <xdr:to>
      <xdr:col>7</xdr:col>
      <xdr:colOff>425732</xdr:colOff>
      <xdr:row>18</xdr:row>
      <xdr:rowOff>106815</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65750" y="9599766"/>
          <a:ext cx="5863168" cy="33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619125</xdr:colOff>
      <xdr:row>0</xdr:row>
      <xdr:rowOff>79375</xdr:rowOff>
    </xdr:from>
    <xdr:to>
      <xdr:col>2</xdr:col>
      <xdr:colOff>349250</xdr:colOff>
      <xdr:row>0</xdr:row>
      <xdr:rowOff>1444625</xdr:rowOff>
    </xdr:to>
    <xdr:pic>
      <xdr:nvPicPr>
        <xdr:cNvPr id="2" name="Imagen 1">
          <a:extLst>
            <a:ext uri="{FF2B5EF4-FFF2-40B4-BE49-F238E27FC236}">
              <a16:creationId xmlns:a16="http://schemas.microsoft.com/office/drawing/2014/main" id="{E0F1B92F-EC9B-49ED-9CB9-FCB110BA5E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3450" y="79375"/>
          <a:ext cx="1216025" cy="1365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523875</xdr:colOff>
      <xdr:row>0</xdr:row>
      <xdr:rowOff>52916</xdr:rowOff>
    </xdr:from>
    <xdr:ext cx="1169458" cy="1410163"/>
    <xdr:pic>
      <xdr:nvPicPr>
        <xdr:cNvPr id="2" name="Imagen 1">
          <a:extLst>
            <a:ext uri="{FF2B5EF4-FFF2-40B4-BE49-F238E27FC236}">
              <a16:creationId xmlns:a16="http://schemas.microsoft.com/office/drawing/2014/main" id="{8F24C3AF-BC52-4278-A4AF-9F5FDE2F9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52916"/>
          <a:ext cx="1169458" cy="14101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98087</xdr:colOff>
      <xdr:row>0</xdr:row>
      <xdr:rowOff>128222</xdr:rowOff>
    </xdr:from>
    <xdr:to>
      <xdr:col>1</xdr:col>
      <xdr:colOff>1367819</xdr:colOff>
      <xdr:row>0</xdr:row>
      <xdr:rowOff>1578429</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269732" cy="145020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447675</xdr:colOff>
      <xdr:row>0</xdr:row>
      <xdr:rowOff>92844</xdr:rowOff>
    </xdr:from>
    <xdr:to>
      <xdr:col>1</xdr:col>
      <xdr:colOff>803049</xdr:colOff>
      <xdr:row>0</xdr:row>
      <xdr:rowOff>2076450</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5" y="92844"/>
          <a:ext cx="1612674" cy="19836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463826</xdr:colOff>
      <xdr:row>0</xdr:row>
      <xdr:rowOff>16564</xdr:rowOff>
    </xdr:from>
    <xdr:ext cx="912007" cy="1091637"/>
    <xdr:pic>
      <xdr:nvPicPr>
        <xdr:cNvPr id="2" name="Imagen 1">
          <a:extLst>
            <a:ext uri="{FF2B5EF4-FFF2-40B4-BE49-F238E27FC236}">
              <a16:creationId xmlns:a16="http://schemas.microsoft.com/office/drawing/2014/main" id="{98191E1C-EE2C-4980-8927-30D271FE79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826" y="16564"/>
          <a:ext cx="912007" cy="109163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109993</xdr:colOff>
      <xdr:row>0</xdr:row>
      <xdr:rowOff>68692</xdr:rowOff>
    </xdr:from>
    <xdr:to>
      <xdr:col>0</xdr:col>
      <xdr:colOff>1379725</xdr:colOff>
      <xdr:row>0</xdr:row>
      <xdr:rowOff>1452563</xdr:rowOff>
    </xdr:to>
    <xdr:pic>
      <xdr:nvPicPr>
        <xdr:cNvPr id="7" name="Imagen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93" y="68692"/>
          <a:ext cx="1269732" cy="13838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137775</xdr:colOff>
      <xdr:row>0</xdr:row>
      <xdr:rowOff>88537</xdr:rowOff>
    </xdr:from>
    <xdr:to>
      <xdr:col>0</xdr:col>
      <xdr:colOff>1143001</xdr:colOff>
      <xdr:row>0</xdr:row>
      <xdr:rowOff>1121621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775" y="88537"/>
          <a:ext cx="1005226" cy="10330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98087</xdr:colOff>
      <xdr:row>0</xdr:row>
      <xdr:rowOff>128222</xdr:rowOff>
    </xdr:from>
    <xdr:to>
      <xdr:col>0</xdr:col>
      <xdr:colOff>1204352</xdr:colOff>
      <xdr:row>0</xdr:row>
      <xdr:rowOff>1492249</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8087" y="128222"/>
          <a:ext cx="1106265" cy="13640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ol.parraga\Downloads\F-FI-1384%20Matriz%20General%20de%20Riesgos%20de%20Corrupci&#243;n%20V.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katherine.bolagay\Downloads\F-FI-1384%20Matriz%20General%20de%20Riesgos%20de%20Corrupci&#243;n%20V.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row r="32">
          <cell r="A32">
            <v>27</v>
          </cell>
          <cell r="B32" t="str">
            <v>Gestión Contractual</v>
          </cell>
          <cell r="C32" t="str">
            <v>~ Por falencias en el conocimiento de los contratistas  y origen de sus recursos o activos
~ Por suscribir contratos con personas naturales o juridicas con infracciones por el Consejo de Seguridad de las Naciones Unidas o incluidas en otras listas vinculantes o de control.</v>
          </cell>
          <cell r="D32" t="str">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ell>
          <cell r="E32" t="str">
            <v xml:space="preserve">~Responsabilidades penales, disciplinarias y fiscales </v>
          </cell>
        </row>
      </sheetData>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SCJ"/>
      <sheetName val="Componente PAAC"/>
      <sheetName val="INSTRUCCIONES DE DILIGENCIAM"/>
      <sheetName val="MAPA RESUMEN OAP"/>
      <sheetName val="CAUSA-CONSECUENCIA"/>
      <sheetName val="IDENTIFICACIÓN DEL RC"/>
      <sheetName val="DEFINICIÓN DEL RC"/>
      <sheetName val="CALIFICACION DE IMPACTO"/>
      <sheetName val="ANÁLISIS DEL RC"/>
      <sheetName val="CONTROL DEL RC"/>
      <sheetName val="VALORACIÓN DEL RC CON CONTROL"/>
      <sheetName val="TRATAMIENTO DE RIESGO RESIDUAL "/>
      <sheetName val="CONTROL DE CAMBIOS"/>
      <sheetName val="TABLA DE INFORMACIÓN"/>
    </sheetNames>
    <sheetDataSet>
      <sheetData sheetId="0"/>
      <sheetData sheetId="1"/>
      <sheetData sheetId="2"/>
      <sheetData sheetId="3"/>
      <sheetData sheetId="4"/>
      <sheetData sheetId="5">
        <row r="6">
          <cell r="A6">
            <v>1</v>
          </cell>
          <cell r="B6" t="str">
            <v>Acceso y Fortalecimiento a la Justicia</v>
          </cell>
          <cell r="C6" t="str">
            <v>Amenaza, intimidación o persuasión a un profesional para reportar información falsa en el contenido de un informe
Prejuicio sobre un usuario y falta de reconocimiento de logros o avances.</v>
          </cell>
          <cell r="D6" t="str">
            <v>Posibilidad de Registro de información errada en los informes de procesos vinculados al PDJJR (Programa de Justicia Juvenil Restaurativa)</v>
          </cell>
          <cell r="E6" t="str">
            <v xml:space="preserve">Entrega de información falsa a las autoridades competentes. </v>
          </cell>
        </row>
        <row r="7">
          <cell r="A7">
            <v>2</v>
          </cell>
          <cell r="B7" t="str">
            <v>Acceso y Fortalecimiento a la Justicia</v>
          </cell>
          <cell r="C7" t="str">
            <v xml:space="preserve">Desconocimiento o incumplimiento de las políticas definidas en el Plan Anticorrupción de la entidad y lineamientos de operación definidos por la dependencia </v>
          </cell>
          <cell r="D7" t="str">
            <v>Posibilidad de actuaciones inadecuadas por parte de funcionarios y colaboradores de la Dirección de Acceso a la Justicia por el recibimiento de dadivas</v>
          </cell>
          <cell r="E7" t="str">
            <v>Desprestigio de la entidad, desconfianza en la prestación de los servicios de acceso a la justicia y procesos disciplinarios para funcionarios y colaboradores</v>
          </cell>
        </row>
        <row r="8">
          <cell r="A8">
            <v>3</v>
          </cell>
          <cell r="B8" t="str">
            <v>Acceso y Fortalecimiento a la Justicia</v>
          </cell>
          <cell r="C8" t="str">
            <v>Con el ánimo de reportar el cumplimiento de metas trazadas en el Plan de Acción de la Dirección de Acceso a la Justicia, algunos equipos territoriales reportar información incoherente de acuerdo con las metas.</v>
          </cell>
          <cell r="D8" t="str">
            <v>Posibilidad de presentar Inconsistencias en los reportes relacionados al Plan de Acción a la Justicia</v>
          </cell>
          <cell r="E8" t="str">
            <v>Desprestigio de la entidad, requerimientos por parte de entes de control y posibles hallazgos en auditorías externas e internas</v>
          </cell>
        </row>
        <row r="9">
          <cell r="A9">
            <v>4</v>
          </cell>
          <cell r="B9" t="str">
            <v>Gestión Integral a las Personas Privadas de la Libertad -PPL-</v>
          </cell>
          <cell r="C9" t="str">
            <v>Soborno a los funcionarios encargados de la oferta de estos servicios para acelerar tramites o adulterar documentación</v>
          </cell>
          <cell r="D9" t="str">
            <v>Posibilidad de Beneficio a particulares o a terceros derivados de trámites en procesos de Atención Integral (alimentación, servicios de salud, dotación de elementos básicos, ingreso a programas de Atención Social y actividades validas de redención de pena).</v>
          </cell>
          <cell r="E9" t="str">
            <v>Oferta parcializada y desproporcionada de los servicios de atención Integral a las PPL</v>
          </cell>
        </row>
        <row r="10">
          <cell r="A10">
            <v>5</v>
          </cell>
          <cell r="B10" t="str">
            <v>Gestión Integral a las Personas Privadas de la Libertad -PPL-</v>
          </cell>
          <cell r="C10" t="str">
            <v>Dadivas a los funcionarios encargados de la custodia y vigilancia en beneficio particular de las PPL en la prestación del servicio</v>
          </cell>
          <cell r="D10" t="str">
            <v>Posibilidad de Beneficio a particulares o a terceros derivados de la Custodia y Vigilancia a las PPL</v>
          </cell>
          <cell r="E10" t="str">
            <v>Oferta parcializada y desproporcionada de los servicios de Custodia y vigilancia a los PPL
Investigaciones Disciplinaria y Penal.</v>
          </cell>
        </row>
        <row r="11">
          <cell r="A11">
            <v>6</v>
          </cell>
          <cell r="B11" t="str">
            <v>Gestión Integral a las Personas Privadas de la Libertad -PPL-</v>
          </cell>
          <cell r="C11" t="str">
            <v>Dadivas a los funcionarios encargados del proceso de tramite Jurídico en beneficio particular de las PPL</v>
          </cell>
          <cell r="D11" t="str">
            <v>Posibilidad de Beneficio a particulares o a terceros derivados de los trámites Jurídicos</v>
          </cell>
          <cell r="E11" t="str">
            <v>Oferta parcializada y desproporcionada de los tramites a los PPL
Investigaciones Disciplinaria y Penal.</v>
          </cell>
        </row>
        <row r="12">
          <cell r="A12">
            <v>7</v>
          </cell>
          <cell r="B12" t="str">
            <v>Control Disciplinario</v>
          </cell>
          <cell r="C12" t="str">
            <v xml:space="preserve">Pagos o presiones indebidas a los servidores de la oficina a fin de llevar a cabo incorrecta manipulación de los expedientes e impedir el normal desarrollo de la investigación disciplinaria </v>
          </cell>
          <cell r="D12" t="str">
            <v>Posibilidad de desviaciones en las Investigaciones originadas por prácticas indebidas</v>
          </cell>
          <cell r="E12" t="str">
            <v>i). Indebida manipulación de las actuaciones
ii). Irregularidades en el trámite - caducidad - prescripción de las actuaciones disciplinarias 
iii).  Evasión de la responsabilidad derivada del proceso disciplinario</v>
          </cell>
        </row>
        <row r="13">
          <cell r="A13">
            <v>8</v>
          </cell>
          <cell r="B13" t="str">
            <v>Administración de Bienes Muebles e Inmuebles para el Fortalecimiento de las Capacidades Operativas</v>
          </cell>
          <cell r="C13" t="str">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ell>
          <cell r="D13" t="str">
            <v>Posibilidad de suministro de combustible por parte de los proveedores a vehículos que no son de propiedad o no están a cargo de la SDSCJ para beneficio propio o de terceros</v>
          </cell>
          <cell r="E13" t="str">
            <v>1. Incumplimiento a las obligaciones contractuales.
2. Perdida de confianza en lo público
3. Detrimento patrimonial
4. Enriquecimiento ilícito de contratistas y/o servidores públicos</v>
          </cell>
        </row>
        <row r="14">
          <cell r="A14">
            <v>9</v>
          </cell>
          <cell r="B14" t="str">
            <v>Gestión de Comunicaciones Estratégicas</v>
          </cell>
          <cell r="C14" t="str">
            <v>Ausencia de protocolos de Custodia de la información confidencial de la Institución.
Inoperancia de algunos funcionarios.
Incumplimiento de funciones por acción u omisión.
Falta de capacitación para los funcionarios.</v>
          </cell>
          <cell r="D14" t="str">
            <v>Posibilidad de Filtración o manejo inadecuado de información por parte de funcionarios de la entidad.</v>
          </cell>
          <cell r="E14" t="str">
            <v>Mala Imagen.
Perdida de Credibilidad.
Detrimento de la Imagen Publica.</v>
          </cell>
        </row>
        <row r="15">
          <cell r="A15">
            <v>10</v>
          </cell>
          <cell r="B15" t="str">
            <v>Gestión de Emergencias</v>
          </cell>
          <cell r="C15" t="str">
            <v>Indisponibilidad, manipulación, alteración, perdida o mal uso de la información por parte del personal del C4, Operadores externos, así como terceros no vinculados al C4.
Posible pérdida de documentos o información pública</v>
          </cell>
          <cell r="D15" t="str">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ell>
          <cell r="E15" t="str">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ell>
        </row>
        <row r="16">
          <cell r="A16">
            <v>11</v>
          </cell>
          <cell r="B16" t="str">
            <v>Gestión Documental</v>
          </cell>
          <cell r="C16" t="str">
            <v xml:space="preserve">Desconocimiento o incumplimiento de las políticas y procedimientos de Gestión Documental. </v>
          </cell>
          <cell r="D16" t="str">
            <v>Posibilidad de Pérdida o extravió documental por parte de un servidor que, aprovechando su posición frente a un recurso público, privilegia a un tercero con información para su beneficio.</v>
          </cell>
          <cell r="E16" t="str">
            <v>* Desactualización de Inventario documental.
* Reconstrucción documental.
* Fraudes, Acciones ilícitas.
* Apertura de Investigación disciplinaria.</v>
          </cell>
        </row>
        <row r="17">
          <cell r="A17">
            <v>12</v>
          </cell>
          <cell r="B17" t="str">
            <v>Gestión de Recursos Físicos al Servicio de la Entidad</v>
          </cell>
          <cell r="C17" t="str">
            <v>Incumplimiento por parte de los servidores de lo establecido en las resoluciones, circulares, procedimientos y políticas, para la administración de bienes.</v>
          </cell>
          <cell r="D17" t="str">
            <v>Posibilidad de Pérdida y/o desaparición de los bienes al servicio de la Entidad parte de un servidor que, aprovechando su posición frente a un recurso público, sustrae bienes de la Entidad para su beneficio personal o un tercero.</v>
          </cell>
          <cell r="E17" t="str">
            <v>* Afectación en la prestación del servicio.
* Detrimento patrimonial.
* Investigaciones disciplinarias.
* Generación de hallazgos por parte de Entes de Control.</v>
          </cell>
        </row>
        <row r="18">
          <cell r="A18">
            <v>13</v>
          </cell>
          <cell r="B18" t="str">
            <v>Gestión de Seguridad y Convivencia</v>
          </cell>
          <cell r="C18" t="str">
            <v>Ausencia de una cultura de la seguridad de la información que garantice que el funcionario o contratista conozca sus deberes y responsabilidades en la preservación de la confidencialidad de la información</v>
          </cell>
          <cell r="D18" t="str">
            <v>Posibilidad de pérdida económica y reputacional por demandas a la entidad por el uso indebido de información confidencial a terceros por parte de funcionarios</v>
          </cell>
          <cell r="E18" t="str">
            <v>Fuga y mal manejo de la información. Posible perdida de información pública. Posibles daños a la imagen de la entidad frente a la ciudadanía. Mala manipulación de la información.</v>
          </cell>
        </row>
        <row r="19">
          <cell r="A19">
            <v>14</v>
          </cell>
          <cell r="B19" t="str">
            <v>Gestión de Tecnologías de la Información</v>
          </cell>
          <cell r="C19" t="str">
            <v>Ausencia de controles que mitiguen los riesgos de fuga de información adecuada protección de los activos de información que contienen información clasificada o reservada. 
Falta de consideraciones relevantes en las clausulas de confidencialidad de la minuta contractual.</v>
          </cell>
          <cell r="D19" t="str">
            <v>Posibilidad de pérdida económica y reputacional por demandas debido al uso inadecuado de información catalogada por la entidad como clasificada o reservada por parte de colaboradores de la Secretaría</v>
          </cell>
          <cell r="E19" t="str">
            <v>Divulgación de información clasificada o reservada de la entidad. Sanciones a la entidad por inadecuada protección de datos personales. Perdida de imagen reputacional de la entidad. Vicio en los procesos de contratación.</v>
          </cell>
        </row>
        <row r="20">
          <cell r="A20">
            <v>15</v>
          </cell>
          <cell r="B20" t="str">
            <v>Gestión de Tecnologías de la Información</v>
          </cell>
          <cell r="C20" t="str">
            <v>Manipulación y/o Modificación de información de la entidad por usuarios o procesos no autorizados.</v>
          </cell>
          <cell r="D20" t="str">
            <v>Posibilidad de Pérdida de Integridad de la información almacenada en la infraestructura o soluciones tecnológicas de la entidad.</v>
          </cell>
          <cell r="E20" t="str">
            <v>Alteración de cifras o contenido publicado en la pagina de la entidad o la intranet. Alteración de cifras o datos generados por las áreas de la entidad. Perdida de imagen reputacional de la entidad</v>
          </cell>
        </row>
        <row r="21">
          <cell r="A21">
            <v>16</v>
          </cell>
          <cell r="B21" t="str">
            <v>Gestión Financiera</v>
          </cell>
          <cell r="C21" t="str">
            <v>Adulteración de los documentos legales soporte de pago
Incumplimiento de funciones por acción u omisión
Falta de personal capacitado para brindar atención y servicio</v>
          </cell>
          <cell r="D21" t="str">
            <v>Posibilidad de Tramite de pagos incumpliendo los requisitos establecidos otorgando beneficios a terceros en contra de lo establecido en el Procedimiento PD-GF-13 Gestión de Pagos</v>
          </cell>
          <cell r="E21" t="str">
            <v>Pagos sin cumplir con los requisitos establecidos</v>
          </cell>
        </row>
        <row r="22">
          <cell r="A22">
            <v>17</v>
          </cell>
          <cell r="B22" t="str">
            <v>Gestión Estratégica del Talento Humano</v>
          </cell>
          <cell r="C22" t="str">
            <v>Posible intercambio de dadivas entre el funcionario responsable y el contratista no apto para la vacante.</v>
          </cell>
          <cell r="D22" t="str">
            <v>Posibilidad de Posesionar un servidor público que Incumpla con los requisitos establecidos en el Manual de Funciones de la SCJ</v>
          </cell>
          <cell r="E22" t="str">
            <v>Sanciones disciplinarias a los funcionarios implicados en la Vinculación viciada</v>
          </cell>
        </row>
        <row r="23">
          <cell r="A23">
            <v>18</v>
          </cell>
          <cell r="B23" t="str">
            <v>Gestión Estratégica del Talento Humano</v>
          </cell>
          <cell r="C23" t="str">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ell>
          <cell r="D23" t="str">
            <v>Posibilidad de Interés indebido por un oferente en los procesos de contratación de la Dirección de Gestión Humana</v>
          </cell>
          <cell r="E23" t="str">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ell>
        </row>
        <row r="24">
          <cell r="A24">
            <v>19</v>
          </cell>
          <cell r="B24" t="str">
            <v>Gestión Contractual</v>
          </cell>
          <cell r="C24" t="str">
            <v xml:space="preserve"> Determinar requisitos excluyentes en el proceso que se adelanta lo cual permitiría el direccionamiento de contratos y el favorecimiento a terceros.
Falta de capacitación de los funcionarios que adelantan los procesos de contratación</v>
          </cell>
          <cell r="D24" t="str">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ell>
          <cell r="E24" t="str">
            <v>Pérdida de recursos públicos. - Incumplimiento del objeto contractual.</v>
          </cell>
        </row>
        <row r="25">
          <cell r="A25">
            <v>20</v>
          </cell>
          <cell r="B25" t="str">
            <v>Gestión Contractual</v>
          </cell>
          <cell r="C25" t="str">
            <v>Desconocimiento de la norma
Desconocimiento de funciones
Desidia</v>
          </cell>
          <cell r="D25" t="str">
            <v>Posibilidad de Incumplimiento de funciones por acción u omisión por procedimientos desactualizados de la Gestión Contractual</v>
          </cell>
          <cell r="E25" t="str">
            <v>Sanciones por parte de entes de control internos y externos.
Procesos disciplinarios internos y externos.</v>
          </cell>
        </row>
        <row r="26">
          <cell r="A26">
            <v>21</v>
          </cell>
          <cell r="B26" t="str">
            <v>Evaluación al Sistema de Control Interno</v>
          </cell>
          <cell r="C26" t="str">
            <v xml:space="preserve">Desconocimiento u omisión de las normas de auditoria generalmente aceptadas o 
Impedimentos y/o conflictos de interés no comunicados. </v>
          </cell>
          <cell r="D26" t="str">
            <v>Posibilidad de Favorecimiento al proceso auditado o a terceros responsables a partir de auditorías, sesgadas, manipuladas o direccionadas, que impidan evidenciar la realidad de la gestión obstruyendo la evaluación de esta.</v>
          </cell>
          <cell r="E26" t="str">
            <v>Sanciones por parte de entes de control.</v>
          </cell>
        </row>
        <row r="27">
          <cell r="A27">
            <v>22</v>
          </cell>
          <cell r="B27" t="str">
            <v>Atención y Relación con el Ciudadano</v>
          </cell>
          <cell r="C27" t="str">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ell>
          <cell r="D27" t="str">
            <v>Posibilidad de Favorecimiento a terceros para acceder a los servicios ofertados por al SCJ por fuera de los lineamientos establecidos a cambio de dadivas</v>
          </cell>
          <cell r="E27" t="str">
            <v>Percepción negativa de la Ciudadanía de la entidad. 
Procesos disciplinarios internos y externos.</v>
          </cell>
        </row>
        <row r="28">
          <cell r="A28">
            <v>23</v>
          </cell>
          <cell r="B28" t="str">
            <v>Gestión Integral a las Personas Privadas de la Libertad -PPL-</v>
          </cell>
          <cell r="C28" t="str">
            <v>Soborno a los funcionarios encargados de la oferta de estos servicios para acelerar tramites o adulterar documentación</v>
          </cell>
          <cell r="D28" t="str">
            <v>Posibilidad de alteración de la información en el SISIPEC web generando beneficio en el trámite de Autorización para ingreso como visitante a la Cárcel Distrital de Varones y Anexo de Mujeres.</v>
          </cell>
          <cell r="E28" t="str">
            <v>Oferta parcializada y desproporcionada de los servicios de atención Integral a las PPL</v>
          </cell>
        </row>
        <row r="29">
          <cell r="A29">
            <v>24</v>
          </cell>
          <cell r="B29" t="str">
            <v>Administración de Bienes Muebles e Inmuebles para el Fortalecimiento de las Capacidades Operativas</v>
          </cell>
          <cell r="C29" t="str">
            <v>Falencia en el reporte de estado de disponibilidad de los vehículos de propiedad o a cargo de la SDSCJ.
Errores en el registro del kilometraje de cada vehículo en la plataforma del proveedor.</v>
          </cell>
          <cell r="D29" t="str">
            <v>Posibilidad de suministro de combustible por parte de los proveedores a vehículos de propiedad o a cargo de la SDSCJ, por fuera de los parámetros de suministro establecidos para beneficio propio o de terceros</v>
          </cell>
          <cell r="E29" t="str">
            <v>1. Incumplimiento a las obligaciones contractuales.
2. Pérdida de confianza en lo público
3. Detrimento patrimonial
4. Enriquecimiento ilícito de contratistas y/o servidores públicos</v>
          </cell>
        </row>
        <row r="30">
          <cell r="A30">
            <v>25</v>
          </cell>
          <cell r="B30" t="str">
            <v>Administración de Bienes Muebles e Inmuebles para el Fortalecimiento de las Capacidades Operativas</v>
          </cell>
          <cell r="C30" t="str">
            <v>Vehículos o equipos de combustión sin autorización para el abastecimiento de combustible</v>
          </cell>
          <cell r="D30" t="str">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ell>
          <cell r="E30" t="str">
            <v>1. Incumplimiento a las obligaciones contractuales.
2. Pérdida de confianza en lo público
3. Detrimento patrimonial
4. Enriquecimiento ilícito de contratistas y/o servidores públicos</v>
          </cell>
        </row>
        <row r="31">
          <cell r="A31">
            <v>26</v>
          </cell>
          <cell r="B31" t="str">
            <v>Gestión Jurídica</v>
          </cell>
          <cell r="C31" t="str">
            <v>Desconocimiento de la norma
Desconocimiento de funciones
Desidia</v>
          </cell>
          <cell r="D31" t="str">
            <v>Posibilidad de Incumplimiento de funciones por acción u omisión por procedimientos desactualizados de la Gestión Juridica</v>
          </cell>
          <cell r="E31" t="str">
            <v>Sanciones por parte de entes de control internos y externos.
Procesos disciplinarios internos y externos.</v>
          </cell>
        </row>
      </sheetData>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B3EDFF44-2B15-401F-86DC-15333B5949FC}"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6" dT="2019-03-13T23:24:05.57" personId="{B3EDFF44-2B15-401F-86DC-15333B5949FC}" id="{F6E942EA-80EA-4719-87BA-1452E6AAFBC0}">
    <text>NO SE PUEDE ACEPTAR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visor.suit.gov.co/VisorSUIT/index.jsf?FI=64529"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2.xml"/><Relationship Id="rId1" Type="http://schemas.openxmlformats.org/officeDocument/2006/relationships/printerSettings" Target="../printerSettings/printerSettings13.bin"/><Relationship Id="rId5" Type="http://schemas.openxmlformats.org/officeDocument/2006/relationships/comments" Target="../comments7.xml"/><Relationship Id="rId4" Type="http://schemas.openxmlformats.org/officeDocument/2006/relationships/vmlDrawing" Target="../drawings/vmlDrawing18.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4.bin"/><Relationship Id="rId5" Type="http://schemas.openxmlformats.org/officeDocument/2006/relationships/comments" Target="../comments8.xml"/><Relationship Id="rId4" Type="http://schemas.openxmlformats.org/officeDocument/2006/relationships/vmlDrawing" Target="../drawings/vmlDrawing20.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4.xml"/><Relationship Id="rId1" Type="http://schemas.openxmlformats.org/officeDocument/2006/relationships/printerSettings" Target="../printerSettings/printerSettings15.bin"/><Relationship Id="rId5" Type="http://schemas.openxmlformats.org/officeDocument/2006/relationships/comments" Target="../comments9.xml"/><Relationship Id="rId4" Type="http://schemas.openxmlformats.org/officeDocument/2006/relationships/vmlDrawing" Target="../drawings/vmlDrawing22.v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5.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vmlDrawing" Target="../drawings/vmlDrawing10.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vmlDrawing" Target="../drawings/vmlDrawing1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4.9989318521683403E-2"/>
    <pageSetUpPr fitToPage="1"/>
  </sheetPr>
  <dimension ref="A1:E12"/>
  <sheetViews>
    <sheetView showGridLines="0" zoomScale="80" zoomScaleNormal="80" zoomScaleSheetLayoutView="80" workbookViewId="0"/>
  </sheetViews>
  <sheetFormatPr baseColWidth="10" defaultColWidth="11.44140625" defaultRowHeight="14.4" x14ac:dyDescent="0.3"/>
  <cols>
    <col min="1" max="1" width="51" customWidth="1"/>
    <col min="2" max="3" width="57.44140625" customWidth="1"/>
    <col min="4" max="4" width="21.5546875" bestFit="1" customWidth="1"/>
    <col min="5" max="5" width="29.44140625" customWidth="1"/>
  </cols>
  <sheetData>
    <row r="1" spans="1:5" s="105" customFormat="1" ht="145.5" customHeight="1" thickBot="1" x14ac:dyDescent="0.35">
      <c r="A1" s="104"/>
      <c r="B1" s="379" t="s">
        <v>259</v>
      </c>
      <c r="C1" s="379"/>
      <c r="D1" s="379"/>
      <c r="E1" s="99" t="s">
        <v>257</v>
      </c>
    </row>
    <row r="2" spans="1:5" s="105" customFormat="1" ht="22.5" customHeight="1" thickBot="1" x14ac:dyDescent="0.35">
      <c r="A2" s="160"/>
      <c r="B2" s="158"/>
      <c r="C2" s="159"/>
      <c r="D2" s="159"/>
      <c r="E2" s="99"/>
    </row>
    <row r="3" spans="1:5" s="76" customFormat="1" ht="35.25" customHeight="1" thickBot="1" x14ac:dyDescent="0.35">
      <c r="A3" s="380" t="s">
        <v>7</v>
      </c>
      <c r="B3" s="381"/>
      <c r="C3" s="370" t="s">
        <v>8</v>
      </c>
      <c r="D3" s="371"/>
      <c r="E3" s="372"/>
    </row>
    <row r="4" spans="1:5" s="76" customFormat="1" ht="60.75" customHeight="1" x14ac:dyDescent="0.3">
      <c r="A4" s="382" t="s">
        <v>274</v>
      </c>
      <c r="B4" s="383"/>
      <c r="C4" s="382" t="s">
        <v>275</v>
      </c>
      <c r="D4" s="386"/>
      <c r="E4" s="383"/>
    </row>
    <row r="5" spans="1:5" s="76" customFormat="1" ht="60.75" customHeight="1" thickBot="1" x14ac:dyDescent="0.35">
      <c r="A5" s="384"/>
      <c r="B5" s="385"/>
      <c r="C5" s="384"/>
      <c r="D5" s="387"/>
      <c r="E5" s="385"/>
    </row>
    <row r="6" spans="1:5" s="76" customFormat="1" ht="36.75" customHeight="1" thickBot="1" x14ac:dyDescent="0.35">
      <c r="A6" s="370" t="s">
        <v>9</v>
      </c>
      <c r="B6" s="371"/>
      <c r="C6" s="371"/>
      <c r="D6" s="371"/>
      <c r="E6" s="372"/>
    </row>
    <row r="7" spans="1:5" s="76" customFormat="1" ht="368.25" customHeight="1" thickBot="1" x14ac:dyDescent="0.35">
      <c r="A7" s="373" t="s">
        <v>276</v>
      </c>
      <c r="B7" s="374"/>
      <c r="C7" s="374"/>
      <c r="D7" s="374"/>
      <c r="E7" s="375"/>
    </row>
    <row r="8" spans="1:5" s="76" customFormat="1" ht="37.5" customHeight="1" thickBot="1" x14ac:dyDescent="0.35">
      <c r="A8" s="370" t="s">
        <v>10</v>
      </c>
      <c r="B8" s="371"/>
      <c r="C8" s="371"/>
      <c r="D8" s="371"/>
      <c r="E8" s="372"/>
    </row>
    <row r="9" spans="1:5" s="107" customFormat="1" ht="86.25" customHeight="1" thickBot="1" x14ac:dyDescent="0.3">
      <c r="A9" s="376" t="s">
        <v>277</v>
      </c>
      <c r="B9" s="377"/>
      <c r="C9" s="377"/>
      <c r="D9" s="377"/>
      <c r="E9" s="378"/>
    </row>
    <row r="10" spans="1:5" ht="18" thickBot="1" x14ac:dyDescent="0.35">
      <c r="A10" s="370" t="s">
        <v>278</v>
      </c>
      <c r="B10" s="371"/>
      <c r="C10" s="371"/>
      <c r="D10" s="371"/>
      <c r="E10" s="372"/>
    </row>
    <row r="11" spans="1:5" ht="18.600000000000001" thickBot="1" x14ac:dyDescent="0.35">
      <c r="A11" s="195" t="s">
        <v>14</v>
      </c>
      <c r="B11" s="195" t="s">
        <v>15</v>
      </c>
      <c r="C11" s="195" t="s">
        <v>17</v>
      </c>
      <c r="D11" s="195" t="s">
        <v>279</v>
      </c>
      <c r="E11" s="195" t="s">
        <v>280</v>
      </c>
    </row>
    <row r="12" spans="1:5" ht="43.2" x14ac:dyDescent="0.3">
      <c r="A12" s="192">
        <v>23</v>
      </c>
      <c r="B12" s="192" t="s">
        <v>36</v>
      </c>
      <c r="C12" s="193" t="s">
        <v>281</v>
      </c>
      <c r="D12" s="192">
        <v>64529</v>
      </c>
      <c r="E12" s="194" t="s">
        <v>282</v>
      </c>
    </row>
  </sheetData>
  <mergeCells count="10">
    <mergeCell ref="A10:E10"/>
    <mergeCell ref="A7:E7"/>
    <mergeCell ref="A8:E8"/>
    <mergeCell ref="A9:E9"/>
    <mergeCell ref="B1:D1"/>
    <mergeCell ref="A3:B3"/>
    <mergeCell ref="C3:E3"/>
    <mergeCell ref="A4:B5"/>
    <mergeCell ref="C4:E5"/>
    <mergeCell ref="A6:E6"/>
  </mergeCells>
  <hyperlinks>
    <hyperlink ref="E12" r:id="rId1" xr:uid="{00000000-0004-0000-0000-000000000000}"/>
  </hyperlinks>
  <pageMargins left="0.70866141732283472" right="0.70866141732283472" top="0.74803149606299213" bottom="0.74803149606299213" header="0.31496062992125984" footer="0.31496062992125984"/>
  <pageSetup paperSize="9" scale="60" fitToHeight="0" orientation="landscape" r:id="rId2"/>
  <headerFooter>
    <oddFooter>&amp;R&amp;G</oddFooter>
  </headerFooter>
  <drawing r:id="rId3"/>
  <legacyDrawingHF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R46"/>
  <sheetViews>
    <sheetView showGridLines="0" topLeftCell="L1" zoomScale="90" zoomScaleNormal="90" zoomScaleSheetLayoutView="90" workbookViewId="0">
      <pane ySplit="5" topLeftCell="A7" activePane="bottomLeft" state="frozen"/>
      <selection pane="bottomLeft" activeCell="A6" sqref="A6"/>
    </sheetView>
  </sheetViews>
  <sheetFormatPr baseColWidth="10" defaultColWidth="11.44140625" defaultRowHeight="13.8" x14ac:dyDescent="0.25"/>
  <cols>
    <col min="1" max="2" width="20.44140625" style="107" customWidth="1"/>
    <col min="3" max="3" width="41.44140625" style="107" customWidth="1"/>
    <col min="4" max="4" width="11.109375" style="107" customWidth="1"/>
    <col min="5" max="5" width="13.5546875" style="107" customWidth="1"/>
    <col min="6" max="6" width="72.44140625" style="107" customWidth="1"/>
    <col min="7" max="7" width="23.109375" style="107" customWidth="1"/>
    <col min="8" max="8" width="22.5546875" style="107" customWidth="1"/>
    <col min="9" max="9" width="25.44140625" style="107" customWidth="1"/>
    <col min="10" max="10" width="23.88671875" style="107" customWidth="1"/>
    <col min="11" max="11" width="28.44140625" style="107" customWidth="1"/>
    <col min="12" max="12" width="37.109375" style="107" customWidth="1"/>
    <col min="13" max="13" width="38.44140625" style="107" customWidth="1"/>
    <col min="14" max="14" width="16.44140625" style="107" customWidth="1"/>
    <col min="15" max="15" width="17.44140625" style="107" customWidth="1"/>
    <col min="16" max="16" width="23.5546875" style="107" customWidth="1"/>
    <col min="17" max="17" width="24.88671875" style="107" customWidth="1"/>
    <col min="18" max="18" width="13.109375" style="107" customWidth="1"/>
    <col min="19" max="16384" width="11.44140625" style="107"/>
  </cols>
  <sheetData>
    <row r="1" spans="1:18" s="105" customFormat="1" ht="23.4" thickBot="1" x14ac:dyDescent="0.45">
      <c r="A1" s="426"/>
      <c r="B1" s="427"/>
      <c r="C1" s="507" t="s">
        <v>259</v>
      </c>
      <c r="D1" s="507"/>
      <c r="E1" s="507"/>
      <c r="F1" s="507"/>
      <c r="G1" s="507"/>
      <c r="H1" s="507"/>
      <c r="I1" s="507"/>
      <c r="J1" s="507"/>
      <c r="K1" s="507"/>
      <c r="L1" s="507"/>
      <c r="M1" s="507"/>
      <c r="N1" s="507"/>
      <c r="O1" s="507"/>
      <c r="P1" s="507"/>
      <c r="Q1" s="508" t="s">
        <v>257</v>
      </c>
      <c r="R1" s="509"/>
    </row>
    <row r="2" spans="1:18" s="105" customFormat="1" ht="23.4" thickBot="1" x14ac:dyDescent="0.45">
      <c r="C2" s="138"/>
      <c r="D2" s="138"/>
      <c r="E2" s="138"/>
      <c r="F2" s="138"/>
      <c r="G2" s="138"/>
      <c r="H2" s="138"/>
      <c r="I2" s="138"/>
      <c r="J2" s="138"/>
      <c r="K2" s="138"/>
      <c r="L2" s="138"/>
      <c r="M2" s="138"/>
      <c r="N2" s="138"/>
      <c r="O2" s="138"/>
      <c r="P2" s="138"/>
      <c r="Q2" s="139"/>
      <c r="R2" s="140"/>
    </row>
    <row r="3" spans="1:18" s="127" customFormat="1" ht="17.399999999999999" x14ac:dyDescent="0.3">
      <c r="A3" s="487" t="s">
        <v>86</v>
      </c>
      <c r="B3" s="488"/>
      <c r="C3" s="488"/>
      <c r="D3" s="488"/>
      <c r="E3" s="488"/>
      <c r="F3" s="488"/>
      <c r="G3" s="488"/>
      <c r="H3" s="488"/>
      <c r="I3" s="488"/>
      <c r="J3" s="488"/>
      <c r="K3" s="488"/>
      <c r="L3" s="488"/>
      <c r="M3" s="488"/>
      <c r="N3" s="488"/>
      <c r="O3" s="488"/>
      <c r="P3" s="488"/>
      <c r="Q3" s="488"/>
      <c r="R3" s="489"/>
    </row>
    <row r="4" spans="1:18" s="127" customFormat="1" ht="18" thickBot="1" x14ac:dyDescent="0.35">
      <c r="A4" s="490"/>
      <c r="B4" s="491"/>
      <c r="C4" s="491"/>
      <c r="D4" s="491"/>
      <c r="E4" s="491"/>
      <c r="F4" s="491"/>
      <c r="G4" s="491"/>
      <c r="H4" s="491"/>
      <c r="I4" s="491"/>
      <c r="J4" s="491"/>
      <c r="K4" s="491"/>
      <c r="L4" s="491"/>
      <c r="M4" s="491"/>
      <c r="N4" s="491"/>
      <c r="O4" s="491"/>
      <c r="P4" s="491"/>
      <c r="Q4" s="491"/>
      <c r="R4" s="492"/>
    </row>
    <row r="5" spans="1:18" ht="66.599999999999994" thickBot="1" x14ac:dyDescent="0.3">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309" t="s">
        <v>101</v>
      </c>
    </row>
    <row r="6" spans="1:18" ht="220.8" x14ac:dyDescent="0.25">
      <c r="A6" s="206">
        <v>1</v>
      </c>
      <c r="B6" s="220" t="str">
        <f>+VLOOKUP(A6,'[1]IDENTIFICACIÓN DEL RC'!$A$6:$E$34,2,0)</f>
        <v>Acceso y Fortalecimiento a la Justicia</v>
      </c>
      <c r="C6" s="215" t="str">
        <f>+VLOOKUP('CONTROL DEL RC_SEGUIMIENTO'!A6,'[1]IDENTIFICACIÓN DEL RC'!$A$6:$E$34,4,0)</f>
        <v>Posibilidad de Registro de información errada en los informes de procesos vinculados al PDJJR (Programa de Justicia Juvenil Restaurativa)</v>
      </c>
      <c r="D6" s="220">
        <v>1</v>
      </c>
      <c r="E6" s="220" t="s">
        <v>102</v>
      </c>
      <c r="F6" s="220" t="s">
        <v>579</v>
      </c>
      <c r="G6" s="214" t="s">
        <v>103</v>
      </c>
      <c r="H6" s="214" t="s">
        <v>104</v>
      </c>
      <c r="I6" s="214" t="s">
        <v>105</v>
      </c>
      <c r="J6" s="220" t="s">
        <v>106</v>
      </c>
      <c r="K6" s="214" t="s">
        <v>107</v>
      </c>
      <c r="L6" s="214" t="s">
        <v>108</v>
      </c>
      <c r="M6" s="214" t="s">
        <v>109</v>
      </c>
      <c r="N6" s="214">
        <f>SUM(IF(G6="Preventivo",15,IF(G6="Detectivo",10,0)),
IF(H6="Asignado",15,0),
IF(I6="Adecuado",15,0),
IF(J6="Completa",10,IF(J6="Incompleta",5,0)),
IF(K6="Confiable",15,0),
IF(L6="SI",15,0),
IF(M6="Oportuna",15,0))</f>
        <v>100</v>
      </c>
      <c r="O6" s="214" t="str">
        <f>IF(N6&gt;=96,"Fuerte",IF(AND(N6&gt;=85,N6&lt;96),"Moderado",IF(AND(N6&lt;=84,N6&gt;=0),"Debil","")))</f>
        <v>Fuerte</v>
      </c>
      <c r="P6" s="214" t="s">
        <v>110</v>
      </c>
      <c r="Q6" s="220"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342" t="str">
        <f>IF(Q6="Fuerte","No","SI")</f>
        <v>No</v>
      </c>
    </row>
    <row r="7" spans="1:18" ht="124.2" x14ac:dyDescent="0.25">
      <c r="A7" s="118">
        <v>2</v>
      </c>
      <c r="B7" s="113" t="str">
        <f>+VLOOKUP(A7,'[1]IDENTIFICACIÓN DEL RC'!$A$6:$E$34,2,0)</f>
        <v>Acceso y Fortalecimiento a la Justicia</v>
      </c>
      <c r="C7" s="229" t="str">
        <f>+VLOOKUP('CONTROL DEL RC_SEGUIMIENTO'!A7,'[1]IDENTIFICACIÓN DEL RC'!$A$6:$E$34,4,0)</f>
        <v>Posibilidad de actuaciones inadecuadas por parte de funcionarios y colaboradores de la Dirección de Acceso a la Justicia por el recibimiento de dadivas</v>
      </c>
      <c r="D7" s="113">
        <v>1</v>
      </c>
      <c r="E7" s="113" t="s">
        <v>102</v>
      </c>
      <c r="F7" s="113" t="s">
        <v>580</v>
      </c>
      <c r="G7" s="112" t="s">
        <v>103</v>
      </c>
      <c r="H7" s="112" t="s">
        <v>104</v>
      </c>
      <c r="I7" s="112" t="s">
        <v>105</v>
      </c>
      <c r="J7" s="113" t="s">
        <v>106</v>
      </c>
      <c r="K7" s="112" t="s">
        <v>107</v>
      </c>
      <c r="L7" s="112" t="s">
        <v>108</v>
      </c>
      <c r="M7" s="112" t="s">
        <v>109</v>
      </c>
      <c r="N7" s="112">
        <f t="shared" ref="N7:N46" si="0">SUM(IF(G7="Preventivo",15,IF(G7="Detectivo",10,0)),
IF(H7="Asignado",15,0),
IF(I7="Adecuado",15,0),
IF(J7="Completa",10,IF(J7="Incompleta",5,0)),
IF(K7="Confiable",15,0),
IF(L7="SI",15,0),
IF(M7="Oportuna",15,0))</f>
        <v>100</v>
      </c>
      <c r="O7" s="112" t="str">
        <f t="shared" ref="O7:O46" si="1">IF(N7&gt;=96,"Fuerte",IF(AND(N7&gt;=85,N7&lt;96),"Moderado",IF(AND(N7&lt;=84,N7&gt;=0),"Debil","")))</f>
        <v>Fuerte</v>
      </c>
      <c r="P7" s="112" t="s">
        <v>110</v>
      </c>
      <c r="Q7" s="113"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343" t="str">
        <f t="shared" ref="R7:R46" si="3">IF(Q7="Fuerte","No","SI")</f>
        <v>No</v>
      </c>
    </row>
    <row r="8" spans="1:18" ht="96.6" x14ac:dyDescent="0.25">
      <c r="A8" s="118">
        <v>2</v>
      </c>
      <c r="B8" s="113" t="str">
        <f>+VLOOKUP(A8,'[1]IDENTIFICACIÓN DEL RC'!$A$6:$E$34,2,0)</f>
        <v>Acceso y Fortalecimiento a la Justicia</v>
      </c>
      <c r="C8" s="229" t="str">
        <f>+VLOOKUP('CONTROL DEL RC_SEGUIMIENTO'!A8,'[1]IDENTIFICACIÓN DEL RC'!$A$6:$E$34,4,0)</f>
        <v>Posibilidad de actuaciones inadecuadas por parte de funcionarios y colaboradores de la Dirección de Acceso a la Justicia por el recibimiento de dadivas</v>
      </c>
      <c r="D8" s="113">
        <v>2</v>
      </c>
      <c r="E8" s="113" t="s">
        <v>102</v>
      </c>
      <c r="F8" s="113" t="s">
        <v>581</v>
      </c>
      <c r="G8" s="112" t="s">
        <v>103</v>
      </c>
      <c r="H8" s="112" t="s">
        <v>104</v>
      </c>
      <c r="I8" s="112" t="s">
        <v>105</v>
      </c>
      <c r="J8" s="113" t="s">
        <v>106</v>
      </c>
      <c r="K8" s="112" t="s">
        <v>107</v>
      </c>
      <c r="L8" s="112" t="s">
        <v>108</v>
      </c>
      <c r="M8" s="112" t="s">
        <v>109</v>
      </c>
      <c r="N8" s="112">
        <f t="shared" si="0"/>
        <v>100</v>
      </c>
      <c r="O8" s="112" t="str">
        <f t="shared" si="1"/>
        <v>Fuerte</v>
      </c>
      <c r="P8" s="112" t="s">
        <v>110</v>
      </c>
      <c r="Q8" s="113" t="str">
        <f t="shared" si="2"/>
        <v>Fuerte</v>
      </c>
      <c r="R8" s="343" t="str">
        <f t="shared" si="3"/>
        <v>No</v>
      </c>
    </row>
    <row r="9" spans="1:18" ht="124.2" x14ac:dyDescent="0.25">
      <c r="A9" s="118">
        <v>3</v>
      </c>
      <c r="B9" s="113" t="str">
        <f>+VLOOKUP(A9,'[1]IDENTIFICACIÓN DEL RC'!$A$6:$E$34,2,0)</f>
        <v>Acceso y Fortalecimiento a la Justicia</v>
      </c>
      <c r="C9" s="229" t="str">
        <f>+VLOOKUP('CONTROL DEL RC_SEGUIMIENTO'!A9,'[1]IDENTIFICACIÓN DEL RC'!$A$6:$E$34,4,0)</f>
        <v>Posibilidad de presentar Inconsistencias en los reportes relacionados al Plan de Acción a la Justicia</v>
      </c>
      <c r="D9" s="113">
        <v>1</v>
      </c>
      <c r="E9" s="113" t="s">
        <v>102</v>
      </c>
      <c r="F9" s="113" t="s">
        <v>582</v>
      </c>
      <c r="G9" s="112" t="s">
        <v>103</v>
      </c>
      <c r="H9" s="112" t="s">
        <v>104</v>
      </c>
      <c r="I9" s="112" t="s">
        <v>105</v>
      </c>
      <c r="J9" s="113" t="s">
        <v>106</v>
      </c>
      <c r="K9" s="112" t="s">
        <v>107</v>
      </c>
      <c r="L9" s="112" t="s">
        <v>108</v>
      </c>
      <c r="M9" s="112" t="s">
        <v>109</v>
      </c>
      <c r="N9" s="112">
        <f t="shared" si="0"/>
        <v>100</v>
      </c>
      <c r="O9" s="112" t="str">
        <f t="shared" si="1"/>
        <v>Fuerte</v>
      </c>
      <c r="P9" s="112" t="s">
        <v>110</v>
      </c>
      <c r="Q9" s="113" t="str">
        <f t="shared" si="2"/>
        <v>Fuerte</v>
      </c>
      <c r="R9" s="343" t="str">
        <f t="shared" si="3"/>
        <v>No</v>
      </c>
    </row>
    <row r="10" spans="1:18" ht="193.8" x14ac:dyDescent="0.25">
      <c r="A10" s="118">
        <v>4</v>
      </c>
      <c r="B10" s="113" t="str">
        <f>+VLOOKUP(A10,'[1]IDENTIFICACIÓN DEL RC'!$A$6:$E$34,2,0)</f>
        <v>Gestión Integral a las Personas Privadas de la Libertad -PPL-</v>
      </c>
      <c r="C10" s="229" t="str">
        <f>+VLOOKUP('CONTROL DEL RC_SEGUIMIENTO'!A10,'[1]IDENTIFICACIÓN DEL RC'!$A$6:$E$34,4,0)</f>
        <v>Posibilidad de Beneficio a particulares o a terceros derivados de trámites en procesos de Atención Integral (alimentación, servicios de salud, dotación de elementos básicos, ingreso a programas de Atención Social y actividades validas de redención de pena).</v>
      </c>
      <c r="D10" s="113">
        <v>1</v>
      </c>
      <c r="E10" s="113" t="s">
        <v>102</v>
      </c>
      <c r="F10" s="344" t="s">
        <v>698</v>
      </c>
      <c r="G10" s="112" t="s">
        <v>103</v>
      </c>
      <c r="H10" s="112" t="s">
        <v>104</v>
      </c>
      <c r="I10" s="112" t="s">
        <v>105</v>
      </c>
      <c r="J10" s="113" t="s">
        <v>106</v>
      </c>
      <c r="K10" s="112" t="s">
        <v>107</v>
      </c>
      <c r="L10" s="112" t="s">
        <v>108</v>
      </c>
      <c r="M10" s="112" t="s">
        <v>109</v>
      </c>
      <c r="N10" s="112">
        <f t="shared" si="0"/>
        <v>100</v>
      </c>
      <c r="O10" s="112" t="str">
        <f t="shared" si="1"/>
        <v>Fuerte</v>
      </c>
      <c r="P10" s="112" t="s">
        <v>110</v>
      </c>
      <c r="Q10" s="113" t="str">
        <f t="shared" si="2"/>
        <v>Fuerte</v>
      </c>
      <c r="R10" s="343" t="str">
        <f t="shared" si="3"/>
        <v>No</v>
      </c>
    </row>
    <row r="11" spans="1:18" ht="79.8" x14ac:dyDescent="0.25">
      <c r="A11" s="118">
        <v>5</v>
      </c>
      <c r="B11" s="113" t="str">
        <f>+VLOOKUP(A11,'[1]IDENTIFICACIÓN DEL RC'!$A$6:$E$34,2,0)</f>
        <v>Gestión Integral a las Personas Privadas de la Libertad -PPL-</v>
      </c>
      <c r="C11" s="229" t="str">
        <f>+VLOOKUP('CONTROL DEL RC_SEGUIMIENTO'!A11,'[1]IDENTIFICACIÓN DEL RC'!$A$6:$E$34,4,0)</f>
        <v>Posibilidad de Beneficio a particulares o a terceros derivados de la Custodia y Vigilancia a las PPL</v>
      </c>
      <c r="D11" s="113">
        <v>1</v>
      </c>
      <c r="E11" s="113" t="s">
        <v>102</v>
      </c>
      <c r="F11" s="344" t="s">
        <v>583</v>
      </c>
      <c r="G11" s="112" t="s">
        <v>103</v>
      </c>
      <c r="H11" s="112" t="s">
        <v>104</v>
      </c>
      <c r="I11" s="112" t="s">
        <v>105</v>
      </c>
      <c r="J11" s="113" t="s">
        <v>106</v>
      </c>
      <c r="K11" s="112" t="s">
        <v>107</v>
      </c>
      <c r="L11" s="112" t="s">
        <v>108</v>
      </c>
      <c r="M11" s="112" t="s">
        <v>109</v>
      </c>
      <c r="N11" s="112">
        <f t="shared" si="0"/>
        <v>100</v>
      </c>
      <c r="O11" s="112" t="str">
        <f t="shared" si="1"/>
        <v>Fuerte</v>
      </c>
      <c r="P11" s="112" t="s">
        <v>110</v>
      </c>
      <c r="Q11" s="113" t="str">
        <f t="shared" si="2"/>
        <v>Fuerte</v>
      </c>
      <c r="R11" s="343" t="str">
        <f t="shared" si="3"/>
        <v>No</v>
      </c>
    </row>
    <row r="12" spans="1:18" ht="114" x14ac:dyDescent="0.25">
      <c r="A12" s="118">
        <v>6</v>
      </c>
      <c r="B12" s="113" t="str">
        <f>+VLOOKUP(A12,'[1]IDENTIFICACIÓN DEL RC'!$A$6:$E$34,2,0)</f>
        <v>Gestión Integral a las Personas Privadas de la Libertad -PPL-</v>
      </c>
      <c r="C12" s="229" t="str">
        <f>+VLOOKUP('CONTROL DEL RC_SEGUIMIENTO'!A12,'[1]IDENTIFICACIÓN DEL RC'!$A$6:$E$34,4,0)</f>
        <v>Posibilidad de Beneficio a particulares o a terceros derivados de los trámites Jurídicos</v>
      </c>
      <c r="D12" s="113">
        <v>1</v>
      </c>
      <c r="E12" s="113" t="s">
        <v>102</v>
      </c>
      <c r="F12" s="344" t="s">
        <v>699</v>
      </c>
      <c r="G12" s="112" t="s">
        <v>103</v>
      </c>
      <c r="H12" s="112" t="s">
        <v>104</v>
      </c>
      <c r="I12" s="112" t="s">
        <v>105</v>
      </c>
      <c r="J12" s="113" t="s">
        <v>106</v>
      </c>
      <c r="K12" s="112" t="s">
        <v>107</v>
      </c>
      <c r="L12" s="112" t="s">
        <v>108</v>
      </c>
      <c r="M12" s="112" t="s">
        <v>109</v>
      </c>
      <c r="N12" s="112">
        <f t="shared" si="0"/>
        <v>100</v>
      </c>
      <c r="O12" s="112" t="str">
        <f t="shared" si="1"/>
        <v>Fuerte</v>
      </c>
      <c r="P12" s="112" t="s">
        <v>110</v>
      </c>
      <c r="Q12" s="113" t="str">
        <f t="shared" si="2"/>
        <v>Fuerte</v>
      </c>
      <c r="R12" s="343" t="str">
        <f t="shared" si="3"/>
        <v>No</v>
      </c>
    </row>
    <row r="13" spans="1:18" ht="207" x14ac:dyDescent="0.25">
      <c r="A13" s="118">
        <v>7</v>
      </c>
      <c r="B13" s="113" t="str">
        <f>+VLOOKUP(A13,'[1]IDENTIFICACIÓN DEL RC'!$A$6:$E$34,2,0)</f>
        <v>Control Disciplinario</v>
      </c>
      <c r="C13" s="229" t="str">
        <f>+VLOOKUP('CONTROL DEL RC_SEGUIMIENTO'!A13,'[1]IDENTIFICACIÓN DEL RC'!$A$6:$E$34,4,0)</f>
        <v>Posibilidad de desviaciones en las Investigaciones originadas por prácticas indebidas</v>
      </c>
      <c r="D13" s="113">
        <v>1</v>
      </c>
      <c r="E13" s="113" t="s">
        <v>102</v>
      </c>
      <c r="F13" s="113" t="s">
        <v>584</v>
      </c>
      <c r="G13" s="112" t="s">
        <v>103</v>
      </c>
      <c r="H13" s="112" t="s">
        <v>104</v>
      </c>
      <c r="I13" s="112" t="s">
        <v>105</v>
      </c>
      <c r="J13" s="113" t="s">
        <v>106</v>
      </c>
      <c r="K13" s="112" t="s">
        <v>107</v>
      </c>
      <c r="L13" s="112" t="s">
        <v>108</v>
      </c>
      <c r="M13" s="112" t="s">
        <v>109</v>
      </c>
      <c r="N13" s="112">
        <f t="shared" si="0"/>
        <v>100</v>
      </c>
      <c r="O13" s="112" t="str">
        <f t="shared" si="1"/>
        <v>Fuerte</v>
      </c>
      <c r="P13" s="112" t="s">
        <v>110</v>
      </c>
      <c r="Q13" s="113" t="str">
        <f t="shared" si="2"/>
        <v>Fuerte</v>
      </c>
      <c r="R13" s="343" t="str">
        <f t="shared" si="3"/>
        <v>No</v>
      </c>
    </row>
    <row r="14" spans="1:18" ht="151.80000000000001" x14ac:dyDescent="0.25">
      <c r="A14" s="118">
        <v>8</v>
      </c>
      <c r="B14" s="113" t="str">
        <f>+VLOOKUP(A14,'[1]IDENTIFICACIÓN DEL RC'!$A$6:$E$34,2,0)</f>
        <v>Administración de Bienes Muebles e Inmuebles para el Fortalecimiento de las Capacidades Operativas</v>
      </c>
      <c r="C14" s="229" t="str">
        <f>+VLOOKUP('CONTROL DEL RC_SEGUIMIENTO'!A14,'[1]IDENTIFICACIÓN DEL RC'!$A$6:$E$34,4,0)</f>
        <v>Posibilidad de suministro de combustible por parte de los proveedores a vehículos que no son de propiedad o no están a cargo de la SDSCJ para beneficio propio o de terceros</v>
      </c>
      <c r="D14" s="113">
        <v>1</v>
      </c>
      <c r="E14" s="113" t="s">
        <v>102</v>
      </c>
      <c r="F14" s="113" t="s">
        <v>700</v>
      </c>
      <c r="G14" s="112" t="s">
        <v>103</v>
      </c>
      <c r="H14" s="112" t="s">
        <v>104</v>
      </c>
      <c r="I14" s="112" t="s">
        <v>105</v>
      </c>
      <c r="J14" s="113" t="s">
        <v>106</v>
      </c>
      <c r="K14" s="112" t="s">
        <v>107</v>
      </c>
      <c r="L14" s="112" t="s">
        <v>108</v>
      </c>
      <c r="M14" s="112" t="s">
        <v>109</v>
      </c>
      <c r="N14" s="112">
        <f t="shared" si="0"/>
        <v>100</v>
      </c>
      <c r="O14" s="112" t="str">
        <f t="shared" si="1"/>
        <v>Fuerte</v>
      </c>
      <c r="P14" s="112" t="s">
        <v>110</v>
      </c>
      <c r="Q14" s="113" t="str">
        <f t="shared" si="2"/>
        <v>Fuerte</v>
      </c>
      <c r="R14" s="343" t="str">
        <f t="shared" si="3"/>
        <v>No</v>
      </c>
    </row>
    <row r="15" spans="1:18" ht="138" x14ac:dyDescent="0.25">
      <c r="A15" s="118">
        <v>8</v>
      </c>
      <c r="B15" s="113" t="str">
        <f>+VLOOKUP(A15,'[1]IDENTIFICACIÓN DEL RC'!$A$6:$E$34,2,0)</f>
        <v>Administración de Bienes Muebles e Inmuebles para el Fortalecimiento de las Capacidades Operativas</v>
      </c>
      <c r="C15" s="229" t="str">
        <f>+VLOOKUP('CONTROL DEL RC_SEGUIMIENTO'!A15,'[1]IDENTIFICACIÓN DEL RC'!$A$6:$E$34,4,0)</f>
        <v>Posibilidad de suministro de combustible por parte de los proveedores a vehículos que no son de propiedad o no están a cargo de la SDSCJ para beneficio propio o de terceros</v>
      </c>
      <c r="D15" s="113">
        <v>2</v>
      </c>
      <c r="E15" s="113" t="s">
        <v>102</v>
      </c>
      <c r="F15" s="113" t="s">
        <v>641</v>
      </c>
      <c r="G15" s="112" t="s">
        <v>166</v>
      </c>
      <c r="H15" s="112" t="s">
        <v>104</v>
      </c>
      <c r="I15" s="112" t="s">
        <v>105</v>
      </c>
      <c r="J15" s="113" t="s">
        <v>106</v>
      </c>
      <c r="K15" s="112" t="s">
        <v>107</v>
      </c>
      <c r="L15" s="112" t="s">
        <v>108</v>
      </c>
      <c r="M15" s="112" t="s">
        <v>109</v>
      </c>
      <c r="N15" s="112">
        <f t="shared" si="0"/>
        <v>95</v>
      </c>
      <c r="O15" s="112" t="str">
        <f t="shared" si="1"/>
        <v>Moderado</v>
      </c>
      <c r="P15" s="112" t="s">
        <v>110</v>
      </c>
      <c r="Q15" s="113" t="str">
        <f t="shared" si="2"/>
        <v>Moderado</v>
      </c>
      <c r="R15" s="343" t="str">
        <f t="shared" si="3"/>
        <v>SI</v>
      </c>
    </row>
    <row r="16" spans="1:18" ht="138" x14ac:dyDescent="0.25">
      <c r="A16" s="118">
        <v>8</v>
      </c>
      <c r="B16" s="113" t="str">
        <f>+VLOOKUP(A16,'[1]IDENTIFICACIÓN DEL RC'!$A$6:$E$34,2,0)</f>
        <v>Administración de Bienes Muebles e Inmuebles para el Fortalecimiento de las Capacidades Operativas</v>
      </c>
      <c r="C16" s="229" t="str">
        <f>+VLOOKUP('CONTROL DEL RC_SEGUIMIENTO'!A16,'[1]IDENTIFICACIÓN DEL RC'!$A$6:$E$34,4,0)</f>
        <v>Posibilidad de suministro de combustible por parte de los proveedores a vehículos que no son de propiedad o no están a cargo de la SDSCJ para beneficio propio o de terceros</v>
      </c>
      <c r="D16" s="113">
        <v>3</v>
      </c>
      <c r="E16" s="113" t="s">
        <v>102</v>
      </c>
      <c r="F16" s="113" t="s">
        <v>585</v>
      </c>
      <c r="G16" s="112" t="s">
        <v>166</v>
      </c>
      <c r="H16" s="112" t="s">
        <v>104</v>
      </c>
      <c r="I16" s="112" t="s">
        <v>105</v>
      </c>
      <c r="J16" s="113" t="s">
        <v>106</v>
      </c>
      <c r="K16" s="112" t="s">
        <v>107</v>
      </c>
      <c r="L16" s="112" t="s">
        <v>108</v>
      </c>
      <c r="M16" s="112" t="s">
        <v>109</v>
      </c>
      <c r="N16" s="112">
        <f t="shared" si="0"/>
        <v>95</v>
      </c>
      <c r="O16" s="112" t="str">
        <f t="shared" si="1"/>
        <v>Moderado</v>
      </c>
      <c r="P16" s="112" t="s">
        <v>110</v>
      </c>
      <c r="Q16" s="113" t="str">
        <f t="shared" si="2"/>
        <v>Moderado</v>
      </c>
      <c r="R16" s="343" t="str">
        <f t="shared" si="3"/>
        <v>SI</v>
      </c>
    </row>
    <row r="17" spans="1:18" ht="165.6" x14ac:dyDescent="0.25">
      <c r="A17" s="118">
        <v>9</v>
      </c>
      <c r="B17" s="113" t="str">
        <f>+VLOOKUP(A17,'[1]IDENTIFICACIÓN DEL RC'!$A$6:$E$34,2,0)</f>
        <v>Gestión de Comunicaciones Estratégicas</v>
      </c>
      <c r="C17" s="229" t="str">
        <f>+VLOOKUP('CONTROL DEL RC_SEGUIMIENTO'!A17,'[1]IDENTIFICACIÓN DEL RC'!$A$6:$E$34,4,0)</f>
        <v>Posibilidad de Filtración o manejo inadecuado de información por parte de funcionarios de la entidad.</v>
      </c>
      <c r="D17" s="113">
        <v>1</v>
      </c>
      <c r="E17" s="113" t="s">
        <v>102</v>
      </c>
      <c r="F17" s="113" t="s">
        <v>586</v>
      </c>
      <c r="G17" s="112" t="s">
        <v>103</v>
      </c>
      <c r="H17" s="112" t="s">
        <v>104</v>
      </c>
      <c r="I17" s="112" t="s">
        <v>105</v>
      </c>
      <c r="J17" s="113" t="s">
        <v>106</v>
      </c>
      <c r="K17" s="112" t="s">
        <v>107</v>
      </c>
      <c r="L17" s="112" t="s">
        <v>108</v>
      </c>
      <c r="M17" s="112" t="s">
        <v>109</v>
      </c>
      <c r="N17" s="112">
        <f t="shared" si="0"/>
        <v>100</v>
      </c>
      <c r="O17" s="112" t="str">
        <f t="shared" si="1"/>
        <v>Fuerte</v>
      </c>
      <c r="P17" s="112" t="s">
        <v>110</v>
      </c>
      <c r="Q17" s="113" t="str">
        <f t="shared" si="2"/>
        <v>Fuerte</v>
      </c>
      <c r="R17" s="343" t="str">
        <f t="shared" si="3"/>
        <v>No</v>
      </c>
    </row>
    <row r="18" spans="1:18" ht="82.8" x14ac:dyDescent="0.25">
      <c r="A18" s="118">
        <v>9</v>
      </c>
      <c r="B18" s="113" t="str">
        <f>+VLOOKUP(A18,'[1]IDENTIFICACIÓN DEL RC'!$A$6:$E$34,2,0)</f>
        <v>Gestión de Comunicaciones Estratégicas</v>
      </c>
      <c r="C18" s="229" t="str">
        <f>+VLOOKUP('CONTROL DEL RC_SEGUIMIENTO'!A18,'[1]IDENTIFICACIÓN DEL RC'!$A$6:$E$34,4,0)</f>
        <v>Posibilidad de Filtración o manejo inadecuado de información por parte de funcionarios de la entidad.</v>
      </c>
      <c r="D18" s="113">
        <v>2</v>
      </c>
      <c r="E18" s="113" t="s">
        <v>102</v>
      </c>
      <c r="F18" s="113" t="s">
        <v>701</v>
      </c>
      <c r="G18" s="112" t="s">
        <v>103</v>
      </c>
      <c r="H18" s="112" t="s">
        <v>104</v>
      </c>
      <c r="I18" s="112" t="s">
        <v>105</v>
      </c>
      <c r="J18" s="113" t="s">
        <v>106</v>
      </c>
      <c r="K18" s="112" t="s">
        <v>107</v>
      </c>
      <c r="L18" s="112" t="s">
        <v>108</v>
      </c>
      <c r="M18" s="112" t="s">
        <v>109</v>
      </c>
      <c r="N18" s="112">
        <f t="shared" si="0"/>
        <v>100</v>
      </c>
      <c r="O18" s="112" t="str">
        <f t="shared" si="1"/>
        <v>Fuerte</v>
      </c>
      <c r="P18" s="112" t="s">
        <v>110</v>
      </c>
      <c r="Q18" s="113" t="str">
        <f t="shared" si="2"/>
        <v>Fuerte</v>
      </c>
      <c r="R18" s="343" t="str">
        <f t="shared" si="3"/>
        <v>No</v>
      </c>
    </row>
    <row r="19" spans="1:18" ht="151.80000000000001" x14ac:dyDescent="0.25">
      <c r="A19" s="118">
        <v>10</v>
      </c>
      <c r="B19" s="113" t="str">
        <f>+VLOOKUP(A19,'[1]IDENTIFICACIÓN DEL RC'!$A$6:$E$34,2,0)</f>
        <v>Gestión de Emergencias</v>
      </c>
      <c r="C19" s="229" t="str">
        <f>+VLOOKUP('CONTROL DEL RC_SEGUIMIENTO'!A19,'[1]IDENTIFICACIÓN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13">
        <v>1</v>
      </c>
      <c r="E19" s="113" t="s">
        <v>102</v>
      </c>
      <c r="F19" s="113" t="s">
        <v>587</v>
      </c>
      <c r="G19" s="112" t="s">
        <v>103</v>
      </c>
      <c r="H19" s="112" t="s">
        <v>104</v>
      </c>
      <c r="I19" s="112" t="s">
        <v>105</v>
      </c>
      <c r="J19" s="113" t="s">
        <v>106</v>
      </c>
      <c r="K19" s="112" t="s">
        <v>107</v>
      </c>
      <c r="L19" s="112" t="s">
        <v>108</v>
      </c>
      <c r="M19" s="112" t="s">
        <v>109</v>
      </c>
      <c r="N19" s="112">
        <f t="shared" si="0"/>
        <v>100</v>
      </c>
      <c r="O19" s="112" t="str">
        <f t="shared" si="1"/>
        <v>Fuerte</v>
      </c>
      <c r="P19" s="112" t="s">
        <v>110</v>
      </c>
      <c r="Q19" s="113" t="str">
        <f t="shared" si="2"/>
        <v>Fuerte</v>
      </c>
      <c r="R19" s="343" t="str">
        <f t="shared" si="3"/>
        <v>No</v>
      </c>
    </row>
    <row r="20" spans="1:18" ht="179.4" x14ac:dyDescent="0.25">
      <c r="A20" s="118">
        <v>10</v>
      </c>
      <c r="B20" s="113" t="str">
        <f>+VLOOKUP(A20,'[1]IDENTIFICACIÓN DEL RC'!$A$6:$E$34,2,0)</f>
        <v>Gestión de Emergencias</v>
      </c>
      <c r="C20" s="229" t="str">
        <f>+VLOOKUP('CONTROL DEL RC_SEGUIMIENTO'!A20,'[1]IDENTIFICACIÓN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13">
        <v>2</v>
      </c>
      <c r="E20" s="113" t="s">
        <v>102</v>
      </c>
      <c r="F20" s="113" t="s">
        <v>588</v>
      </c>
      <c r="G20" s="112" t="s">
        <v>103</v>
      </c>
      <c r="H20" s="112" t="s">
        <v>104</v>
      </c>
      <c r="I20" s="112" t="s">
        <v>105</v>
      </c>
      <c r="J20" s="113" t="s">
        <v>106</v>
      </c>
      <c r="K20" s="112" t="s">
        <v>107</v>
      </c>
      <c r="L20" s="112" t="s">
        <v>108</v>
      </c>
      <c r="M20" s="112" t="s">
        <v>109</v>
      </c>
      <c r="N20" s="112">
        <f t="shared" si="0"/>
        <v>100</v>
      </c>
      <c r="O20" s="112" t="str">
        <f t="shared" si="1"/>
        <v>Fuerte</v>
      </c>
      <c r="P20" s="112" t="s">
        <v>110</v>
      </c>
      <c r="Q20" s="113" t="str">
        <f t="shared" si="2"/>
        <v>Fuerte</v>
      </c>
      <c r="R20" s="343" t="str">
        <f t="shared" si="3"/>
        <v>No</v>
      </c>
    </row>
    <row r="21" spans="1:18" ht="138" x14ac:dyDescent="0.25">
      <c r="A21" s="118">
        <v>10</v>
      </c>
      <c r="B21" s="113" t="str">
        <f>+VLOOKUP(A21,'[1]IDENTIFICACIÓN DEL RC'!$A$6:$E$34,2,0)</f>
        <v>Gestión de Emergencias</v>
      </c>
      <c r="C21" s="229" t="str">
        <f>+VLOOKUP('CONTROL DEL RC_SEGUIMIENTO'!A21,'[1]IDENTIFICACIÓN DEL RC'!$A$6:$E$34,4,0)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13">
        <v>3</v>
      </c>
      <c r="E21" s="113" t="s">
        <v>102</v>
      </c>
      <c r="F21" s="113" t="s">
        <v>589</v>
      </c>
      <c r="G21" s="112" t="s">
        <v>166</v>
      </c>
      <c r="H21" s="112" t="s">
        <v>104</v>
      </c>
      <c r="I21" s="112" t="s">
        <v>105</v>
      </c>
      <c r="J21" s="113" t="s">
        <v>106</v>
      </c>
      <c r="K21" s="112" t="s">
        <v>107</v>
      </c>
      <c r="L21" s="112" t="s">
        <v>108</v>
      </c>
      <c r="M21" s="112" t="s">
        <v>109</v>
      </c>
      <c r="N21" s="112">
        <f t="shared" si="0"/>
        <v>95</v>
      </c>
      <c r="O21" s="112" t="str">
        <f t="shared" si="1"/>
        <v>Moderado</v>
      </c>
      <c r="P21" s="112" t="s">
        <v>110</v>
      </c>
      <c r="Q21" s="113" t="str">
        <f t="shared" si="2"/>
        <v>Moderado</v>
      </c>
      <c r="R21" s="343" t="str">
        <f t="shared" si="3"/>
        <v>SI</v>
      </c>
    </row>
    <row r="22" spans="1:18" ht="110.4" x14ac:dyDescent="0.25">
      <c r="A22" s="118">
        <v>11</v>
      </c>
      <c r="B22" s="113" t="str">
        <f>+VLOOKUP(A22,'[1]IDENTIFICACIÓN DEL RC'!$A$6:$E$34,2,0)</f>
        <v>Gestión Documental</v>
      </c>
      <c r="C22" s="229" t="str">
        <f>+VLOOKUP('CONTROL DEL RC_SEGUIMIENTO'!A22,'[1]IDENTIFICACIÓN DEL RC'!$A$6:$E$34,4,0)</f>
        <v>Posibilidad de Pérdida o extravió documental por parte de un servidor que, aprovechando su posición frente a un recurso público, privilegia a un tercero con información para su beneficio.</v>
      </c>
      <c r="D22" s="113">
        <v>1</v>
      </c>
      <c r="E22" s="113" t="s">
        <v>102</v>
      </c>
      <c r="F22" s="113" t="s">
        <v>590</v>
      </c>
      <c r="G22" s="112" t="s">
        <v>103</v>
      </c>
      <c r="H22" s="112" t="s">
        <v>104</v>
      </c>
      <c r="I22" s="112" t="s">
        <v>105</v>
      </c>
      <c r="J22" s="113" t="s">
        <v>106</v>
      </c>
      <c r="K22" s="112" t="s">
        <v>107</v>
      </c>
      <c r="L22" s="112" t="s">
        <v>108</v>
      </c>
      <c r="M22" s="112" t="s">
        <v>109</v>
      </c>
      <c r="N22" s="112">
        <f t="shared" si="0"/>
        <v>100</v>
      </c>
      <c r="O22" s="112" t="str">
        <f t="shared" si="1"/>
        <v>Fuerte</v>
      </c>
      <c r="P22" s="112" t="s">
        <v>110</v>
      </c>
      <c r="Q22" s="113" t="str">
        <f t="shared" si="2"/>
        <v>Fuerte</v>
      </c>
      <c r="R22" s="343" t="str">
        <f t="shared" si="3"/>
        <v>No</v>
      </c>
    </row>
    <row r="23" spans="1:18" ht="110.4" x14ac:dyDescent="0.25">
      <c r="A23" s="118">
        <v>11</v>
      </c>
      <c r="B23" s="113" t="str">
        <f>+VLOOKUP(A23,'[1]IDENTIFICACIÓN DEL RC'!$A$6:$E$34,2,0)</f>
        <v>Gestión Documental</v>
      </c>
      <c r="C23" s="229" t="str">
        <f>+VLOOKUP('CONTROL DEL RC_SEGUIMIENTO'!A23,'[1]IDENTIFICACIÓN DEL RC'!$A$6:$E$34,4,0)</f>
        <v>Posibilidad de Pérdida o extravió documental por parte de un servidor que, aprovechando su posición frente a un recurso público, privilegia a un tercero con información para su beneficio.</v>
      </c>
      <c r="D23" s="113">
        <v>2</v>
      </c>
      <c r="E23" s="113" t="s">
        <v>102</v>
      </c>
      <c r="F23" s="113" t="s">
        <v>591</v>
      </c>
      <c r="G23" s="112" t="s">
        <v>166</v>
      </c>
      <c r="H23" s="112" t="s">
        <v>104</v>
      </c>
      <c r="I23" s="112" t="s">
        <v>105</v>
      </c>
      <c r="J23" s="113" t="s">
        <v>106</v>
      </c>
      <c r="K23" s="112" t="s">
        <v>107</v>
      </c>
      <c r="L23" s="112" t="s">
        <v>108</v>
      </c>
      <c r="M23" s="112" t="s">
        <v>109</v>
      </c>
      <c r="N23" s="112">
        <f t="shared" si="0"/>
        <v>95</v>
      </c>
      <c r="O23" s="112" t="str">
        <f t="shared" si="1"/>
        <v>Moderado</v>
      </c>
      <c r="P23" s="112" t="s">
        <v>110</v>
      </c>
      <c r="Q23" s="113" t="str">
        <f t="shared" si="2"/>
        <v>Moderado</v>
      </c>
      <c r="R23" s="343" t="str">
        <f t="shared" si="3"/>
        <v>SI</v>
      </c>
    </row>
    <row r="24" spans="1:18" ht="82.8" x14ac:dyDescent="0.25">
      <c r="A24" s="118">
        <v>11</v>
      </c>
      <c r="B24" s="113" t="str">
        <f>+VLOOKUP(A24,'[1]IDENTIFICACIÓN DEL RC'!$A$6:$E$34,2,0)</f>
        <v>Gestión Documental</v>
      </c>
      <c r="C24" s="229" t="str">
        <f>+VLOOKUP('CONTROL DEL RC_SEGUIMIENTO'!A24,'[1]IDENTIFICACIÓN DEL RC'!$A$6:$E$34,4,0)</f>
        <v>Posibilidad de Pérdida o extravió documental por parte de un servidor que, aprovechando su posición frente a un recurso público, privilegia a un tercero con información para su beneficio.</v>
      </c>
      <c r="D24" s="113">
        <v>3</v>
      </c>
      <c r="E24" s="113" t="s">
        <v>102</v>
      </c>
      <c r="F24" s="113" t="s">
        <v>592</v>
      </c>
      <c r="G24" s="112" t="s">
        <v>103</v>
      </c>
      <c r="H24" s="112" t="s">
        <v>104</v>
      </c>
      <c r="I24" s="112" t="s">
        <v>105</v>
      </c>
      <c r="J24" s="113" t="s">
        <v>106</v>
      </c>
      <c r="K24" s="112" t="s">
        <v>107</v>
      </c>
      <c r="L24" s="112" t="s">
        <v>108</v>
      </c>
      <c r="M24" s="112" t="s">
        <v>109</v>
      </c>
      <c r="N24" s="112">
        <f t="shared" si="0"/>
        <v>100</v>
      </c>
      <c r="O24" s="112" t="str">
        <f t="shared" si="1"/>
        <v>Fuerte</v>
      </c>
      <c r="P24" s="112" t="s">
        <v>110</v>
      </c>
      <c r="Q24" s="113" t="str">
        <f t="shared" si="2"/>
        <v>Fuerte</v>
      </c>
      <c r="R24" s="343" t="str">
        <f t="shared" si="3"/>
        <v>No</v>
      </c>
    </row>
    <row r="25" spans="1:18" ht="82.8" x14ac:dyDescent="0.25">
      <c r="A25" s="118">
        <v>12</v>
      </c>
      <c r="B25" s="113" t="str">
        <f>+VLOOKUP(A25,'[1]IDENTIFICACIÓN DEL RC'!$A$6:$E$34,2,0)</f>
        <v>Gestión de Recursos Físicos al Servicio de la Entidad</v>
      </c>
      <c r="C25" s="229" t="str">
        <f>+VLOOKUP('CONTROL DEL RC_SEGUIMIENTO'!A25,'[1]IDENTIFICACIÓN DEL RC'!$A$6:$E$34,4,0)</f>
        <v>Posibilidad de Pérdida y/o desaparición de los bienes al servicio de la Entidad parte de un servidor que, aprovechando su posición frente a un recurso público, sustrae bienes de la Entidad para su beneficio personal o un tercero.</v>
      </c>
      <c r="D25" s="113">
        <v>1</v>
      </c>
      <c r="E25" s="113" t="s">
        <v>102</v>
      </c>
      <c r="F25" s="113" t="s">
        <v>593</v>
      </c>
      <c r="G25" s="112" t="s">
        <v>166</v>
      </c>
      <c r="H25" s="112" t="s">
        <v>104</v>
      </c>
      <c r="I25" s="112" t="s">
        <v>105</v>
      </c>
      <c r="J25" s="113" t="s">
        <v>106</v>
      </c>
      <c r="K25" s="112" t="s">
        <v>107</v>
      </c>
      <c r="L25" s="112" t="s">
        <v>108</v>
      </c>
      <c r="M25" s="112" t="s">
        <v>109</v>
      </c>
      <c r="N25" s="112">
        <f t="shared" si="0"/>
        <v>95</v>
      </c>
      <c r="O25" s="112" t="str">
        <f t="shared" si="1"/>
        <v>Moderado</v>
      </c>
      <c r="P25" s="112" t="s">
        <v>110</v>
      </c>
      <c r="Q25" s="113" t="str">
        <f t="shared" si="2"/>
        <v>Moderado</v>
      </c>
      <c r="R25" s="343" t="str">
        <f t="shared" si="3"/>
        <v>SI</v>
      </c>
    </row>
    <row r="26" spans="1:18" ht="110.4" x14ac:dyDescent="0.25">
      <c r="A26" s="118">
        <v>12</v>
      </c>
      <c r="B26" s="113" t="str">
        <f>+VLOOKUP(A26,'[1]IDENTIFICACIÓN DEL RC'!$A$6:$E$34,2,0)</f>
        <v>Gestión de Recursos Físicos al Servicio de la Entidad</v>
      </c>
      <c r="C26" s="229" t="str">
        <f>+VLOOKUP('CONTROL DEL RC_SEGUIMIENTO'!A26,'[1]IDENTIFICACIÓN DEL RC'!$A$6:$E$34,4,0)</f>
        <v>Posibilidad de Pérdida y/o desaparición de los bienes al servicio de la Entidad parte de un servidor que, aprovechando su posición frente a un recurso público, sustrae bienes de la Entidad para su beneficio personal o un tercero.</v>
      </c>
      <c r="D26" s="113">
        <v>2</v>
      </c>
      <c r="E26" s="113" t="s">
        <v>102</v>
      </c>
      <c r="F26" s="113" t="s">
        <v>594</v>
      </c>
      <c r="G26" s="112" t="s">
        <v>103</v>
      </c>
      <c r="H26" s="112" t="s">
        <v>104</v>
      </c>
      <c r="I26" s="112" t="s">
        <v>105</v>
      </c>
      <c r="J26" s="113" t="s">
        <v>106</v>
      </c>
      <c r="K26" s="112" t="s">
        <v>107</v>
      </c>
      <c r="L26" s="112" t="s">
        <v>108</v>
      </c>
      <c r="M26" s="112" t="s">
        <v>109</v>
      </c>
      <c r="N26" s="112">
        <f t="shared" si="0"/>
        <v>100</v>
      </c>
      <c r="O26" s="112" t="str">
        <f t="shared" si="1"/>
        <v>Fuerte</v>
      </c>
      <c r="P26" s="112" t="s">
        <v>110</v>
      </c>
      <c r="Q26" s="113" t="str">
        <f t="shared" si="2"/>
        <v>Fuerte</v>
      </c>
      <c r="R26" s="343" t="str">
        <f t="shared" si="3"/>
        <v>No</v>
      </c>
    </row>
    <row r="27" spans="1:18" ht="82.8" x14ac:dyDescent="0.25">
      <c r="A27" s="118">
        <v>12</v>
      </c>
      <c r="B27" s="113" t="str">
        <f>+VLOOKUP(A27,'[1]IDENTIFICACIÓN DEL RC'!$A$6:$E$34,2,0)</f>
        <v>Gestión de Recursos Físicos al Servicio de la Entidad</v>
      </c>
      <c r="C27" s="229" t="str">
        <f>+VLOOKUP('CONTROL DEL RC_SEGUIMIENTO'!A27,'[1]IDENTIFICACIÓN DEL RC'!$A$6:$E$34,4,0)</f>
        <v>Posibilidad de Pérdida y/o desaparición de los bienes al servicio de la Entidad parte de un servidor que, aprovechando su posición frente a un recurso público, sustrae bienes de la Entidad para su beneficio personal o un tercero.</v>
      </c>
      <c r="D27" s="113">
        <v>3</v>
      </c>
      <c r="E27" s="113" t="s">
        <v>102</v>
      </c>
      <c r="F27" s="113" t="s">
        <v>595</v>
      </c>
      <c r="G27" s="112" t="s">
        <v>103</v>
      </c>
      <c r="H27" s="112" t="s">
        <v>104</v>
      </c>
      <c r="I27" s="112" t="s">
        <v>105</v>
      </c>
      <c r="J27" s="113" t="s">
        <v>106</v>
      </c>
      <c r="K27" s="112" t="s">
        <v>107</v>
      </c>
      <c r="L27" s="112" t="s">
        <v>108</v>
      </c>
      <c r="M27" s="112" t="s">
        <v>109</v>
      </c>
      <c r="N27" s="112">
        <f t="shared" si="0"/>
        <v>100</v>
      </c>
      <c r="O27" s="112" t="str">
        <f t="shared" si="1"/>
        <v>Fuerte</v>
      </c>
      <c r="P27" s="112" t="s">
        <v>110</v>
      </c>
      <c r="Q27" s="113" t="str">
        <f t="shared" si="2"/>
        <v>Fuerte</v>
      </c>
      <c r="R27" s="343" t="str">
        <f t="shared" si="3"/>
        <v>No</v>
      </c>
    </row>
    <row r="28" spans="1:18" ht="151.80000000000001" x14ac:dyDescent="0.25">
      <c r="A28" s="118">
        <v>13</v>
      </c>
      <c r="B28" s="113" t="str">
        <f>+VLOOKUP(A28,'[1]IDENTIFICACIÓN DEL RC'!$A$6:$E$34,2,0)</f>
        <v>Gestión de Seguridad y Convivencia</v>
      </c>
      <c r="C28" s="229" t="str">
        <f>+VLOOKUP('CONTROL DEL RC_SEGUIMIENTO'!A28,'[1]IDENTIFICACIÓN DEL RC'!$A$6:$E$34,4,0)</f>
        <v>Posibilidad de pérdida económica y reputacional por demandas a la entidad por el uso indebido de información confidencial a terceros por parte de funcionarios</v>
      </c>
      <c r="D28" s="113">
        <v>1</v>
      </c>
      <c r="E28" s="113" t="s">
        <v>102</v>
      </c>
      <c r="F28" s="113" t="s">
        <v>596</v>
      </c>
      <c r="G28" s="112" t="s">
        <v>103</v>
      </c>
      <c r="H28" s="112" t="s">
        <v>104</v>
      </c>
      <c r="I28" s="112" t="s">
        <v>105</v>
      </c>
      <c r="J28" s="113" t="s">
        <v>106</v>
      </c>
      <c r="K28" s="112" t="s">
        <v>107</v>
      </c>
      <c r="L28" s="112" t="s">
        <v>108</v>
      </c>
      <c r="M28" s="112" t="s">
        <v>109</v>
      </c>
      <c r="N28" s="112">
        <f t="shared" si="0"/>
        <v>100</v>
      </c>
      <c r="O28" s="112" t="str">
        <f t="shared" si="1"/>
        <v>Fuerte</v>
      </c>
      <c r="P28" s="112" t="s">
        <v>110</v>
      </c>
      <c r="Q28" s="113" t="str">
        <f t="shared" si="2"/>
        <v>Fuerte</v>
      </c>
      <c r="R28" s="343" t="str">
        <f t="shared" si="3"/>
        <v>No</v>
      </c>
    </row>
    <row r="29" spans="1:18" ht="110.4" x14ac:dyDescent="0.25">
      <c r="A29" s="118">
        <v>14</v>
      </c>
      <c r="B29" s="113" t="str">
        <f>+VLOOKUP(A29,'[1]IDENTIFICACIÓN DEL RC'!$A$6:$E$34,2,0)</f>
        <v>Gestión de Tecnologías de la Información</v>
      </c>
      <c r="C29" s="229" t="str">
        <f>+VLOOKUP('CONTROL DEL RC_SEGUIMIENTO'!A29,'[1]IDENTIFICACIÓN DEL RC'!$A$6:$E$34,4,0)</f>
        <v>Posibilidad de pérdida económica y reputacional por demandas debido al uso inadecuado de información catalogada por la entidad como clasificada o reservada por parte de colaboradores de la Secretaría</v>
      </c>
      <c r="D29" s="113">
        <v>1</v>
      </c>
      <c r="E29" s="113" t="s">
        <v>102</v>
      </c>
      <c r="F29" s="113" t="s">
        <v>597</v>
      </c>
      <c r="G29" s="112" t="s">
        <v>103</v>
      </c>
      <c r="H29" s="112" t="s">
        <v>104</v>
      </c>
      <c r="I29" s="112" t="s">
        <v>105</v>
      </c>
      <c r="J29" s="113" t="s">
        <v>106</v>
      </c>
      <c r="K29" s="112" t="s">
        <v>107</v>
      </c>
      <c r="L29" s="112" t="s">
        <v>108</v>
      </c>
      <c r="M29" s="112" t="s">
        <v>109</v>
      </c>
      <c r="N29" s="112">
        <f t="shared" si="0"/>
        <v>100</v>
      </c>
      <c r="O29" s="112" t="str">
        <f t="shared" si="1"/>
        <v>Fuerte</v>
      </c>
      <c r="P29" s="112" t="s">
        <v>110</v>
      </c>
      <c r="Q29" s="113" t="str">
        <f t="shared" si="2"/>
        <v>Fuerte</v>
      </c>
      <c r="R29" s="343" t="str">
        <f t="shared" si="3"/>
        <v>No</v>
      </c>
    </row>
    <row r="30" spans="1:18" ht="151.80000000000001" x14ac:dyDescent="0.25">
      <c r="A30" s="118">
        <v>14</v>
      </c>
      <c r="B30" s="113" t="str">
        <f>+VLOOKUP(A30,'[1]IDENTIFICACIÓN DEL RC'!$A$6:$E$34,2,0)</f>
        <v>Gestión de Tecnologías de la Información</v>
      </c>
      <c r="C30" s="229" t="str">
        <f>+VLOOKUP('CONTROL DEL RC_SEGUIMIENTO'!A30,'[1]IDENTIFICACIÓN DEL RC'!$A$6:$E$34,4,0)</f>
        <v>Posibilidad de pérdida económica y reputacional por demandas debido al uso inadecuado de información catalogada por la entidad como clasificada o reservada por parte de colaboradores de la Secretaría</v>
      </c>
      <c r="D30" s="113">
        <v>2</v>
      </c>
      <c r="E30" s="113" t="s">
        <v>102</v>
      </c>
      <c r="F30" s="113" t="s">
        <v>598</v>
      </c>
      <c r="G30" s="112" t="s">
        <v>103</v>
      </c>
      <c r="H30" s="112" t="s">
        <v>104</v>
      </c>
      <c r="I30" s="112" t="s">
        <v>105</v>
      </c>
      <c r="J30" s="113" t="s">
        <v>106</v>
      </c>
      <c r="K30" s="112" t="s">
        <v>107</v>
      </c>
      <c r="L30" s="112" t="s">
        <v>108</v>
      </c>
      <c r="M30" s="112" t="s">
        <v>109</v>
      </c>
      <c r="N30" s="112">
        <f t="shared" si="0"/>
        <v>100</v>
      </c>
      <c r="O30" s="112" t="str">
        <f t="shared" si="1"/>
        <v>Fuerte</v>
      </c>
      <c r="P30" s="112" t="s">
        <v>110</v>
      </c>
      <c r="Q30" s="113" t="str">
        <f t="shared" si="2"/>
        <v>Fuerte</v>
      </c>
      <c r="R30" s="343" t="str">
        <f t="shared" si="3"/>
        <v>No</v>
      </c>
    </row>
    <row r="31" spans="1:18" ht="151.80000000000001" x14ac:dyDescent="0.25">
      <c r="A31" s="118">
        <v>15</v>
      </c>
      <c r="B31" s="113" t="str">
        <f>+VLOOKUP(A31,'[1]IDENTIFICACIÓN DEL RC'!$A$6:$E$34,2,0)</f>
        <v>Gestión de Tecnologías de la Información</v>
      </c>
      <c r="C31" s="229" t="str">
        <f>+VLOOKUP('CONTROL DEL RC_SEGUIMIENTO'!A31,'[1]IDENTIFICACIÓN DEL RC'!$A$6:$E$34,4,0)</f>
        <v>Posibilidad de Pérdida de Integridad de la información almacenada en la infraestructura o soluciones tecnológicas de la entidad.</v>
      </c>
      <c r="D31" s="113">
        <v>1</v>
      </c>
      <c r="E31" s="113" t="s">
        <v>102</v>
      </c>
      <c r="F31" s="113" t="s">
        <v>599</v>
      </c>
      <c r="G31" s="112" t="s">
        <v>103</v>
      </c>
      <c r="H31" s="112" t="s">
        <v>104</v>
      </c>
      <c r="I31" s="112" t="s">
        <v>105</v>
      </c>
      <c r="J31" s="113" t="s">
        <v>106</v>
      </c>
      <c r="K31" s="112" t="s">
        <v>107</v>
      </c>
      <c r="L31" s="112" t="s">
        <v>108</v>
      </c>
      <c r="M31" s="112" t="s">
        <v>109</v>
      </c>
      <c r="N31" s="112">
        <f t="shared" si="0"/>
        <v>100</v>
      </c>
      <c r="O31" s="112" t="str">
        <f t="shared" si="1"/>
        <v>Fuerte</v>
      </c>
      <c r="P31" s="112" t="s">
        <v>110</v>
      </c>
      <c r="Q31" s="113" t="str">
        <f t="shared" si="2"/>
        <v>Fuerte</v>
      </c>
      <c r="R31" s="343" t="str">
        <f t="shared" si="3"/>
        <v>No</v>
      </c>
    </row>
    <row r="32" spans="1:18" ht="110.4" x14ac:dyDescent="0.25">
      <c r="A32" s="118">
        <v>15</v>
      </c>
      <c r="B32" s="113" t="str">
        <f>+VLOOKUP(A32,'[1]IDENTIFICACIÓN DEL RC'!$A$6:$E$34,2,0)</f>
        <v>Gestión de Tecnologías de la Información</v>
      </c>
      <c r="C32" s="229" t="str">
        <f>+VLOOKUP('CONTROL DEL RC_SEGUIMIENTO'!A32,'[1]IDENTIFICACIÓN DEL RC'!$A$6:$E$34,4,0)</f>
        <v>Posibilidad de Pérdida de Integridad de la información almacenada en la infraestructura o soluciones tecnológicas de la entidad.</v>
      </c>
      <c r="D32" s="113">
        <v>2</v>
      </c>
      <c r="E32" s="113" t="s">
        <v>102</v>
      </c>
      <c r="F32" s="113" t="s">
        <v>702</v>
      </c>
      <c r="G32" s="112" t="s">
        <v>103</v>
      </c>
      <c r="H32" s="112" t="s">
        <v>104</v>
      </c>
      <c r="I32" s="112" t="s">
        <v>105</v>
      </c>
      <c r="J32" s="113" t="s">
        <v>106</v>
      </c>
      <c r="K32" s="112" t="s">
        <v>107</v>
      </c>
      <c r="L32" s="112" t="s">
        <v>108</v>
      </c>
      <c r="M32" s="112" t="s">
        <v>109</v>
      </c>
      <c r="N32" s="112">
        <f t="shared" si="0"/>
        <v>100</v>
      </c>
      <c r="O32" s="112" t="str">
        <f t="shared" si="1"/>
        <v>Fuerte</v>
      </c>
      <c r="P32" s="112" t="s">
        <v>110</v>
      </c>
      <c r="Q32" s="113" t="str">
        <f t="shared" si="2"/>
        <v>Fuerte</v>
      </c>
      <c r="R32" s="343" t="str">
        <f t="shared" si="3"/>
        <v>No</v>
      </c>
    </row>
    <row r="33" spans="1:18" ht="400.2" x14ac:dyDescent="0.25">
      <c r="A33" s="118">
        <v>16</v>
      </c>
      <c r="B33" s="113" t="str">
        <f>+VLOOKUP(A33,'[1]IDENTIFICACIÓN DEL RC'!$A$6:$E$34,2,0)</f>
        <v>Gestión Financiera</v>
      </c>
      <c r="C33" s="229" t="str">
        <f>+VLOOKUP('CONTROL DEL RC_SEGUIMIENTO'!A33,'[1]IDENTIFICACIÓN DEL RC'!$A$6:$E$34,4,0)</f>
        <v>Posibilidad de Tramite de pagos incumpliendo los requisitos establecidos otorgando beneficios a terceros en contra de lo establecido en el Procedimiento PD-GF-13 Gestión de Pagos</v>
      </c>
      <c r="D33" s="113">
        <v>1</v>
      </c>
      <c r="E33" s="113" t="s">
        <v>102</v>
      </c>
      <c r="F33" s="113" t="s">
        <v>642</v>
      </c>
      <c r="G33" s="112" t="s">
        <v>103</v>
      </c>
      <c r="H33" s="112" t="s">
        <v>104</v>
      </c>
      <c r="I33" s="112" t="s">
        <v>105</v>
      </c>
      <c r="J33" s="113" t="s">
        <v>106</v>
      </c>
      <c r="K33" s="112" t="s">
        <v>107</v>
      </c>
      <c r="L33" s="112" t="s">
        <v>108</v>
      </c>
      <c r="M33" s="112" t="s">
        <v>109</v>
      </c>
      <c r="N33" s="112">
        <f t="shared" si="0"/>
        <v>100</v>
      </c>
      <c r="O33" s="112" t="str">
        <f t="shared" si="1"/>
        <v>Fuerte</v>
      </c>
      <c r="P33" s="112" t="s">
        <v>110</v>
      </c>
      <c r="Q33" s="113" t="str">
        <f t="shared" si="2"/>
        <v>Fuerte</v>
      </c>
      <c r="R33" s="343" t="str">
        <f t="shared" si="3"/>
        <v>No</v>
      </c>
    </row>
    <row r="34" spans="1:18" ht="165.6" x14ac:dyDescent="0.25">
      <c r="A34" s="118">
        <v>17</v>
      </c>
      <c r="B34" s="113" t="str">
        <f>+VLOOKUP(A34,'[1]IDENTIFICACIÓN DEL RC'!$A$6:$E$34,2,0)</f>
        <v>Gestión Estratégica del Talento Humano</v>
      </c>
      <c r="C34" s="229" t="str">
        <f>+VLOOKUP('CONTROL DEL RC_SEGUIMIENTO'!A34,'[1]IDENTIFICACIÓN DEL RC'!$A$6:$E$34,4,0)</f>
        <v>Posibilidad de Posesionar un servidor público que Incumpla con los requisitos establecidos en el Manual de Funciones de la SCJ</v>
      </c>
      <c r="D34" s="113">
        <v>1</v>
      </c>
      <c r="E34" s="113" t="s">
        <v>102</v>
      </c>
      <c r="F34" s="113" t="s">
        <v>600</v>
      </c>
      <c r="G34" s="112" t="s">
        <v>103</v>
      </c>
      <c r="H34" s="112" t="s">
        <v>104</v>
      </c>
      <c r="I34" s="112" t="s">
        <v>105</v>
      </c>
      <c r="J34" s="113" t="s">
        <v>106</v>
      </c>
      <c r="K34" s="112" t="s">
        <v>107</v>
      </c>
      <c r="L34" s="112" t="s">
        <v>108</v>
      </c>
      <c r="M34" s="112" t="s">
        <v>109</v>
      </c>
      <c r="N34" s="112">
        <f t="shared" si="0"/>
        <v>100</v>
      </c>
      <c r="O34" s="112" t="str">
        <f t="shared" si="1"/>
        <v>Fuerte</v>
      </c>
      <c r="P34" s="112" t="s">
        <v>110</v>
      </c>
      <c r="Q34" s="113" t="str">
        <f t="shared" si="2"/>
        <v>Fuerte</v>
      </c>
      <c r="R34" s="343" t="str">
        <f t="shared" si="3"/>
        <v>No</v>
      </c>
    </row>
    <row r="35" spans="1:18" ht="151.80000000000001" x14ac:dyDescent="0.25">
      <c r="A35" s="346">
        <v>18</v>
      </c>
      <c r="B35" s="347" t="str">
        <f>+VLOOKUP(A35,'[1]IDENTIFICACIÓN DEL RC'!$A$6:$E$34,2,0)</f>
        <v>Gestión Estratégica del Talento Humano</v>
      </c>
      <c r="C35" s="348" t="str">
        <f>+VLOOKUP('CONTROL DEL RC_SEGUIMIENTO'!A35,'[1]IDENTIFICACIÓN DEL RC'!$A$6:$E$34,4,0)</f>
        <v>Posibilidad de Interés indebido por un oferente en los procesos de contratación de la Dirección de Gestión Humana</v>
      </c>
      <c r="D35" s="113">
        <v>1</v>
      </c>
      <c r="E35" s="113" t="s">
        <v>102</v>
      </c>
      <c r="F35" s="113" t="s">
        <v>601</v>
      </c>
      <c r="G35" s="112" t="s">
        <v>103</v>
      </c>
      <c r="H35" s="112" t="s">
        <v>104</v>
      </c>
      <c r="I35" s="112" t="s">
        <v>105</v>
      </c>
      <c r="J35" s="113" t="s">
        <v>106</v>
      </c>
      <c r="K35" s="112" t="s">
        <v>107</v>
      </c>
      <c r="L35" s="112" t="s">
        <v>108</v>
      </c>
      <c r="M35" s="112" t="s">
        <v>109</v>
      </c>
      <c r="N35" s="112">
        <f t="shared" si="0"/>
        <v>100</v>
      </c>
      <c r="O35" s="112" t="str">
        <f t="shared" si="1"/>
        <v>Fuerte</v>
      </c>
      <c r="P35" s="112" t="s">
        <v>110</v>
      </c>
      <c r="Q35" s="113" t="str">
        <f t="shared" si="2"/>
        <v>Fuerte</v>
      </c>
      <c r="R35" s="343" t="str">
        <f t="shared" si="3"/>
        <v>No</v>
      </c>
    </row>
    <row r="36" spans="1:18" ht="138" x14ac:dyDescent="0.25">
      <c r="A36" s="118">
        <v>19</v>
      </c>
      <c r="B36" s="113" t="str">
        <f>+VLOOKUP(A36,'[1]IDENTIFICACIÓN DEL RC'!$A$6:$E$34,2,0)</f>
        <v>Gestión Contractual</v>
      </c>
      <c r="C36" s="229" t="str">
        <f>+VLOOKUP('CONTROL DEL RC_SEGUIMIENTO'!A36,'[1]IDENTIFICACIÓN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13">
        <v>1</v>
      </c>
      <c r="E36" s="113" t="s">
        <v>102</v>
      </c>
      <c r="F36" s="113" t="s">
        <v>643</v>
      </c>
      <c r="G36" s="112" t="s">
        <v>103</v>
      </c>
      <c r="H36" s="112" t="s">
        <v>104</v>
      </c>
      <c r="I36" s="112" t="s">
        <v>105</v>
      </c>
      <c r="J36" s="113" t="s">
        <v>106</v>
      </c>
      <c r="K36" s="112" t="s">
        <v>107</v>
      </c>
      <c r="L36" s="112" t="s">
        <v>108</v>
      </c>
      <c r="M36" s="112" t="s">
        <v>109</v>
      </c>
      <c r="N36" s="112">
        <f t="shared" si="0"/>
        <v>100</v>
      </c>
      <c r="O36" s="112" t="str">
        <f t="shared" si="1"/>
        <v>Fuerte</v>
      </c>
      <c r="P36" s="112" t="s">
        <v>110</v>
      </c>
      <c r="Q36" s="113" t="str">
        <f t="shared" si="2"/>
        <v>Fuerte</v>
      </c>
      <c r="R36" s="343" t="str">
        <f t="shared" si="3"/>
        <v>No</v>
      </c>
    </row>
    <row r="37" spans="1:18" ht="124.2" x14ac:dyDescent="0.25">
      <c r="A37" s="118">
        <v>19</v>
      </c>
      <c r="B37" s="113" t="str">
        <f>+VLOOKUP(A37,'[1]IDENTIFICACIÓN DEL RC'!$A$6:$E$34,2,0)</f>
        <v>Gestión Contractual</v>
      </c>
      <c r="C37" s="229" t="str">
        <f>+VLOOKUP('CONTROL DEL RC_SEGUIMIENTO'!A37,'[1]IDENTIFICACIÓN DEL RC'!$A$6:$E$34,4,0)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13">
        <v>2</v>
      </c>
      <c r="E37" s="113" t="s">
        <v>102</v>
      </c>
      <c r="F37" s="113" t="s">
        <v>644</v>
      </c>
      <c r="G37" s="112" t="s">
        <v>103</v>
      </c>
      <c r="H37" s="112" t="s">
        <v>104</v>
      </c>
      <c r="I37" s="112" t="s">
        <v>105</v>
      </c>
      <c r="J37" s="113" t="s">
        <v>106</v>
      </c>
      <c r="K37" s="112" t="s">
        <v>107</v>
      </c>
      <c r="L37" s="112" t="s">
        <v>108</v>
      </c>
      <c r="M37" s="112" t="s">
        <v>109</v>
      </c>
      <c r="N37" s="112">
        <f t="shared" si="0"/>
        <v>100</v>
      </c>
      <c r="O37" s="112" t="str">
        <f t="shared" si="1"/>
        <v>Fuerte</v>
      </c>
      <c r="P37" s="112" t="s">
        <v>110</v>
      </c>
      <c r="Q37" s="113" t="str">
        <f t="shared" si="2"/>
        <v>Fuerte</v>
      </c>
      <c r="R37" s="343" t="str">
        <f t="shared" si="3"/>
        <v>No</v>
      </c>
    </row>
    <row r="38" spans="1:18" ht="110.4" x14ac:dyDescent="0.25">
      <c r="A38" s="118">
        <v>20</v>
      </c>
      <c r="B38" s="113" t="str">
        <f>+VLOOKUP(A38,'[1]IDENTIFICACIÓN DEL RC'!$A$6:$E$34,2,0)</f>
        <v>Gestión Contractual</v>
      </c>
      <c r="C38" s="229" t="str">
        <f>+VLOOKUP('CONTROL DEL RC_SEGUIMIENTO'!A38,'[1]IDENTIFICACIÓN DEL RC'!$A$6:$E$34,4,0)</f>
        <v>Posibilidad de Incumplimiento de funciones por acción u omisión por procedimientos desactualizados de la Gestión Contractual</v>
      </c>
      <c r="D38" s="113">
        <v>1</v>
      </c>
      <c r="E38" s="113" t="s">
        <v>102</v>
      </c>
      <c r="F38" s="113" t="s">
        <v>645</v>
      </c>
      <c r="G38" s="112" t="s">
        <v>103</v>
      </c>
      <c r="H38" s="112" t="s">
        <v>104</v>
      </c>
      <c r="I38" s="112" t="s">
        <v>105</v>
      </c>
      <c r="J38" s="113" t="s">
        <v>106</v>
      </c>
      <c r="K38" s="112" t="s">
        <v>107</v>
      </c>
      <c r="L38" s="112" t="s">
        <v>108</v>
      </c>
      <c r="M38" s="112" t="s">
        <v>109</v>
      </c>
      <c r="N38" s="112">
        <f t="shared" si="0"/>
        <v>100</v>
      </c>
      <c r="O38" s="112" t="str">
        <f t="shared" si="1"/>
        <v>Fuerte</v>
      </c>
      <c r="P38" s="112" t="s">
        <v>110</v>
      </c>
      <c r="Q38" s="113" t="str">
        <f t="shared" si="2"/>
        <v>Fuerte</v>
      </c>
      <c r="R38" s="343" t="str">
        <f t="shared" si="3"/>
        <v>No</v>
      </c>
    </row>
    <row r="39" spans="1:18" ht="124.2" x14ac:dyDescent="0.25">
      <c r="A39" s="118">
        <v>21</v>
      </c>
      <c r="B39" s="113" t="str">
        <f>+VLOOKUP(A39,'[1]IDENTIFICACIÓN DEL RC'!$A$6:$E$34,2,0)</f>
        <v>Evaluación al Sistema de Control Interno</v>
      </c>
      <c r="C39" s="229" t="str">
        <f>+VLOOKUP('CONTROL DEL RC_SEGUIMIENTO'!A39,'[1]IDENTIFICACIÓN DEL RC'!$A$6:$E$34,4,0)</f>
        <v>Posibilidad de Favorecimiento al proceso auditado o a terceros responsables a partir de auditorías, sesgadas, manipuladas o direccionadas, que impidan evidenciar la realidad de la gestión obstruyendo la evaluación de esta.</v>
      </c>
      <c r="D39" s="113">
        <v>1</v>
      </c>
      <c r="E39" s="113" t="s">
        <v>102</v>
      </c>
      <c r="F39" s="113" t="s">
        <v>602</v>
      </c>
      <c r="G39" s="112" t="s">
        <v>103</v>
      </c>
      <c r="H39" s="112" t="s">
        <v>104</v>
      </c>
      <c r="I39" s="112" t="s">
        <v>105</v>
      </c>
      <c r="J39" s="113" t="s">
        <v>106</v>
      </c>
      <c r="K39" s="112" t="s">
        <v>107</v>
      </c>
      <c r="L39" s="112" t="s">
        <v>108</v>
      </c>
      <c r="M39" s="112" t="s">
        <v>109</v>
      </c>
      <c r="N39" s="112">
        <f t="shared" si="0"/>
        <v>100</v>
      </c>
      <c r="O39" s="112" t="str">
        <f t="shared" si="1"/>
        <v>Fuerte</v>
      </c>
      <c r="P39" s="112" t="s">
        <v>110</v>
      </c>
      <c r="Q39" s="113" t="str">
        <f t="shared" si="2"/>
        <v>Fuerte</v>
      </c>
      <c r="R39" s="343" t="str">
        <f t="shared" si="3"/>
        <v>No</v>
      </c>
    </row>
    <row r="40" spans="1:18" ht="110.4" x14ac:dyDescent="0.25">
      <c r="A40" s="118">
        <v>22</v>
      </c>
      <c r="B40" s="113" t="str">
        <f>+VLOOKUP(A40,'[1]IDENTIFICACIÓN DEL RC'!$A$6:$E$34,2,0)</f>
        <v>Atención y Relación con el Ciudadano</v>
      </c>
      <c r="C40" s="229" t="str">
        <f>+VLOOKUP('CONTROL DEL RC_SEGUIMIENTO'!A40,'[1]IDENTIFICACIÓN DEL RC'!$A$6:$E$34,4,0)</f>
        <v>Posibilidad de Favorecimiento a terceros para acceder a los servicios ofertados por al SCJ por fuera de los lineamientos establecidos a cambio de dadivas</v>
      </c>
      <c r="D40" s="113">
        <v>1</v>
      </c>
      <c r="E40" s="113" t="s">
        <v>102</v>
      </c>
      <c r="F40" s="113" t="s">
        <v>659</v>
      </c>
      <c r="G40" s="112" t="s">
        <v>103</v>
      </c>
      <c r="H40" s="112" t="s">
        <v>104</v>
      </c>
      <c r="I40" s="112" t="s">
        <v>105</v>
      </c>
      <c r="J40" s="113" t="s">
        <v>106</v>
      </c>
      <c r="K40" s="112" t="s">
        <v>107</v>
      </c>
      <c r="L40" s="112" t="s">
        <v>108</v>
      </c>
      <c r="M40" s="112" t="s">
        <v>109</v>
      </c>
      <c r="N40" s="112">
        <f t="shared" si="0"/>
        <v>100</v>
      </c>
      <c r="O40" s="112" t="str">
        <f t="shared" si="1"/>
        <v>Fuerte</v>
      </c>
      <c r="P40" s="112" t="s">
        <v>110</v>
      </c>
      <c r="Q40" s="113" t="str">
        <f t="shared" si="2"/>
        <v>Fuerte</v>
      </c>
      <c r="R40" s="343" t="str">
        <f t="shared" si="3"/>
        <v>No</v>
      </c>
    </row>
    <row r="41" spans="1:18" ht="82.8" x14ac:dyDescent="0.25">
      <c r="A41" s="118">
        <v>23</v>
      </c>
      <c r="B41" s="113" t="str">
        <f>+VLOOKUP(A41,'[1]IDENTIFICACIÓN DEL RC'!$A$6:$E$34,2,0)</f>
        <v>Gestión Integral a las Personas Privadas de la Libertad -PPL-</v>
      </c>
      <c r="C41" s="229" t="str">
        <f>+VLOOKUP('CONTROL DEL RC_SEGUIMIENTO'!A41,'[1]IDENTIFICACIÓN DEL RC'!$A$6:$E$34,4,0)</f>
        <v>Posibilidad de alteración de la información en el SISIPEC web generando beneficio en el trámite de Autorización para ingreso como visitante a la Cárcel Distrital de Varones y Anexo de Mujeres.</v>
      </c>
      <c r="D41" s="113">
        <v>1</v>
      </c>
      <c r="E41" s="113" t="s">
        <v>102</v>
      </c>
      <c r="F41" s="344" t="s">
        <v>603</v>
      </c>
      <c r="G41" s="112" t="s">
        <v>103</v>
      </c>
      <c r="H41" s="112" t="s">
        <v>104</v>
      </c>
      <c r="I41" s="112" t="s">
        <v>105</v>
      </c>
      <c r="J41" s="113" t="s">
        <v>106</v>
      </c>
      <c r="K41" s="112" t="s">
        <v>107</v>
      </c>
      <c r="L41" s="112" t="s">
        <v>108</v>
      </c>
      <c r="M41" s="112" t="s">
        <v>109</v>
      </c>
      <c r="N41" s="112">
        <f t="shared" si="0"/>
        <v>100</v>
      </c>
      <c r="O41" s="112" t="str">
        <f t="shared" si="1"/>
        <v>Fuerte</v>
      </c>
      <c r="P41" s="112" t="s">
        <v>110</v>
      </c>
      <c r="Q41" s="113" t="str">
        <f t="shared" si="2"/>
        <v>Fuerte</v>
      </c>
      <c r="R41" s="343" t="str">
        <f t="shared" si="3"/>
        <v>No</v>
      </c>
    </row>
    <row r="42" spans="1:18" ht="124.2" x14ac:dyDescent="0.25">
      <c r="A42" s="118">
        <v>24</v>
      </c>
      <c r="B42" s="113" t="str">
        <f>+VLOOKUP(A42,'[1]IDENTIFICACIÓN DEL RC'!$A$6:$E$34,2,0)</f>
        <v>Administración de Bienes Muebles e Inmuebles para el Fortalecimiento de las Capacidades Operativas</v>
      </c>
      <c r="C42" s="229" t="str">
        <f>+VLOOKUP('CONTROL DEL RC_SEGUIMIENTO'!A42,'[1]IDENTIFICACIÓN DEL RC'!$A$6:$E$34,4,0)</f>
        <v>Posibilidad de suministro de combustible por parte de los proveedores a vehículos de propiedad o a cargo de la SDSCJ, por fuera de los parámetros de suministro establecidos para beneficio propio o de terceros</v>
      </c>
      <c r="D42" s="113">
        <v>1</v>
      </c>
      <c r="E42" s="113" t="s">
        <v>102</v>
      </c>
      <c r="F42" s="113" t="s">
        <v>604</v>
      </c>
      <c r="G42" s="112" t="s">
        <v>103</v>
      </c>
      <c r="H42" s="112" t="s">
        <v>104</v>
      </c>
      <c r="I42" s="112" t="s">
        <v>105</v>
      </c>
      <c r="J42" s="113" t="s">
        <v>106</v>
      </c>
      <c r="K42" s="112" t="s">
        <v>107</v>
      </c>
      <c r="L42" s="112" t="s">
        <v>108</v>
      </c>
      <c r="M42" s="112" t="s">
        <v>109</v>
      </c>
      <c r="N42" s="112">
        <f t="shared" si="0"/>
        <v>100</v>
      </c>
      <c r="O42" s="112" t="str">
        <f t="shared" si="1"/>
        <v>Fuerte</v>
      </c>
      <c r="P42" s="112" t="s">
        <v>110</v>
      </c>
      <c r="Q42" s="113" t="str">
        <f t="shared" si="2"/>
        <v>Fuerte</v>
      </c>
      <c r="R42" s="343" t="str">
        <f t="shared" si="3"/>
        <v>No</v>
      </c>
    </row>
    <row r="43" spans="1:18" ht="138" x14ac:dyDescent="0.25">
      <c r="A43" s="118">
        <v>24</v>
      </c>
      <c r="B43" s="113" t="str">
        <f>+VLOOKUP(A43,'[1]IDENTIFICACIÓN DEL RC'!$A$6:$E$34,2,0)</f>
        <v>Administración de Bienes Muebles e Inmuebles para el Fortalecimiento de las Capacidades Operativas</v>
      </c>
      <c r="C43" s="229" t="str">
        <f>+VLOOKUP('CONTROL DEL RC_SEGUIMIENTO'!A43,'[1]IDENTIFICACIÓN DEL RC'!$A$6:$E$34,4,0)</f>
        <v>Posibilidad de suministro de combustible por parte de los proveedores a vehículos de propiedad o a cargo de la SDSCJ, por fuera de los parámetros de suministro establecidos para beneficio propio o de terceros</v>
      </c>
      <c r="D43" s="113">
        <v>2</v>
      </c>
      <c r="E43" s="113" t="s">
        <v>102</v>
      </c>
      <c r="F43" s="113" t="s">
        <v>646</v>
      </c>
      <c r="G43" s="112" t="s">
        <v>103</v>
      </c>
      <c r="H43" s="112" t="s">
        <v>104</v>
      </c>
      <c r="I43" s="112" t="s">
        <v>105</v>
      </c>
      <c r="J43" s="113" t="s">
        <v>106</v>
      </c>
      <c r="K43" s="112" t="s">
        <v>107</v>
      </c>
      <c r="L43" s="112" t="s">
        <v>108</v>
      </c>
      <c r="M43" s="112" t="s">
        <v>109</v>
      </c>
      <c r="N43" s="112">
        <f t="shared" si="0"/>
        <v>100</v>
      </c>
      <c r="O43" s="112" t="str">
        <f t="shared" si="1"/>
        <v>Fuerte</v>
      </c>
      <c r="P43" s="112" t="s">
        <v>110</v>
      </c>
      <c r="Q43" s="113" t="str">
        <f t="shared" si="2"/>
        <v>Fuerte</v>
      </c>
      <c r="R43" s="343" t="str">
        <f t="shared" si="3"/>
        <v>No</v>
      </c>
    </row>
    <row r="44" spans="1:18" ht="179.4" x14ac:dyDescent="0.25">
      <c r="A44" s="118">
        <v>25</v>
      </c>
      <c r="B44" s="113" t="str">
        <f>+VLOOKUP(A44,'[1]IDENTIFICACIÓN DEL RC'!$A$6:$E$34,2,0)</f>
        <v>Administración de Bienes Muebles e Inmuebles para el Fortalecimiento de las Capacidades Operativas</v>
      </c>
      <c r="C44" s="229" t="str">
        <f>+VLOOKUP('CONTROL DEL RC_SEGUIMIENTO'!A44,'[1]IDENTIFICACIÓN DEL RC'!$A$6:$E$34,4,0)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13">
        <v>1</v>
      </c>
      <c r="E44" s="113" t="s">
        <v>102</v>
      </c>
      <c r="F44" s="113" t="s">
        <v>703</v>
      </c>
      <c r="G44" s="112" t="s">
        <v>103</v>
      </c>
      <c r="H44" s="112" t="s">
        <v>104</v>
      </c>
      <c r="I44" s="112" t="s">
        <v>105</v>
      </c>
      <c r="J44" s="113" t="s">
        <v>106</v>
      </c>
      <c r="K44" s="112" t="s">
        <v>107</v>
      </c>
      <c r="L44" s="112" t="s">
        <v>108</v>
      </c>
      <c r="M44" s="112" t="s">
        <v>109</v>
      </c>
      <c r="N44" s="112">
        <f t="shared" si="0"/>
        <v>100</v>
      </c>
      <c r="O44" s="112" t="str">
        <f t="shared" si="1"/>
        <v>Fuerte</v>
      </c>
      <c r="P44" s="112" t="s">
        <v>110</v>
      </c>
      <c r="Q44" s="113" t="str">
        <f t="shared" si="2"/>
        <v>Fuerte</v>
      </c>
      <c r="R44" s="343" t="str">
        <f t="shared" si="3"/>
        <v>No</v>
      </c>
    </row>
    <row r="45" spans="1:18" ht="110.4" x14ac:dyDescent="0.25">
      <c r="A45" s="118">
        <v>26</v>
      </c>
      <c r="B45" s="113" t="str">
        <f>+VLOOKUP(A45,'[1]IDENTIFICACIÓN DEL RC'!$A$6:$E$34,2,0)</f>
        <v>Gestión Jurídica</v>
      </c>
      <c r="C45" s="229" t="str">
        <f>+VLOOKUP('CONTROL DEL RC_SEGUIMIENTO'!A45,'[1]IDENTIFICACIÓN DEL RC'!$A$6:$E$34,4,0)</f>
        <v>Posibilidad de Incumplimiento de funciones por acción u omisión por procedimientos desactualizados de la Gestión Juridica</v>
      </c>
      <c r="D45" s="113">
        <v>1</v>
      </c>
      <c r="E45" s="113" t="s">
        <v>102</v>
      </c>
      <c r="F45" s="113" t="s">
        <v>645</v>
      </c>
      <c r="G45" s="112" t="s">
        <v>103</v>
      </c>
      <c r="H45" s="112" t="s">
        <v>104</v>
      </c>
      <c r="I45" s="112" t="s">
        <v>105</v>
      </c>
      <c r="J45" s="113" t="s">
        <v>106</v>
      </c>
      <c r="K45" s="112" t="s">
        <v>107</v>
      </c>
      <c r="L45" s="112" t="s">
        <v>108</v>
      </c>
      <c r="M45" s="112" t="s">
        <v>109</v>
      </c>
      <c r="N45" s="112">
        <f t="shared" si="0"/>
        <v>100</v>
      </c>
      <c r="O45" s="112" t="str">
        <f t="shared" si="1"/>
        <v>Fuerte</v>
      </c>
      <c r="P45" s="112" t="s">
        <v>110</v>
      </c>
      <c r="Q45" s="113" t="str">
        <f t="shared" si="2"/>
        <v>Fuerte</v>
      </c>
      <c r="R45" s="343" t="str">
        <f t="shared" si="3"/>
        <v>No</v>
      </c>
    </row>
    <row r="46" spans="1:18" ht="152.4" thickBot="1" x14ac:dyDescent="0.3">
      <c r="A46" s="142">
        <v>27</v>
      </c>
      <c r="B46" s="119" t="str">
        <f>+VLOOKUP(A46,'[1]IDENTIFICACIÓN DEL RC'!$A$6:$E$34,2,0)</f>
        <v>Gestión Contractual</v>
      </c>
      <c r="C46" s="230"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19">
        <v>1</v>
      </c>
      <c r="E46" s="119" t="s">
        <v>102</v>
      </c>
      <c r="F46" s="119" t="s">
        <v>707</v>
      </c>
      <c r="G46" s="143" t="s">
        <v>103</v>
      </c>
      <c r="H46" s="143" t="s">
        <v>104</v>
      </c>
      <c r="I46" s="143" t="s">
        <v>105</v>
      </c>
      <c r="J46" s="119" t="s">
        <v>106</v>
      </c>
      <c r="K46" s="143" t="s">
        <v>107</v>
      </c>
      <c r="L46" s="143" t="s">
        <v>108</v>
      </c>
      <c r="M46" s="143" t="s">
        <v>109</v>
      </c>
      <c r="N46" s="143">
        <f t="shared" si="0"/>
        <v>100</v>
      </c>
      <c r="O46" s="143" t="str">
        <f t="shared" si="1"/>
        <v>Fuerte</v>
      </c>
      <c r="P46" s="143" t="s">
        <v>110</v>
      </c>
      <c r="Q46" s="119" t="str">
        <f t="shared" si="2"/>
        <v>Fuerte</v>
      </c>
      <c r="R46" s="345" t="str">
        <f t="shared" si="3"/>
        <v>No</v>
      </c>
    </row>
  </sheetData>
  <autoFilter ref="A5:B46" xr:uid="{00000000-0009-0000-0000-000009000000}"/>
  <mergeCells count="4">
    <mergeCell ref="A1:B1"/>
    <mergeCell ref="C1:P1"/>
    <mergeCell ref="Q1:R1"/>
    <mergeCell ref="A3:R4"/>
  </mergeCells>
  <pageMargins left="0.55118110236220474" right="0.39370078740157483" top="0.47244094488188981" bottom="0.70866141732283472" header="0.31496062992125984" footer="0.31496062992125984"/>
  <pageSetup scale="26" fitToHeight="0" orientation="landscape" r:id="rId1"/>
  <headerFooter>
    <oddFooter>&amp;R&amp;G</oddFoot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BE0754"/>
  </sheetPr>
  <dimension ref="A1:BC46"/>
  <sheetViews>
    <sheetView showGridLines="0" topLeftCell="U9" zoomScale="80" zoomScaleNormal="80" workbookViewId="0">
      <pane ySplit="9" topLeftCell="A18" activePane="bottomLeft" state="frozen"/>
      <selection activeCell="A9" sqref="A9"/>
      <selection pane="bottomLeft" activeCell="AP37" sqref="AP37"/>
    </sheetView>
  </sheetViews>
  <sheetFormatPr baseColWidth="10" defaultColWidth="11.44140625" defaultRowHeight="10.199999999999999" x14ac:dyDescent="0.3"/>
  <cols>
    <col min="1" max="1" width="1.44140625" style="311" customWidth="1"/>
    <col min="2" max="2" width="10.44140625" style="328" customWidth="1"/>
    <col min="3" max="3" width="33.44140625" style="311" customWidth="1"/>
    <col min="4" max="4" width="14.44140625" style="311" customWidth="1"/>
    <col min="5" max="5" width="11.44140625" style="311" customWidth="1"/>
    <col min="6" max="6" width="10.109375" style="311" customWidth="1"/>
    <col min="7" max="7" width="9.88671875" style="311" customWidth="1"/>
    <col min="8" max="9" width="9.5546875" style="311" customWidth="1"/>
    <col min="10" max="10" width="8.5546875" style="311" customWidth="1"/>
    <col min="11" max="11" width="11.33203125" style="311" bestFit="1" customWidth="1"/>
    <col min="12" max="12" width="12" style="311" customWidth="1"/>
    <col min="13" max="13" width="1.5546875" style="311" customWidth="1"/>
    <col min="14" max="14" width="8.44140625" style="311" customWidth="1"/>
    <col min="15" max="15" width="5.44140625" style="311" customWidth="1"/>
    <col min="16" max="16" width="1.44140625" style="311" customWidth="1"/>
    <col min="17" max="17" width="11.44140625" style="311" customWidth="1"/>
    <col min="18" max="19" width="7.5546875" style="311" customWidth="1"/>
    <col min="20" max="20" width="11.44140625" style="311" customWidth="1"/>
    <col min="21" max="22" width="6.44140625" style="311" customWidth="1"/>
    <col min="23" max="23" width="1.88671875" style="311" customWidth="1"/>
    <col min="24" max="25" width="9.44140625" style="311" customWidth="1"/>
    <col min="26" max="29" width="8.109375" style="311" customWidth="1"/>
    <col min="30" max="30" width="1.44140625" style="311" customWidth="1"/>
    <col min="31" max="32" width="11" style="311" customWidth="1"/>
    <col min="33" max="33" width="1.5546875" style="311" customWidth="1"/>
    <col min="34" max="34" width="11.44140625" style="311" customWidth="1"/>
    <col min="35" max="36" width="7.88671875" style="311" customWidth="1"/>
    <col min="37" max="37" width="1.44140625" style="311" customWidth="1"/>
    <col min="38" max="38" width="11.44140625" style="311" customWidth="1"/>
    <col min="39" max="40" width="8.109375" style="311" customWidth="1"/>
    <col min="41" max="41" width="1.5546875" style="311" customWidth="1"/>
    <col min="42" max="42" width="65.109375" style="363" customWidth="1"/>
    <col min="43" max="43" width="5.44140625" style="311" customWidth="1"/>
    <col min="44" max="45" width="15.5546875" style="311" customWidth="1"/>
    <col min="46" max="46" width="5.44140625" style="311" customWidth="1"/>
    <col min="47" max="48" width="15.44140625" style="311" customWidth="1"/>
    <col min="49" max="49" width="5.44140625" style="311" customWidth="1"/>
    <col min="50" max="50" width="13" style="311" customWidth="1"/>
    <col min="51" max="51" width="17.44140625" style="311" customWidth="1"/>
    <col min="52" max="52" width="5.44140625" style="311" customWidth="1"/>
    <col min="53" max="16384" width="11.44140625" style="311"/>
  </cols>
  <sheetData>
    <row r="1" spans="1:55" x14ac:dyDescent="0.3">
      <c r="B1" s="312"/>
      <c r="C1" s="313"/>
      <c r="D1" s="517" t="s">
        <v>796</v>
      </c>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9"/>
    </row>
    <row r="2" spans="1:55" x14ac:dyDescent="0.3">
      <c r="B2" s="314"/>
      <c r="C2" s="315"/>
      <c r="D2" s="520" t="s">
        <v>797</v>
      </c>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c r="AF2" s="521"/>
      <c r="AG2" s="521"/>
      <c r="AH2" s="521"/>
      <c r="AI2" s="521"/>
      <c r="AJ2" s="521"/>
      <c r="AK2" s="521"/>
      <c r="AL2" s="521"/>
      <c r="AM2" s="521"/>
      <c r="AN2" s="521"/>
      <c r="AO2" s="521"/>
      <c r="AP2" s="521"/>
      <c r="AQ2" s="521"/>
      <c r="AR2" s="521"/>
      <c r="AS2" s="521"/>
      <c r="AT2" s="521"/>
      <c r="AU2" s="521"/>
      <c r="AV2" s="521"/>
      <c r="AW2" s="521"/>
      <c r="AX2" s="521"/>
      <c r="AY2" s="521"/>
      <c r="AZ2" s="522"/>
    </row>
    <row r="3" spans="1:55" x14ac:dyDescent="0.3">
      <c r="B3" s="314"/>
      <c r="C3" s="315"/>
      <c r="D3" s="520" t="s">
        <v>798</v>
      </c>
      <c r="E3" s="521"/>
      <c r="F3" s="521"/>
      <c r="G3" s="521"/>
      <c r="H3" s="521"/>
      <c r="I3" s="521"/>
      <c r="J3" s="521"/>
      <c r="K3" s="521"/>
      <c r="L3" s="521"/>
      <c r="M3" s="521"/>
      <c r="N3" s="521"/>
      <c r="O3" s="521"/>
      <c r="P3" s="521"/>
      <c r="Q3" s="521"/>
      <c r="R3" s="521"/>
      <c r="S3" s="521"/>
      <c r="T3" s="521"/>
      <c r="U3" s="521"/>
      <c r="V3" s="521"/>
      <c r="W3" s="521"/>
      <c r="X3" s="521"/>
      <c r="Y3" s="521"/>
      <c r="Z3" s="521"/>
      <c r="AA3" s="521"/>
      <c r="AB3" s="521"/>
      <c r="AC3" s="521"/>
      <c r="AD3" s="521"/>
      <c r="AE3" s="521"/>
      <c r="AF3" s="521"/>
      <c r="AG3" s="521"/>
      <c r="AH3" s="521"/>
      <c r="AI3" s="521"/>
      <c r="AJ3" s="521"/>
      <c r="AK3" s="521"/>
      <c r="AL3" s="521"/>
      <c r="AM3" s="521"/>
      <c r="AN3" s="521"/>
      <c r="AO3" s="521"/>
      <c r="AP3" s="521"/>
      <c r="AQ3" s="521"/>
      <c r="AR3" s="521"/>
      <c r="AS3" s="521"/>
      <c r="AT3" s="521"/>
      <c r="AU3" s="521"/>
      <c r="AV3" s="521"/>
      <c r="AW3" s="521"/>
      <c r="AX3" s="521"/>
      <c r="AY3" s="521"/>
      <c r="AZ3" s="522"/>
    </row>
    <row r="4" spans="1:55" ht="10.8" thickBot="1" x14ac:dyDescent="0.35">
      <c r="B4" s="316"/>
      <c r="C4" s="317"/>
      <c r="D4" s="523" t="s">
        <v>809</v>
      </c>
      <c r="E4" s="524"/>
      <c r="F4" s="524"/>
      <c r="G4" s="524"/>
      <c r="H4" s="524"/>
      <c r="I4" s="524"/>
      <c r="J4" s="524"/>
      <c r="K4" s="524"/>
      <c r="L4" s="524"/>
      <c r="M4" s="524"/>
      <c r="N4" s="524"/>
      <c r="O4" s="524"/>
      <c r="P4" s="524"/>
      <c r="Q4" s="524"/>
      <c r="R4" s="524"/>
      <c r="S4" s="524"/>
      <c r="T4" s="524"/>
      <c r="U4" s="524"/>
      <c r="V4" s="524"/>
      <c r="W4" s="524"/>
      <c r="X4" s="524"/>
      <c r="Y4" s="524"/>
      <c r="Z4" s="524"/>
      <c r="AA4" s="524"/>
      <c r="AB4" s="524"/>
      <c r="AC4" s="524"/>
      <c r="AD4" s="524"/>
      <c r="AE4" s="524"/>
      <c r="AF4" s="524"/>
      <c r="AG4" s="524"/>
      <c r="AH4" s="524"/>
      <c r="AI4" s="524"/>
      <c r="AJ4" s="524"/>
      <c r="AK4" s="524"/>
      <c r="AL4" s="524"/>
      <c r="AM4" s="524"/>
      <c r="AN4" s="524"/>
      <c r="AO4" s="524"/>
      <c r="AP4" s="524"/>
      <c r="AQ4" s="524"/>
      <c r="AR4" s="524"/>
      <c r="AS4" s="524"/>
      <c r="AT4" s="524"/>
      <c r="AU4" s="524"/>
      <c r="AV4" s="524"/>
      <c r="AW4" s="524"/>
      <c r="AX4" s="524"/>
      <c r="AY4" s="524"/>
      <c r="AZ4" s="525"/>
    </row>
    <row r="5" spans="1:55" ht="10.8" thickBot="1" x14ac:dyDescent="0.35">
      <c r="A5" s="318"/>
      <c r="B5" s="319"/>
      <c r="C5" s="318"/>
      <c r="D5" s="318"/>
      <c r="E5" s="318"/>
      <c r="F5" s="318"/>
      <c r="G5" s="318"/>
      <c r="H5" s="318"/>
      <c r="I5" s="315"/>
      <c r="J5" s="315"/>
      <c r="K5" s="315"/>
      <c r="L5" s="315"/>
      <c r="N5" s="315"/>
      <c r="O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39"/>
      <c r="AQ5" s="315"/>
      <c r="AR5" s="315"/>
      <c r="AS5" s="315"/>
      <c r="AT5" s="315"/>
      <c r="AU5" s="315"/>
      <c r="AV5" s="315"/>
      <c r="AW5" s="315"/>
      <c r="AX5" s="315"/>
      <c r="AY5" s="315"/>
      <c r="AZ5" s="315"/>
      <c r="BA5" s="315"/>
      <c r="BB5" s="315"/>
      <c r="BC5" s="315"/>
    </row>
    <row r="6" spans="1:55" ht="15" customHeight="1" x14ac:dyDescent="0.3">
      <c r="B6" s="312"/>
      <c r="C6" s="349"/>
      <c r="D6" s="349"/>
      <c r="E6" s="349"/>
      <c r="F6" s="349"/>
      <c r="G6" s="349"/>
      <c r="H6" s="529" t="s">
        <v>810</v>
      </c>
      <c r="I6" s="529"/>
      <c r="J6" s="52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50"/>
      <c r="BA6" s="315"/>
      <c r="BB6" s="315"/>
      <c r="BC6" s="315"/>
    </row>
    <row r="7" spans="1:55" s="318" customFormat="1" x14ac:dyDescent="0.3">
      <c r="B7" s="320"/>
      <c r="C7" s="319"/>
      <c r="M7" s="321"/>
      <c r="P7" s="321"/>
      <c r="AP7" s="340"/>
      <c r="AZ7" s="322"/>
    </row>
    <row r="8" spans="1:55" x14ac:dyDescent="0.3">
      <c r="A8" s="315"/>
      <c r="B8" s="314"/>
      <c r="C8" s="315"/>
      <c r="D8" s="315"/>
      <c r="E8" s="315"/>
      <c r="F8" s="315"/>
      <c r="G8" s="315"/>
      <c r="I8" s="315"/>
      <c r="J8" s="315"/>
      <c r="K8" s="315"/>
      <c r="L8" s="315"/>
      <c r="N8" s="315"/>
      <c r="O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39"/>
      <c r="AQ8" s="315"/>
      <c r="AR8" s="315"/>
      <c r="AS8" s="315"/>
      <c r="AT8" s="315"/>
      <c r="AU8" s="315"/>
      <c r="AV8" s="315"/>
      <c r="AW8" s="315"/>
      <c r="AX8" s="315"/>
      <c r="AY8" s="315"/>
      <c r="AZ8" s="323"/>
      <c r="BA8" s="315"/>
      <c r="BB8" s="315"/>
      <c r="BC8" s="315"/>
    </row>
    <row r="9" spans="1:55" ht="41.85" customHeight="1" x14ac:dyDescent="0.3">
      <c r="A9" s="315"/>
      <c r="B9" s="314"/>
      <c r="C9" s="526"/>
      <c r="D9" s="526"/>
      <c r="E9" s="315"/>
      <c r="F9" s="315"/>
      <c r="G9" s="315"/>
      <c r="H9" s="527" t="s">
        <v>799</v>
      </c>
      <c r="I9" s="527"/>
      <c r="J9" s="527"/>
      <c r="K9" s="315"/>
      <c r="L9" s="315"/>
      <c r="N9" s="315"/>
      <c r="O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39"/>
      <c r="AQ9" s="315"/>
      <c r="AR9" s="315"/>
      <c r="AS9" s="315"/>
      <c r="AT9" s="315"/>
      <c r="AU9" s="315"/>
      <c r="AV9" s="315"/>
      <c r="AW9" s="315"/>
      <c r="AX9" s="315"/>
      <c r="AY9" s="315"/>
      <c r="AZ9" s="323"/>
      <c r="BA9" s="315"/>
      <c r="BB9" s="315"/>
      <c r="BC9" s="315"/>
    </row>
    <row r="10" spans="1:55" x14ac:dyDescent="0.3">
      <c r="A10" s="315"/>
      <c r="B10" s="314"/>
      <c r="C10" s="315"/>
      <c r="D10" s="315"/>
      <c r="E10" s="315"/>
      <c r="F10" s="315"/>
      <c r="G10" s="315"/>
      <c r="H10" s="326" t="s">
        <v>108</v>
      </c>
      <c r="I10" s="528" t="s">
        <v>200</v>
      </c>
      <c r="J10" s="528"/>
      <c r="K10" s="315"/>
      <c r="L10" s="315"/>
      <c r="N10" s="315"/>
      <c r="O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39"/>
      <c r="AQ10" s="315"/>
      <c r="AR10" s="315"/>
      <c r="AS10" s="315"/>
      <c r="AT10" s="315"/>
      <c r="AU10" s="315"/>
      <c r="AV10" s="315"/>
      <c r="AW10" s="315"/>
      <c r="AX10" s="315"/>
      <c r="AY10" s="315"/>
      <c r="AZ10" s="323"/>
      <c r="BA10" s="315"/>
      <c r="BB10" s="315"/>
      <c r="BC10" s="315"/>
    </row>
    <row r="11" spans="1:55" x14ac:dyDescent="0.3">
      <c r="A11" s="315"/>
      <c r="B11" s="314"/>
      <c r="C11" s="315"/>
      <c r="D11" s="315"/>
      <c r="E11" s="315"/>
      <c r="F11" s="315"/>
      <c r="G11" s="315"/>
      <c r="H11" s="327" t="s">
        <v>711</v>
      </c>
      <c r="I11" s="521"/>
      <c r="J11" s="521"/>
      <c r="K11" s="315"/>
      <c r="L11" s="315"/>
      <c r="N11" s="315"/>
      <c r="O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5"/>
      <c r="AP11" s="339"/>
      <c r="AQ11" s="315"/>
      <c r="AR11" s="315"/>
      <c r="AS11" s="315"/>
      <c r="AT11" s="315"/>
      <c r="AU11" s="315"/>
      <c r="AV11" s="315"/>
      <c r="AW11" s="315"/>
      <c r="AX11" s="315"/>
      <c r="AY11" s="315"/>
      <c r="AZ11" s="323"/>
      <c r="BA11" s="315"/>
      <c r="BB11" s="315"/>
      <c r="BC11" s="315"/>
    </row>
    <row r="12" spans="1:55" x14ac:dyDescent="0.3">
      <c r="B12" s="314"/>
      <c r="C12" s="315"/>
      <c r="D12" s="315"/>
      <c r="E12" s="315"/>
      <c r="F12" s="315"/>
      <c r="G12" s="315"/>
      <c r="H12" s="315"/>
      <c r="I12" s="315"/>
      <c r="J12" s="315"/>
      <c r="K12" s="315"/>
      <c r="L12" s="315"/>
      <c r="M12" s="328"/>
      <c r="N12" s="329"/>
      <c r="O12" s="329"/>
      <c r="P12" s="328"/>
      <c r="Q12" s="329"/>
      <c r="R12" s="329"/>
      <c r="S12" s="329"/>
      <c r="T12" s="329"/>
      <c r="U12" s="329"/>
      <c r="V12" s="329"/>
      <c r="W12" s="329"/>
      <c r="X12" s="315"/>
      <c r="Y12" s="315"/>
      <c r="Z12" s="315"/>
      <c r="AA12" s="315"/>
      <c r="AB12" s="315"/>
      <c r="AC12" s="315"/>
      <c r="AD12" s="315"/>
      <c r="AE12" s="315"/>
      <c r="AF12" s="315"/>
      <c r="AG12" s="315"/>
      <c r="AH12" s="315"/>
      <c r="AI12" s="315"/>
      <c r="AJ12" s="315"/>
      <c r="AK12" s="315"/>
      <c r="AL12" s="315"/>
      <c r="AM12" s="315"/>
      <c r="AN12" s="315"/>
      <c r="AO12" s="315"/>
      <c r="AP12" s="339"/>
      <c r="AQ12" s="315"/>
      <c r="AR12" s="315"/>
      <c r="AS12" s="315"/>
      <c r="AT12" s="315"/>
      <c r="AU12" s="315"/>
      <c r="AV12" s="315"/>
      <c r="AW12" s="315"/>
      <c r="AX12" s="315"/>
      <c r="AY12" s="315"/>
      <c r="AZ12" s="323"/>
      <c r="BA12" s="315"/>
      <c r="BB12" s="315"/>
      <c r="BC12" s="315"/>
    </row>
    <row r="13" spans="1:55" s="321" customFormat="1" x14ac:dyDescent="0.3">
      <c r="B13" s="330" t="s">
        <v>712</v>
      </c>
      <c r="C13" s="321" t="s">
        <v>713</v>
      </c>
      <c r="D13" s="321" t="s">
        <v>714</v>
      </c>
      <c r="E13" s="321" t="s">
        <v>715</v>
      </c>
      <c r="F13" s="321" t="s">
        <v>716</v>
      </c>
      <c r="G13" s="321" t="s">
        <v>717</v>
      </c>
      <c r="H13" s="321" t="s">
        <v>718</v>
      </c>
      <c r="I13" s="321" t="s">
        <v>719</v>
      </c>
      <c r="J13" s="321" t="s">
        <v>720</v>
      </c>
      <c r="K13" s="321" t="s">
        <v>721</v>
      </c>
      <c r="L13" s="321" t="s">
        <v>722</v>
      </c>
      <c r="AP13" s="341"/>
      <c r="AZ13" s="331"/>
      <c r="BA13" s="318"/>
      <c r="BB13" s="318"/>
    </row>
    <row r="14" spans="1:55" s="332" customFormat="1" ht="44.4" customHeight="1" x14ac:dyDescent="0.3">
      <c r="B14" s="515" t="s">
        <v>723</v>
      </c>
      <c r="C14" s="515" t="s">
        <v>723</v>
      </c>
      <c r="D14" s="515" t="s">
        <v>15</v>
      </c>
      <c r="E14" s="515"/>
      <c r="F14" s="515"/>
      <c r="G14" s="515"/>
      <c r="H14" s="515"/>
      <c r="I14" s="515"/>
      <c r="J14" s="515"/>
      <c r="K14" s="515"/>
      <c r="L14" s="515"/>
      <c r="M14" s="334"/>
      <c r="N14" s="515" t="s">
        <v>724</v>
      </c>
      <c r="O14" s="515"/>
      <c r="Q14" s="515" t="s">
        <v>725</v>
      </c>
      <c r="R14" s="515"/>
      <c r="S14" s="515"/>
      <c r="T14" s="515" t="s">
        <v>726</v>
      </c>
      <c r="U14" s="515"/>
      <c r="V14" s="515"/>
      <c r="W14" s="324"/>
      <c r="X14" s="515" t="s">
        <v>727</v>
      </c>
      <c r="Y14" s="515"/>
      <c r="Z14" s="515" t="s">
        <v>728</v>
      </c>
      <c r="AA14" s="515"/>
      <c r="AB14" s="515" t="s">
        <v>729</v>
      </c>
      <c r="AC14" s="515"/>
      <c r="AD14" s="324"/>
      <c r="AE14" s="515" t="s">
        <v>730</v>
      </c>
      <c r="AF14" s="515"/>
      <c r="AG14" s="324"/>
      <c r="AH14" s="515" t="s">
        <v>731</v>
      </c>
      <c r="AI14" s="515"/>
      <c r="AJ14" s="515"/>
      <c r="AK14" s="324"/>
      <c r="AL14" s="515" t="s">
        <v>732</v>
      </c>
      <c r="AM14" s="515"/>
      <c r="AN14" s="515"/>
      <c r="AO14" s="324"/>
      <c r="AP14" s="516" t="s">
        <v>733</v>
      </c>
      <c r="AQ14" s="324"/>
      <c r="AR14" s="515" t="s">
        <v>734</v>
      </c>
      <c r="AS14" s="515"/>
      <c r="AT14" s="324"/>
      <c r="AU14" s="515" t="s">
        <v>735</v>
      </c>
      <c r="AV14" s="515"/>
      <c r="AW14" s="324"/>
      <c r="AX14" s="515" t="s">
        <v>736</v>
      </c>
      <c r="AY14" s="515"/>
      <c r="AZ14" s="335"/>
      <c r="BB14" s="324"/>
      <c r="BC14" s="324"/>
    </row>
    <row r="15" spans="1:55" s="332" customFormat="1" ht="19.350000000000001" customHeight="1" x14ac:dyDescent="0.3">
      <c r="A15" s="324"/>
      <c r="B15" s="515"/>
      <c r="C15" s="515"/>
      <c r="D15" s="515" t="s">
        <v>737</v>
      </c>
      <c r="E15" s="515"/>
      <c r="F15" s="515"/>
      <c r="G15" s="515"/>
      <c r="H15" s="515"/>
      <c r="I15" s="515"/>
      <c r="J15" s="515" t="s">
        <v>738</v>
      </c>
      <c r="K15" s="515" t="s">
        <v>739</v>
      </c>
      <c r="L15" s="515" t="s">
        <v>740</v>
      </c>
      <c r="M15" s="334"/>
      <c r="N15" s="515"/>
      <c r="O15" s="515"/>
      <c r="Q15" s="515"/>
      <c r="R15" s="515"/>
      <c r="S15" s="515"/>
      <c r="T15" s="515"/>
      <c r="U15" s="515"/>
      <c r="V15" s="515"/>
      <c r="W15" s="324"/>
      <c r="X15" s="515"/>
      <c r="Y15" s="515"/>
      <c r="Z15" s="515"/>
      <c r="AA15" s="515"/>
      <c r="AB15" s="515"/>
      <c r="AC15" s="515"/>
      <c r="AD15" s="324"/>
      <c r="AE15" s="515"/>
      <c r="AF15" s="515"/>
      <c r="AG15" s="324"/>
      <c r="AH15" s="515"/>
      <c r="AI15" s="515"/>
      <c r="AJ15" s="515"/>
      <c r="AK15" s="324"/>
      <c r="AL15" s="515"/>
      <c r="AM15" s="515"/>
      <c r="AN15" s="515"/>
      <c r="AO15" s="324"/>
      <c r="AP15" s="516"/>
      <c r="AQ15" s="324"/>
      <c r="AR15" s="325" t="s">
        <v>108</v>
      </c>
      <c r="AS15" s="325" t="s">
        <v>200</v>
      </c>
      <c r="AU15" s="325" t="s">
        <v>108</v>
      </c>
      <c r="AV15" s="325" t="s">
        <v>200</v>
      </c>
      <c r="AX15" s="512">
        <v>0</v>
      </c>
      <c r="AY15" s="512"/>
      <c r="AZ15" s="335"/>
      <c r="BA15" s="324"/>
      <c r="BB15" s="324"/>
      <c r="BC15" s="324"/>
    </row>
    <row r="16" spans="1:55" s="332" customFormat="1" ht="13.35" customHeight="1" x14ac:dyDescent="0.3">
      <c r="A16" s="324"/>
      <c r="B16" s="515"/>
      <c r="C16" s="515"/>
      <c r="D16" s="515"/>
      <c r="E16" s="515"/>
      <c r="F16" s="515"/>
      <c r="G16" s="515"/>
      <c r="H16" s="515"/>
      <c r="I16" s="515"/>
      <c r="J16" s="515"/>
      <c r="K16" s="515"/>
      <c r="L16" s="515"/>
      <c r="M16" s="334"/>
      <c r="N16" s="515"/>
      <c r="O16" s="515"/>
      <c r="Q16" s="515"/>
      <c r="R16" s="515"/>
      <c r="S16" s="515"/>
      <c r="T16" s="515"/>
      <c r="U16" s="515"/>
      <c r="V16" s="515"/>
      <c r="W16" s="324"/>
      <c r="X16" s="515"/>
      <c r="Y16" s="515"/>
      <c r="Z16" s="515"/>
      <c r="AA16" s="515"/>
      <c r="AB16" s="515"/>
      <c r="AC16" s="515"/>
      <c r="AD16" s="324"/>
      <c r="AE16" s="515"/>
      <c r="AF16" s="515"/>
      <c r="AG16" s="324"/>
      <c r="AH16" s="515"/>
      <c r="AI16" s="515"/>
      <c r="AJ16" s="515"/>
      <c r="AK16" s="324"/>
      <c r="AL16" s="515"/>
      <c r="AM16" s="515"/>
      <c r="AN16" s="515"/>
      <c r="AO16" s="324"/>
      <c r="AP16" s="516"/>
      <c r="AQ16" s="324"/>
      <c r="AR16" s="336"/>
      <c r="AS16" s="336" t="s">
        <v>711</v>
      </c>
      <c r="AU16" s="336"/>
      <c r="AV16" s="336" t="s">
        <v>711</v>
      </c>
      <c r="AX16" s="512"/>
      <c r="AY16" s="512"/>
      <c r="AZ16" s="337"/>
      <c r="BA16" s="324"/>
      <c r="BB16" s="324"/>
      <c r="BC16" s="324"/>
    </row>
    <row r="17" spans="1:55" s="332" customFormat="1" ht="24" customHeight="1" x14ac:dyDescent="0.3">
      <c r="A17" s="324"/>
      <c r="B17" s="515"/>
      <c r="C17" s="515"/>
      <c r="D17" s="333" t="s">
        <v>741</v>
      </c>
      <c r="E17" s="333" t="s">
        <v>742</v>
      </c>
      <c r="F17" s="333" t="s">
        <v>182</v>
      </c>
      <c r="G17" s="333" t="s">
        <v>743</v>
      </c>
      <c r="H17" s="333" t="s">
        <v>744</v>
      </c>
      <c r="I17" s="333" t="s">
        <v>745</v>
      </c>
      <c r="J17" s="515"/>
      <c r="K17" s="515"/>
      <c r="L17" s="515"/>
      <c r="M17" s="334"/>
      <c r="N17" s="515"/>
      <c r="O17" s="515"/>
      <c r="Q17" s="333" t="s">
        <v>746</v>
      </c>
      <c r="R17" s="333" t="s">
        <v>108</v>
      </c>
      <c r="S17" s="333" t="s">
        <v>200</v>
      </c>
      <c r="T17" s="333" t="s">
        <v>746</v>
      </c>
      <c r="U17" s="333" t="s">
        <v>108</v>
      </c>
      <c r="V17" s="333" t="s">
        <v>200</v>
      </c>
      <c r="W17" s="324"/>
      <c r="X17" s="333" t="s">
        <v>108</v>
      </c>
      <c r="Y17" s="333" t="s">
        <v>200</v>
      </c>
      <c r="Z17" s="333" t="s">
        <v>108</v>
      </c>
      <c r="AA17" s="333" t="s">
        <v>200</v>
      </c>
      <c r="AB17" s="333" t="s">
        <v>108</v>
      </c>
      <c r="AC17" s="333" t="s">
        <v>200</v>
      </c>
      <c r="AD17" s="324"/>
      <c r="AE17" s="333" t="s">
        <v>108</v>
      </c>
      <c r="AF17" s="333" t="s">
        <v>200</v>
      </c>
      <c r="AG17" s="324"/>
      <c r="AH17" s="333" t="s">
        <v>746</v>
      </c>
      <c r="AI17" s="333" t="s">
        <v>108</v>
      </c>
      <c r="AJ17" s="333" t="s">
        <v>200</v>
      </c>
      <c r="AK17" s="324"/>
      <c r="AL17" s="333" t="s">
        <v>746</v>
      </c>
      <c r="AM17" s="333" t="s">
        <v>108</v>
      </c>
      <c r="AN17" s="333" t="s">
        <v>200</v>
      </c>
      <c r="AO17" s="324"/>
      <c r="AP17" s="516"/>
      <c r="AQ17" s="324"/>
      <c r="AR17" s="324"/>
      <c r="AS17" s="324"/>
      <c r="AT17" s="324"/>
      <c r="AU17" s="324"/>
      <c r="AV17" s="324"/>
      <c r="AW17" s="324"/>
      <c r="AX17" s="324"/>
      <c r="AY17" s="324"/>
      <c r="AZ17" s="335"/>
      <c r="BA17" s="324"/>
      <c r="BB17" s="324"/>
      <c r="BC17" s="324"/>
    </row>
    <row r="18" spans="1:55" ht="92.25" customHeight="1" x14ac:dyDescent="0.3">
      <c r="B18" s="326" t="s">
        <v>747</v>
      </c>
      <c r="C18" s="336" t="s">
        <v>423</v>
      </c>
      <c r="D18" s="336"/>
      <c r="E18" s="336"/>
      <c r="F18" s="336"/>
      <c r="G18" s="336"/>
      <c r="H18" s="336"/>
      <c r="I18" s="354"/>
      <c r="J18" s="354" t="s">
        <v>711</v>
      </c>
      <c r="K18" s="327"/>
      <c r="L18" s="327"/>
      <c r="N18" s="512" t="s">
        <v>711</v>
      </c>
      <c r="O18" s="512"/>
      <c r="Q18" s="336"/>
      <c r="R18" s="336" t="s">
        <v>711</v>
      </c>
      <c r="S18" s="336"/>
      <c r="T18" s="327"/>
      <c r="U18" s="336" t="s">
        <v>711</v>
      </c>
      <c r="V18" s="327"/>
      <c r="X18" s="336" t="s">
        <v>711</v>
      </c>
      <c r="Y18" s="336"/>
      <c r="Z18" s="336" t="s">
        <v>711</v>
      </c>
      <c r="AA18" s="327"/>
      <c r="AB18" s="327"/>
      <c r="AC18" s="327" t="s">
        <v>711</v>
      </c>
      <c r="AE18" s="327"/>
      <c r="AF18" s="327" t="s">
        <v>711</v>
      </c>
      <c r="AH18" s="327"/>
      <c r="AI18" s="327"/>
      <c r="AJ18" s="327" t="s">
        <v>711</v>
      </c>
      <c r="AL18" s="327"/>
      <c r="AM18" s="327"/>
      <c r="AN18" s="327" t="s">
        <v>711</v>
      </c>
      <c r="AP18" s="355" t="str">
        <f>+'Evaluación controles '!G6</f>
        <v>El control define "(...)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 no obstante, el proceso no allegó soporte correspondiente al envío del Informe del mes de Diciembre 2024.</v>
      </c>
      <c r="AZ18" s="356"/>
    </row>
    <row r="19" spans="1:55" ht="90" customHeight="1" x14ac:dyDescent="0.3">
      <c r="B19" s="326" t="s">
        <v>749</v>
      </c>
      <c r="C19" s="336" t="s">
        <v>426</v>
      </c>
      <c r="D19" s="336"/>
      <c r="E19" s="336"/>
      <c r="F19" s="336"/>
      <c r="G19" s="336"/>
      <c r="H19" s="336"/>
      <c r="I19" s="354"/>
      <c r="J19" s="354" t="s">
        <v>711</v>
      </c>
      <c r="K19" s="327"/>
      <c r="L19" s="327"/>
      <c r="N19" s="512" t="s">
        <v>711</v>
      </c>
      <c r="O19" s="512"/>
      <c r="Q19" s="336"/>
      <c r="R19" s="336" t="s">
        <v>711</v>
      </c>
      <c r="S19" s="336"/>
      <c r="T19" s="327"/>
      <c r="U19" s="336" t="s">
        <v>711</v>
      </c>
      <c r="V19" s="327"/>
      <c r="X19" s="336" t="s">
        <v>711</v>
      </c>
      <c r="Y19" s="336"/>
      <c r="Z19" s="336" t="s">
        <v>711</v>
      </c>
      <c r="AA19" s="327"/>
      <c r="AB19" s="336" t="s">
        <v>711</v>
      </c>
      <c r="AC19" s="327"/>
      <c r="AE19" s="327" t="s">
        <v>750</v>
      </c>
      <c r="AF19" s="327"/>
      <c r="AH19" s="327"/>
      <c r="AI19" s="327"/>
      <c r="AJ19" s="327" t="s">
        <v>711</v>
      </c>
      <c r="AL19" s="327"/>
      <c r="AM19" s="327"/>
      <c r="AN19" s="327" t="s">
        <v>711</v>
      </c>
      <c r="AP19" s="355" t="str">
        <f>+'Evaluación controles '!G7</f>
        <v>Sin observación</v>
      </c>
      <c r="AZ19" s="356"/>
    </row>
    <row r="20" spans="1:55" ht="114" customHeight="1" x14ac:dyDescent="0.3">
      <c r="B20" s="326" t="s">
        <v>751</v>
      </c>
      <c r="C20" s="336" t="s">
        <v>429</v>
      </c>
      <c r="D20" s="336"/>
      <c r="E20" s="336"/>
      <c r="F20" s="336"/>
      <c r="G20" s="336"/>
      <c r="H20" s="336"/>
      <c r="I20" s="354"/>
      <c r="J20" s="354" t="s">
        <v>711</v>
      </c>
      <c r="K20" s="327"/>
      <c r="L20" s="327"/>
      <c r="N20" s="512" t="s">
        <v>711</v>
      </c>
      <c r="O20" s="512"/>
      <c r="Q20" s="336"/>
      <c r="R20" s="336" t="s">
        <v>711</v>
      </c>
      <c r="S20" s="336"/>
      <c r="T20" s="327"/>
      <c r="U20" s="336" t="s">
        <v>711</v>
      </c>
      <c r="V20" s="327"/>
      <c r="X20" s="336" t="s">
        <v>711</v>
      </c>
      <c r="Y20" s="336"/>
      <c r="Z20" s="336" t="s">
        <v>711</v>
      </c>
      <c r="AA20" s="327"/>
      <c r="AB20" s="336"/>
      <c r="AC20" s="336" t="s">
        <v>711</v>
      </c>
      <c r="AE20" s="327"/>
      <c r="AF20" s="327" t="s">
        <v>711</v>
      </c>
      <c r="AH20" s="327"/>
      <c r="AI20" s="357" t="s">
        <v>750</v>
      </c>
      <c r="AJ20" s="358" t="s">
        <v>711</v>
      </c>
      <c r="AL20" s="327"/>
      <c r="AM20" s="327"/>
      <c r="AN20" s="327" t="s">
        <v>711</v>
      </c>
      <c r="AP20" s="355" t="str">
        <f>+'Evaluación controles '!G9</f>
        <v>El control define "(...) Como evidencias quedaran las actas de las reuniones donde se presentan los resultados del Plan de Acceso a la Justica. (...)", no obstante, el proceso no allegó soporte ni acta de la sesión sobre la cual hace mención el listado de asistencia remitido.</v>
      </c>
      <c r="AZ20" s="356"/>
    </row>
    <row r="21" spans="1:55" ht="96.75" customHeight="1" x14ac:dyDescent="0.3">
      <c r="B21" s="326" t="s">
        <v>752</v>
      </c>
      <c r="C21" s="336" t="s">
        <v>432</v>
      </c>
      <c r="D21" s="336"/>
      <c r="E21" s="336"/>
      <c r="F21" s="336"/>
      <c r="G21" s="336"/>
      <c r="H21" s="336"/>
      <c r="I21" s="354"/>
      <c r="J21" s="354" t="s">
        <v>711</v>
      </c>
      <c r="K21" s="327"/>
      <c r="L21" s="327"/>
      <c r="N21" s="512" t="s">
        <v>711</v>
      </c>
      <c r="O21" s="512"/>
      <c r="Q21" s="336"/>
      <c r="R21" s="336" t="s">
        <v>711</v>
      </c>
      <c r="S21" s="336"/>
      <c r="T21" s="327"/>
      <c r="U21" s="336" t="s">
        <v>711</v>
      </c>
      <c r="V21" s="327"/>
      <c r="X21" s="336" t="s">
        <v>711</v>
      </c>
      <c r="Y21" s="336"/>
      <c r="Z21" s="336" t="s">
        <v>711</v>
      </c>
      <c r="AA21" s="327"/>
      <c r="AB21" s="336" t="s">
        <v>711</v>
      </c>
      <c r="AC21" s="327"/>
      <c r="AE21" s="327"/>
      <c r="AF21" s="327"/>
      <c r="AH21" s="327"/>
      <c r="AI21" s="327"/>
      <c r="AJ21" s="327" t="s">
        <v>711</v>
      </c>
      <c r="AL21" s="327"/>
      <c r="AM21" s="327"/>
      <c r="AN21" s="327" t="s">
        <v>711</v>
      </c>
      <c r="AP21" s="355" t="str">
        <f>+'Evaluación controles '!G10</f>
        <v>Sin observación</v>
      </c>
      <c r="AZ21" s="356"/>
    </row>
    <row r="22" spans="1:55" ht="100.5" customHeight="1" x14ac:dyDescent="0.3">
      <c r="B22" s="326" t="s">
        <v>753</v>
      </c>
      <c r="C22" s="336" t="s">
        <v>435</v>
      </c>
      <c r="D22" s="336"/>
      <c r="E22" s="336"/>
      <c r="F22" s="336"/>
      <c r="G22" s="336"/>
      <c r="H22" s="336"/>
      <c r="I22" s="354"/>
      <c r="J22" s="354" t="s">
        <v>711</v>
      </c>
      <c r="K22" s="327"/>
      <c r="L22" s="327"/>
      <c r="N22" s="512" t="s">
        <v>711</v>
      </c>
      <c r="O22" s="512"/>
      <c r="Q22" s="336"/>
      <c r="R22" s="336" t="s">
        <v>711</v>
      </c>
      <c r="S22" s="336"/>
      <c r="T22" s="327"/>
      <c r="U22" s="336" t="s">
        <v>711</v>
      </c>
      <c r="V22" s="327"/>
      <c r="X22" s="336" t="s">
        <v>711</v>
      </c>
      <c r="Y22" s="336"/>
      <c r="Z22" s="336" t="s">
        <v>711</v>
      </c>
      <c r="AA22" s="327"/>
      <c r="AB22" s="336" t="s">
        <v>711</v>
      </c>
      <c r="AC22" s="368"/>
      <c r="AE22" s="327"/>
      <c r="AF22" s="327"/>
      <c r="AH22" s="327"/>
      <c r="AI22" s="327"/>
      <c r="AJ22" s="327" t="s">
        <v>711</v>
      </c>
      <c r="AL22" s="327"/>
      <c r="AM22" s="327"/>
      <c r="AN22" s="327" t="s">
        <v>711</v>
      </c>
      <c r="AP22" s="355" t="str">
        <f>+'Evaluación controles '!G11</f>
        <v>De acuerdo a la actualización que presentó el Código del Proceso (GIP), se reitera la recomendación hecha por esta Oficina en los Informes del Primer y Segundo Cuatrimestre 2024, respecto a ajustar la descripción del control, actualizando los códigos de los formatos que se relacionan como evidencia documental de la ejecución del mismo.</v>
      </c>
      <c r="AZ22" s="356"/>
    </row>
    <row r="23" spans="1:55" ht="87.75" customHeight="1" x14ac:dyDescent="0.3">
      <c r="B23" s="326" t="s">
        <v>754</v>
      </c>
      <c r="C23" s="336" t="s">
        <v>438</v>
      </c>
      <c r="D23" s="336"/>
      <c r="E23" s="336"/>
      <c r="F23" s="336"/>
      <c r="G23" s="336"/>
      <c r="H23" s="336"/>
      <c r="I23" s="354"/>
      <c r="J23" s="354" t="s">
        <v>711</v>
      </c>
      <c r="K23" s="327"/>
      <c r="L23" s="327"/>
      <c r="N23" s="512" t="s">
        <v>711</v>
      </c>
      <c r="O23" s="512"/>
      <c r="Q23" s="336"/>
      <c r="R23" s="336" t="s">
        <v>711</v>
      </c>
      <c r="S23" s="336"/>
      <c r="T23" s="327"/>
      <c r="U23" s="336" t="s">
        <v>711</v>
      </c>
      <c r="V23" s="327"/>
      <c r="X23" s="336" t="s">
        <v>711</v>
      </c>
      <c r="Y23" s="336"/>
      <c r="Z23" s="336" t="s">
        <v>711</v>
      </c>
      <c r="AA23" s="327"/>
      <c r="AB23" s="336" t="s">
        <v>711</v>
      </c>
      <c r="AC23" s="327"/>
      <c r="AE23" s="327" t="s">
        <v>750</v>
      </c>
      <c r="AF23" s="327"/>
      <c r="AH23" s="327"/>
      <c r="AI23" s="327"/>
      <c r="AJ23" s="327" t="s">
        <v>711</v>
      </c>
      <c r="AL23" s="327"/>
      <c r="AM23" s="327"/>
      <c r="AN23" s="327" t="s">
        <v>711</v>
      </c>
      <c r="AP23" s="355" t="str">
        <f>+'Evaluación controles '!G12</f>
        <v>Sin observación</v>
      </c>
      <c r="AZ23" s="356"/>
    </row>
    <row r="24" spans="1:55" ht="39" customHeight="1" x14ac:dyDescent="0.3">
      <c r="B24" s="326" t="s">
        <v>755</v>
      </c>
      <c r="C24" s="336" t="s">
        <v>441</v>
      </c>
      <c r="D24" s="336"/>
      <c r="E24" s="336"/>
      <c r="F24" s="336"/>
      <c r="G24" s="336"/>
      <c r="H24" s="336"/>
      <c r="I24" s="359" t="s">
        <v>624</v>
      </c>
      <c r="J24" s="354"/>
      <c r="K24" s="327"/>
      <c r="L24" s="327"/>
      <c r="N24" s="512" t="s">
        <v>711</v>
      </c>
      <c r="O24" s="512"/>
      <c r="Q24" s="336"/>
      <c r="R24" s="336" t="s">
        <v>711</v>
      </c>
      <c r="S24" s="336"/>
      <c r="T24" s="327"/>
      <c r="U24" s="336" t="s">
        <v>711</v>
      </c>
      <c r="V24" s="327"/>
      <c r="X24" s="336" t="s">
        <v>711</v>
      </c>
      <c r="Y24" s="336"/>
      <c r="Z24" s="336" t="s">
        <v>711</v>
      </c>
      <c r="AA24" s="327"/>
      <c r="AB24" s="336" t="s">
        <v>711</v>
      </c>
      <c r="AC24" s="327"/>
      <c r="AE24" s="327"/>
      <c r="AF24" s="327"/>
      <c r="AH24" s="327"/>
      <c r="AI24" s="327"/>
      <c r="AJ24" s="327" t="s">
        <v>711</v>
      </c>
      <c r="AL24" s="327"/>
      <c r="AM24" s="327"/>
      <c r="AN24" s="327" t="s">
        <v>711</v>
      </c>
      <c r="AP24" s="355" t="str">
        <f>+'Evaluación controles '!G13</f>
        <v>Sin observación</v>
      </c>
      <c r="AZ24" s="356"/>
    </row>
    <row r="25" spans="1:55" ht="82.5" customHeight="1" x14ac:dyDescent="0.3">
      <c r="B25" s="326" t="s">
        <v>757</v>
      </c>
      <c r="C25" s="336" t="s">
        <v>444</v>
      </c>
      <c r="D25" s="336"/>
      <c r="E25" s="336"/>
      <c r="F25" s="336"/>
      <c r="G25" s="336"/>
      <c r="H25" s="336"/>
      <c r="I25" s="354"/>
      <c r="J25" s="354" t="s">
        <v>711</v>
      </c>
      <c r="K25" s="327"/>
      <c r="L25" s="327"/>
      <c r="N25" s="512" t="s">
        <v>711</v>
      </c>
      <c r="O25" s="512"/>
      <c r="Q25" s="336"/>
      <c r="R25" s="336" t="s">
        <v>711</v>
      </c>
      <c r="S25" s="336"/>
      <c r="T25" s="327"/>
      <c r="U25" s="336" t="s">
        <v>711</v>
      </c>
      <c r="V25" s="327"/>
      <c r="X25" s="336" t="s">
        <v>711</v>
      </c>
      <c r="Y25" s="336"/>
      <c r="Z25" s="336" t="s">
        <v>711</v>
      </c>
      <c r="AA25" s="327"/>
      <c r="AB25" s="336" t="s">
        <v>711</v>
      </c>
      <c r="AC25" s="327"/>
      <c r="AE25" s="327"/>
      <c r="AF25" s="327"/>
      <c r="AH25" s="327"/>
      <c r="AI25" s="327"/>
      <c r="AJ25" s="327" t="s">
        <v>711</v>
      </c>
      <c r="AL25" s="327"/>
      <c r="AM25" s="327"/>
      <c r="AN25" s="327" t="s">
        <v>711</v>
      </c>
      <c r="AP25" s="355" t="str">
        <f>+'Evaluación controles '!G14</f>
        <v>Sin observación</v>
      </c>
      <c r="AZ25" s="356"/>
    </row>
    <row r="26" spans="1:55" ht="59.25" customHeight="1" x14ac:dyDescent="0.3">
      <c r="B26" s="326" t="s">
        <v>758</v>
      </c>
      <c r="C26" s="336" t="s">
        <v>447</v>
      </c>
      <c r="D26" s="336"/>
      <c r="E26" s="336"/>
      <c r="F26" s="336"/>
      <c r="G26" s="336"/>
      <c r="H26" s="336"/>
      <c r="I26" s="354"/>
      <c r="J26" s="354"/>
      <c r="K26" s="327" t="s">
        <v>711</v>
      </c>
      <c r="L26" s="327"/>
      <c r="N26" s="512" t="s">
        <v>711</v>
      </c>
      <c r="O26" s="512"/>
      <c r="Q26" s="336"/>
      <c r="R26" s="336" t="s">
        <v>711</v>
      </c>
      <c r="S26" s="336"/>
      <c r="T26" s="327"/>
      <c r="U26" s="336" t="s">
        <v>711</v>
      </c>
      <c r="V26" s="327"/>
      <c r="X26" s="336" t="s">
        <v>711</v>
      </c>
      <c r="Y26" s="336"/>
      <c r="Z26" s="336" t="s">
        <v>711</v>
      </c>
      <c r="AA26" s="327"/>
      <c r="AB26" s="327" t="s">
        <v>711</v>
      </c>
      <c r="AC26" s="327"/>
      <c r="AE26" s="327"/>
      <c r="AF26" s="327"/>
      <c r="AH26" s="327"/>
      <c r="AI26" s="327" t="s">
        <v>750</v>
      </c>
      <c r="AJ26" s="327" t="s">
        <v>711</v>
      </c>
      <c r="AL26" s="327"/>
      <c r="AM26" s="327"/>
      <c r="AN26" s="327" t="s">
        <v>711</v>
      </c>
      <c r="AP26" s="355" t="str">
        <f>+'Evaluación controles '!G17</f>
        <v>Sin observación</v>
      </c>
      <c r="AZ26" s="356"/>
    </row>
    <row r="27" spans="1:55" ht="152.25" customHeight="1" x14ac:dyDescent="0.3">
      <c r="B27" s="326" t="s">
        <v>759</v>
      </c>
      <c r="C27" s="336" t="s">
        <v>450</v>
      </c>
      <c r="D27" s="336"/>
      <c r="E27" s="336"/>
      <c r="F27" s="336"/>
      <c r="G27" s="336"/>
      <c r="H27" s="336"/>
      <c r="I27" s="354"/>
      <c r="J27" s="354" t="s">
        <v>711</v>
      </c>
      <c r="K27" s="327"/>
      <c r="L27" s="327"/>
      <c r="N27" s="512" t="s">
        <v>711</v>
      </c>
      <c r="O27" s="512"/>
      <c r="Q27" s="336"/>
      <c r="R27" s="336" t="s">
        <v>711</v>
      </c>
      <c r="S27" s="336"/>
      <c r="T27" s="327"/>
      <c r="U27" s="336" t="s">
        <v>711</v>
      </c>
      <c r="V27" s="327"/>
      <c r="X27" s="336" t="s">
        <v>711</v>
      </c>
      <c r="Y27" s="336"/>
      <c r="Z27" s="336" t="s">
        <v>711</v>
      </c>
      <c r="AA27" s="327"/>
      <c r="AB27" s="336"/>
      <c r="AC27" s="327" t="s">
        <v>711</v>
      </c>
      <c r="AE27" s="327"/>
      <c r="AF27" s="327" t="s">
        <v>711</v>
      </c>
      <c r="AH27" s="327"/>
      <c r="AI27" s="358" t="s">
        <v>750</v>
      </c>
      <c r="AJ27" s="327" t="s">
        <v>711</v>
      </c>
      <c r="AL27" s="327"/>
      <c r="AM27" s="327"/>
      <c r="AN27" s="327" t="s">
        <v>711</v>
      </c>
      <c r="AP27" s="360" t="s">
        <v>830</v>
      </c>
      <c r="AZ27" s="356"/>
    </row>
    <row r="28" spans="1:55" ht="93" customHeight="1" x14ac:dyDescent="0.3">
      <c r="B28" s="326" t="s">
        <v>760</v>
      </c>
      <c r="C28" s="336" t="s">
        <v>453</v>
      </c>
      <c r="D28" s="336"/>
      <c r="E28" s="336"/>
      <c r="F28" s="336"/>
      <c r="G28" s="336"/>
      <c r="H28" s="336"/>
      <c r="I28" s="359" t="s">
        <v>804</v>
      </c>
      <c r="J28" s="354"/>
      <c r="K28" s="327"/>
      <c r="L28" s="327"/>
      <c r="N28" s="512" t="s">
        <v>711</v>
      </c>
      <c r="O28" s="512"/>
      <c r="Q28" s="336"/>
      <c r="R28" s="336" t="s">
        <v>711</v>
      </c>
      <c r="S28" s="336"/>
      <c r="T28" s="327"/>
      <c r="U28" s="336" t="s">
        <v>711</v>
      </c>
      <c r="V28" s="327"/>
      <c r="X28" s="336" t="s">
        <v>711</v>
      </c>
      <c r="Y28" s="336"/>
      <c r="Z28" s="336" t="s">
        <v>711</v>
      </c>
      <c r="AA28" s="327"/>
      <c r="AB28" s="336" t="s">
        <v>711</v>
      </c>
      <c r="AC28" s="327" t="s">
        <v>750</v>
      </c>
      <c r="AE28" s="327"/>
      <c r="AF28" s="327"/>
      <c r="AH28" s="327"/>
      <c r="AI28" s="358" t="s">
        <v>750</v>
      </c>
      <c r="AJ28" s="327" t="s">
        <v>711</v>
      </c>
      <c r="AL28" s="327"/>
      <c r="AM28" s="327"/>
      <c r="AN28" s="327" t="s">
        <v>711</v>
      </c>
      <c r="AP28" s="355" t="str">
        <f>+'Evaluación controles '!G22</f>
        <v>Sin observación</v>
      </c>
      <c r="AZ28" s="356"/>
    </row>
    <row r="29" spans="1:55" ht="86.25" customHeight="1" x14ac:dyDescent="0.3">
      <c r="B29" s="326" t="s">
        <v>761</v>
      </c>
      <c r="C29" s="336" t="s">
        <v>456</v>
      </c>
      <c r="D29" s="336"/>
      <c r="E29" s="336"/>
      <c r="F29" s="336"/>
      <c r="G29" s="336"/>
      <c r="H29" s="336"/>
      <c r="I29" s="359" t="s">
        <v>636</v>
      </c>
      <c r="J29" s="354"/>
      <c r="K29" s="327"/>
      <c r="L29" s="327"/>
      <c r="N29" s="512" t="s">
        <v>711</v>
      </c>
      <c r="O29" s="512"/>
      <c r="Q29" s="336"/>
      <c r="R29" s="336" t="s">
        <v>711</v>
      </c>
      <c r="S29" s="336"/>
      <c r="T29" s="327"/>
      <c r="U29" s="336" t="s">
        <v>711</v>
      </c>
      <c r="V29" s="327"/>
      <c r="X29" s="336" t="s">
        <v>711</v>
      </c>
      <c r="Y29" s="336"/>
      <c r="Z29" s="336" t="s">
        <v>711</v>
      </c>
      <c r="AA29" s="327"/>
      <c r="AB29" s="327" t="s">
        <v>711</v>
      </c>
      <c r="AC29" s="327"/>
      <c r="AE29" s="327"/>
      <c r="AF29" s="327"/>
      <c r="AH29" s="327"/>
      <c r="AI29" s="358" t="s">
        <v>750</v>
      </c>
      <c r="AJ29" s="327" t="s">
        <v>711</v>
      </c>
      <c r="AL29" s="327"/>
      <c r="AM29" s="327"/>
      <c r="AN29" s="327" t="s">
        <v>711</v>
      </c>
      <c r="AP29" s="360" t="s">
        <v>833</v>
      </c>
      <c r="AZ29" s="356"/>
    </row>
    <row r="30" spans="1:55" ht="73.5" customHeight="1" x14ac:dyDescent="0.3">
      <c r="B30" s="326" t="s">
        <v>762</v>
      </c>
      <c r="C30" s="336" t="s">
        <v>459</v>
      </c>
      <c r="D30" s="336"/>
      <c r="E30" s="336"/>
      <c r="F30" s="336"/>
      <c r="G30" s="336"/>
      <c r="H30" s="336"/>
      <c r="I30" s="354"/>
      <c r="J30" s="354" t="s">
        <v>711</v>
      </c>
      <c r="K30" s="327"/>
      <c r="L30" s="327"/>
      <c r="N30" s="512" t="s">
        <v>711</v>
      </c>
      <c r="O30" s="512"/>
      <c r="Q30" s="336"/>
      <c r="R30" s="336" t="s">
        <v>711</v>
      </c>
      <c r="S30" s="336"/>
      <c r="T30" s="327"/>
      <c r="U30" s="336" t="s">
        <v>711</v>
      </c>
      <c r="V30" s="327"/>
      <c r="X30" s="336" t="s">
        <v>711</v>
      </c>
      <c r="Y30" s="336"/>
      <c r="Z30" s="336" t="s">
        <v>711</v>
      </c>
      <c r="AA30" s="327"/>
      <c r="AB30" s="336" t="s">
        <v>711</v>
      </c>
      <c r="AC30" s="327"/>
      <c r="AE30" s="327"/>
      <c r="AF30" s="327"/>
      <c r="AH30" s="327"/>
      <c r="AI30" s="327"/>
      <c r="AJ30" s="327" t="s">
        <v>711</v>
      </c>
      <c r="AL30" s="327"/>
      <c r="AM30" s="327"/>
      <c r="AN30" s="327" t="s">
        <v>711</v>
      </c>
      <c r="AP30" s="355" t="s">
        <v>756</v>
      </c>
      <c r="AZ30" s="356"/>
    </row>
    <row r="31" spans="1:55" ht="70.5" customHeight="1" x14ac:dyDescent="0.3">
      <c r="B31" s="326" t="s">
        <v>763</v>
      </c>
      <c r="C31" s="336" t="s">
        <v>462</v>
      </c>
      <c r="D31" s="336"/>
      <c r="E31" s="336"/>
      <c r="F31" s="336"/>
      <c r="G31" s="336"/>
      <c r="H31" s="336"/>
      <c r="I31" s="359" t="s">
        <v>764</v>
      </c>
      <c r="J31" s="354"/>
      <c r="K31" s="327"/>
      <c r="L31" s="327"/>
      <c r="N31" s="512" t="s">
        <v>711</v>
      </c>
      <c r="O31" s="512"/>
      <c r="Q31" s="336"/>
      <c r="R31" s="336" t="s">
        <v>711</v>
      </c>
      <c r="S31" s="336"/>
      <c r="T31" s="327"/>
      <c r="U31" s="336" t="s">
        <v>711</v>
      </c>
      <c r="V31" s="327"/>
      <c r="X31" s="336" t="s">
        <v>711</v>
      </c>
      <c r="Y31" s="336"/>
      <c r="Z31" s="336" t="s">
        <v>711</v>
      </c>
      <c r="AA31" s="327"/>
      <c r="AB31" s="336" t="s">
        <v>711</v>
      </c>
      <c r="AC31" s="327" t="s">
        <v>750</v>
      </c>
      <c r="AE31" s="327" t="s">
        <v>750</v>
      </c>
      <c r="AF31" s="327"/>
      <c r="AH31" s="327"/>
      <c r="AI31" s="357" t="s">
        <v>750</v>
      </c>
      <c r="AJ31" s="358" t="s">
        <v>711</v>
      </c>
      <c r="AL31" s="327"/>
      <c r="AM31" s="327"/>
      <c r="AN31" s="327" t="s">
        <v>711</v>
      </c>
      <c r="AP31" s="355" t="s">
        <v>756</v>
      </c>
      <c r="AZ31" s="356"/>
    </row>
    <row r="32" spans="1:55" ht="151.5" customHeight="1" x14ac:dyDescent="0.3">
      <c r="B32" s="326" t="s">
        <v>765</v>
      </c>
      <c r="C32" s="336" t="s">
        <v>766</v>
      </c>
      <c r="D32" s="336"/>
      <c r="E32" s="336"/>
      <c r="F32" s="336"/>
      <c r="G32" s="336"/>
      <c r="H32" s="336"/>
      <c r="I32" s="359" t="s">
        <v>764</v>
      </c>
      <c r="J32" s="354"/>
      <c r="K32" s="327"/>
      <c r="L32" s="327"/>
      <c r="N32" s="512" t="s">
        <v>711</v>
      </c>
      <c r="O32" s="512"/>
      <c r="Q32" s="336"/>
      <c r="R32" s="336" t="s">
        <v>711</v>
      </c>
      <c r="S32" s="336"/>
      <c r="T32" s="327"/>
      <c r="U32" s="336"/>
      <c r="V32" s="336" t="s">
        <v>711</v>
      </c>
      <c r="X32" s="336" t="s">
        <v>711</v>
      </c>
      <c r="Y32" s="336"/>
      <c r="Z32" s="336" t="s">
        <v>711</v>
      </c>
      <c r="AA32" s="327"/>
      <c r="AB32" s="336"/>
      <c r="AC32" s="336" t="s">
        <v>711</v>
      </c>
      <c r="AE32" s="327"/>
      <c r="AF32" s="327" t="s">
        <v>711</v>
      </c>
      <c r="AH32" s="327"/>
      <c r="AI32" s="327"/>
      <c r="AJ32" s="327" t="s">
        <v>711</v>
      </c>
      <c r="AL32" s="327"/>
      <c r="AM32" s="327"/>
      <c r="AN32" s="327" t="s">
        <v>711</v>
      </c>
      <c r="AP32" s="360" t="s">
        <v>843</v>
      </c>
      <c r="AZ32" s="356"/>
    </row>
    <row r="33" spans="2:52" ht="90" customHeight="1" x14ac:dyDescent="0.3">
      <c r="B33" s="326" t="s">
        <v>767</v>
      </c>
      <c r="C33" s="336" t="s">
        <v>468</v>
      </c>
      <c r="D33" s="336"/>
      <c r="E33" s="336"/>
      <c r="F33" s="336" t="s">
        <v>711</v>
      </c>
      <c r="G33" s="336"/>
      <c r="H33" s="336"/>
      <c r="I33" s="354"/>
      <c r="J33" s="354"/>
      <c r="K33" s="327"/>
      <c r="L33" s="327"/>
      <c r="N33" s="513" t="s">
        <v>711</v>
      </c>
      <c r="O33" s="514"/>
      <c r="Q33" s="336"/>
      <c r="R33" s="336" t="s">
        <v>711</v>
      </c>
      <c r="S33" s="336"/>
      <c r="T33" s="327"/>
      <c r="U33" s="336" t="s">
        <v>711</v>
      </c>
      <c r="V33" s="327"/>
      <c r="X33" s="336" t="s">
        <v>711</v>
      </c>
      <c r="Y33" s="336"/>
      <c r="Z33" s="336" t="s">
        <v>711</v>
      </c>
      <c r="AA33" s="327"/>
      <c r="AB33" s="336" t="s">
        <v>711</v>
      </c>
      <c r="AC33" s="327"/>
      <c r="AE33" s="327"/>
      <c r="AF33" s="327"/>
      <c r="AH33" s="327"/>
      <c r="AI33" s="327"/>
      <c r="AJ33" s="327" t="s">
        <v>711</v>
      </c>
      <c r="AL33" s="327"/>
      <c r="AM33" s="327"/>
      <c r="AN33" s="327" t="s">
        <v>711</v>
      </c>
      <c r="AP33" s="355" t="s">
        <v>756</v>
      </c>
      <c r="AZ33" s="356"/>
    </row>
    <row r="34" spans="2:52" ht="56.1" customHeight="1" x14ac:dyDescent="0.3">
      <c r="B34" s="326" t="s">
        <v>768</v>
      </c>
      <c r="C34" s="336" t="s">
        <v>471</v>
      </c>
      <c r="D34" s="336"/>
      <c r="E34" s="336" t="s">
        <v>711</v>
      </c>
      <c r="F34" s="336"/>
      <c r="G34" s="336"/>
      <c r="H34" s="336"/>
      <c r="I34" s="354"/>
      <c r="J34" s="354"/>
      <c r="K34" s="327"/>
      <c r="L34" s="327"/>
      <c r="N34" s="512" t="s">
        <v>711</v>
      </c>
      <c r="O34" s="512"/>
      <c r="Q34" s="336"/>
      <c r="R34" s="336" t="s">
        <v>711</v>
      </c>
      <c r="S34" s="336"/>
      <c r="T34" s="327"/>
      <c r="U34" s="336" t="s">
        <v>711</v>
      </c>
      <c r="V34" s="327"/>
      <c r="X34" s="336" t="s">
        <v>711</v>
      </c>
      <c r="Y34" s="336"/>
      <c r="Z34" s="336" t="s">
        <v>711</v>
      </c>
      <c r="AA34" s="327"/>
      <c r="AB34" s="336" t="s">
        <v>711</v>
      </c>
      <c r="AC34" s="327"/>
      <c r="AE34" s="327"/>
      <c r="AF34" s="327"/>
      <c r="AH34" s="327"/>
      <c r="AI34" s="327"/>
      <c r="AJ34" s="327" t="s">
        <v>711</v>
      </c>
      <c r="AL34" s="327"/>
      <c r="AM34" s="327"/>
      <c r="AN34" s="327" t="s">
        <v>711</v>
      </c>
      <c r="AP34" s="355" t="s">
        <v>756</v>
      </c>
      <c r="AZ34" s="356"/>
    </row>
    <row r="35" spans="2:52" ht="4.5" customHeight="1" x14ac:dyDescent="0.3">
      <c r="B35" s="361" t="s">
        <v>769</v>
      </c>
      <c r="C35" s="362" t="s">
        <v>770</v>
      </c>
      <c r="D35" s="336"/>
      <c r="E35" s="336" t="s">
        <v>711</v>
      </c>
      <c r="F35" s="336"/>
      <c r="G35" s="336"/>
      <c r="H35" s="336"/>
      <c r="I35" s="354"/>
      <c r="J35" s="354"/>
      <c r="K35" s="327"/>
      <c r="L35" s="327"/>
      <c r="N35" s="512"/>
      <c r="O35" s="512"/>
      <c r="Q35" s="336"/>
      <c r="R35" s="336" t="s">
        <v>711</v>
      </c>
      <c r="S35" s="336"/>
      <c r="T35" s="327"/>
      <c r="U35" s="336" t="s">
        <v>711</v>
      </c>
      <c r="V35" s="327"/>
      <c r="X35" s="336"/>
      <c r="Y35" s="336"/>
      <c r="Z35" s="336" t="s">
        <v>711</v>
      </c>
      <c r="AA35" s="327"/>
      <c r="AB35" s="336" t="s">
        <v>711</v>
      </c>
      <c r="AC35" s="327"/>
      <c r="AE35" s="327"/>
      <c r="AF35" s="327"/>
      <c r="AH35" s="327"/>
      <c r="AI35" s="327"/>
      <c r="AJ35" s="327" t="s">
        <v>748</v>
      </c>
      <c r="AL35" s="327"/>
      <c r="AM35" s="327"/>
      <c r="AN35" s="327"/>
      <c r="AP35" s="355"/>
      <c r="AZ35" s="356"/>
    </row>
    <row r="36" spans="2:52" ht="94.5" customHeight="1" x14ac:dyDescent="0.3">
      <c r="B36" s="326" t="s">
        <v>771</v>
      </c>
      <c r="C36" s="336" t="s">
        <v>477</v>
      </c>
      <c r="D36" s="336"/>
      <c r="E36" s="336"/>
      <c r="F36" s="336"/>
      <c r="G36" s="336"/>
      <c r="H36" s="336" t="s">
        <v>711</v>
      </c>
      <c r="I36" s="354"/>
      <c r="J36" s="354"/>
      <c r="K36" s="327"/>
      <c r="L36" s="327"/>
      <c r="N36" s="512" t="s">
        <v>711</v>
      </c>
      <c r="O36" s="512"/>
      <c r="Q36" s="336"/>
      <c r="R36" s="336" t="s">
        <v>711</v>
      </c>
      <c r="S36" s="336"/>
      <c r="T36" s="327"/>
      <c r="U36" s="336" t="s">
        <v>711</v>
      </c>
      <c r="V36" s="327"/>
      <c r="X36" s="336" t="s">
        <v>711</v>
      </c>
      <c r="Y36" s="336"/>
      <c r="Z36" s="336" t="s">
        <v>711</v>
      </c>
      <c r="AA36" s="327"/>
      <c r="AB36" s="327"/>
      <c r="AC36" s="336" t="s">
        <v>711</v>
      </c>
      <c r="AE36" s="327" t="s">
        <v>750</v>
      </c>
      <c r="AF36" s="327" t="s">
        <v>711</v>
      </c>
      <c r="AH36" s="327"/>
      <c r="AI36" s="358" t="s">
        <v>750</v>
      </c>
      <c r="AJ36" s="358" t="s">
        <v>711</v>
      </c>
      <c r="AL36" s="327"/>
      <c r="AM36" s="327"/>
      <c r="AN36" s="327" t="s">
        <v>711</v>
      </c>
      <c r="AP36" s="360" t="s">
        <v>866</v>
      </c>
      <c r="AZ36" s="356"/>
    </row>
    <row r="37" spans="2:52" ht="51.6" customHeight="1" x14ac:dyDescent="0.3">
      <c r="B37" s="326" t="s">
        <v>772</v>
      </c>
      <c r="C37" s="336" t="s">
        <v>639</v>
      </c>
      <c r="D37" s="336"/>
      <c r="E37" s="336"/>
      <c r="F37" s="336"/>
      <c r="G37" s="336"/>
      <c r="H37" s="336" t="s">
        <v>711</v>
      </c>
      <c r="I37" s="354"/>
      <c r="J37" s="354"/>
      <c r="K37" s="327"/>
      <c r="L37" s="327"/>
      <c r="N37" s="512" t="s">
        <v>711</v>
      </c>
      <c r="O37" s="512"/>
      <c r="Q37" s="336"/>
      <c r="R37" s="336" t="s">
        <v>711</v>
      </c>
      <c r="S37" s="336"/>
      <c r="T37" s="327"/>
      <c r="U37" s="336" t="s">
        <v>711</v>
      </c>
      <c r="V37" s="327"/>
      <c r="X37" s="336" t="s">
        <v>711</v>
      </c>
      <c r="Y37" s="336"/>
      <c r="Z37" s="336" t="s">
        <v>711</v>
      </c>
      <c r="AA37" s="327"/>
      <c r="AB37" s="336" t="s">
        <v>711</v>
      </c>
      <c r="AC37" s="327"/>
      <c r="AE37" s="327"/>
      <c r="AF37" s="327"/>
      <c r="AH37" s="327"/>
      <c r="AI37" s="358" t="s">
        <v>750</v>
      </c>
      <c r="AJ37" s="358" t="s">
        <v>711</v>
      </c>
      <c r="AL37" s="327"/>
      <c r="AM37" s="327"/>
      <c r="AN37" s="327" t="s">
        <v>711</v>
      </c>
      <c r="AP37" s="355" t="s">
        <v>756</v>
      </c>
      <c r="AZ37" s="356"/>
    </row>
    <row r="38" spans="2:52" ht="73.5" customHeight="1" x14ac:dyDescent="0.3">
      <c r="B38" s="326" t="s">
        <v>773</v>
      </c>
      <c r="C38" s="336" t="s">
        <v>482</v>
      </c>
      <c r="D38" s="336" t="s">
        <v>750</v>
      </c>
      <c r="E38" s="336"/>
      <c r="F38" s="336"/>
      <c r="G38" s="336"/>
      <c r="H38" s="336"/>
      <c r="I38" s="354"/>
      <c r="J38" s="354"/>
      <c r="K38" s="327"/>
      <c r="L38" s="327" t="s">
        <v>711</v>
      </c>
      <c r="N38" s="512" t="s">
        <v>711</v>
      </c>
      <c r="O38" s="512"/>
      <c r="Q38" s="336"/>
      <c r="R38" s="336" t="s">
        <v>711</v>
      </c>
      <c r="S38" s="336"/>
      <c r="T38" s="327"/>
      <c r="U38" s="336" t="s">
        <v>711</v>
      </c>
      <c r="V38" s="327"/>
      <c r="X38" s="336" t="s">
        <v>711</v>
      </c>
      <c r="Y38" s="336"/>
      <c r="Z38" s="336" t="s">
        <v>711</v>
      </c>
      <c r="AA38" s="327"/>
      <c r="AB38" s="336" t="s">
        <v>711</v>
      </c>
      <c r="AC38" s="327"/>
      <c r="AE38" s="327"/>
      <c r="AF38" s="327"/>
      <c r="AH38" s="327"/>
      <c r="AI38" s="327"/>
      <c r="AJ38" s="327" t="s">
        <v>711</v>
      </c>
      <c r="AL38" s="327"/>
      <c r="AM38" s="327"/>
      <c r="AN38" s="327" t="s">
        <v>711</v>
      </c>
      <c r="AP38" s="355" t="s">
        <v>756</v>
      </c>
      <c r="AZ38" s="356"/>
    </row>
    <row r="39" spans="2:52" ht="56.1" customHeight="1" x14ac:dyDescent="0.3">
      <c r="B39" s="326" t="s">
        <v>774</v>
      </c>
      <c r="C39" s="336" t="s">
        <v>485</v>
      </c>
      <c r="D39" s="336"/>
      <c r="E39" s="336"/>
      <c r="F39" s="336"/>
      <c r="G39" s="336"/>
      <c r="H39" s="336"/>
      <c r="I39" s="359" t="s">
        <v>623</v>
      </c>
      <c r="J39" s="354"/>
      <c r="K39" s="327"/>
      <c r="L39" s="327"/>
      <c r="N39" s="512" t="s">
        <v>711</v>
      </c>
      <c r="O39" s="512"/>
      <c r="Q39" s="336"/>
      <c r="R39" s="336" t="s">
        <v>711</v>
      </c>
      <c r="S39" s="336"/>
      <c r="T39" s="327"/>
      <c r="U39" s="336" t="s">
        <v>711</v>
      </c>
      <c r="V39" s="327"/>
      <c r="X39" s="336" t="s">
        <v>711</v>
      </c>
      <c r="Y39" s="336"/>
      <c r="Z39" s="336" t="s">
        <v>711</v>
      </c>
      <c r="AA39" s="327"/>
      <c r="AB39" s="336" t="s">
        <v>711</v>
      </c>
      <c r="AC39" s="327"/>
      <c r="AE39" s="327"/>
      <c r="AF39" s="327"/>
      <c r="AH39" s="327"/>
      <c r="AI39" s="327"/>
      <c r="AJ39" s="327" t="s">
        <v>711</v>
      </c>
      <c r="AL39" s="327"/>
      <c r="AM39" s="327"/>
      <c r="AN39" s="327" t="s">
        <v>711</v>
      </c>
      <c r="AP39" s="355" t="s">
        <v>756</v>
      </c>
      <c r="AZ39" s="356"/>
    </row>
    <row r="40" spans="2:52" ht="63.75" customHeight="1" x14ac:dyDescent="0.3">
      <c r="B40" s="326" t="s">
        <v>775</v>
      </c>
      <c r="C40" s="336" t="s">
        <v>281</v>
      </c>
      <c r="D40" s="336"/>
      <c r="E40" s="336"/>
      <c r="F40" s="336"/>
      <c r="G40" s="336"/>
      <c r="H40" s="336"/>
      <c r="I40" s="336"/>
      <c r="J40" s="327" t="s">
        <v>711</v>
      </c>
      <c r="K40" s="327"/>
      <c r="L40" s="327"/>
      <c r="N40" s="512" t="s">
        <v>711</v>
      </c>
      <c r="O40" s="512"/>
      <c r="Q40" s="336"/>
      <c r="R40" s="336" t="s">
        <v>711</v>
      </c>
      <c r="S40" s="336"/>
      <c r="T40" s="327"/>
      <c r="U40" s="336" t="s">
        <v>711</v>
      </c>
      <c r="V40" s="327"/>
      <c r="X40" s="336" t="s">
        <v>711</v>
      </c>
      <c r="Y40" s="336"/>
      <c r="Z40" s="336" t="s">
        <v>711</v>
      </c>
      <c r="AA40" s="327"/>
      <c r="AB40" s="336" t="s">
        <v>711</v>
      </c>
      <c r="AC40" s="327"/>
      <c r="AE40" s="327"/>
      <c r="AF40" s="327"/>
      <c r="AH40" s="327"/>
      <c r="AI40" s="327"/>
      <c r="AJ40" s="327" t="s">
        <v>711</v>
      </c>
      <c r="AL40" s="327"/>
      <c r="AM40" s="327"/>
      <c r="AN40" s="327" t="s">
        <v>711</v>
      </c>
      <c r="AP40" s="355" t="s">
        <v>756</v>
      </c>
      <c r="AZ40" s="356"/>
    </row>
    <row r="41" spans="2:52" ht="136.5" customHeight="1" x14ac:dyDescent="0.3">
      <c r="B41" s="326" t="s">
        <v>776</v>
      </c>
      <c r="C41" s="336" t="s">
        <v>489</v>
      </c>
      <c r="D41" s="336"/>
      <c r="E41" s="336"/>
      <c r="F41" s="336"/>
      <c r="G41" s="336"/>
      <c r="H41" s="336"/>
      <c r="I41" s="336"/>
      <c r="J41" s="327" t="s">
        <v>711</v>
      </c>
      <c r="K41" s="327"/>
      <c r="L41" s="327"/>
      <c r="N41" s="512" t="s">
        <v>711</v>
      </c>
      <c r="O41" s="512"/>
      <c r="Q41" s="336"/>
      <c r="R41" s="336" t="s">
        <v>711</v>
      </c>
      <c r="S41" s="336"/>
      <c r="T41" s="327"/>
      <c r="U41" s="336"/>
      <c r="V41" s="336" t="s">
        <v>711</v>
      </c>
      <c r="X41" s="336" t="s">
        <v>711</v>
      </c>
      <c r="Y41" s="336"/>
      <c r="Z41" s="336" t="s">
        <v>711</v>
      </c>
      <c r="AA41" s="327"/>
      <c r="AB41" s="336"/>
      <c r="AC41" s="327" t="s">
        <v>711</v>
      </c>
      <c r="AE41" s="327"/>
      <c r="AF41" s="327" t="s">
        <v>711</v>
      </c>
      <c r="AH41" s="327"/>
      <c r="AI41" s="327"/>
      <c r="AJ41" s="327" t="s">
        <v>711</v>
      </c>
      <c r="AL41" s="327"/>
      <c r="AM41" s="327"/>
      <c r="AN41" s="327" t="s">
        <v>711</v>
      </c>
      <c r="AP41" s="360" t="s">
        <v>865</v>
      </c>
      <c r="AZ41" s="356"/>
    </row>
    <row r="42" spans="2:52" ht="105" customHeight="1" x14ac:dyDescent="0.3">
      <c r="B42" s="326" t="s">
        <v>777</v>
      </c>
      <c r="C42" s="336" t="s">
        <v>492</v>
      </c>
      <c r="D42" s="336"/>
      <c r="E42" s="336"/>
      <c r="F42" s="336"/>
      <c r="G42" s="336"/>
      <c r="H42" s="336"/>
      <c r="I42" s="336"/>
      <c r="J42" s="327" t="s">
        <v>711</v>
      </c>
      <c r="K42" s="327"/>
      <c r="L42" s="327"/>
      <c r="N42" s="512" t="s">
        <v>711</v>
      </c>
      <c r="O42" s="512"/>
      <c r="Q42" s="336"/>
      <c r="R42" s="336" t="s">
        <v>711</v>
      </c>
      <c r="S42" s="336"/>
      <c r="T42" s="327"/>
      <c r="U42" s="336" t="s">
        <v>711</v>
      </c>
      <c r="V42" s="327"/>
      <c r="X42" s="336" t="s">
        <v>711</v>
      </c>
      <c r="Y42" s="336"/>
      <c r="Z42" s="336" t="s">
        <v>711</v>
      </c>
      <c r="AA42" s="327"/>
      <c r="AB42" s="336" t="s">
        <v>711</v>
      </c>
      <c r="AC42" s="327"/>
      <c r="AE42" s="327"/>
      <c r="AF42" s="327"/>
      <c r="AH42" s="327"/>
      <c r="AI42" s="327"/>
      <c r="AJ42" s="327" t="s">
        <v>711</v>
      </c>
      <c r="AL42" s="327"/>
      <c r="AM42" s="327"/>
      <c r="AN42" s="327" t="s">
        <v>711</v>
      </c>
      <c r="AP42" s="355" t="s">
        <v>756</v>
      </c>
    </row>
    <row r="43" spans="2:52" ht="105" customHeight="1" x14ac:dyDescent="0.3">
      <c r="B43" s="326" t="s">
        <v>778</v>
      </c>
      <c r="C43" s="336" t="s">
        <v>805</v>
      </c>
      <c r="D43" s="336"/>
      <c r="E43" s="336"/>
      <c r="F43" s="336"/>
      <c r="G43" s="336"/>
      <c r="H43" s="336"/>
      <c r="I43" s="336"/>
      <c r="J43" s="327" t="s">
        <v>711</v>
      </c>
      <c r="K43" s="327"/>
      <c r="L43" s="327"/>
      <c r="N43" s="512" t="s">
        <v>711</v>
      </c>
      <c r="O43" s="512"/>
      <c r="Q43" s="336"/>
      <c r="R43" s="336" t="s">
        <v>711</v>
      </c>
      <c r="S43" s="336"/>
      <c r="T43" s="327"/>
      <c r="U43" s="336" t="s">
        <v>711</v>
      </c>
      <c r="V43" s="327"/>
      <c r="X43" s="336" t="s">
        <v>711</v>
      </c>
      <c r="Y43" s="336"/>
      <c r="Z43" s="336" t="s">
        <v>711</v>
      </c>
      <c r="AA43" s="327"/>
      <c r="AB43" s="336" t="s">
        <v>711</v>
      </c>
      <c r="AC43" s="327"/>
      <c r="AE43" s="327"/>
      <c r="AF43" s="327"/>
      <c r="AH43" s="327"/>
      <c r="AI43" s="327"/>
      <c r="AJ43" s="327" t="s">
        <v>711</v>
      </c>
      <c r="AL43" s="327"/>
      <c r="AM43" s="327"/>
      <c r="AN43" s="327" t="s">
        <v>711</v>
      </c>
      <c r="AP43" s="355" t="s">
        <v>756</v>
      </c>
    </row>
    <row r="44" spans="2:52" ht="126" customHeight="1" x14ac:dyDescent="0.3">
      <c r="B44" s="326" t="s">
        <v>806</v>
      </c>
      <c r="C44" s="336" t="s">
        <v>808</v>
      </c>
      <c r="D44" s="336" t="s">
        <v>711</v>
      </c>
      <c r="E44" s="336"/>
      <c r="F44" s="336"/>
      <c r="G44" s="336"/>
      <c r="H44" s="336"/>
      <c r="I44" s="336"/>
      <c r="J44" s="327"/>
      <c r="K44" s="327"/>
      <c r="L44" s="327"/>
      <c r="N44" s="512" t="s">
        <v>711</v>
      </c>
      <c r="O44" s="512"/>
      <c r="Q44" s="336"/>
      <c r="R44" s="336" t="s">
        <v>711</v>
      </c>
      <c r="S44" s="336"/>
      <c r="T44" s="327"/>
      <c r="U44" s="336" t="s">
        <v>711</v>
      </c>
      <c r="V44" s="336"/>
      <c r="X44" s="336" t="s">
        <v>711</v>
      </c>
      <c r="Y44" s="336"/>
      <c r="Z44" s="336" t="s">
        <v>711</v>
      </c>
      <c r="AA44" s="327"/>
      <c r="AB44" s="327" t="s">
        <v>711</v>
      </c>
      <c r="AC44" s="327"/>
      <c r="AE44" s="327"/>
      <c r="AF44" s="327"/>
      <c r="AH44" s="327"/>
      <c r="AI44" s="327"/>
      <c r="AJ44" s="327" t="s">
        <v>711</v>
      </c>
      <c r="AL44" s="327"/>
      <c r="AM44" s="327"/>
      <c r="AN44" s="327" t="s">
        <v>711</v>
      </c>
      <c r="AP44" s="355" t="s">
        <v>756</v>
      </c>
    </row>
    <row r="45" spans="2:52" ht="100.5" customHeight="1" x14ac:dyDescent="0.3">
      <c r="B45" s="510" t="s">
        <v>800</v>
      </c>
      <c r="C45" s="510"/>
      <c r="D45" s="510"/>
      <c r="E45" s="510" t="s">
        <v>779</v>
      </c>
      <c r="F45" s="510"/>
      <c r="G45" s="510"/>
      <c r="H45" s="510"/>
      <c r="I45" s="510"/>
      <c r="J45" s="510"/>
      <c r="K45" s="510"/>
      <c r="L45" s="510"/>
      <c r="N45" s="510" t="s">
        <v>801</v>
      </c>
      <c r="O45" s="510"/>
      <c r="Q45" s="510"/>
      <c r="R45" s="510"/>
      <c r="S45" s="510"/>
      <c r="T45" s="510"/>
      <c r="U45" s="510"/>
      <c r="V45" s="510"/>
      <c r="W45" s="332"/>
      <c r="X45" s="332"/>
      <c r="Y45" s="332"/>
      <c r="Z45" s="332"/>
      <c r="AA45" s="332"/>
      <c r="AB45" s="332"/>
      <c r="AC45" s="332"/>
      <c r="AD45" s="332"/>
      <c r="AE45" s="511" t="s">
        <v>780</v>
      </c>
      <c r="AF45" s="511"/>
      <c r="AH45" s="510" t="s">
        <v>802</v>
      </c>
      <c r="AI45" s="510"/>
      <c r="AJ45" s="510"/>
      <c r="AL45" s="510" t="s">
        <v>803</v>
      </c>
      <c r="AM45" s="510"/>
      <c r="AN45" s="510"/>
    </row>
    <row r="46" spans="2:52" x14ac:dyDescent="0.3">
      <c r="B46" s="364" t="s">
        <v>781</v>
      </c>
    </row>
  </sheetData>
  <mergeCells count="65">
    <mergeCell ref="B14:B17"/>
    <mergeCell ref="C14:C17"/>
    <mergeCell ref="D14:L14"/>
    <mergeCell ref="D1:AZ1"/>
    <mergeCell ref="D2:AZ2"/>
    <mergeCell ref="D3:AZ3"/>
    <mergeCell ref="D4:AZ4"/>
    <mergeCell ref="C9:D9"/>
    <mergeCell ref="H9:J9"/>
    <mergeCell ref="X14:Y16"/>
    <mergeCell ref="Z14:AA16"/>
    <mergeCell ref="AB14:AC16"/>
    <mergeCell ref="I10:J10"/>
    <mergeCell ref="I11:J11"/>
    <mergeCell ref="H6:J6"/>
    <mergeCell ref="AX14:AY14"/>
    <mergeCell ref="D15:I16"/>
    <mergeCell ref="J15:J17"/>
    <mergeCell ref="K15:K17"/>
    <mergeCell ref="L15:L17"/>
    <mergeCell ref="AX15:AY16"/>
    <mergeCell ref="AE14:AF16"/>
    <mergeCell ref="AH14:AJ16"/>
    <mergeCell ref="AL14:AN16"/>
    <mergeCell ref="AP14:AP17"/>
    <mergeCell ref="AR14:AS14"/>
    <mergeCell ref="AU14:AV14"/>
    <mergeCell ref="N14:O17"/>
    <mergeCell ref="Q14:S16"/>
    <mergeCell ref="T14:V16"/>
    <mergeCell ref="N29:O29"/>
    <mergeCell ref="N18:O18"/>
    <mergeCell ref="N19:O19"/>
    <mergeCell ref="N20:O20"/>
    <mergeCell ref="N21:O21"/>
    <mergeCell ref="N22:O22"/>
    <mergeCell ref="N23:O23"/>
    <mergeCell ref="N24:O24"/>
    <mergeCell ref="N25:O25"/>
    <mergeCell ref="N26:O26"/>
    <mergeCell ref="N27:O27"/>
    <mergeCell ref="N28:O28"/>
    <mergeCell ref="N42:O42"/>
    <mergeCell ref="N43:O43"/>
    <mergeCell ref="B45:D45"/>
    <mergeCell ref="E45:L45"/>
    <mergeCell ref="N45:O45"/>
    <mergeCell ref="N41:O41"/>
    <mergeCell ref="N30:O30"/>
    <mergeCell ref="N31:O31"/>
    <mergeCell ref="N32:O32"/>
    <mergeCell ref="N33:O33"/>
    <mergeCell ref="N36:O36"/>
    <mergeCell ref="N37:O37"/>
    <mergeCell ref="N38:O38"/>
    <mergeCell ref="N39:O39"/>
    <mergeCell ref="N40:O40"/>
    <mergeCell ref="N34:O34"/>
    <mergeCell ref="N35:O35"/>
    <mergeCell ref="T45:V45"/>
    <mergeCell ref="AE45:AF45"/>
    <mergeCell ref="AH45:AJ45"/>
    <mergeCell ref="AL45:AN45"/>
    <mergeCell ref="N44:O44"/>
    <mergeCell ref="Q45:S45"/>
  </mergeCells>
  <pageMargins left="0.31496062992125984" right="0.31496062992125984" top="0.35433070866141736" bottom="0.35433070866141736" header="0.31496062992125984" footer="0.31496062992125984"/>
  <pageSetup scale="80" orientation="landscape"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BE0754"/>
  </sheetPr>
  <dimension ref="A1:J46"/>
  <sheetViews>
    <sheetView showGridLines="0" tabSelected="1" topLeftCell="C1" zoomScale="80" zoomScaleNormal="80" workbookViewId="0">
      <pane ySplit="5" topLeftCell="A40" activePane="bottomLeft" state="frozen"/>
      <selection pane="bottomLeft" activeCell="G46" sqref="G46"/>
    </sheetView>
  </sheetViews>
  <sheetFormatPr baseColWidth="10" defaultColWidth="11.44140625" defaultRowHeight="11.4" x14ac:dyDescent="0.2"/>
  <cols>
    <col min="1" max="1" width="8.44140625" style="294" customWidth="1"/>
    <col min="2" max="2" width="33.44140625" style="294" bestFit="1" customWidth="1"/>
    <col min="3" max="3" width="25.88671875" style="294" customWidth="1"/>
    <col min="4" max="4" width="11.44140625" style="295"/>
    <col min="5" max="5" width="47.5546875" style="294" customWidth="1"/>
    <col min="6" max="6" width="55.6640625" style="308" customWidth="1"/>
    <col min="7" max="7" width="45.5546875" style="308" customWidth="1"/>
    <col min="8" max="8" width="20.5546875" style="295" customWidth="1"/>
    <col min="9" max="10" width="15.5546875" style="294" customWidth="1"/>
    <col min="11" max="16384" width="11.44140625" style="294"/>
  </cols>
  <sheetData>
    <row r="1" spans="1:10" ht="22.35" customHeight="1" x14ac:dyDescent="0.2">
      <c r="A1" s="530"/>
      <c r="B1" s="530"/>
      <c r="C1" s="531" t="s">
        <v>811</v>
      </c>
      <c r="D1" s="532"/>
      <c r="E1" s="532"/>
      <c r="F1" s="532"/>
      <c r="G1" s="532"/>
      <c r="H1" s="532"/>
      <c r="I1" s="532"/>
      <c r="J1" s="533"/>
    </row>
    <row r="2" spans="1:10" ht="22.35" customHeight="1" x14ac:dyDescent="0.2">
      <c r="A2" s="530"/>
      <c r="B2" s="530"/>
      <c r="C2" s="534" t="s">
        <v>782</v>
      </c>
      <c r="D2" s="535"/>
      <c r="E2" s="535"/>
      <c r="F2" s="536"/>
      <c r="G2" s="536"/>
      <c r="H2" s="535"/>
      <c r="I2" s="535"/>
      <c r="J2" s="537"/>
    </row>
    <row r="3" spans="1:10" ht="22.35" customHeight="1" x14ac:dyDescent="0.2">
      <c r="A3" s="530"/>
      <c r="B3" s="530"/>
      <c r="C3" s="534" t="s">
        <v>795</v>
      </c>
      <c r="D3" s="535"/>
      <c r="E3" s="535"/>
      <c r="F3" s="536"/>
      <c r="G3" s="536"/>
      <c r="H3" s="535"/>
      <c r="I3" s="535"/>
      <c r="J3" s="537"/>
    </row>
    <row r="4" spans="1:10" ht="22.35" customHeight="1" x14ac:dyDescent="0.2">
      <c r="A4" s="530"/>
      <c r="B4" s="530"/>
      <c r="C4" s="538" t="s">
        <v>809</v>
      </c>
      <c r="D4" s="539"/>
      <c r="E4" s="539"/>
      <c r="F4" s="540"/>
      <c r="G4" s="540"/>
      <c r="H4" s="539"/>
      <c r="I4" s="539"/>
      <c r="J4" s="541"/>
    </row>
    <row r="5" spans="1:10" s="295" customFormat="1" ht="66" customHeight="1" x14ac:dyDescent="0.2">
      <c r="A5" s="300" t="s">
        <v>31</v>
      </c>
      <c r="B5" s="300" t="s">
        <v>32</v>
      </c>
      <c r="C5" s="300" t="s">
        <v>34</v>
      </c>
      <c r="D5" s="300" t="s">
        <v>87</v>
      </c>
      <c r="E5" s="300" t="s">
        <v>89</v>
      </c>
      <c r="F5" s="310" t="s">
        <v>783</v>
      </c>
      <c r="G5" s="310" t="s">
        <v>784</v>
      </c>
      <c r="H5" s="310" t="s">
        <v>785</v>
      </c>
      <c r="I5" s="310" t="s">
        <v>786</v>
      </c>
      <c r="J5" s="310" t="s">
        <v>787</v>
      </c>
    </row>
    <row r="6" spans="1:10" ht="228" x14ac:dyDescent="0.2">
      <c r="A6" s="301">
        <v>1</v>
      </c>
      <c r="B6" s="351" t="str">
        <f>+VLOOKUP(A6,'[2]IDENTIFICACIÓN DEL RC'!$A$6:$E$33,2,0)</f>
        <v>Acceso y Fortalecimiento a la Justicia</v>
      </c>
      <c r="C6" s="296" t="str">
        <f>+'Matriz seguimiento MRC'!C18</f>
        <v>Posibilidad de Registro de información errada en los informes de procesos vinculados al PDJJR (Programa de Justicia Juvenil Restaurativa)</v>
      </c>
      <c r="D6" s="351">
        <v>1</v>
      </c>
      <c r="E6" s="296" t="s">
        <v>579</v>
      </c>
      <c r="F6" s="296" t="s">
        <v>815</v>
      </c>
      <c r="G6" s="304" t="s">
        <v>812</v>
      </c>
      <c r="H6" s="301" t="s">
        <v>790</v>
      </c>
      <c r="I6" s="301">
        <v>95</v>
      </c>
      <c r="J6" s="305" t="s">
        <v>791</v>
      </c>
    </row>
    <row r="7" spans="1:10" ht="201" customHeight="1" x14ac:dyDescent="0.2">
      <c r="A7" s="301">
        <v>2</v>
      </c>
      <c r="B7" s="351" t="str">
        <f>+VLOOKUP(A7,'[2]IDENTIFICACIÓN DEL RC'!$A$6:$E$33,2,0)</f>
        <v>Acceso y Fortalecimiento a la Justicia</v>
      </c>
      <c r="C7" s="296" t="str">
        <f>+'Matriz seguimiento MRC'!C19</f>
        <v>Posibilidad de actuaciones inadecuadas por parte de funcionarios y colaboradores de la Dirección de Acceso a la Justicia por el recibimiento de dadivas</v>
      </c>
      <c r="D7" s="351">
        <v>1</v>
      </c>
      <c r="E7" s="296" t="s">
        <v>580</v>
      </c>
      <c r="F7" s="296" t="s">
        <v>814</v>
      </c>
      <c r="G7" s="351" t="s">
        <v>756</v>
      </c>
      <c r="H7" s="301" t="s">
        <v>788</v>
      </c>
      <c r="I7" s="301">
        <v>100</v>
      </c>
      <c r="J7" s="303" t="s">
        <v>789</v>
      </c>
    </row>
    <row r="8" spans="1:10" ht="335.25" customHeight="1" x14ac:dyDescent="0.2">
      <c r="A8" s="301">
        <v>2</v>
      </c>
      <c r="B8" s="351" t="str">
        <f>+VLOOKUP(A8,'[2]IDENTIFICACIÓN DEL RC'!$A$6:$E$33,2,0)</f>
        <v>Acceso y Fortalecimiento a la Justicia</v>
      </c>
      <c r="C8" s="296" t="str">
        <f>+'Matriz seguimiento MRC'!C19</f>
        <v>Posibilidad de actuaciones inadecuadas por parte de funcionarios y colaboradores de la Dirección de Acceso a la Justicia por el recibimiento de dadivas</v>
      </c>
      <c r="D8" s="351">
        <v>2</v>
      </c>
      <c r="E8" s="296" t="s">
        <v>581</v>
      </c>
      <c r="F8" s="297" t="s">
        <v>813</v>
      </c>
      <c r="G8" s="302" t="s">
        <v>756</v>
      </c>
      <c r="H8" s="301" t="s">
        <v>788</v>
      </c>
      <c r="I8" s="301">
        <v>100</v>
      </c>
      <c r="J8" s="303" t="s">
        <v>789</v>
      </c>
    </row>
    <row r="9" spans="1:10" ht="125.4" x14ac:dyDescent="0.2">
      <c r="A9" s="301">
        <v>3</v>
      </c>
      <c r="B9" s="351" t="str">
        <f>+VLOOKUP(A9,'[2]IDENTIFICACIÓN DEL RC'!$A$6:$E$33,2,0)</f>
        <v>Acceso y Fortalecimiento a la Justicia</v>
      </c>
      <c r="C9" s="296" t="str">
        <f>+'Matriz seguimiento MRC'!C20</f>
        <v>Posibilidad de presentar Inconsistencias en los reportes relacionados al Plan de Acción a la Justicia</v>
      </c>
      <c r="D9" s="351">
        <v>1</v>
      </c>
      <c r="E9" s="296" t="s">
        <v>582</v>
      </c>
      <c r="F9" s="304" t="s">
        <v>816</v>
      </c>
      <c r="G9" s="304" t="s">
        <v>817</v>
      </c>
      <c r="H9" s="301" t="s">
        <v>790</v>
      </c>
      <c r="I9" s="301">
        <v>95</v>
      </c>
      <c r="J9" s="305" t="s">
        <v>791</v>
      </c>
    </row>
    <row r="10" spans="1:10" ht="328.35" customHeight="1" x14ac:dyDescent="0.2">
      <c r="A10" s="306">
        <v>4</v>
      </c>
      <c r="B10" s="351" t="str">
        <f>+VLOOKUP(A10,'[2]IDENTIFICACIÓN DEL RC'!$A$6:$E$33,2,0)</f>
        <v>Gestión Integral a las Personas Privadas de la Libertad -PPL-</v>
      </c>
      <c r="C10" s="296" t="str">
        <f>+'Matriz seguimiento MRC'!C21</f>
        <v>Posibilidad de Beneficio a particulares o a terceros derivados de trámites en procesos de Atención Integral (alimentación, servicios de salud, dotación de elementos básicos, ingreso a programas de Atención Social y actividades validas de redención de pena).</v>
      </c>
      <c r="D10" s="351">
        <v>1</v>
      </c>
      <c r="E10" s="296" t="s">
        <v>698</v>
      </c>
      <c r="F10" s="298" t="s">
        <v>818</v>
      </c>
      <c r="G10" s="302" t="s">
        <v>756</v>
      </c>
      <c r="H10" s="301" t="s">
        <v>788</v>
      </c>
      <c r="I10" s="301">
        <v>100</v>
      </c>
      <c r="J10" s="303" t="s">
        <v>789</v>
      </c>
    </row>
    <row r="11" spans="1:10" ht="208.5" customHeight="1" x14ac:dyDescent="0.2">
      <c r="A11" s="301">
        <v>5</v>
      </c>
      <c r="B11" s="351" t="str">
        <f>+VLOOKUP(A11,'[2]IDENTIFICACIÓN DEL RC'!$A$6:$E$33,2,0)</f>
        <v>Gestión Integral a las Personas Privadas de la Libertad -PPL-</v>
      </c>
      <c r="C11" s="296" t="str">
        <f>+'Matriz seguimiento MRC'!C22</f>
        <v>Posibilidad de Beneficio a particulares o a terceros derivados de la Custodia y Vigilancia a las PPL</v>
      </c>
      <c r="D11" s="351">
        <v>1</v>
      </c>
      <c r="E11" s="296" t="s">
        <v>583</v>
      </c>
      <c r="F11" s="297" t="s">
        <v>819</v>
      </c>
      <c r="G11" s="369" t="s">
        <v>856</v>
      </c>
      <c r="H11" s="301" t="s">
        <v>788</v>
      </c>
      <c r="I11" s="301">
        <v>100</v>
      </c>
      <c r="J11" s="303" t="s">
        <v>789</v>
      </c>
    </row>
    <row r="12" spans="1:10" ht="193.8" x14ac:dyDescent="0.2">
      <c r="A12" s="301">
        <v>6</v>
      </c>
      <c r="B12" s="351" t="str">
        <f>+VLOOKUP(A12,'[2]IDENTIFICACIÓN DEL RC'!$A$6:$E$33,2,0)</f>
        <v>Gestión Integral a las Personas Privadas de la Libertad -PPL-</v>
      </c>
      <c r="C12" s="296" t="str">
        <f>+'Matriz seguimiento MRC'!C23</f>
        <v>Posibilidad de Beneficio a particulares o a terceros derivados de los trámites Jurídicos</v>
      </c>
      <c r="D12" s="351">
        <v>1</v>
      </c>
      <c r="E12" s="296" t="s">
        <v>699</v>
      </c>
      <c r="F12" s="297" t="s">
        <v>820</v>
      </c>
      <c r="G12" s="302" t="s">
        <v>756</v>
      </c>
      <c r="H12" s="301" t="s">
        <v>788</v>
      </c>
      <c r="I12" s="301">
        <v>100</v>
      </c>
      <c r="J12" s="303" t="s">
        <v>789</v>
      </c>
    </row>
    <row r="13" spans="1:10" ht="216.6" x14ac:dyDescent="0.2">
      <c r="A13" s="301">
        <v>7</v>
      </c>
      <c r="B13" s="351" t="str">
        <f>+VLOOKUP(A13,'[2]IDENTIFICACIÓN DEL RC'!$A$6:$E$33,2,0)</f>
        <v>Control Disciplinario</v>
      </c>
      <c r="C13" s="296" t="str">
        <f>+'Matriz seguimiento MRC'!C24</f>
        <v>Posibilidad de desviaciones en las Investigaciones originadas por prácticas indebidas</v>
      </c>
      <c r="D13" s="351">
        <v>1</v>
      </c>
      <c r="E13" s="296" t="s">
        <v>584</v>
      </c>
      <c r="F13" s="297" t="s">
        <v>821</v>
      </c>
      <c r="G13" s="302" t="s">
        <v>756</v>
      </c>
      <c r="H13" s="301" t="s">
        <v>788</v>
      </c>
      <c r="I13" s="301">
        <v>100</v>
      </c>
      <c r="J13" s="303" t="s">
        <v>789</v>
      </c>
    </row>
    <row r="14" spans="1:10" ht="178.35" customHeight="1" x14ac:dyDescent="0.2">
      <c r="A14" s="301">
        <v>8</v>
      </c>
      <c r="B14" s="351" t="str">
        <f>+VLOOKUP(A14,'[2]IDENTIFICACIÓN DEL RC'!$A$6:$E$33,2,0)</f>
        <v>Administración de Bienes Muebles e Inmuebles para el Fortalecimiento de las Capacidades Operativas</v>
      </c>
      <c r="C14" s="296" t="str">
        <f>+'Matriz seguimiento MRC'!C25</f>
        <v>Posibilidad de suministro de combustible por parte de los proveedores a vehículos que no son de propiedad o no están a cargo de la SDSCJ para beneficio propio o de terceros</v>
      </c>
      <c r="D14" s="351">
        <v>1</v>
      </c>
      <c r="E14" s="296" t="s">
        <v>700</v>
      </c>
      <c r="F14" s="297" t="s">
        <v>822</v>
      </c>
      <c r="G14" s="302" t="s">
        <v>756</v>
      </c>
      <c r="H14" s="301" t="s">
        <v>788</v>
      </c>
      <c r="I14" s="301">
        <v>100</v>
      </c>
      <c r="J14" s="303" t="s">
        <v>789</v>
      </c>
    </row>
    <row r="15" spans="1:10" ht="194.25" customHeight="1" x14ac:dyDescent="0.2">
      <c r="A15" s="301">
        <v>8</v>
      </c>
      <c r="B15" s="351" t="str">
        <f>+VLOOKUP(A15,'[2]IDENTIFICACIÓN DEL RC'!$A$6:$E$33,2,0)</f>
        <v>Administración de Bienes Muebles e Inmuebles para el Fortalecimiento de las Capacidades Operativas</v>
      </c>
      <c r="C15" s="296" t="str">
        <f>+'Matriz seguimiento MRC'!C25</f>
        <v>Posibilidad de suministro de combustible por parte de los proveedores a vehículos que no son de propiedad o no están a cargo de la SDSCJ para beneficio propio o de terceros</v>
      </c>
      <c r="D15" s="351">
        <v>2</v>
      </c>
      <c r="E15" s="296" t="s">
        <v>641</v>
      </c>
      <c r="F15" s="297" t="s">
        <v>823</v>
      </c>
      <c r="G15" s="302" t="s">
        <v>756</v>
      </c>
      <c r="H15" s="301" t="s">
        <v>788</v>
      </c>
      <c r="I15" s="301">
        <v>100</v>
      </c>
      <c r="J15" s="303" t="s">
        <v>789</v>
      </c>
    </row>
    <row r="16" spans="1:10" ht="197.4" customHeight="1" x14ac:dyDescent="0.2">
      <c r="A16" s="301">
        <v>8</v>
      </c>
      <c r="B16" s="351" t="str">
        <f>+VLOOKUP(A16,'[2]IDENTIFICACIÓN DEL RC'!$A$6:$E$33,2,0)</f>
        <v>Administración de Bienes Muebles e Inmuebles para el Fortalecimiento de las Capacidades Operativas</v>
      </c>
      <c r="C16" s="296" t="str">
        <f>+'Matriz seguimiento MRC'!C25</f>
        <v>Posibilidad de suministro de combustible por parte de los proveedores a vehículos que no son de propiedad o no están a cargo de la SDSCJ para beneficio propio o de terceros</v>
      </c>
      <c r="D16" s="351">
        <v>3</v>
      </c>
      <c r="E16" s="296" t="s">
        <v>585</v>
      </c>
      <c r="F16" s="297" t="s">
        <v>823</v>
      </c>
      <c r="G16" s="302" t="s">
        <v>756</v>
      </c>
      <c r="H16" s="301" t="s">
        <v>788</v>
      </c>
      <c r="I16" s="301">
        <v>100</v>
      </c>
      <c r="J16" s="303" t="s">
        <v>789</v>
      </c>
    </row>
    <row r="17" spans="1:10" ht="214.5" customHeight="1" x14ac:dyDescent="0.2">
      <c r="A17" s="301">
        <v>9</v>
      </c>
      <c r="B17" s="351" t="str">
        <f>+VLOOKUP(A17,'[2]IDENTIFICACIÓN DEL RC'!$A$6:$E$33,2,0)</f>
        <v>Gestión de Comunicaciones Estratégicas</v>
      </c>
      <c r="C17" s="296" t="str">
        <f>+'Matriz seguimiento MRC'!C26</f>
        <v>Posibilidad de Filtración o manejo inadecuado de información por parte de funcionarios de la entidad.</v>
      </c>
      <c r="D17" s="351">
        <v>1</v>
      </c>
      <c r="E17" s="296" t="s">
        <v>586</v>
      </c>
      <c r="F17" s="297" t="s">
        <v>824</v>
      </c>
      <c r="G17" s="302" t="s">
        <v>756</v>
      </c>
      <c r="H17" s="301" t="s">
        <v>788</v>
      </c>
      <c r="I17" s="301">
        <v>100</v>
      </c>
      <c r="J17" s="303" t="s">
        <v>789</v>
      </c>
    </row>
    <row r="18" spans="1:10" ht="185.25" customHeight="1" x14ac:dyDescent="0.2">
      <c r="A18" s="301">
        <v>9</v>
      </c>
      <c r="B18" s="351" t="str">
        <f>+VLOOKUP(A18,'[2]IDENTIFICACIÓN DEL RC'!$A$6:$E$33,2,0)</f>
        <v>Gestión de Comunicaciones Estratégicas</v>
      </c>
      <c r="C18" s="296" t="s">
        <v>792</v>
      </c>
      <c r="D18" s="351">
        <v>2</v>
      </c>
      <c r="E18" s="296" t="s">
        <v>701</v>
      </c>
      <c r="F18" s="297" t="s">
        <v>825</v>
      </c>
      <c r="G18" s="302" t="s">
        <v>756</v>
      </c>
      <c r="H18" s="301" t="s">
        <v>788</v>
      </c>
      <c r="I18" s="301">
        <v>100</v>
      </c>
      <c r="J18" s="303" t="s">
        <v>789</v>
      </c>
    </row>
    <row r="19" spans="1:10" ht="189" customHeight="1" x14ac:dyDescent="0.2">
      <c r="A19" s="301">
        <v>10</v>
      </c>
      <c r="B19" s="351" t="str">
        <f>+VLOOKUP(A19,'[2]IDENTIFICACIÓN DEL RC'!$A$6:$E$33,2,0)</f>
        <v>Gestión de Emergencias</v>
      </c>
      <c r="C19"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351">
        <v>1</v>
      </c>
      <c r="E19" s="296" t="s">
        <v>587</v>
      </c>
      <c r="F19" s="353" t="s">
        <v>826</v>
      </c>
      <c r="G19" s="302" t="s">
        <v>756</v>
      </c>
      <c r="H19" s="301" t="s">
        <v>788</v>
      </c>
      <c r="I19" s="301">
        <v>100</v>
      </c>
      <c r="J19" s="303" t="s">
        <v>789</v>
      </c>
    </row>
    <row r="20" spans="1:10" ht="231" customHeight="1" x14ac:dyDescent="0.2">
      <c r="A20" s="301">
        <v>10</v>
      </c>
      <c r="B20" s="351" t="str">
        <f>+VLOOKUP(A20,'[2]IDENTIFICACIÓN DEL RC'!$A$6:$E$33,2,0)</f>
        <v>Gestión de Emergencias</v>
      </c>
      <c r="C20"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351">
        <v>2</v>
      </c>
      <c r="E20" s="296" t="s">
        <v>588</v>
      </c>
      <c r="F20" s="304" t="s">
        <v>827</v>
      </c>
      <c r="G20" s="353" t="s">
        <v>857</v>
      </c>
      <c r="H20" s="301" t="s">
        <v>790</v>
      </c>
      <c r="I20" s="301">
        <v>95</v>
      </c>
      <c r="J20" s="305" t="s">
        <v>791</v>
      </c>
    </row>
    <row r="21" spans="1:10" ht="247.5" customHeight="1" x14ac:dyDescent="0.2">
      <c r="A21" s="301">
        <v>10</v>
      </c>
      <c r="B21" s="351" t="str">
        <f>+VLOOKUP(A21,'[2]IDENTIFICACIÓN DEL RC'!$A$6:$E$33,2,0)</f>
        <v>Gestión de Emergencias</v>
      </c>
      <c r="C21" s="296" t="str">
        <f>+'Matriz seguimiento MRC'!C27</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351">
        <v>3</v>
      </c>
      <c r="E21" s="296" t="s">
        <v>589</v>
      </c>
      <c r="F21" s="304" t="s">
        <v>829</v>
      </c>
      <c r="G21" s="304" t="s">
        <v>828</v>
      </c>
      <c r="H21" s="306" t="s">
        <v>790</v>
      </c>
      <c r="I21" s="306">
        <v>95</v>
      </c>
      <c r="J21" s="305" t="s">
        <v>791</v>
      </c>
    </row>
    <row r="22" spans="1:10" ht="183" customHeight="1" x14ac:dyDescent="0.2">
      <c r="A22" s="301">
        <v>11</v>
      </c>
      <c r="B22" s="351" t="str">
        <f>+VLOOKUP(A22,'[2]IDENTIFICACIÓN DEL RC'!$A$6:$E$33,2,0)</f>
        <v>Gestión Documental</v>
      </c>
      <c r="C22" s="296" t="str">
        <f>+'Matriz seguimiento MRC'!C28</f>
        <v>Posibilidad de Pérdida o extravió documental por parte de un servidor que, aprovechando su posición frente a un recurso público, privilegia a un tercero con información para su beneficio.</v>
      </c>
      <c r="D22" s="351">
        <v>1</v>
      </c>
      <c r="E22" s="296" t="s">
        <v>590</v>
      </c>
      <c r="F22" s="297" t="s">
        <v>838</v>
      </c>
      <c r="G22" s="302" t="s">
        <v>756</v>
      </c>
      <c r="H22" s="301" t="s">
        <v>788</v>
      </c>
      <c r="I22" s="301">
        <v>100</v>
      </c>
      <c r="J22" s="307" t="s">
        <v>789</v>
      </c>
    </row>
    <row r="23" spans="1:10" ht="183" customHeight="1" x14ac:dyDescent="0.2">
      <c r="A23" s="301">
        <v>11</v>
      </c>
      <c r="B23" s="351" t="str">
        <f>+VLOOKUP(A23,'[2]IDENTIFICACIÓN DEL RC'!$A$6:$E$33,2,0)</f>
        <v>Gestión Documental</v>
      </c>
      <c r="C23" s="296" t="str">
        <f>+'Matriz seguimiento MRC'!C28</f>
        <v>Posibilidad de Pérdida o extravió documental por parte de un servidor que, aprovechando su posición frente a un recurso público, privilegia a un tercero con información para su beneficio.</v>
      </c>
      <c r="D23" s="351">
        <v>2</v>
      </c>
      <c r="E23" s="296" t="s">
        <v>591</v>
      </c>
      <c r="F23" s="297" t="s">
        <v>831</v>
      </c>
      <c r="G23" s="302" t="s">
        <v>756</v>
      </c>
      <c r="H23" s="301" t="s">
        <v>788</v>
      </c>
      <c r="I23" s="306">
        <v>100</v>
      </c>
      <c r="J23" s="307" t="s">
        <v>789</v>
      </c>
    </row>
    <row r="24" spans="1:10" ht="102.75" customHeight="1" x14ac:dyDescent="0.2">
      <c r="A24" s="301">
        <v>11</v>
      </c>
      <c r="B24" s="351" t="str">
        <f>+VLOOKUP(A24,'[2]IDENTIFICACIÓN DEL RC'!$A$6:$E$33,2,0)</f>
        <v>Gestión Documental</v>
      </c>
      <c r="C24" s="296" t="str">
        <f>+'Matriz seguimiento MRC'!C28</f>
        <v>Posibilidad de Pérdida o extravió documental por parte de un servidor que, aprovechando su posición frente a un recurso público, privilegia a un tercero con información para su beneficio.</v>
      </c>
      <c r="D24" s="351">
        <v>3</v>
      </c>
      <c r="E24" s="296" t="s">
        <v>592</v>
      </c>
      <c r="F24" s="304" t="s">
        <v>858</v>
      </c>
      <c r="G24" s="302" t="s">
        <v>756</v>
      </c>
      <c r="H24" s="301" t="s">
        <v>788</v>
      </c>
      <c r="I24" s="301">
        <v>100</v>
      </c>
      <c r="J24" s="303" t="s">
        <v>789</v>
      </c>
    </row>
    <row r="25" spans="1:10" ht="165.75" customHeight="1" x14ac:dyDescent="0.2">
      <c r="A25" s="301">
        <v>12</v>
      </c>
      <c r="B25" s="351" t="str">
        <f>+VLOOKUP(A25,'[2]IDENTIFICACIÓN DEL RC'!$A$6:$E$33,2,0)</f>
        <v>Gestión de Recursos Físicos al Servicio de la Entidad</v>
      </c>
      <c r="C25" s="296" t="str">
        <f>+'Matriz seguimiento MRC'!C29</f>
        <v>Posibilidad de Pérdida y/o desaparición de los bienes al servicio de la Entidad parte de un servidor que, aprovechando su posición frente a un recurso público, sustrae bienes de la Entidad para su beneficio personal o un tercero.</v>
      </c>
      <c r="D25" s="351">
        <v>1</v>
      </c>
      <c r="E25" s="296" t="s">
        <v>593</v>
      </c>
      <c r="F25" s="297" t="s">
        <v>832</v>
      </c>
      <c r="G25" s="302" t="s">
        <v>756</v>
      </c>
      <c r="H25" s="301" t="s">
        <v>788</v>
      </c>
      <c r="I25" s="301">
        <v>100</v>
      </c>
      <c r="J25" s="303" t="s">
        <v>789</v>
      </c>
    </row>
    <row r="26" spans="1:10" ht="156.75" customHeight="1" x14ac:dyDescent="0.2">
      <c r="A26" s="301">
        <v>12</v>
      </c>
      <c r="B26" s="351" t="str">
        <f>+VLOOKUP(A26,'[2]IDENTIFICACIÓN DEL RC'!$A$6:$E$33,2,0)</f>
        <v>Gestión de Recursos Físicos al Servicio de la Entidad</v>
      </c>
      <c r="C26" s="296" t="str">
        <f>+'Matriz seguimiento MRC'!C29</f>
        <v>Posibilidad de Pérdida y/o desaparición de los bienes al servicio de la Entidad parte de un servidor que, aprovechando su posición frente a un recurso público, sustrae bienes de la Entidad para su beneficio personal o un tercero.</v>
      </c>
      <c r="D26" s="351">
        <v>2</v>
      </c>
      <c r="E26" s="296" t="s">
        <v>594</v>
      </c>
      <c r="F26" s="297" t="s">
        <v>839</v>
      </c>
      <c r="G26" s="353" t="s">
        <v>834</v>
      </c>
      <c r="H26" s="301" t="s">
        <v>788</v>
      </c>
      <c r="I26" s="301">
        <v>100</v>
      </c>
      <c r="J26" s="303" t="s">
        <v>789</v>
      </c>
    </row>
    <row r="27" spans="1:10" ht="91.2" x14ac:dyDescent="0.2">
      <c r="A27" s="301">
        <v>12</v>
      </c>
      <c r="B27" s="351" t="str">
        <f>+VLOOKUP(A27,'[2]IDENTIFICACIÓN DEL RC'!$A$6:$E$33,2,0)</f>
        <v>Gestión de Recursos Físicos al Servicio de la Entidad</v>
      </c>
      <c r="C27" s="296" t="str">
        <f>+'Matriz seguimiento MRC'!C29</f>
        <v>Posibilidad de Pérdida y/o desaparición de los bienes al servicio de la Entidad parte de un servidor que, aprovechando su posición frente a un recurso público, sustrae bienes de la Entidad para su beneficio personal o un tercero.</v>
      </c>
      <c r="D27" s="351">
        <v>3</v>
      </c>
      <c r="E27" s="296" t="s">
        <v>595</v>
      </c>
      <c r="F27" s="297" t="s">
        <v>835</v>
      </c>
      <c r="G27" s="302" t="s">
        <v>756</v>
      </c>
      <c r="H27" s="301" t="s">
        <v>788</v>
      </c>
      <c r="I27" s="301">
        <v>100</v>
      </c>
      <c r="J27" s="303" t="s">
        <v>789</v>
      </c>
    </row>
    <row r="28" spans="1:10" ht="178.35" customHeight="1" x14ac:dyDescent="0.2">
      <c r="A28" s="301">
        <v>13</v>
      </c>
      <c r="B28" s="351" t="str">
        <f>+VLOOKUP(A28,'[2]IDENTIFICACIÓN DEL RC'!$A$6:$E$33,2,0)</f>
        <v>Gestión de Seguridad y Convivencia</v>
      </c>
      <c r="C28" s="296" t="str">
        <f>+'Matriz seguimiento MRC'!C30</f>
        <v>Posibilidad de pérdida económica y reputacional por demandas a la entidad por el uso indebido de información confidencial a terceros por parte de funcionarios</v>
      </c>
      <c r="D28" s="351">
        <v>1</v>
      </c>
      <c r="E28" s="296" t="s">
        <v>596</v>
      </c>
      <c r="F28" s="304" t="s">
        <v>859</v>
      </c>
      <c r="G28" s="302" t="s">
        <v>756</v>
      </c>
      <c r="H28" s="301" t="s">
        <v>788</v>
      </c>
      <c r="I28" s="301">
        <v>100</v>
      </c>
      <c r="J28" s="303" t="s">
        <v>789</v>
      </c>
    </row>
    <row r="29" spans="1:10" ht="114" x14ac:dyDescent="0.2">
      <c r="A29" s="301">
        <v>14</v>
      </c>
      <c r="B29" s="351" t="str">
        <f>+VLOOKUP(A29,'[2]IDENTIFICACIÓN DEL RC'!$A$6:$E$33,2,0)</f>
        <v>Gestión de Tecnologías de la Información</v>
      </c>
      <c r="C29" s="296" t="str">
        <f>+'Matriz seguimiento MRC'!C31</f>
        <v>Posibilidad de pérdida económica y reputacional por demandas debido al uso inadecuado de información catalogada por la entidad como clasificada o reservada por parte de colaboradores de la Secretaría</v>
      </c>
      <c r="D29" s="351">
        <v>1</v>
      </c>
      <c r="E29" s="296" t="s">
        <v>597</v>
      </c>
      <c r="F29" s="297" t="s">
        <v>836</v>
      </c>
      <c r="G29" s="302" t="s">
        <v>756</v>
      </c>
      <c r="H29" s="301" t="s">
        <v>788</v>
      </c>
      <c r="I29" s="301">
        <v>100</v>
      </c>
      <c r="J29" s="303" t="s">
        <v>789</v>
      </c>
    </row>
    <row r="30" spans="1:10" ht="228.75" customHeight="1" x14ac:dyDescent="0.2">
      <c r="A30" s="301">
        <v>14</v>
      </c>
      <c r="B30" s="351" t="str">
        <f>+VLOOKUP(A30,'[2]IDENTIFICACIÓN DEL RC'!$A$6:$E$33,2,0)</f>
        <v>Gestión de Tecnologías de la Información</v>
      </c>
      <c r="C30" s="296" t="str">
        <f>+'Matriz seguimiento MRC'!C31</f>
        <v>Posibilidad de pérdida económica y reputacional por demandas debido al uso inadecuado de información catalogada por la entidad como clasificada o reservada por parte de colaboradores de la Secretaría</v>
      </c>
      <c r="D30" s="351">
        <v>2</v>
      </c>
      <c r="E30" s="296" t="s">
        <v>598</v>
      </c>
      <c r="F30" s="297" t="s">
        <v>837</v>
      </c>
      <c r="G30" s="302" t="s">
        <v>756</v>
      </c>
      <c r="H30" s="301" t="s">
        <v>788</v>
      </c>
      <c r="I30" s="301">
        <v>100</v>
      </c>
      <c r="J30" s="303" t="s">
        <v>789</v>
      </c>
    </row>
    <row r="31" spans="1:10" ht="224.4" customHeight="1" x14ac:dyDescent="0.2">
      <c r="A31" s="301">
        <v>15</v>
      </c>
      <c r="B31" s="351" t="str">
        <f>+VLOOKUP(A31,'[2]IDENTIFICACIÓN DEL RC'!$A$6:$E$33,2,0)</f>
        <v>Gestión de Tecnologías de la Información</v>
      </c>
      <c r="C31" s="296" t="str">
        <f>+'Matriz seguimiento MRC'!C32</f>
        <v>Pérdida de Integridad de la información almacenada en la infraestructura tecnológica o sistemas de información de la entidad.</v>
      </c>
      <c r="D31" s="351">
        <v>1</v>
      </c>
      <c r="E31" s="296" t="s">
        <v>599</v>
      </c>
      <c r="F31" s="304" t="s">
        <v>840</v>
      </c>
      <c r="G31" s="299" t="s">
        <v>841</v>
      </c>
      <c r="H31" s="301" t="s">
        <v>790</v>
      </c>
      <c r="I31" s="301">
        <v>95</v>
      </c>
      <c r="J31" s="305" t="s">
        <v>791</v>
      </c>
    </row>
    <row r="32" spans="1:10" ht="147.75" customHeight="1" x14ac:dyDescent="0.2">
      <c r="A32" s="301">
        <v>15</v>
      </c>
      <c r="B32" s="351" t="str">
        <f>+VLOOKUP(A32,'[2]IDENTIFICACIÓN DEL RC'!$A$6:$E$33,2,0)</f>
        <v>Gestión de Tecnologías de la Información</v>
      </c>
      <c r="C32" s="296" t="str">
        <f>+'Matriz seguimiento MRC'!C32</f>
        <v>Pérdida de Integridad de la información almacenada en la infraestructura tecnológica o sistemas de información de la entidad.</v>
      </c>
      <c r="D32" s="351">
        <v>2</v>
      </c>
      <c r="E32" s="296" t="s">
        <v>702</v>
      </c>
      <c r="F32" s="304" t="s">
        <v>842</v>
      </c>
      <c r="G32" s="369" t="s">
        <v>860</v>
      </c>
      <c r="H32" s="301" t="s">
        <v>790</v>
      </c>
      <c r="I32" s="301">
        <v>95</v>
      </c>
      <c r="J32" s="305" t="s">
        <v>791</v>
      </c>
    </row>
    <row r="33" spans="1:10" ht="409.35" customHeight="1" x14ac:dyDescent="0.2">
      <c r="A33" s="301">
        <v>16</v>
      </c>
      <c r="B33" s="351" t="str">
        <f>+VLOOKUP(A33,'[2]IDENTIFICACIÓN DEL RC'!$A$6:$E$33,2,0)</f>
        <v>Gestión Financiera</v>
      </c>
      <c r="C33" s="296" t="str">
        <f>+'Matriz seguimiento MRC'!C33</f>
        <v>Posibilidad de Tramite de pagos incumpliendo los requisitos establecidos otorgando beneficios a terceros en contra de lo establecido en el Procedimiento PD-GF-13 Gestión de Pagos</v>
      </c>
      <c r="D33" s="351">
        <v>1</v>
      </c>
      <c r="E33" s="296" t="s">
        <v>642</v>
      </c>
      <c r="F33" s="353" t="s">
        <v>844</v>
      </c>
      <c r="G33" s="302" t="s">
        <v>756</v>
      </c>
      <c r="H33" s="301" t="s">
        <v>788</v>
      </c>
      <c r="I33" s="306">
        <v>100</v>
      </c>
      <c r="J33" s="307" t="s">
        <v>789</v>
      </c>
    </row>
    <row r="34" spans="1:10" ht="231" customHeight="1" x14ac:dyDescent="0.2">
      <c r="A34" s="301">
        <v>17</v>
      </c>
      <c r="B34" s="351" t="str">
        <f>+VLOOKUP(A34,'[2]IDENTIFICACIÓN DEL RC'!$A$6:$E$33,2,0)</f>
        <v>Gestión Estratégica del Talento Humano</v>
      </c>
      <c r="C34" s="296" t="str">
        <f>+'Matriz seguimiento MRC'!C34</f>
        <v>Posibilidad de Posesionar un servidor público que Incumpla con los requisitos establecidos en el Manual de Funciones de la SCJ</v>
      </c>
      <c r="D34" s="351">
        <v>1</v>
      </c>
      <c r="E34" s="296" t="s">
        <v>807</v>
      </c>
      <c r="F34" s="297" t="s">
        <v>845</v>
      </c>
      <c r="G34" s="302" t="s">
        <v>756</v>
      </c>
      <c r="H34" s="301" t="s">
        <v>788</v>
      </c>
      <c r="I34" s="301">
        <v>100</v>
      </c>
      <c r="J34" s="303" t="s">
        <v>789</v>
      </c>
    </row>
    <row r="35" spans="1:10" ht="148.19999999999999" hidden="1" x14ac:dyDescent="0.2">
      <c r="A35" s="365">
        <v>18</v>
      </c>
      <c r="B35" s="366" t="str">
        <f>+VLOOKUP(A35,'[2]IDENTIFICACIÓN DEL RC'!$A$6:$E$33,2,0)</f>
        <v>Gestión Estratégica del Talento Humano</v>
      </c>
      <c r="C35" s="367" t="str">
        <f>+'Matriz seguimiento MRC'!C35</f>
        <v>Interés indebido por un oferente en los procesos de contratación de la Dirección de Gestión Humana</v>
      </c>
      <c r="D35" s="366">
        <v>1</v>
      </c>
      <c r="E35" s="367" t="s">
        <v>601</v>
      </c>
      <c r="F35" s="352" t="s">
        <v>793</v>
      </c>
      <c r="G35" s="302"/>
      <c r="H35" s="302" t="s">
        <v>794</v>
      </c>
      <c r="I35" s="302" t="s">
        <v>794</v>
      </c>
      <c r="J35" s="302" t="s">
        <v>794</v>
      </c>
    </row>
    <row r="36" spans="1:10" ht="264.60000000000002" customHeight="1" x14ac:dyDescent="0.2">
      <c r="A36" s="301">
        <v>19</v>
      </c>
      <c r="B36" s="351" t="str">
        <f>+VLOOKUP(A36,'[2]IDENTIFICACIÓN DEL RC'!$A$6:$E$33,2,0)</f>
        <v>Gestión Contractual</v>
      </c>
      <c r="C36"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351">
        <v>1</v>
      </c>
      <c r="E36" s="296" t="s">
        <v>643</v>
      </c>
      <c r="F36" s="304" t="s">
        <v>850</v>
      </c>
      <c r="G36" s="369" t="s">
        <v>861</v>
      </c>
      <c r="H36" s="301" t="s">
        <v>790</v>
      </c>
      <c r="I36" s="301">
        <v>95</v>
      </c>
      <c r="J36" s="305" t="s">
        <v>791</v>
      </c>
    </row>
    <row r="37" spans="1:10" ht="161.25" customHeight="1" x14ac:dyDescent="0.2">
      <c r="A37" s="301">
        <v>19</v>
      </c>
      <c r="B37" s="351" t="str">
        <f>+VLOOKUP(A37,'[2]IDENTIFICACIÓN DEL RC'!$A$6:$E$33,2,0)</f>
        <v>Gestión Contractual</v>
      </c>
      <c r="C37" s="296" t="str">
        <f>+'Matriz seguimiento MRC'!C36</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351">
        <v>2</v>
      </c>
      <c r="E37" s="296" t="s">
        <v>644</v>
      </c>
      <c r="F37" s="297" t="s">
        <v>846</v>
      </c>
      <c r="G37" s="302" t="s">
        <v>756</v>
      </c>
      <c r="H37" s="301" t="s">
        <v>788</v>
      </c>
      <c r="I37" s="306">
        <v>100</v>
      </c>
      <c r="J37" s="307" t="s">
        <v>789</v>
      </c>
    </row>
    <row r="38" spans="1:10" ht="154.5" customHeight="1" x14ac:dyDescent="0.2">
      <c r="A38" s="301">
        <v>20</v>
      </c>
      <c r="B38" s="351" t="str">
        <f>+VLOOKUP(A38,'[2]IDENTIFICACIÓN DEL RC'!$A$6:$E$33,2,0)</f>
        <v>Gestión Contractual</v>
      </c>
      <c r="C38" s="296" t="str">
        <f>+'Matriz seguimiento MRC'!C37</f>
        <v>Posibilidad de Incumplimiento de funciones por acción u omisión por procedimientos desactualizados de la Gestión Contractual</v>
      </c>
      <c r="D38" s="351">
        <v>1</v>
      </c>
      <c r="E38" s="296" t="s">
        <v>645</v>
      </c>
      <c r="F38" s="297" t="s">
        <v>847</v>
      </c>
      <c r="G38" s="302" t="s">
        <v>756</v>
      </c>
      <c r="H38" s="301" t="s">
        <v>788</v>
      </c>
      <c r="I38" s="306">
        <v>100</v>
      </c>
      <c r="J38" s="307" t="s">
        <v>789</v>
      </c>
    </row>
    <row r="39" spans="1:10" ht="139.35" customHeight="1" x14ac:dyDescent="0.2">
      <c r="A39" s="301">
        <v>21</v>
      </c>
      <c r="B39" s="351" t="str">
        <f>+VLOOKUP(A39,'[2]IDENTIFICACIÓN DEL RC'!$A$6:$E$33,2,0)</f>
        <v>Evaluación al Sistema de Control Interno</v>
      </c>
      <c r="C39" s="296" t="str">
        <f>+'Matriz seguimiento MRC'!C38</f>
        <v>Posibilidad de Favorecimiento al proceso auditado o a terceros responsables a partir de auditorías, sesgadas, manipuladas o direccionadas, que impidan evidenciar la realidad de la gestión obstruyendo la evaluación de esta.</v>
      </c>
      <c r="D39" s="351">
        <v>1</v>
      </c>
      <c r="E39" s="296" t="s">
        <v>602</v>
      </c>
      <c r="F39" s="297" t="s">
        <v>848</v>
      </c>
      <c r="G39" s="302" t="s">
        <v>756</v>
      </c>
      <c r="H39" s="301" t="s">
        <v>788</v>
      </c>
      <c r="I39" s="301">
        <v>100</v>
      </c>
      <c r="J39" s="303" t="s">
        <v>789</v>
      </c>
    </row>
    <row r="40" spans="1:10" ht="409.6" customHeight="1" x14ac:dyDescent="0.2">
      <c r="A40" s="301">
        <v>22</v>
      </c>
      <c r="B40" s="351" t="str">
        <f>+VLOOKUP(A40,'[2]IDENTIFICACIÓN DEL RC'!$A$6:$E$33,2,0)</f>
        <v>Atención y Relación con el Ciudadano</v>
      </c>
      <c r="C40" s="296" t="str">
        <f>+'Matriz seguimiento MRC'!C39</f>
        <v>Posibilidad de Favorecimiento a terceros para acceder a los servicios ofertados por al SCJ por fuera de los lineamientos establecidos a cambio de dadivas</v>
      </c>
      <c r="D40" s="351">
        <v>1</v>
      </c>
      <c r="E40" s="296" t="s">
        <v>659</v>
      </c>
      <c r="F40" s="297" t="s">
        <v>849</v>
      </c>
      <c r="G40" s="302" t="s">
        <v>756</v>
      </c>
      <c r="H40" s="301" t="s">
        <v>788</v>
      </c>
      <c r="I40" s="301">
        <v>100</v>
      </c>
      <c r="J40" s="303" t="s">
        <v>789</v>
      </c>
    </row>
    <row r="41" spans="1:10" ht="171" customHeight="1" x14ac:dyDescent="0.2">
      <c r="A41" s="301">
        <v>23</v>
      </c>
      <c r="B41" s="351" t="str">
        <f>+VLOOKUP(A41,'[2]IDENTIFICACIÓN DEL RC'!$A$6:$E$33,2,0)</f>
        <v>Gestión Integral a las Personas Privadas de la Libertad -PPL-</v>
      </c>
      <c r="C41" s="296" t="str">
        <f>+'Matriz seguimiento MRC'!C40</f>
        <v>Posibilidad de alteración de la información en el SISIPEC web para beneficiar en el tramite de Autorización para ingreso como visitante a la Cárcel Distrital de Varones y Anexo de Mujeres.</v>
      </c>
      <c r="D41" s="351">
        <v>1</v>
      </c>
      <c r="E41" s="296" t="s">
        <v>603</v>
      </c>
      <c r="F41" s="304" t="s">
        <v>851</v>
      </c>
      <c r="G41" s="302" t="s">
        <v>756</v>
      </c>
      <c r="H41" s="301" t="s">
        <v>788</v>
      </c>
      <c r="I41" s="306">
        <v>100</v>
      </c>
      <c r="J41" s="307" t="s">
        <v>789</v>
      </c>
    </row>
    <row r="42" spans="1:10" ht="172.5" customHeight="1" x14ac:dyDescent="0.2">
      <c r="A42" s="301">
        <v>24</v>
      </c>
      <c r="B42" s="351" t="str">
        <f>+VLOOKUP(A42,'[2]IDENTIFICACIÓN DEL RC'!$A$6:$E$33,2,0)</f>
        <v>Administración de Bienes Muebles e Inmuebles para el Fortalecimiento de las Capacidades Operativas</v>
      </c>
      <c r="C42" s="296" t="str">
        <f>+'Matriz seguimiento MRC'!C41</f>
        <v>Posibilidad de suministro de combustible por parte de los proveedores a vehículos de propiedad o a cargo de la SDSCJ, por fuera de los parámetros de suministro establecidos para beneficio propio o de terceros</v>
      </c>
      <c r="D42" s="301">
        <v>1</v>
      </c>
      <c r="E42" s="296" t="s">
        <v>604</v>
      </c>
      <c r="F42" s="304" t="s">
        <v>852</v>
      </c>
      <c r="G42" s="353" t="s">
        <v>863</v>
      </c>
      <c r="H42" s="301" t="s">
        <v>790</v>
      </c>
      <c r="I42" s="301">
        <v>95</v>
      </c>
      <c r="J42" s="305" t="s">
        <v>791</v>
      </c>
    </row>
    <row r="43" spans="1:10" ht="195.75" customHeight="1" x14ac:dyDescent="0.2">
      <c r="A43" s="301">
        <v>24</v>
      </c>
      <c r="B43" s="351" t="str">
        <f>+VLOOKUP(A43,'[2]IDENTIFICACIÓN DEL RC'!$A$6:$E$33,2,0)</f>
        <v>Administración de Bienes Muebles e Inmuebles para el Fortalecimiento de las Capacidades Operativas</v>
      </c>
      <c r="C43" s="296" t="str">
        <f>+'Matriz seguimiento MRC'!C41</f>
        <v>Posibilidad de suministro de combustible por parte de los proveedores a vehículos de propiedad o a cargo de la SDSCJ, por fuera de los parámetros de suministro establecidos para beneficio propio o de terceros</v>
      </c>
      <c r="D43" s="301">
        <v>2</v>
      </c>
      <c r="E43" s="296" t="s">
        <v>646</v>
      </c>
      <c r="F43" s="304" t="s">
        <v>853</v>
      </c>
      <c r="G43" s="296" t="s">
        <v>864</v>
      </c>
      <c r="H43" s="301" t="s">
        <v>790</v>
      </c>
      <c r="I43" s="301">
        <v>95</v>
      </c>
      <c r="J43" s="305" t="s">
        <v>791</v>
      </c>
    </row>
    <row r="44" spans="1:10" ht="204" customHeight="1" x14ac:dyDescent="0.2">
      <c r="A44" s="301">
        <v>25</v>
      </c>
      <c r="B44" s="351" t="str">
        <f>+VLOOKUP(A44,'[2]IDENTIFICACIÓN DEL RC'!$A$6:$E$33,2,0)</f>
        <v>Administración de Bienes Muebles e Inmuebles para el Fortalecimiento de las Capacidades Operativas</v>
      </c>
      <c r="C44" s="296" t="str">
        <f>+'Matriz seguimiento MRC'!C42</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301">
        <v>1</v>
      </c>
      <c r="E44" s="296" t="s">
        <v>703</v>
      </c>
      <c r="F44" s="297" t="s">
        <v>854</v>
      </c>
      <c r="G44" s="302" t="s">
        <v>756</v>
      </c>
      <c r="H44" s="301" t="s">
        <v>788</v>
      </c>
      <c r="I44" s="301">
        <v>100</v>
      </c>
      <c r="J44" s="303" t="s">
        <v>789</v>
      </c>
    </row>
    <row r="45" spans="1:10" ht="191.25" customHeight="1" x14ac:dyDescent="0.2">
      <c r="A45" s="301">
        <v>26</v>
      </c>
      <c r="B45" s="351" t="str">
        <f>+VLOOKUP(A45,'[2]IDENTIFICACIÓN DEL RC'!$A$6:$E$33,2,0)</f>
        <v>Gestión Jurídica</v>
      </c>
      <c r="C45" s="296" t="str">
        <f>+'Matriz seguimiento MRC'!C43</f>
        <v>Posibilidad de incumplimiento de funciones  por acción u omisión por procedimientos desactualizados de la Gestión Jurídica</v>
      </c>
      <c r="D45" s="301">
        <v>1</v>
      </c>
      <c r="E45" s="296" t="s">
        <v>645</v>
      </c>
      <c r="F45" s="297" t="s">
        <v>855</v>
      </c>
      <c r="G45" s="302" t="s">
        <v>756</v>
      </c>
      <c r="H45" s="301" t="s">
        <v>788</v>
      </c>
      <c r="I45" s="301">
        <v>100</v>
      </c>
      <c r="J45" s="303" t="s">
        <v>789</v>
      </c>
    </row>
    <row r="46" spans="1:10" ht="148.19999999999999" x14ac:dyDescent="0.2">
      <c r="A46" s="301">
        <v>27</v>
      </c>
      <c r="B46" s="351" t="str">
        <f>+VLOOKUP(A46,'[1]IDENTIFICACIÓN DEL RC'!$A$6:$E$34,2,0)</f>
        <v>Gestión Contractual</v>
      </c>
      <c r="C46" s="296" t="str">
        <f>+VLOOKUP('CONTROL DEL RC_SEGUIMIENTO'!A46,'[1]IDENTIFICACIÓN DEL RC'!$A$6:$E$34,4,0)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301">
        <v>1</v>
      </c>
      <c r="E46" s="297" t="s">
        <v>707</v>
      </c>
      <c r="F46" s="304" t="s">
        <v>862</v>
      </c>
      <c r="G46" s="302" t="s">
        <v>756</v>
      </c>
      <c r="H46" s="301" t="s">
        <v>788</v>
      </c>
      <c r="I46" s="301">
        <v>100</v>
      </c>
      <c r="J46" s="303" t="s">
        <v>789</v>
      </c>
    </row>
  </sheetData>
  <mergeCells count="5">
    <mergeCell ref="A1:B4"/>
    <mergeCell ref="C1:J1"/>
    <mergeCell ref="C2:J2"/>
    <mergeCell ref="C3:J3"/>
    <mergeCell ref="C4:J4"/>
  </mergeCells>
  <conditionalFormatting sqref="E24">
    <cfRule type="duplicateValues" dxfId="6" priority="1"/>
  </conditionalFormatting>
  <pageMargins left="0.7" right="0.7" top="0.75" bottom="0.75" header="0.3" footer="0.3"/>
  <pageSetup orientation="portrait"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5">
    <tabColor theme="0" tint="-0.499984740745262"/>
    <pageSetUpPr fitToPage="1"/>
  </sheetPr>
  <dimension ref="A1:T46"/>
  <sheetViews>
    <sheetView showGridLines="0" topLeftCell="J1" zoomScale="70" zoomScaleNormal="70" zoomScaleSheetLayoutView="50" workbookViewId="0">
      <selection activeCell="T5" sqref="T5"/>
    </sheetView>
  </sheetViews>
  <sheetFormatPr baseColWidth="10" defaultColWidth="11.44140625" defaultRowHeight="13.8" x14ac:dyDescent="0.25"/>
  <cols>
    <col min="1" max="2" width="20.44140625" style="107" customWidth="1"/>
    <col min="3" max="3" width="41.44140625" style="107" customWidth="1"/>
    <col min="4" max="4" width="11.109375" style="107" customWidth="1"/>
    <col min="5" max="5" width="13.5546875" style="107" customWidth="1"/>
    <col min="6" max="6" width="110.44140625" style="107" customWidth="1"/>
    <col min="7" max="7" width="23.109375" style="107" customWidth="1"/>
    <col min="8" max="8" width="22.5546875" style="107" customWidth="1"/>
    <col min="9" max="9" width="25.44140625" style="107" bestFit="1" customWidth="1"/>
    <col min="10" max="10" width="23.88671875" style="107" bestFit="1" customWidth="1"/>
    <col min="11" max="11" width="28.44140625" style="107" customWidth="1"/>
    <col min="12" max="12" width="37.109375" style="107" customWidth="1"/>
    <col min="13" max="13" width="38.44140625" style="107" customWidth="1"/>
    <col min="14" max="14" width="16.44140625" style="107" customWidth="1"/>
    <col min="15" max="15" width="17.44140625" style="107" customWidth="1"/>
    <col min="16" max="16" width="23.5546875" style="107" customWidth="1"/>
    <col min="17" max="17" width="24.88671875" style="107" customWidth="1"/>
    <col min="18" max="18" width="13.109375" style="107" customWidth="1"/>
    <col min="19" max="16384" width="11.44140625" style="107"/>
  </cols>
  <sheetData>
    <row r="1" spans="1:18" s="105" customFormat="1" ht="180" customHeight="1" thickBot="1" x14ac:dyDescent="0.45">
      <c r="A1" s="426"/>
      <c r="B1" s="427"/>
      <c r="C1" s="507" t="s">
        <v>259</v>
      </c>
      <c r="D1" s="507"/>
      <c r="E1" s="507"/>
      <c r="F1" s="507"/>
      <c r="G1" s="507"/>
      <c r="H1" s="507"/>
      <c r="I1" s="507"/>
      <c r="J1" s="507"/>
      <c r="K1" s="507"/>
      <c r="L1" s="507"/>
      <c r="M1" s="507"/>
      <c r="N1" s="507"/>
      <c r="O1" s="507"/>
      <c r="P1" s="507"/>
      <c r="Q1" s="508" t="s">
        <v>257</v>
      </c>
      <c r="R1" s="509"/>
    </row>
    <row r="2" spans="1:18" s="105" customFormat="1" ht="25.5" customHeight="1" thickBot="1" x14ac:dyDescent="0.45">
      <c r="C2" s="138"/>
      <c r="D2" s="138"/>
      <c r="E2" s="138"/>
      <c r="F2" s="138"/>
      <c r="G2" s="138"/>
      <c r="H2" s="138"/>
      <c r="I2" s="138"/>
      <c r="J2" s="138"/>
      <c r="K2" s="138"/>
      <c r="L2" s="138"/>
      <c r="M2" s="138"/>
      <c r="N2" s="138"/>
      <c r="O2" s="138"/>
      <c r="P2" s="138"/>
      <c r="Q2" s="139"/>
      <c r="R2" s="140"/>
    </row>
    <row r="3" spans="1:18" s="127" customFormat="1" ht="17.399999999999999" x14ac:dyDescent="0.3">
      <c r="A3" s="487" t="s">
        <v>86</v>
      </c>
      <c r="B3" s="488"/>
      <c r="C3" s="488"/>
      <c r="D3" s="488"/>
      <c r="E3" s="488"/>
      <c r="F3" s="488"/>
      <c r="G3" s="488"/>
      <c r="H3" s="488"/>
      <c r="I3" s="488"/>
      <c r="J3" s="488"/>
      <c r="K3" s="488"/>
      <c r="L3" s="488"/>
      <c r="M3" s="488"/>
      <c r="N3" s="488"/>
      <c r="O3" s="488"/>
      <c r="P3" s="488"/>
      <c r="Q3" s="488"/>
      <c r="R3" s="489"/>
    </row>
    <row r="4" spans="1:18" s="127" customFormat="1" ht="18" thickBot="1" x14ac:dyDescent="0.35">
      <c r="A4" s="490"/>
      <c r="B4" s="491"/>
      <c r="C4" s="491"/>
      <c r="D4" s="491"/>
      <c r="E4" s="491"/>
      <c r="F4" s="491"/>
      <c r="G4" s="491"/>
      <c r="H4" s="491"/>
      <c r="I4" s="491"/>
      <c r="J4" s="491"/>
      <c r="K4" s="491"/>
      <c r="L4" s="491"/>
      <c r="M4" s="491"/>
      <c r="N4" s="491"/>
      <c r="O4" s="491"/>
      <c r="P4" s="491"/>
      <c r="Q4" s="491"/>
      <c r="R4" s="492"/>
    </row>
    <row r="5" spans="1:18" ht="84.75" customHeight="1" thickBot="1" x14ac:dyDescent="0.3">
      <c r="A5" s="224" t="s">
        <v>31</v>
      </c>
      <c r="B5" s="225" t="s">
        <v>32</v>
      </c>
      <c r="C5" s="225" t="s">
        <v>34</v>
      </c>
      <c r="D5" s="226" t="s">
        <v>87</v>
      </c>
      <c r="E5" s="226" t="s">
        <v>88</v>
      </c>
      <c r="F5" s="226" t="s">
        <v>89</v>
      </c>
      <c r="G5" s="226" t="s">
        <v>90</v>
      </c>
      <c r="H5" s="226" t="s">
        <v>91</v>
      </c>
      <c r="I5" s="227" t="s">
        <v>92</v>
      </c>
      <c r="J5" s="226" t="s">
        <v>93</v>
      </c>
      <c r="K5" s="227" t="s">
        <v>94</v>
      </c>
      <c r="L5" s="227" t="s">
        <v>95</v>
      </c>
      <c r="M5" s="227" t="s">
        <v>96</v>
      </c>
      <c r="N5" s="227" t="s">
        <v>97</v>
      </c>
      <c r="O5" s="227" t="s">
        <v>98</v>
      </c>
      <c r="P5" s="227" t="s">
        <v>99</v>
      </c>
      <c r="Q5" s="227" t="s">
        <v>100</v>
      </c>
      <c r="R5" s="228" t="s">
        <v>101</v>
      </c>
    </row>
    <row r="6" spans="1:18" ht="87" customHeight="1" x14ac:dyDescent="0.25">
      <c r="A6" s="206">
        <v>1</v>
      </c>
      <c r="B6" s="220" t="str">
        <f>+VLOOKUP(A6,'IDENTIFICACIÓN DEL RC'!$B$6:$F$34,2,0)</f>
        <v>Acceso y Fortalecimiento a la Justicia</v>
      </c>
      <c r="C6" s="215" t="str">
        <f>+VLOOKUP('CONTROL DEL RC'!A6,'IDENTIFICACIÓN DEL RC'!$B$6:$F$34,4,0)</f>
        <v>Posibilidad de Registro de información errada en los informes de procesos vinculados al PDJJR (Programa de Justicia Juvenil Restaurativa)</v>
      </c>
      <c r="D6" s="207">
        <v>1</v>
      </c>
      <c r="E6" s="207" t="s">
        <v>102</v>
      </c>
      <c r="F6" s="207" t="s">
        <v>579</v>
      </c>
      <c r="G6" s="214" t="s">
        <v>103</v>
      </c>
      <c r="H6" s="214" t="s">
        <v>104</v>
      </c>
      <c r="I6" s="214" t="s">
        <v>105</v>
      </c>
      <c r="J6" s="220" t="s">
        <v>106</v>
      </c>
      <c r="K6" s="214" t="s">
        <v>107</v>
      </c>
      <c r="L6" s="214" t="s">
        <v>108</v>
      </c>
      <c r="M6" s="214" t="s">
        <v>109</v>
      </c>
      <c r="N6" s="217">
        <f>SUM(IF(G6="Preventivo",15,IF(G6="Detectivo",10,0)),
IF(H6="Asignado",15,0),
IF(I6="Adecuado",15,0),
IF(J6="Completa",10,IF(J6="Incompleta",5,0)),
IF(K6="Confiable",15,0),
IF(L6="SI",15,0),
IF(M6="Oportuna",15,0))</f>
        <v>100</v>
      </c>
      <c r="O6" s="217" t="str">
        <f>IF(N6&gt;=96,"Fuerte",IF(AND(N6&gt;=85,N6&lt;96),"Moderado",IF(AND(N6&lt;=84,N6&gt;=0),"Debil","")))</f>
        <v>Fuerte</v>
      </c>
      <c r="P6" s="221" t="s">
        <v>110</v>
      </c>
      <c r="Q6" s="222" t="str">
        <f>IF(AND(O6="Fuerte",P6="Fuerte"),"Fuerte",IF(AND(O6="Fuerte",P6="Moderado"),"Moderado",IF(AND(O6="Fuerte",P6="Debil"),"Debil",IF(AND(O6="Moderado",P6="Fuerte"),"Moderado",IF(AND(O6="Moderado",P6="Moderado"),"Moderado",IF(AND(O6="Moderado",P6="Debil"),"Debil",IF(AND(O6="Debil",P6="Fuerte"),"Debil",IF(AND(O6="Debil",P6="Moderado"),"Debil",IF(AND(O6="Debil",P6="Debil"),"Debil","SELECCIONAR CALIFICACION")))))))))</f>
        <v>Fuerte</v>
      </c>
      <c r="R6" s="223" t="str">
        <f>IF(Q6="Fuerte","No","SI")</f>
        <v>No</v>
      </c>
    </row>
    <row r="7" spans="1:18" ht="87" customHeight="1" x14ac:dyDescent="0.25">
      <c r="A7" s="118">
        <v>2</v>
      </c>
      <c r="B7" s="113" t="str">
        <f>+VLOOKUP(A7,'IDENTIFICACIÓN DEL RC'!$B$6:$F$34,2,0)</f>
        <v>Acceso y Fortalecimiento a la Justicia</v>
      </c>
      <c r="C7" s="229" t="str">
        <f>+VLOOKUP('CONTROL DEL RC'!A7,'IDENTIFICACIÓN DEL RC'!$B$6:$F$34,4,0)</f>
        <v>Posibilidad de actuaciones inadecuadas por parte de funcionarios y colaboradores de la Dirección de Acceso a la Justicia por el recibimiento de dadivas</v>
      </c>
      <c r="D7" s="169">
        <v>1</v>
      </c>
      <c r="E7" s="169" t="s">
        <v>102</v>
      </c>
      <c r="F7" s="169" t="s">
        <v>580</v>
      </c>
      <c r="G7" s="112" t="s">
        <v>103</v>
      </c>
      <c r="H7" s="112" t="s">
        <v>104</v>
      </c>
      <c r="I7" s="112" t="s">
        <v>105</v>
      </c>
      <c r="J7" s="113" t="s">
        <v>106</v>
      </c>
      <c r="K7" s="112" t="s">
        <v>107</v>
      </c>
      <c r="L7" s="112" t="s">
        <v>108</v>
      </c>
      <c r="M7" s="112" t="s">
        <v>109</v>
      </c>
      <c r="N7" s="126">
        <f t="shared" ref="N7:N46" si="0">SUM(IF(G7="Preventivo",15,IF(G7="Detectivo",10,0)),
IF(H7="Asignado",15,0),
IF(I7="Adecuado",15,0),
IF(J7="Completa",10,IF(J7="Incompleta",5,0)),
IF(K7="Confiable",15,0),
IF(L7="SI",15,0),
IF(M7="Oportuna",15,0))</f>
        <v>100</v>
      </c>
      <c r="O7" s="126" t="str">
        <f t="shared" ref="O7:O46" si="1">IF(N7&gt;=96,"Fuerte",IF(AND(N7&gt;=85,N7&lt;96),"Moderado",IF(AND(N7&lt;=84,N7&gt;=0),"Debil","")))</f>
        <v>Fuerte</v>
      </c>
      <c r="P7" s="137" t="s">
        <v>110</v>
      </c>
      <c r="Q7" s="111" t="str">
        <f t="shared" ref="Q7:Q46" si="2">IF(AND(O7="Fuerte",P7="Fuerte"),"Fuerte",IF(AND(O7="Fuerte",P7="Moderado"),"Moderado",IF(AND(O7="Fuerte",P7="Debil"),"Debil",IF(AND(O7="Moderado",P7="Fuerte"),"Moderado",IF(AND(O7="Moderado",P7="Moderado"),"Moderado",IF(AND(O7="Moderado",P7="Debil"),"Debil",IF(AND(O7="Debil",P7="Fuerte"),"Debil",IF(AND(O7="Debil",P7="Moderado"),"Debil",IF(AND(O7="Debil",P7="Debil"),"Debil","SELECCIONAR CALIFICACION")))))))))</f>
        <v>Fuerte</v>
      </c>
      <c r="R7" s="141" t="str">
        <f t="shared" ref="R7:R46" si="3">IF(Q7="Fuerte","No","SI")</f>
        <v>No</v>
      </c>
    </row>
    <row r="8" spans="1:18" ht="87" customHeight="1" x14ac:dyDescent="0.25">
      <c r="A8" s="118">
        <v>2</v>
      </c>
      <c r="B8" s="113" t="str">
        <f>+VLOOKUP(A8,'IDENTIFICACIÓN DEL RC'!$B$6:$F$34,2,0)</f>
        <v>Acceso y Fortalecimiento a la Justicia</v>
      </c>
      <c r="C8" s="229" t="str">
        <f>+VLOOKUP('CONTROL DEL RC'!A8,'IDENTIFICACIÓN DEL RC'!$B$6:$F$34,4,0)</f>
        <v>Posibilidad de actuaciones inadecuadas por parte de funcionarios y colaboradores de la Dirección de Acceso a la Justicia por el recibimiento de dadivas</v>
      </c>
      <c r="D8" s="169">
        <v>2</v>
      </c>
      <c r="E8" s="169" t="s">
        <v>102</v>
      </c>
      <c r="F8" s="169" t="s">
        <v>581</v>
      </c>
      <c r="G8" s="112" t="s">
        <v>103</v>
      </c>
      <c r="H8" s="112" t="s">
        <v>104</v>
      </c>
      <c r="I8" s="112" t="s">
        <v>105</v>
      </c>
      <c r="J8" s="113" t="s">
        <v>106</v>
      </c>
      <c r="K8" s="112" t="s">
        <v>107</v>
      </c>
      <c r="L8" s="112" t="s">
        <v>108</v>
      </c>
      <c r="M8" s="112" t="s">
        <v>109</v>
      </c>
      <c r="N8" s="126">
        <f t="shared" si="0"/>
        <v>100</v>
      </c>
      <c r="O8" s="126" t="str">
        <f t="shared" si="1"/>
        <v>Fuerte</v>
      </c>
      <c r="P8" s="137" t="s">
        <v>110</v>
      </c>
      <c r="Q8" s="111" t="str">
        <f t="shared" si="2"/>
        <v>Fuerte</v>
      </c>
      <c r="R8" s="141" t="str">
        <f t="shared" si="3"/>
        <v>No</v>
      </c>
    </row>
    <row r="9" spans="1:18" ht="87" customHeight="1" x14ac:dyDescent="0.25">
      <c r="A9" s="118">
        <v>3</v>
      </c>
      <c r="B9" s="113" t="str">
        <f>+VLOOKUP(A9,'IDENTIFICACIÓN DEL RC'!$B$6:$F$34,2,0)</f>
        <v>Acceso y Fortalecimiento a la Justicia</v>
      </c>
      <c r="C9" s="229" t="str">
        <f>+VLOOKUP('CONTROL DEL RC'!A9,'IDENTIFICACIÓN DEL RC'!$B$6:$F$34,4,0)</f>
        <v>Posibilidad de presentar Inconsistencias en los reportes relacionados al Plan de Acción a la Justicia</v>
      </c>
      <c r="D9" s="169">
        <v>1</v>
      </c>
      <c r="E9" s="169" t="s">
        <v>102</v>
      </c>
      <c r="F9" s="169" t="s">
        <v>582</v>
      </c>
      <c r="G9" s="112" t="s">
        <v>103</v>
      </c>
      <c r="H9" s="112" t="s">
        <v>104</v>
      </c>
      <c r="I9" s="112" t="s">
        <v>105</v>
      </c>
      <c r="J9" s="113" t="s">
        <v>106</v>
      </c>
      <c r="K9" s="112" t="s">
        <v>107</v>
      </c>
      <c r="L9" s="112" t="s">
        <v>108</v>
      </c>
      <c r="M9" s="112" t="s">
        <v>109</v>
      </c>
      <c r="N9" s="126">
        <f t="shared" si="0"/>
        <v>100</v>
      </c>
      <c r="O9" s="126" t="str">
        <f t="shared" si="1"/>
        <v>Fuerte</v>
      </c>
      <c r="P9" s="137" t="s">
        <v>110</v>
      </c>
      <c r="Q9" s="111" t="str">
        <f t="shared" si="2"/>
        <v>Fuerte</v>
      </c>
      <c r="R9" s="141" t="str">
        <f t="shared" si="3"/>
        <v>No</v>
      </c>
    </row>
    <row r="10" spans="1:18" ht="87" customHeight="1" x14ac:dyDescent="0.25">
      <c r="A10" s="118">
        <v>4</v>
      </c>
      <c r="B10" s="113" t="str">
        <f>+VLOOKUP(A10,'IDENTIFICACIÓN DEL RC'!$B$6:$F$34,2,0)</f>
        <v>Gestión Integral a las Personas Privadas de la Libertad -PPL-</v>
      </c>
      <c r="C10" s="229" t="str">
        <f>+VLOOKUP('CONTROL DEL RC'!A10,'IDENTIFICACIÓN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10" s="169">
        <v>1</v>
      </c>
      <c r="E10" s="169" t="s">
        <v>102</v>
      </c>
      <c r="F10" s="169" t="s">
        <v>698</v>
      </c>
      <c r="G10" s="112" t="s">
        <v>103</v>
      </c>
      <c r="H10" s="112" t="s">
        <v>104</v>
      </c>
      <c r="I10" s="112" t="s">
        <v>105</v>
      </c>
      <c r="J10" s="113" t="s">
        <v>106</v>
      </c>
      <c r="K10" s="112" t="s">
        <v>107</v>
      </c>
      <c r="L10" s="112" t="s">
        <v>108</v>
      </c>
      <c r="M10" s="112" t="s">
        <v>109</v>
      </c>
      <c r="N10" s="126">
        <f t="shared" si="0"/>
        <v>100</v>
      </c>
      <c r="O10" s="126" t="str">
        <f t="shared" si="1"/>
        <v>Fuerte</v>
      </c>
      <c r="P10" s="137" t="s">
        <v>110</v>
      </c>
      <c r="Q10" s="111" t="str">
        <f t="shared" si="2"/>
        <v>Fuerte</v>
      </c>
      <c r="R10" s="141" t="str">
        <f t="shared" si="3"/>
        <v>No</v>
      </c>
    </row>
    <row r="11" spans="1:18" ht="87" customHeight="1" x14ac:dyDescent="0.25">
      <c r="A11" s="118">
        <v>5</v>
      </c>
      <c r="B11" s="113" t="str">
        <f>+VLOOKUP(A11,'IDENTIFICACIÓN DEL RC'!$B$6:$F$34,2,0)</f>
        <v>Gestión Integral a las Personas Privadas de la Libertad -PPL-</v>
      </c>
      <c r="C11" s="229" t="str">
        <f>+VLOOKUP('CONTROL DEL RC'!A11,'IDENTIFICACIÓN DEL RC'!$B$6:$F$34,4,0)</f>
        <v>Posibilidad de Beneficio a particulares o a terceros derivados de la Custodia y Vigilancia a las PPL</v>
      </c>
      <c r="D11" s="169">
        <v>1</v>
      </c>
      <c r="E11" s="169" t="s">
        <v>102</v>
      </c>
      <c r="F11" s="169" t="s">
        <v>583</v>
      </c>
      <c r="G11" s="112" t="s">
        <v>103</v>
      </c>
      <c r="H11" s="112" t="s">
        <v>104</v>
      </c>
      <c r="I11" s="112" t="s">
        <v>105</v>
      </c>
      <c r="J11" s="113" t="s">
        <v>106</v>
      </c>
      <c r="K11" s="112" t="s">
        <v>107</v>
      </c>
      <c r="L11" s="112" t="s">
        <v>108</v>
      </c>
      <c r="M11" s="112" t="s">
        <v>109</v>
      </c>
      <c r="N11" s="126">
        <f t="shared" si="0"/>
        <v>100</v>
      </c>
      <c r="O11" s="126" t="str">
        <f t="shared" si="1"/>
        <v>Fuerte</v>
      </c>
      <c r="P11" s="137" t="s">
        <v>110</v>
      </c>
      <c r="Q11" s="111" t="str">
        <f t="shared" si="2"/>
        <v>Fuerte</v>
      </c>
      <c r="R11" s="141" t="str">
        <f t="shared" si="3"/>
        <v>No</v>
      </c>
    </row>
    <row r="12" spans="1:18" ht="87" customHeight="1" x14ac:dyDescent="0.25">
      <c r="A12" s="118">
        <v>6</v>
      </c>
      <c r="B12" s="113" t="str">
        <f>+VLOOKUP(A12,'IDENTIFICACIÓN DEL RC'!$B$6:$F$34,2,0)</f>
        <v>Gestión Integral a las Personas Privadas de la Libertad -PPL-</v>
      </c>
      <c r="C12" s="229" t="str">
        <f>+VLOOKUP('CONTROL DEL RC'!A12,'IDENTIFICACIÓN DEL RC'!$B$6:$F$34,4,0)</f>
        <v>Posibilidad de Beneficio a particulares o a terceros derivados de los trámites Jurídicos</v>
      </c>
      <c r="D12" s="169">
        <v>1</v>
      </c>
      <c r="E12" s="169" t="s">
        <v>102</v>
      </c>
      <c r="F12" s="169" t="s">
        <v>699</v>
      </c>
      <c r="G12" s="112" t="s">
        <v>103</v>
      </c>
      <c r="H12" s="112" t="s">
        <v>104</v>
      </c>
      <c r="I12" s="112" t="s">
        <v>105</v>
      </c>
      <c r="J12" s="113" t="s">
        <v>106</v>
      </c>
      <c r="K12" s="112" t="s">
        <v>107</v>
      </c>
      <c r="L12" s="112" t="s">
        <v>108</v>
      </c>
      <c r="M12" s="112" t="s">
        <v>109</v>
      </c>
      <c r="N12" s="126">
        <f t="shared" si="0"/>
        <v>100</v>
      </c>
      <c r="O12" s="126" t="str">
        <f t="shared" si="1"/>
        <v>Fuerte</v>
      </c>
      <c r="P12" s="137" t="s">
        <v>110</v>
      </c>
      <c r="Q12" s="111" t="str">
        <f t="shared" si="2"/>
        <v>Fuerte</v>
      </c>
      <c r="R12" s="141" t="str">
        <f t="shared" si="3"/>
        <v>No</v>
      </c>
    </row>
    <row r="13" spans="1:18" ht="87" customHeight="1" x14ac:dyDescent="0.25">
      <c r="A13" s="118">
        <v>7</v>
      </c>
      <c r="B13" s="113" t="str">
        <f>+VLOOKUP(A13,'IDENTIFICACIÓN DEL RC'!$B$6:$F$34,2,0)</f>
        <v>Control Disciplinario</v>
      </c>
      <c r="C13" s="229" t="str">
        <f>+VLOOKUP('CONTROL DEL RC'!A13,'IDENTIFICACIÓN DEL RC'!$B$6:$F$34,4,0)</f>
        <v>Posibilidad de desviaciones en las Investigaciones originadas por prácticas indebidas</v>
      </c>
      <c r="D13" s="169">
        <v>1</v>
      </c>
      <c r="E13" s="169" t="s">
        <v>102</v>
      </c>
      <c r="F13" s="169" t="s">
        <v>584</v>
      </c>
      <c r="G13" s="112" t="s">
        <v>103</v>
      </c>
      <c r="H13" s="112" t="s">
        <v>104</v>
      </c>
      <c r="I13" s="112" t="s">
        <v>105</v>
      </c>
      <c r="J13" s="113" t="s">
        <v>106</v>
      </c>
      <c r="K13" s="112" t="s">
        <v>107</v>
      </c>
      <c r="L13" s="112" t="s">
        <v>108</v>
      </c>
      <c r="M13" s="112" t="s">
        <v>109</v>
      </c>
      <c r="N13" s="126">
        <f t="shared" si="0"/>
        <v>100</v>
      </c>
      <c r="O13" s="126" t="str">
        <f t="shared" si="1"/>
        <v>Fuerte</v>
      </c>
      <c r="P13" s="137" t="s">
        <v>110</v>
      </c>
      <c r="Q13" s="111" t="str">
        <f t="shared" si="2"/>
        <v>Fuerte</v>
      </c>
      <c r="R13" s="141" t="str">
        <f t="shared" si="3"/>
        <v>No</v>
      </c>
    </row>
    <row r="14" spans="1:18" ht="87" customHeight="1" x14ac:dyDescent="0.25">
      <c r="A14" s="118">
        <v>8</v>
      </c>
      <c r="B14" s="113" t="str">
        <f>+VLOOKUP(A14,'IDENTIFICACIÓN DEL RC'!$B$6:$F$34,2,0)</f>
        <v>Administración de Bienes Muebles e Inmuebles para el Fortalecimiento de las Capacidades Operativas</v>
      </c>
      <c r="C14" s="229" t="str">
        <f>+VLOOKUP('CONTROL DEL RC'!A14,'IDENTIFICACIÓN DEL RC'!$B$6:$F$34,4,0)</f>
        <v>Posibilidad de suministro de combustible por parte de los proveedores a vehículos que no son de propiedad o no están a cargo de la SDSCJ para beneficio propio o de terceros</v>
      </c>
      <c r="D14" s="169">
        <v>1</v>
      </c>
      <c r="E14" s="169" t="s">
        <v>102</v>
      </c>
      <c r="F14" s="169" t="s">
        <v>700</v>
      </c>
      <c r="G14" s="112" t="s">
        <v>103</v>
      </c>
      <c r="H14" s="112" t="s">
        <v>104</v>
      </c>
      <c r="I14" s="112" t="s">
        <v>105</v>
      </c>
      <c r="J14" s="113" t="s">
        <v>106</v>
      </c>
      <c r="K14" s="112" t="s">
        <v>107</v>
      </c>
      <c r="L14" s="112" t="s">
        <v>108</v>
      </c>
      <c r="M14" s="112" t="s">
        <v>109</v>
      </c>
      <c r="N14" s="126">
        <f t="shared" si="0"/>
        <v>100</v>
      </c>
      <c r="O14" s="126" t="str">
        <f t="shared" si="1"/>
        <v>Fuerte</v>
      </c>
      <c r="P14" s="137" t="s">
        <v>110</v>
      </c>
      <c r="Q14" s="111" t="str">
        <f t="shared" si="2"/>
        <v>Fuerte</v>
      </c>
      <c r="R14" s="141" t="str">
        <f t="shared" si="3"/>
        <v>No</v>
      </c>
    </row>
    <row r="15" spans="1:18" ht="87" customHeight="1" x14ac:dyDescent="0.25">
      <c r="A15" s="118">
        <v>8</v>
      </c>
      <c r="B15" s="113" t="str">
        <f>+VLOOKUP(A15,'IDENTIFICACIÓN DEL RC'!$B$6:$F$34,2,0)</f>
        <v>Administración de Bienes Muebles e Inmuebles para el Fortalecimiento de las Capacidades Operativas</v>
      </c>
      <c r="C15" s="229" t="str">
        <f>+VLOOKUP('CONTROL DEL RC'!A15,'IDENTIFICACIÓN DEL RC'!$B$6:$F$34,4,0)</f>
        <v>Posibilidad de suministro de combustible por parte de los proveedores a vehículos que no son de propiedad o no están a cargo de la SDSCJ para beneficio propio o de terceros</v>
      </c>
      <c r="D15" s="169">
        <v>2</v>
      </c>
      <c r="E15" s="169" t="s">
        <v>102</v>
      </c>
      <c r="F15" s="169" t="s">
        <v>641</v>
      </c>
      <c r="G15" s="112" t="s">
        <v>166</v>
      </c>
      <c r="H15" s="112" t="s">
        <v>104</v>
      </c>
      <c r="I15" s="112" t="s">
        <v>105</v>
      </c>
      <c r="J15" s="113" t="s">
        <v>106</v>
      </c>
      <c r="K15" s="112" t="s">
        <v>107</v>
      </c>
      <c r="L15" s="112" t="s">
        <v>108</v>
      </c>
      <c r="M15" s="112" t="s">
        <v>109</v>
      </c>
      <c r="N15" s="126">
        <f t="shared" si="0"/>
        <v>95</v>
      </c>
      <c r="O15" s="126" t="str">
        <f t="shared" si="1"/>
        <v>Moderado</v>
      </c>
      <c r="P15" s="137" t="s">
        <v>110</v>
      </c>
      <c r="Q15" s="111" t="str">
        <f t="shared" si="2"/>
        <v>Moderado</v>
      </c>
      <c r="R15" s="141" t="str">
        <f t="shared" si="3"/>
        <v>SI</v>
      </c>
    </row>
    <row r="16" spans="1:18" ht="87" customHeight="1" x14ac:dyDescent="0.25">
      <c r="A16" s="118">
        <v>8</v>
      </c>
      <c r="B16" s="113" t="str">
        <f>+VLOOKUP(A16,'IDENTIFICACIÓN DEL RC'!$B$6:$F$34,2,0)</f>
        <v>Administración de Bienes Muebles e Inmuebles para el Fortalecimiento de las Capacidades Operativas</v>
      </c>
      <c r="C16" s="229" t="str">
        <f>+VLOOKUP('CONTROL DEL RC'!A16,'IDENTIFICACIÓN DEL RC'!$B$6:$F$34,4,0)</f>
        <v>Posibilidad de suministro de combustible por parte de los proveedores a vehículos que no son de propiedad o no están a cargo de la SDSCJ para beneficio propio o de terceros</v>
      </c>
      <c r="D16" s="169">
        <v>3</v>
      </c>
      <c r="E16" s="169" t="s">
        <v>102</v>
      </c>
      <c r="F16" s="169" t="s">
        <v>585</v>
      </c>
      <c r="G16" s="112" t="s">
        <v>166</v>
      </c>
      <c r="H16" s="112" t="s">
        <v>104</v>
      </c>
      <c r="I16" s="112" t="s">
        <v>105</v>
      </c>
      <c r="J16" s="113" t="s">
        <v>106</v>
      </c>
      <c r="K16" s="112" t="s">
        <v>107</v>
      </c>
      <c r="L16" s="112" t="s">
        <v>108</v>
      </c>
      <c r="M16" s="112" t="s">
        <v>109</v>
      </c>
      <c r="N16" s="126">
        <f t="shared" si="0"/>
        <v>95</v>
      </c>
      <c r="O16" s="126" t="str">
        <f t="shared" si="1"/>
        <v>Moderado</v>
      </c>
      <c r="P16" s="137" t="s">
        <v>110</v>
      </c>
      <c r="Q16" s="111" t="str">
        <f t="shared" si="2"/>
        <v>Moderado</v>
      </c>
      <c r="R16" s="141" t="str">
        <f t="shared" si="3"/>
        <v>SI</v>
      </c>
    </row>
    <row r="17" spans="1:20" ht="87" customHeight="1" x14ac:dyDescent="0.25">
      <c r="A17" s="118">
        <v>9</v>
      </c>
      <c r="B17" s="113" t="str">
        <f>+VLOOKUP(A17,'IDENTIFICACIÓN DEL RC'!$B$6:$F$34,2,0)</f>
        <v>Gestión de Comunicaciones Estratégicas</v>
      </c>
      <c r="C17" s="229" t="str">
        <f>+VLOOKUP('CONTROL DEL RC'!A17,'IDENTIFICACIÓN DEL RC'!$B$6:$F$34,4,0)</f>
        <v>Posibilidad de Filtración o manejo inadecuado de información por parte de funcionarios de la entidad.</v>
      </c>
      <c r="D17" s="169">
        <v>1</v>
      </c>
      <c r="E17" s="169" t="s">
        <v>102</v>
      </c>
      <c r="F17" s="169" t="s">
        <v>586</v>
      </c>
      <c r="G17" s="112" t="s">
        <v>103</v>
      </c>
      <c r="H17" s="112" t="s">
        <v>104</v>
      </c>
      <c r="I17" s="112" t="s">
        <v>105</v>
      </c>
      <c r="J17" s="113" t="s">
        <v>106</v>
      </c>
      <c r="K17" s="112" t="s">
        <v>107</v>
      </c>
      <c r="L17" s="112" t="s">
        <v>108</v>
      </c>
      <c r="M17" s="112" t="s">
        <v>109</v>
      </c>
      <c r="N17" s="126">
        <f t="shared" si="0"/>
        <v>100</v>
      </c>
      <c r="O17" s="126" t="str">
        <f t="shared" si="1"/>
        <v>Fuerte</v>
      </c>
      <c r="P17" s="137" t="s">
        <v>110</v>
      </c>
      <c r="Q17" s="111" t="str">
        <f t="shared" si="2"/>
        <v>Fuerte</v>
      </c>
      <c r="R17" s="141" t="str">
        <f t="shared" si="3"/>
        <v>No</v>
      </c>
    </row>
    <row r="18" spans="1:20" ht="87" customHeight="1" x14ac:dyDescent="0.25">
      <c r="A18" s="118">
        <v>9</v>
      </c>
      <c r="B18" s="113" t="str">
        <f>+VLOOKUP(A18,'IDENTIFICACIÓN DEL RC'!$B$6:$F$34,2,0)</f>
        <v>Gestión de Comunicaciones Estratégicas</v>
      </c>
      <c r="C18" s="229" t="str">
        <f>+VLOOKUP('CONTROL DEL RC'!A18,'IDENTIFICACIÓN DEL RC'!$B$6:$F$34,4,0)</f>
        <v>Posibilidad de Filtración o manejo inadecuado de información por parte de funcionarios de la entidad.</v>
      </c>
      <c r="D18" s="169">
        <v>2</v>
      </c>
      <c r="E18" s="169" t="s">
        <v>102</v>
      </c>
      <c r="F18" s="169" t="s">
        <v>701</v>
      </c>
      <c r="G18" s="112" t="s">
        <v>103</v>
      </c>
      <c r="H18" s="112" t="s">
        <v>104</v>
      </c>
      <c r="I18" s="112" t="s">
        <v>105</v>
      </c>
      <c r="J18" s="113" t="s">
        <v>106</v>
      </c>
      <c r="K18" s="112" t="s">
        <v>107</v>
      </c>
      <c r="L18" s="112" t="s">
        <v>108</v>
      </c>
      <c r="M18" s="112" t="s">
        <v>109</v>
      </c>
      <c r="N18" s="126">
        <f t="shared" si="0"/>
        <v>100</v>
      </c>
      <c r="O18" s="126" t="str">
        <f t="shared" si="1"/>
        <v>Fuerte</v>
      </c>
      <c r="P18" s="137" t="s">
        <v>110</v>
      </c>
      <c r="Q18" s="111" t="str">
        <f t="shared" si="2"/>
        <v>Fuerte</v>
      </c>
      <c r="R18" s="141" t="str">
        <f t="shared" si="3"/>
        <v>No</v>
      </c>
    </row>
    <row r="19" spans="1:20" ht="87" customHeight="1" x14ac:dyDescent="0.25">
      <c r="A19" s="118">
        <v>10</v>
      </c>
      <c r="B19" s="113" t="str">
        <f>+VLOOKUP(A19,'IDENTIFICACIÓN DEL RC'!$B$6:$F$34,2,0)</f>
        <v>Gestión de Emergencias</v>
      </c>
      <c r="C19" s="229" t="str">
        <f>+VLOOKUP('CONTROL DEL RC'!A19,'IDENTIFICACIÓN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9" s="169">
        <v>1</v>
      </c>
      <c r="E19" s="169" t="s">
        <v>102</v>
      </c>
      <c r="F19" s="169" t="s">
        <v>587</v>
      </c>
      <c r="G19" s="112" t="s">
        <v>103</v>
      </c>
      <c r="H19" s="112" t="s">
        <v>104</v>
      </c>
      <c r="I19" s="112" t="s">
        <v>105</v>
      </c>
      <c r="J19" s="113" t="s">
        <v>106</v>
      </c>
      <c r="K19" s="112" t="s">
        <v>107</v>
      </c>
      <c r="L19" s="112" t="s">
        <v>108</v>
      </c>
      <c r="M19" s="112" t="s">
        <v>109</v>
      </c>
      <c r="N19" s="126">
        <f t="shared" si="0"/>
        <v>100</v>
      </c>
      <c r="O19" s="126" t="str">
        <f t="shared" si="1"/>
        <v>Fuerte</v>
      </c>
      <c r="P19" s="137" t="s">
        <v>110</v>
      </c>
      <c r="Q19" s="111" t="str">
        <f t="shared" si="2"/>
        <v>Fuerte</v>
      </c>
      <c r="R19" s="141" t="str">
        <f t="shared" si="3"/>
        <v>No</v>
      </c>
    </row>
    <row r="20" spans="1:20" ht="87" customHeight="1" x14ac:dyDescent="0.25">
      <c r="A20" s="118">
        <v>10</v>
      </c>
      <c r="B20" s="113" t="str">
        <f>+VLOOKUP(A20,'IDENTIFICACIÓN DEL RC'!$B$6:$F$34,2,0)</f>
        <v>Gestión de Emergencias</v>
      </c>
      <c r="C20" s="229" t="str">
        <f>+VLOOKUP('CONTROL DEL RC'!A20,'IDENTIFICACIÓN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0" s="169">
        <v>2</v>
      </c>
      <c r="E20" s="169" t="s">
        <v>102</v>
      </c>
      <c r="F20" s="169" t="s">
        <v>588</v>
      </c>
      <c r="G20" s="112" t="s">
        <v>103</v>
      </c>
      <c r="H20" s="112" t="s">
        <v>104</v>
      </c>
      <c r="I20" s="112" t="s">
        <v>105</v>
      </c>
      <c r="J20" s="113" t="s">
        <v>106</v>
      </c>
      <c r="K20" s="112" t="s">
        <v>107</v>
      </c>
      <c r="L20" s="112" t="s">
        <v>108</v>
      </c>
      <c r="M20" s="112" t="s">
        <v>109</v>
      </c>
      <c r="N20" s="126">
        <f t="shared" si="0"/>
        <v>100</v>
      </c>
      <c r="O20" s="126" t="str">
        <f t="shared" si="1"/>
        <v>Fuerte</v>
      </c>
      <c r="P20" s="137" t="s">
        <v>110</v>
      </c>
      <c r="Q20" s="111" t="str">
        <f t="shared" si="2"/>
        <v>Fuerte</v>
      </c>
      <c r="R20" s="141" t="str">
        <f t="shared" si="3"/>
        <v>No</v>
      </c>
    </row>
    <row r="21" spans="1:20" ht="87" customHeight="1" x14ac:dyDescent="0.25">
      <c r="A21" s="118">
        <v>10</v>
      </c>
      <c r="B21" s="113" t="str">
        <f>+VLOOKUP(A21,'IDENTIFICACIÓN DEL RC'!$B$6:$F$34,2,0)</f>
        <v>Gestión de Emergencias</v>
      </c>
      <c r="C21" s="229" t="str">
        <f>+VLOOKUP('CONTROL DEL RC'!A21,'IDENTIFICACIÓN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21" s="169">
        <v>3</v>
      </c>
      <c r="E21" s="169" t="s">
        <v>102</v>
      </c>
      <c r="F21" s="169" t="s">
        <v>589</v>
      </c>
      <c r="G21" s="112" t="s">
        <v>166</v>
      </c>
      <c r="H21" s="112" t="s">
        <v>104</v>
      </c>
      <c r="I21" s="112" t="s">
        <v>105</v>
      </c>
      <c r="J21" s="113" t="s">
        <v>106</v>
      </c>
      <c r="K21" s="112" t="s">
        <v>107</v>
      </c>
      <c r="L21" s="112" t="s">
        <v>108</v>
      </c>
      <c r="M21" s="112" t="s">
        <v>109</v>
      </c>
      <c r="N21" s="126">
        <f t="shared" si="0"/>
        <v>95</v>
      </c>
      <c r="O21" s="126" t="str">
        <f t="shared" si="1"/>
        <v>Moderado</v>
      </c>
      <c r="P21" s="137" t="s">
        <v>110</v>
      </c>
      <c r="Q21" s="111" t="str">
        <f t="shared" si="2"/>
        <v>Moderado</v>
      </c>
      <c r="R21" s="141" t="str">
        <f t="shared" si="3"/>
        <v>SI</v>
      </c>
    </row>
    <row r="22" spans="1:20" ht="87" customHeight="1" x14ac:dyDescent="0.25">
      <c r="A22" s="118">
        <v>11</v>
      </c>
      <c r="B22" s="113" t="str">
        <f>+VLOOKUP(A22,'IDENTIFICACIÓN DEL RC'!$B$6:$F$34,2,0)</f>
        <v>Gestión Documental</v>
      </c>
      <c r="C22" s="229" t="str">
        <f>+VLOOKUP('CONTROL DEL RC'!A22,'IDENTIFICACIÓN DEL RC'!$B$6:$F$34,4,0)</f>
        <v>Posibilidad de Pérdida o extravió documental por parte de un servidor que, aprovechando su posición frente a un recurso público, privilegia a un tercero con información para su beneficio.</v>
      </c>
      <c r="D22" s="169">
        <v>1</v>
      </c>
      <c r="E22" s="169" t="s">
        <v>102</v>
      </c>
      <c r="F22" s="169" t="s">
        <v>590</v>
      </c>
      <c r="G22" s="112" t="s">
        <v>103</v>
      </c>
      <c r="H22" s="112" t="s">
        <v>104</v>
      </c>
      <c r="I22" s="112" t="s">
        <v>105</v>
      </c>
      <c r="J22" s="113" t="s">
        <v>106</v>
      </c>
      <c r="K22" s="112" t="s">
        <v>107</v>
      </c>
      <c r="L22" s="112" t="s">
        <v>108</v>
      </c>
      <c r="M22" s="112" t="s">
        <v>109</v>
      </c>
      <c r="N22" s="126">
        <f t="shared" si="0"/>
        <v>100</v>
      </c>
      <c r="O22" s="126" t="str">
        <f t="shared" si="1"/>
        <v>Fuerte</v>
      </c>
      <c r="P22" s="137" t="s">
        <v>110</v>
      </c>
      <c r="Q22" s="111" t="str">
        <f t="shared" si="2"/>
        <v>Fuerte</v>
      </c>
      <c r="R22" s="141" t="str">
        <f t="shared" si="3"/>
        <v>No</v>
      </c>
    </row>
    <row r="23" spans="1:20" s="136" customFormat="1" ht="87" customHeight="1" x14ac:dyDescent="0.25">
      <c r="A23" s="118">
        <v>11</v>
      </c>
      <c r="B23" s="113" t="str">
        <f>+VLOOKUP(A23,'IDENTIFICACIÓN DEL RC'!$B$6:$F$34,2,0)</f>
        <v>Gestión Documental</v>
      </c>
      <c r="C23" s="229" t="str">
        <f>+VLOOKUP('CONTROL DEL RC'!A23,'IDENTIFICACIÓN DEL RC'!$B$6:$F$34,4,0)</f>
        <v>Posibilidad de Pérdida o extravió documental por parte de un servidor que, aprovechando su posición frente a un recurso público, privilegia a un tercero con información para su beneficio.</v>
      </c>
      <c r="D23" s="169">
        <v>2</v>
      </c>
      <c r="E23" s="169" t="s">
        <v>102</v>
      </c>
      <c r="F23" s="169" t="s">
        <v>591</v>
      </c>
      <c r="G23" s="112" t="s">
        <v>166</v>
      </c>
      <c r="H23" s="112" t="s">
        <v>104</v>
      </c>
      <c r="I23" s="112" t="s">
        <v>105</v>
      </c>
      <c r="J23" s="113" t="s">
        <v>106</v>
      </c>
      <c r="K23" s="112" t="s">
        <v>107</v>
      </c>
      <c r="L23" s="112" t="s">
        <v>108</v>
      </c>
      <c r="M23" s="112" t="s">
        <v>109</v>
      </c>
      <c r="N23" s="126">
        <f t="shared" si="0"/>
        <v>95</v>
      </c>
      <c r="O23" s="126" t="str">
        <f t="shared" si="1"/>
        <v>Moderado</v>
      </c>
      <c r="P23" s="137" t="s">
        <v>110</v>
      </c>
      <c r="Q23" s="111" t="str">
        <f t="shared" si="2"/>
        <v>Moderado</v>
      </c>
      <c r="R23" s="141" t="str">
        <f t="shared" si="3"/>
        <v>SI</v>
      </c>
      <c r="S23" s="107"/>
      <c r="T23" s="107"/>
    </row>
    <row r="24" spans="1:20" s="136" customFormat="1" ht="87" customHeight="1" x14ac:dyDescent="0.25">
      <c r="A24" s="118">
        <v>11</v>
      </c>
      <c r="B24" s="113" t="str">
        <f>+VLOOKUP(A24,'IDENTIFICACIÓN DEL RC'!$B$6:$F$34,2,0)</f>
        <v>Gestión Documental</v>
      </c>
      <c r="C24" s="229" t="str">
        <f>+VLOOKUP('CONTROL DEL RC'!A24,'IDENTIFICACIÓN DEL RC'!$B$6:$F$34,4,0)</f>
        <v>Posibilidad de Pérdida o extravió documental por parte de un servidor que, aprovechando su posición frente a un recurso público, privilegia a un tercero con información para su beneficio.</v>
      </c>
      <c r="D24" s="169">
        <v>3</v>
      </c>
      <c r="E24" s="169" t="s">
        <v>102</v>
      </c>
      <c r="F24" s="169" t="s">
        <v>592</v>
      </c>
      <c r="G24" s="112" t="s">
        <v>103</v>
      </c>
      <c r="H24" s="112" t="s">
        <v>104</v>
      </c>
      <c r="I24" s="112" t="s">
        <v>105</v>
      </c>
      <c r="J24" s="113" t="s">
        <v>106</v>
      </c>
      <c r="K24" s="112" t="s">
        <v>107</v>
      </c>
      <c r="L24" s="112" t="s">
        <v>108</v>
      </c>
      <c r="M24" s="112" t="s">
        <v>109</v>
      </c>
      <c r="N24" s="126">
        <f t="shared" si="0"/>
        <v>100</v>
      </c>
      <c r="O24" s="126" t="str">
        <f t="shared" si="1"/>
        <v>Fuerte</v>
      </c>
      <c r="P24" s="137" t="s">
        <v>110</v>
      </c>
      <c r="Q24" s="111" t="str">
        <f t="shared" si="2"/>
        <v>Fuerte</v>
      </c>
      <c r="R24" s="141" t="str">
        <f t="shared" si="3"/>
        <v>No</v>
      </c>
      <c r="S24" s="107"/>
      <c r="T24" s="107"/>
    </row>
    <row r="25" spans="1:20" ht="87" customHeight="1" x14ac:dyDescent="0.25">
      <c r="A25" s="118">
        <v>12</v>
      </c>
      <c r="B25" s="113" t="str">
        <f>+VLOOKUP(A25,'IDENTIFICACIÓN DEL RC'!$B$6:$F$34,2,0)</f>
        <v>Gestión de Recursos Físicos al Servicio de la Entidad</v>
      </c>
      <c r="C25" s="229" t="str">
        <f>+VLOOKUP('CONTROL DEL RC'!A25,'IDENTIFICACIÓN DEL RC'!$B$6:$F$34,4,0)</f>
        <v>Posibilidad de Pérdida y/o desaparición de los bienes al servicio de la Entidad parte de un servidor que, aprovechando su posición frente a un recurso público, sustrae bienes de la Entidad para su beneficio personal o un tercero.</v>
      </c>
      <c r="D25" s="169">
        <v>1</v>
      </c>
      <c r="E25" s="169" t="s">
        <v>102</v>
      </c>
      <c r="F25" s="169" t="s">
        <v>593</v>
      </c>
      <c r="G25" s="112" t="s">
        <v>166</v>
      </c>
      <c r="H25" s="112" t="s">
        <v>104</v>
      </c>
      <c r="I25" s="112" t="s">
        <v>105</v>
      </c>
      <c r="J25" s="113" t="s">
        <v>106</v>
      </c>
      <c r="K25" s="112" t="s">
        <v>107</v>
      </c>
      <c r="L25" s="112" t="s">
        <v>108</v>
      </c>
      <c r="M25" s="112" t="s">
        <v>109</v>
      </c>
      <c r="N25" s="126">
        <f t="shared" si="0"/>
        <v>95</v>
      </c>
      <c r="O25" s="126" t="str">
        <f t="shared" si="1"/>
        <v>Moderado</v>
      </c>
      <c r="P25" s="137" t="s">
        <v>110</v>
      </c>
      <c r="Q25" s="111" t="str">
        <f t="shared" si="2"/>
        <v>Moderado</v>
      </c>
      <c r="R25" s="141" t="str">
        <f t="shared" si="3"/>
        <v>SI</v>
      </c>
    </row>
    <row r="26" spans="1:20" ht="87" customHeight="1" x14ac:dyDescent="0.25">
      <c r="A26" s="118">
        <v>12</v>
      </c>
      <c r="B26" s="113" t="str">
        <f>+VLOOKUP(A26,'IDENTIFICACIÓN DEL RC'!$B$6:$F$34,2,0)</f>
        <v>Gestión de Recursos Físicos al Servicio de la Entidad</v>
      </c>
      <c r="C26" s="229" t="str">
        <f>+VLOOKUP('CONTROL DEL RC'!A26,'IDENTIFICACIÓN DEL RC'!$B$6:$F$34,4,0)</f>
        <v>Posibilidad de Pérdida y/o desaparición de los bienes al servicio de la Entidad parte de un servidor que, aprovechando su posición frente a un recurso público, sustrae bienes de la Entidad para su beneficio personal o un tercero.</v>
      </c>
      <c r="D26" s="169">
        <v>2</v>
      </c>
      <c r="E26" s="169" t="s">
        <v>102</v>
      </c>
      <c r="F26" s="169" t="s">
        <v>594</v>
      </c>
      <c r="G26" s="112" t="s">
        <v>103</v>
      </c>
      <c r="H26" s="112" t="s">
        <v>104</v>
      </c>
      <c r="I26" s="112" t="s">
        <v>105</v>
      </c>
      <c r="J26" s="113" t="s">
        <v>106</v>
      </c>
      <c r="K26" s="112" t="s">
        <v>107</v>
      </c>
      <c r="L26" s="112" t="s">
        <v>108</v>
      </c>
      <c r="M26" s="112" t="s">
        <v>109</v>
      </c>
      <c r="N26" s="126">
        <f t="shared" si="0"/>
        <v>100</v>
      </c>
      <c r="O26" s="126" t="str">
        <f t="shared" si="1"/>
        <v>Fuerte</v>
      </c>
      <c r="P26" s="137" t="s">
        <v>110</v>
      </c>
      <c r="Q26" s="111" t="str">
        <f t="shared" si="2"/>
        <v>Fuerte</v>
      </c>
      <c r="R26" s="141" t="str">
        <f t="shared" si="3"/>
        <v>No</v>
      </c>
    </row>
    <row r="27" spans="1:20" ht="87" customHeight="1" x14ac:dyDescent="0.25">
      <c r="A27" s="118">
        <v>12</v>
      </c>
      <c r="B27" s="113" t="str">
        <f>+VLOOKUP(A27,'IDENTIFICACIÓN DEL RC'!$B$6:$F$34,2,0)</f>
        <v>Gestión de Recursos Físicos al Servicio de la Entidad</v>
      </c>
      <c r="C27" s="229" t="str">
        <f>+VLOOKUP('CONTROL DEL RC'!A27,'IDENTIFICACIÓN DEL RC'!$B$6:$F$34,4,0)</f>
        <v>Posibilidad de Pérdida y/o desaparición de los bienes al servicio de la Entidad parte de un servidor que, aprovechando su posición frente a un recurso público, sustrae bienes de la Entidad para su beneficio personal o un tercero.</v>
      </c>
      <c r="D27" s="169">
        <v>3</v>
      </c>
      <c r="E27" s="169" t="s">
        <v>102</v>
      </c>
      <c r="F27" s="169" t="s">
        <v>595</v>
      </c>
      <c r="G27" s="112" t="s">
        <v>103</v>
      </c>
      <c r="H27" s="112" t="s">
        <v>104</v>
      </c>
      <c r="I27" s="112" t="s">
        <v>105</v>
      </c>
      <c r="J27" s="113" t="s">
        <v>106</v>
      </c>
      <c r="K27" s="112" t="s">
        <v>107</v>
      </c>
      <c r="L27" s="112" t="s">
        <v>108</v>
      </c>
      <c r="M27" s="112" t="s">
        <v>109</v>
      </c>
      <c r="N27" s="126">
        <f t="shared" si="0"/>
        <v>100</v>
      </c>
      <c r="O27" s="126" t="str">
        <f t="shared" si="1"/>
        <v>Fuerte</v>
      </c>
      <c r="P27" s="137" t="s">
        <v>110</v>
      </c>
      <c r="Q27" s="111" t="str">
        <f t="shared" si="2"/>
        <v>Fuerte</v>
      </c>
      <c r="R27" s="141" t="str">
        <f t="shared" si="3"/>
        <v>No</v>
      </c>
    </row>
    <row r="28" spans="1:20" ht="87" customHeight="1" x14ac:dyDescent="0.25">
      <c r="A28" s="118">
        <v>13</v>
      </c>
      <c r="B28" s="113" t="str">
        <f>+VLOOKUP(A28,'IDENTIFICACIÓN DEL RC'!$B$6:$F$34,2,0)</f>
        <v>Gestión de Seguridad y Convivencia</v>
      </c>
      <c r="C28" s="229" t="str">
        <f>+VLOOKUP('CONTROL DEL RC'!A28,'IDENTIFICACIÓN DEL RC'!$B$6:$F$34,4,0)</f>
        <v>Posibilidad de pérdida económica y reputacional por demandas a la entidad por el uso indebido de información confidencial a terceros por parte de funcionarios</v>
      </c>
      <c r="D28" s="169">
        <v>1</v>
      </c>
      <c r="E28" s="169" t="s">
        <v>102</v>
      </c>
      <c r="F28" s="169" t="s">
        <v>596</v>
      </c>
      <c r="G28" s="112" t="s">
        <v>103</v>
      </c>
      <c r="H28" s="112" t="s">
        <v>104</v>
      </c>
      <c r="I28" s="112" t="s">
        <v>105</v>
      </c>
      <c r="J28" s="113" t="s">
        <v>106</v>
      </c>
      <c r="K28" s="112" t="s">
        <v>107</v>
      </c>
      <c r="L28" s="112" t="s">
        <v>108</v>
      </c>
      <c r="M28" s="112" t="s">
        <v>109</v>
      </c>
      <c r="N28" s="126">
        <f t="shared" si="0"/>
        <v>100</v>
      </c>
      <c r="O28" s="126" t="str">
        <f t="shared" si="1"/>
        <v>Fuerte</v>
      </c>
      <c r="P28" s="137" t="s">
        <v>110</v>
      </c>
      <c r="Q28" s="111" t="str">
        <f t="shared" si="2"/>
        <v>Fuerte</v>
      </c>
      <c r="R28" s="141" t="str">
        <f t="shared" si="3"/>
        <v>No</v>
      </c>
    </row>
    <row r="29" spans="1:20" ht="87" customHeight="1" x14ac:dyDescent="0.25">
      <c r="A29" s="118">
        <v>14</v>
      </c>
      <c r="B29" s="113" t="str">
        <f>+VLOOKUP(A29,'IDENTIFICACIÓN DEL RC'!$B$6:$F$34,2,0)</f>
        <v>Gestión de Tecnologías de la Información</v>
      </c>
      <c r="C29" s="229" t="str">
        <f>+VLOOKUP('CONTROL DEL RC'!A29,'IDENTIFICACIÓN DEL RC'!$B$6:$F$34,4,0)</f>
        <v>Posibilidad de pérdida económica y reputacional por demandas debido al uso inadecuado de información catalogada por la entidad como clasificada o reservada por parte de colaboradores de la Secretaría</v>
      </c>
      <c r="D29" s="169">
        <v>1</v>
      </c>
      <c r="E29" s="169" t="s">
        <v>102</v>
      </c>
      <c r="F29" s="169" t="s">
        <v>597</v>
      </c>
      <c r="G29" s="112" t="s">
        <v>103</v>
      </c>
      <c r="H29" s="112" t="s">
        <v>104</v>
      </c>
      <c r="I29" s="112" t="s">
        <v>105</v>
      </c>
      <c r="J29" s="113" t="s">
        <v>106</v>
      </c>
      <c r="K29" s="112" t="s">
        <v>107</v>
      </c>
      <c r="L29" s="112" t="s">
        <v>108</v>
      </c>
      <c r="M29" s="112" t="s">
        <v>109</v>
      </c>
      <c r="N29" s="126">
        <f t="shared" si="0"/>
        <v>100</v>
      </c>
      <c r="O29" s="126" t="str">
        <f t="shared" si="1"/>
        <v>Fuerte</v>
      </c>
      <c r="P29" s="137" t="s">
        <v>110</v>
      </c>
      <c r="Q29" s="111" t="str">
        <f t="shared" si="2"/>
        <v>Fuerte</v>
      </c>
      <c r="R29" s="141" t="str">
        <f t="shared" si="3"/>
        <v>No</v>
      </c>
    </row>
    <row r="30" spans="1:20" ht="87" customHeight="1" x14ac:dyDescent="0.25">
      <c r="A30" s="118">
        <v>14</v>
      </c>
      <c r="B30" s="113" t="str">
        <f>+VLOOKUP(A30,'IDENTIFICACIÓN DEL RC'!$B$6:$F$34,2,0)</f>
        <v>Gestión de Tecnologías de la Información</v>
      </c>
      <c r="C30" s="229" t="str">
        <f>+VLOOKUP('CONTROL DEL RC'!A30,'IDENTIFICACIÓN DEL RC'!$B$6:$F$34,4,0)</f>
        <v>Posibilidad de pérdida económica y reputacional por demandas debido al uso inadecuado de información catalogada por la entidad como clasificada o reservada por parte de colaboradores de la Secretaría</v>
      </c>
      <c r="D30" s="169">
        <v>2</v>
      </c>
      <c r="E30" s="169" t="s">
        <v>102</v>
      </c>
      <c r="F30" s="169" t="s">
        <v>598</v>
      </c>
      <c r="G30" s="112" t="s">
        <v>103</v>
      </c>
      <c r="H30" s="112" t="s">
        <v>104</v>
      </c>
      <c r="I30" s="112" t="s">
        <v>105</v>
      </c>
      <c r="J30" s="113" t="s">
        <v>106</v>
      </c>
      <c r="K30" s="112" t="s">
        <v>107</v>
      </c>
      <c r="L30" s="112" t="s">
        <v>108</v>
      </c>
      <c r="M30" s="112" t="s">
        <v>109</v>
      </c>
      <c r="N30" s="126">
        <f t="shared" si="0"/>
        <v>100</v>
      </c>
      <c r="O30" s="126" t="str">
        <f t="shared" si="1"/>
        <v>Fuerte</v>
      </c>
      <c r="P30" s="137" t="s">
        <v>110</v>
      </c>
      <c r="Q30" s="111" t="str">
        <f t="shared" si="2"/>
        <v>Fuerte</v>
      </c>
      <c r="R30" s="141" t="str">
        <f t="shared" si="3"/>
        <v>No</v>
      </c>
    </row>
    <row r="31" spans="1:20" ht="87" customHeight="1" x14ac:dyDescent="0.25">
      <c r="A31" s="118">
        <v>15</v>
      </c>
      <c r="B31" s="113" t="str">
        <f>+VLOOKUP(A31,'IDENTIFICACIÓN DEL RC'!$B$6:$F$34,2,0)</f>
        <v>Gestión de Tecnologías de la Información</v>
      </c>
      <c r="C31" s="229" t="str">
        <f>+VLOOKUP('CONTROL DEL RC'!A31,'IDENTIFICACIÓN DEL RC'!$B$6:$F$34,4,0)</f>
        <v>Posibilidad de Pérdida de Integridad de la información almacenada en la infraestructura o soluciones tecnológicas de la entidad.</v>
      </c>
      <c r="D31" s="169">
        <v>1</v>
      </c>
      <c r="E31" s="169" t="s">
        <v>102</v>
      </c>
      <c r="F31" s="169" t="s">
        <v>599</v>
      </c>
      <c r="G31" s="112" t="s">
        <v>103</v>
      </c>
      <c r="H31" s="112" t="s">
        <v>104</v>
      </c>
      <c r="I31" s="112" t="s">
        <v>105</v>
      </c>
      <c r="J31" s="113" t="s">
        <v>106</v>
      </c>
      <c r="K31" s="112" t="s">
        <v>107</v>
      </c>
      <c r="L31" s="112" t="s">
        <v>108</v>
      </c>
      <c r="M31" s="112" t="s">
        <v>109</v>
      </c>
      <c r="N31" s="126">
        <f t="shared" si="0"/>
        <v>100</v>
      </c>
      <c r="O31" s="126" t="str">
        <f t="shared" si="1"/>
        <v>Fuerte</v>
      </c>
      <c r="P31" s="137" t="s">
        <v>110</v>
      </c>
      <c r="Q31" s="111" t="str">
        <f t="shared" si="2"/>
        <v>Fuerte</v>
      </c>
      <c r="R31" s="141" t="str">
        <f t="shared" si="3"/>
        <v>No</v>
      </c>
    </row>
    <row r="32" spans="1:20" ht="87" customHeight="1" x14ac:dyDescent="0.25">
      <c r="A32" s="118">
        <v>15</v>
      </c>
      <c r="B32" s="113" t="str">
        <f>+VLOOKUP(A32,'IDENTIFICACIÓN DEL RC'!$B$6:$F$34,2,0)</f>
        <v>Gestión de Tecnologías de la Información</v>
      </c>
      <c r="C32" s="229" t="str">
        <f>+VLOOKUP('CONTROL DEL RC'!A32,'IDENTIFICACIÓN DEL RC'!$B$6:$F$34,4,0)</f>
        <v>Posibilidad de Pérdida de Integridad de la información almacenada en la infraestructura o soluciones tecnológicas de la entidad.</v>
      </c>
      <c r="D32" s="169">
        <v>2</v>
      </c>
      <c r="E32" s="169" t="s">
        <v>102</v>
      </c>
      <c r="F32" s="169" t="s">
        <v>702</v>
      </c>
      <c r="G32" s="112" t="s">
        <v>103</v>
      </c>
      <c r="H32" s="112" t="s">
        <v>104</v>
      </c>
      <c r="I32" s="112" t="s">
        <v>105</v>
      </c>
      <c r="J32" s="113" t="s">
        <v>106</v>
      </c>
      <c r="K32" s="112" t="s">
        <v>107</v>
      </c>
      <c r="L32" s="112" t="s">
        <v>108</v>
      </c>
      <c r="M32" s="112" t="s">
        <v>109</v>
      </c>
      <c r="N32" s="126">
        <f t="shared" si="0"/>
        <v>100</v>
      </c>
      <c r="O32" s="126" t="str">
        <f t="shared" si="1"/>
        <v>Fuerte</v>
      </c>
      <c r="P32" s="137" t="s">
        <v>110</v>
      </c>
      <c r="Q32" s="111" t="str">
        <f t="shared" si="2"/>
        <v>Fuerte</v>
      </c>
      <c r="R32" s="141" t="str">
        <f t="shared" si="3"/>
        <v>No</v>
      </c>
    </row>
    <row r="33" spans="1:18" ht="87" customHeight="1" x14ac:dyDescent="0.25">
      <c r="A33" s="118">
        <v>16</v>
      </c>
      <c r="B33" s="113" t="str">
        <f>+VLOOKUP(A33,'IDENTIFICACIÓN DEL RC'!$B$6:$F$34,2,0)</f>
        <v>Gestión Financiera</v>
      </c>
      <c r="C33" s="229" t="str">
        <f>+VLOOKUP('CONTROL DEL RC'!A33,'IDENTIFICACIÓN DEL RC'!$B$6:$F$34,4,0)</f>
        <v>Posibilidad de Tramite de pagos incumpliendo los requisitos establecidos otorgando beneficios a terceros en contra de lo establecido en el Procedimiento PD-GF-13 Gestión de Pagos</v>
      </c>
      <c r="D33" s="169">
        <v>1</v>
      </c>
      <c r="E33" s="169" t="s">
        <v>102</v>
      </c>
      <c r="F33" s="169" t="s">
        <v>642</v>
      </c>
      <c r="G33" s="112" t="s">
        <v>103</v>
      </c>
      <c r="H33" s="112" t="s">
        <v>104</v>
      </c>
      <c r="I33" s="112" t="s">
        <v>105</v>
      </c>
      <c r="J33" s="113" t="s">
        <v>106</v>
      </c>
      <c r="K33" s="112" t="s">
        <v>107</v>
      </c>
      <c r="L33" s="112" t="s">
        <v>108</v>
      </c>
      <c r="M33" s="112" t="s">
        <v>109</v>
      </c>
      <c r="N33" s="126">
        <f t="shared" si="0"/>
        <v>100</v>
      </c>
      <c r="O33" s="126" t="str">
        <f t="shared" si="1"/>
        <v>Fuerte</v>
      </c>
      <c r="P33" s="137" t="s">
        <v>110</v>
      </c>
      <c r="Q33" s="111" t="str">
        <f t="shared" si="2"/>
        <v>Fuerte</v>
      </c>
      <c r="R33" s="141" t="str">
        <f t="shared" si="3"/>
        <v>No</v>
      </c>
    </row>
    <row r="34" spans="1:18" ht="87" customHeight="1" x14ac:dyDescent="0.25">
      <c r="A34" s="118">
        <v>17</v>
      </c>
      <c r="B34" s="113" t="str">
        <f>+VLOOKUP(A34,'IDENTIFICACIÓN DEL RC'!$B$6:$F$34,2,0)</f>
        <v>Gestión Estratégica del Talento Humano</v>
      </c>
      <c r="C34" s="229" t="str">
        <f>+VLOOKUP('CONTROL DEL RC'!A34,'IDENTIFICACIÓN DEL RC'!$B$6:$F$34,4,0)</f>
        <v>Posibilidad de Posesionar un servidor público que Incumpla con los requisitos establecidos en el Manual de Funciones de la SCJ</v>
      </c>
      <c r="D34" s="169">
        <v>1</v>
      </c>
      <c r="E34" s="169" t="s">
        <v>102</v>
      </c>
      <c r="F34" s="169" t="s">
        <v>600</v>
      </c>
      <c r="G34" s="112" t="s">
        <v>103</v>
      </c>
      <c r="H34" s="112" t="s">
        <v>104</v>
      </c>
      <c r="I34" s="112" t="s">
        <v>105</v>
      </c>
      <c r="J34" s="113" t="s">
        <v>106</v>
      </c>
      <c r="K34" s="112" t="s">
        <v>107</v>
      </c>
      <c r="L34" s="112" t="s">
        <v>108</v>
      </c>
      <c r="M34" s="112" t="s">
        <v>109</v>
      </c>
      <c r="N34" s="126">
        <f t="shared" si="0"/>
        <v>100</v>
      </c>
      <c r="O34" s="126" t="str">
        <f t="shared" si="1"/>
        <v>Fuerte</v>
      </c>
      <c r="P34" s="137" t="s">
        <v>110</v>
      </c>
      <c r="Q34" s="111" t="str">
        <f t="shared" si="2"/>
        <v>Fuerte</v>
      </c>
      <c r="R34" s="141" t="str">
        <f t="shared" si="3"/>
        <v>No</v>
      </c>
    </row>
    <row r="35" spans="1:18" ht="87" customHeight="1" x14ac:dyDescent="0.25">
      <c r="A35" s="213">
        <v>18</v>
      </c>
      <c r="B35" s="210" t="str">
        <f>+VLOOKUP(A35,'IDENTIFICACIÓN DEL RC'!$B$6:$F$34,2,0)</f>
        <v>Gestión Estratégica del Talento Humano</v>
      </c>
      <c r="C35" s="211" t="str">
        <f>+VLOOKUP('CONTROL DEL RC'!A35,'IDENTIFICACIÓN DEL RC'!$B$6:$F$34,4,0)</f>
        <v>Posibilidad de Interés indebido por un oferente en los procesos de contratación de la Dirección de Gestión Humana</v>
      </c>
      <c r="D35" s="210">
        <v>1</v>
      </c>
      <c r="E35" s="210" t="s">
        <v>102</v>
      </c>
      <c r="F35" s="210" t="s">
        <v>601</v>
      </c>
      <c r="G35" s="242" t="s">
        <v>103</v>
      </c>
      <c r="H35" s="242" t="s">
        <v>104</v>
      </c>
      <c r="I35" s="242" t="s">
        <v>105</v>
      </c>
      <c r="J35" s="210" t="s">
        <v>106</v>
      </c>
      <c r="K35" s="242" t="s">
        <v>107</v>
      </c>
      <c r="L35" s="242" t="s">
        <v>108</v>
      </c>
      <c r="M35" s="242" t="s">
        <v>109</v>
      </c>
      <c r="N35" s="242">
        <f t="shared" si="0"/>
        <v>100</v>
      </c>
      <c r="O35" s="242" t="str">
        <f t="shared" si="1"/>
        <v>Fuerte</v>
      </c>
      <c r="P35" s="242" t="s">
        <v>110</v>
      </c>
      <c r="Q35" s="210" t="str">
        <f t="shared" si="2"/>
        <v>Fuerte</v>
      </c>
      <c r="R35" s="243" t="str">
        <f t="shared" si="3"/>
        <v>No</v>
      </c>
    </row>
    <row r="36" spans="1:18" ht="87" customHeight="1" x14ac:dyDescent="0.25">
      <c r="A36" s="118">
        <v>19</v>
      </c>
      <c r="B36" s="113" t="str">
        <f>+VLOOKUP(A36,'IDENTIFICACIÓN DEL RC'!$B$6:$F$34,2,0)</f>
        <v>Gestión Contractual</v>
      </c>
      <c r="C36" s="229" t="str">
        <f>+VLOOKUP('CONTROL DEL RC'!A36,'IDENTIFICACIÓN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6" s="169">
        <v>1</v>
      </c>
      <c r="E36" s="169" t="s">
        <v>102</v>
      </c>
      <c r="F36" s="169" t="s">
        <v>643</v>
      </c>
      <c r="G36" s="112" t="s">
        <v>103</v>
      </c>
      <c r="H36" s="112" t="s">
        <v>104</v>
      </c>
      <c r="I36" s="112" t="s">
        <v>105</v>
      </c>
      <c r="J36" s="113" t="s">
        <v>106</v>
      </c>
      <c r="K36" s="112" t="s">
        <v>107</v>
      </c>
      <c r="L36" s="112" t="s">
        <v>108</v>
      </c>
      <c r="M36" s="112" t="s">
        <v>109</v>
      </c>
      <c r="N36" s="126">
        <f t="shared" si="0"/>
        <v>100</v>
      </c>
      <c r="O36" s="126" t="str">
        <f t="shared" si="1"/>
        <v>Fuerte</v>
      </c>
      <c r="P36" s="137" t="s">
        <v>110</v>
      </c>
      <c r="Q36" s="111" t="str">
        <f t="shared" si="2"/>
        <v>Fuerte</v>
      </c>
      <c r="R36" s="141" t="str">
        <f t="shared" si="3"/>
        <v>No</v>
      </c>
    </row>
    <row r="37" spans="1:18" ht="87" customHeight="1" x14ac:dyDescent="0.25">
      <c r="A37" s="118">
        <v>19</v>
      </c>
      <c r="B37" s="113" t="str">
        <f>+VLOOKUP(A37,'IDENTIFICACIÓN DEL RC'!$B$6:$F$34,2,0)</f>
        <v>Gestión Contractual</v>
      </c>
      <c r="C37" s="229" t="str">
        <f>+VLOOKUP('CONTROL DEL RC'!A37,'IDENTIFICACIÓN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37" s="169">
        <v>2</v>
      </c>
      <c r="E37" s="169" t="s">
        <v>102</v>
      </c>
      <c r="F37" s="169" t="s">
        <v>644</v>
      </c>
      <c r="G37" s="112" t="s">
        <v>103</v>
      </c>
      <c r="H37" s="112" t="s">
        <v>104</v>
      </c>
      <c r="I37" s="112" t="s">
        <v>105</v>
      </c>
      <c r="J37" s="113" t="s">
        <v>106</v>
      </c>
      <c r="K37" s="112" t="s">
        <v>107</v>
      </c>
      <c r="L37" s="112" t="s">
        <v>108</v>
      </c>
      <c r="M37" s="112" t="s">
        <v>109</v>
      </c>
      <c r="N37" s="126">
        <f t="shared" si="0"/>
        <v>100</v>
      </c>
      <c r="O37" s="126" t="str">
        <f t="shared" si="1"/>
        <v>Fuerte</v>
      </c>
      <c r="P37" s="137" t="s">
        <v>110</v>
      </c>
      <c r="Q37" s="111" t="str">
        <f t="shared" si="2"/>
        <v>Fuerte</v>
      </c>
      <c r="R37" s="141" t="str">
        <f t="shared" si="3"/>
        <v>No</v>
      </c>
    </row>
    <row r="38" spans="1:18" ht="87" customHeight="1" x14ac:dyDescent="0.25">
      <c r="A38" s="118">
        <v>20</v>
      </c>
      <c r="B38" s="113" t="str">
        <f>+VLOOKUP(A38,'IDENTIFICACIÓN DEL RC'!$B$6:$F$34,2,0)</f>
        <v>Gestión Contractual</v>
      </c>
      <c r="C38" s="229" t="str">
        <f>+VLOOKUP('CONTROL DEL RC'!A38,'IDENTIFICACIÓN DEL RC'!$B$6:$F$34,4,0)</f>
        <v>Posibilidad de Incumplimiento de funciones por acción u omisión por procedimientos desactualizados de la Gestión Contractual</v>
      </c>
      <c r="D38" s="169">
        <v>1</v>
      </c>
      <c r="E38" s="169" t="s">
        <v>102</v>
      </c>
      <c r="F38" s="169" t="s">
        <v>645</v>
      </c>
      <c r="G38" s="112" t="s">
        <v>103</v>
      </c>
      <c r="H38" s="112" t="s">
        <v>104</v>
      </c>
      <c r="I38" s="112" t="s">
        <v>105</v>
      </c>
      <c r="J38" s="113" t="s">
        <v>106</v>
      </c>
      <c r="K38" s="112" t="s">
        <v>107</v>
      </c>
      <c r="L38" s="112" t="s">
        <v>108</v>
      </c>
      <c r="M38" s="112" t="s">
        <v>109</v>
      </c>
      <c r="N38" s="126">
        <f t="shared" si="0"/>
        <v>100</v>
      </c>
      <c r="O38" s="126" t="str">
        <f t="shared" si="1"/>
        <v>Fuerte</v>
      </c>
      <c r="P38" s="137" t="s">
        <v>110</v>
      </c>
      <c r="Q38" s="111" t="str">
        <f t="shared" si="2"/>
        <v>Fuerte</v>
      </c>
      <c r="R38" s="141" t="str">
        <f t="shared" si="3"/>
        <v>No</v>
      </c>
    </row>
    <row r="39" spans="1:18" ht="87" customHeight="1" x14ac:dyDescent="0.25">
      <c r="A39" s="118">
        <v>21</v>
      </c>
      <c r="B39" s="113" t="str">
        <f>+VLOOKUP(A39,'IDENTIFICACIÓN DEL RC'!$B$6:$F$34,2,0)</f>
        <v>Evaluación al Sistema de Control Interno</v>
      </c>
      <c r="C39" s="229" t="str">
        <f>+VLOOKUP('CONTROL DEL RC'!A39,'IDENTIFICACIÓN DEL RC'!$B$6:$F$34,4,0)</f>
        <v>Posibilidad de Favorecimiento al proceso auditado o a terceros responsables a partir de auditorías, sesgadas, manipuladas o direccionadas, que impidan evidenciar la realidad de la gestión obstruyendo la evaluación de esta.</v>
      </c>
      <c r="D39" s="169">
        <v>1</v>
      </c>
      <c r="E39" s="169" t="s">
        <v>102</v>
      </c>
      <c r="F39" s="169" t="s">
        <v>602</v>
      </c>
      <c r="G39" s="112" t="s">
        <v>103</v>
      </c>
      <c r="H39" s="112" t="s">
        <v>104</v>
      </c>
      <c r="I39" s="112" t="s">
        <v>105</v>
      </c>
      <c r="J39" s="113" t="s">
        <v>106</v>
      </c>
      <c r="K39" s="112" t="s">
        <v>107</v>
      </c>
      <c r="L39" s="112" t="s">
        <v>108</v>
      </c>
      <c r="M39" s="112" t="s">
        <v>109</v>
      </c>
      <c r="N39" s="126">
        <f t="shared" si="0"/>
        <v>100</v>
      </c>
      <c r="O39" s="126" t="str">
        <f t="shared" si="1"/>
        <v>Fuerte</v>
      </c>
      <c r="P39" s="137" t="s">
        <v>110</v>
      </c>
      <c r="Q39" s="111" t="str">
        <f t="shared" si="2"/>
        <v>Fuerte</v>
      </c>
      <c r="R39" s="141" t="str">
        <f t="shared" si="3"/>
        <v>No</v>
      </c>
    </row>
    <row r="40" spans="1:18" ht="87" customHeight="1" x14ac:dyDescent="0.25">
      <c r="A40" s="118">
        <v>22</v>
      </c>
      <c r="B40" s="113" t="str">
        <f>+VLOOKUP(A40,'IDENTIFICACIÓN DEL RC'!$B$6:$F$34,2,0)</f>
        <v>Atención y Relación con el Ciudadano</v>
      </c>
      <c r="C40" s="229" t="str">
        <f>+VLOOKUP('CONTROL DEL RC'!A40,'IDENTIFICACIÓN DEL RC'!$B$6:$F$34,4,0)</f>
        <v>Posibilidad de Favorecimiento a terceros para acceder a los servicios ofertados por al SCJ por fuera de los lineamientos establecidos a cambio de dadivas</v>
      </c>
      <c r="D40" s="169">
        <v>1</v>
      </c>
      <c r="E40" s="169" t="s">
        <v>102</v>
      </c>
      <c r="F40" s="169" t="s">
        <v>659</v>
      </c>
      <c r="G40" s="112" t="s">
        <v>103</v>
      </c>
      <c r="H40" s="112" t="s">
        <v>104</v>
      </c>
      <c r="I40" s="112" t="s">
        <v>105</v>
      </c>
      <c r="J40" s="113" t="s">
        <v>106</v>
      </c>
      <c r="K40" s="112" t="s">
        <v>107</v>
      </c>
      <c r="L40" s="112" t="s">
        <v>108</v>
      </c>
      <c r="M40" s="112" t="s">
        <v>109</v>
      </c>
      <c r="N40" s="126">
        <f t="shared" si="0"/>
        <v>100</v>
      </c>
      <c r="O40" s="126" t="str">
        <f t="shared" si="1"/>
        <v>Fuerte</v>
      </c>
      <c r="P40" s="137" t="s">
        <v>110</v>
      </c>
      <c r="Q40" s="111" t="str">
        <f t="shared" si="2"/>
        <v>Fuerte</v>
      </c>
      <c r="R40" s="141" t="str">
        <f t="shared" si="3"/>
        <v>No</v>
      </c>
    </row>
    <row r="41" spans="1:18" ht="87" customHeight="1" x14ac:dyDescent="0.25">
      <c r="A41" s="118">
        <v>23</v>
      </c>
      <c r="B41" s="113" t="str">
        <f>+VLOOKUP(A41,'IDENTIFICACIÓN DEL RC'!$B$6:$F$34,2,0)</f>
        <v>Gestión Integral a las Personas Privadas de la Libertad -PPL-</v>
      </c>
      <c r="C41" s="229" t="str">
        <f>+VLOOKUP('CONTROL DEL RC'!A41,'IDENTIFICACIÓN DEL RC'!$B$6:$F$34,4,0)</f>
        <v>Posibilidad de alteración de la información en el SISIPEC web generando beneficio en el trámite de Autorización para ingreso como visitante a la Cárcel Distrital de Varones y Anexo de Mujeres.</v>
      </c>
      <c r="D41" s="169">
        <v>1</v>
      </c>
      <c r="E41" s="169" t="s">
        <v>102</v>
      </c>
      <c r="F41" s="169" t="s">
        <v>603</v>
      </c>
      <c r="G41" s="112" t="s">
        <v>103</v>
      </c>
      <c r="H41" s="112" t="s">
        <v>104</v>
      </c>
      <c r="I41" s="112" t="s">
        <v>105</v>
      </c>
      <c r="J41" s="113" t="s">
        <v>106</v>
      </c>
      <c r="K41" s="112" t="s">
        <v>107</v>
      </c>
      <c r="L41" s="112" t="s">
        <v>108</v>
      </c>
      <c r="M41" s="112" t="s">
        <v>109</v>
      </c>
      <c r="N41" s="126">
        <f t="shared" si="0"/>
        <v>100</v>
      </c>
      <c r="O41" s="126" t="str">
        <f t="shared" si="1"/>
        <v>Fuerte</v>
      </c>
      <c r="P41" s="137" t="s">
        <v>110</v>
      </c>
      <c r="Q41" s="111" t="str">
        <f t="shared" si="2"/>
        <v>Fuerte</v>
      </c>
      <c r="R41" s="141" t="str">
        <f t="shared" si="3"/>
        <v>No</v>
      </c>
    </row>
    <row r="42" spans="1:18" ht="87" customHeight="1" x14ac:dyDescent="0.25">
      <c r="A42" s="118">
        <v>24</v>
      </c>
      <c r="B42" s="113" t="str">
        <f>+VLOOKUP(A42,'IDENTIFICACIÓN DEL RC'!$B$6:$F$34,2,0)</f>
        <v>Administración de Bienes Muebles e Inmuebles para el Fortalecimiento de las Capacidades Operativas</v>
      </c>
      <c r="C42" s="229" t="str">
        <f>+VLOOKUP('CONTROL DEL RC'!A42,'IDENTIFICACIÓN DEL RC'!$B$6:$F$34,4,0)</f>
        <v>Posibilidad de suministro de combustible por parte de los proveedores a vehículos de propiedad o a cargo de la SDSCJ, por fuera de los parámetros de suministro establecidos para beneficio propio o de terceros</v>
      </c>
      <c r="D42" s="169">
        <v>1</v>
      </c>
      <c r="E42" s="169" t="s">
        <v>102</v>
      </c>
      <c r="F42" s="169" t="s">
        <v>604</v>
      </c>
      <c r="G42" s="112" t="s">
        <v>103</v>
      </c>
      <c r="H42" s="112" t="s">
        <v>104</v>
      </c>
      <c r="I42" s="112" t="s">
        <v>105</v>
      </c>
      <c r="J42" s="113" t="s">
        <v>106</v>
      </c>
      <c r="K42" s="112" t="s">
        <v>107</v>
      </c>
      <c r="L42" s="112" t="s">
        <v>108</v>
      </c>
      <c r="M42" s="112" t="s">
        <v>109</v>
      </c>
      <c r="N42" s="126">
        <f t="shared" si="0"/>
        <v>100</v>
      </c>
      <c r="O42" s="126" t="str">
        <f t="shared" si="1"/>
        <v>Fuerte</v>
      </c>
      <c r="P42" s="137" t="s">
        <v>110</v>
      </c>
      <c r="Q42" s="111" t="str">
        <f t="shared" si="2"/>
        <v>Fuerte</v>
      </c>
      <c r="R42" s="141" t="str">
        <f t="shared" si="3"/>
        <v>No</v>
      </c>
    </row>
    <row r="43" spans="1:18" ht="87" customHeight="1" x14ac:dyDescent="0.25">
      <c r="A43" s="118">
        <v>24</v>
      </c>
      <c r="B43" s="113" t="str">
        <f>+VLOOKUP(A43,'IDENTIFICACIÓN DEL RC'!$B$6:$F$34,2,0)</f>
        <v>Administración de Bienes Muebles e Inmuebles para el Fortalecimiento de las Capacidades Operativas</v>
      </c>
      <c r="C43" s="229" t="str">
        <f>+VLOOKUP('CONTROL DEL RC'!A43,'IDENTIFICACIÓN DEL RC'!$B$6:$F$34,4,0)</f>
        <v>Posibilidad de suministro de combustible por parte de los proveedores a vehículos de propiedad o a cargo de la SDSCJ, por fuera de los parámetros de suministro establecidos para beneficio propio o de terceros</v>
      </c>
      <c r="D43" s="169">
        <v>2</v>
      </c>
      <c r="E43" s="169" t="s">
        <v>102</v>
      </c>
      <c r="F43" s="169" t="s">
        <v>646</v>
      </c>
      <c r="G43" s="112" t="s">
        <v>103</v>
      </c>
      <c r="H43" s="112" t="s">
        <v>104</v>
      </c>
      <c r="I43" s="112" t="s">
        <v>105</v>
      </c>
      <c r="J43" s="113" t="s">
        <v>106</v>
      </c>
      <c r="K43" s="112" t="s">
        <v>107</v>
      </c>
      <c r="L43" s="112" t="s">
        <v>108</v>
      </c>
      <c r="M43" s="112" t="s">
        <v>109</v>
      </c>
      <c r="N43" s="126">
        <f t="shared" si="0"/>
        <v>100</v>
      </c>
      <c r="O43" s="126" t="str">
        <f t="shared" si="1"/>
        <v>Fuerte</v>
      </c>
      <c r="P43" s="137" t="s">
        <v>110</v>
      </c>
      <c r="Q43" s="111" t="str">
        <f t="shared" si="2"/>
        <v>Fuerte</v>
      </c>
      <c r="R43" s="141" t="str">
        <f t="shared" si="3"/>
        <v>No</v>
      </c>
    </row>
    <row r="44" spans="1:18" ht="87" customHeight="1" x14ac:dyDescent="0.25">
      <c r="A44" s="118">
        <v>25</v>
      </c>
      <c r="B44" s="113" t="str">
        <f>+VLOOKUP(A44,'IDENTIFICACIÓN DEL RC'!$B$6:$F$34,2,0)</f>
        <v>Administración de Bienes Muebles e Inmuebles para el Fortalecimiento de las Capacidades Operativas</v>
      </c>
      <c r="C44" s="229" t="str">
        <f>+VLOOKUP('CONTROL DEL RC'!A44,'IDENTIFICACIÓN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44" s="169">
        <v>1</v>
      </c>
      <c r="E44" s="169" t="s">
        <v>102</v>
      </c>
      <c r="F44" s="169" t="s">
        <v>703</v>
      </c>
      <c r="G44" s="112" t="s">
        <v>103</v>
      </c>
      <c r="H44" s="112" t="s">
        <v>104</v>
      </c>
      <c r="I44" s="112" t="s">
        <v>105</v>
      </c>
      <c r="J44" s="113" t="s">
        <v>106</v>
      </c>
      <c r="K44" s="112" t="s">
        <v>107</v>
      </c>
      <c r="L44" s="112" t="s">
        <v>108</v>
      </c>
      <c r="M44" s="112" t="s">
        <v>109</v>
      </c>
      <c r="N44" s="126">
        <f t="shared" ref="N44:N45" si="4">SUM(IF(G44="Preventivo",15,IF(G44="Detectivo",10,0)),
IF(H44="Asignado",15,0),
IF(I44="Adecuado",15,0),
IF(J44="Completa",10,IF(J44="Incompleta",5,0)),
IF(K44="Confiable",15,0),
IF(L44="SI",15,0),
IF(M44="Oportuna",15,0))</f>
        <v>100</v>
      </c>
      <c r="O44" s="126" t="str">
        <f t="shared" si="1"/>
        <v>Fuerte</v>
      </c>
      <c r="P44" s="137" t="s">
        <v>110</v>
      </c>
      <c r="Q44" s="111" t="str">
        <f t="shared" ref="Q44:Q45" si="5">IF(AND(O44="Fuerte",P44="Fuerte"),"Fuerte",IF(AND(O44="Fuerte",P44="Moderado"),"Moderado",IF(AND(O44="Fuerte",P44="Debil"),"Debil",IF(AND(O44="Moderado",P44="Fuerte"),"Moderado",IF(AND(O44="Moderado",P44="Moderado"),"Moderado",IF(AND(O44="Moderado",P44="Debil"),"Debil",IF(AND(O44="Debil",P44="Fuerte"),"Debil",IF(AND(O44="Debil",P44="Moderado"),"Debil",IF(AND(O44="Debil",P44="Debil"),"Debil","SELECCIONAR CALIFICACION")))))))))</f>
        <v>Fuerte</v>
      </c>
      <c r="R44" s="141" t="str">
        <f t="shared" si="3"/>
        <v>No</v>
      </c>
    </row>
    <row r="45" spans="1:18" ht="87" customHeight="1" x14ac:dyDescent="0.25">
      <c r="A45" s="118">
        <v>26</v>
      </c>
      <c r="B45" s="113" t="str">
        <f>+VLOOKUP(A45,'IDENTIFICACIÓN DEL RC'!$B$6:$F$34,2,0)</f>
        <v>Gestión Jurídica</v>
      </c>
      <c r="C45" s="229" t="str">
        <f>+VLOOKUP('CONTROL DEL RC'!A45,'IDENTIFICACIÓN DEL RC'!$B$6:$F$34,4,0)</f>
        <v>Posibilidad de Incumplimiento de funciones por acción u omisión por procedimientos desactualizados de la Gestión Juridica</v>
      </c>
      <c r="D45" s="169">
        <v>1</v>
      </c>
      <c r="E45" s="169" t="s">
        <v>102</v>
      </c>
      <c r="F45" s="169" t="s">
        <v>645</v>
      </c>
      <c r="G45" s="112" t="s">
        <v>103</v>
      </c>
      <c r="H45" s="112" t="s">
        <v>104</v>
      </c>
      <c r="I45" s="112" t="s">
        <v>105</v>
      </c>
      <c r="J45" s="113" t="s">
        <v>106</v>
      </c>
      <c r="K45" s="112" t="s">
        <v>107</v>
      </c>
      <c r="L45" s="112" t="s">
        <v>108</v>
      </c>
      <c r="M45" s="112" t="s">
        <v>109</v>
      </c>
      <c r="N45" s="126">
        <f t="shared" si="4"/>
        <v>100</v>
      </c>
      <c r="O45" s="126" t="str">
        <f t="shared" ref="O45" si="6">IF(N45&gt;=96,"Fuerte",IF(AND(N45&gt;=85,N45&lt;96),"Moderado",IF(AND(N45&lt;=84,N45&gt;=0),"Debil","")))</f>
        <v>Fuerte</v>
      </c>
      <c r="P45" s="137" t="s">
        <v>110</v>
      </c>
      <c r="Q45" s="111" t="str">
        <f t="shared" si="5"/>
        <v>Fuerte</v>
      </c>
      <c r="R45" s="141" t="str">
        <f t="shared" ref="R45" si="7">IF(Q45="Fuerte","No","SI")</f>
        <v>No</v>
      </c>
    </row>
    <row r="46" spans="1:18" ht="87" customHeight="1" thickBot="1" x14ac:dyDescent="0.3">
      <c r="A46" s="142">
        <v>27</v>
      </c>
      <c r="B46" s="119" t="str">
        <f>+VLOOKUP(A46,'IDENTIFICACIÓN DEL RC'!$B$6:$F$34,2,0)</f>
        <v>Gestión Contractual</v>
      </c>
      <c r="C46" s="230" t="str">
        <f>+VLOOKUP('CONTROL DEL RC'!A46,'IDENTIFICACIÓN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46" s="172">
        <v>1</v>
      </c>
      <c r="E46" s="172" t="s">
        <v>102</v>
      </c>
      <c r="F46" s="172" t="s">
        <v>707</v>
      </c>
      <c r="G46" s="143" t="s">
        <v>103</v>
      </c>
      <c r="H46" s="143" t="s">
        <v>104</v>
      </c>
      <c r="I46" s="143" t="s">
        <v>105</v>
      </c>
      <c r="J46" s="119" t="s">
        <v>106</v>
      </c>
      <c r="K46" s="143" t="s">
        <v>107</v>
      </c>
      <c r="L46" s="143" t="s">
        <v>108</v>
      </c>
      <c r="M46" s="143" t="s">
        <v>109</v>
      </c>
      <c r="N46" s="144">
        <f t="shared" si="0"/>
        <v>100</v>
      </c>
      <c r="O46" s="144" t="str">
        <f t="shared" si="1"/>
        <v>Fuerte</v>
      </c>
      <c r="P46" s="145" t="s">
        <v>110</v>
      </c>
      <c r="Q46" s="146" t="str">
        <f t="shared" si="2"/>
        <v>Fuerte</v>
      </c>
      <c r="R46" s="147" t="str">
        <f t="shared" si="3"/>
        <v>No</v>
      </c>
    </row>
  </sheetData>
  <autoFilter ref="A5:R26" xr:uid="{00000000-0009-0000-0000-00000C000000}">
    <sortState xmlns:xlrd2="http://schemas.microsoft.com/office/spreadsheetml/2017/richdata2" ref="A13:R15">
      <sortCondition descending="1" ref="B8:B47"/>
    </sortState>
  </autoFilter>
  <mergeCells count="4">
    <mergeCell ref="Q1:R1"/>
    <mergeCell ref="C1:P1"/>
    <mergeCell ref="A1:B1"/>
    <mergeCell ref="A3:R4"/>
  </mergeCells>
  <pageMargins left="0.55118110236220474" right="0.39370078740157483" top="0.47244094488188981" bottom="0.70866141732283472" header="0.31496062992125984" footer="0.31496062992125984"/>
  <pageSetup scale="24"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C00-000000000000}">
          <x14:formula1>
            <xm:f>'TABLA DE INFORMACIÓN'!$Y$4:$Y$5</xm:f>
          </x14:formula1>
          <xm:sqref>M6:M26</xm:sqref>
        </x14:dataValidation>
        <x14:dataValidation type="list" allowBlank="1" showInputMessage="1" showErrorMessage="1" xr:uid="{00000000-0002-0000-0C00-000001000000}">
          <x14:formula1>
            <xm:f>'TABLA DE INFORMACIÓN'!$T$5:$T$7</xm:f>
          </x14:formula1>
          <xm:sqref>P6:P26</xm:sqref>
        </x14:dataValidation>
        <x14:dataValidation type="list" allowBlank="1" showInputMessage="1" showErrorMessage="1" xr:uid="{00000000-0002-0000-0C00-000002000000}">
          <x14:formula1>
            <xm:f>'TABLA DE INFORMACIÓN'!$N$4:$N$5</xm:f>
          </x14:formula1>
          <xm:sqref>G6:G26</xm:sqref>
        </x14:dataValidation>
        <x14:dataValidation type="list" allowBlank="1" showInputMessage="1" showErrorMessage="1" xr:uid="{00000000-0002-0000-0C00-000003000000}">
          <x14:formula1>
            <xm:f>'TABLA DE INFORMACIÓN'!$O$4:$O$5</xm:f>
          </x14:formula1>
          <xm:sqref>H6:H26</xm:sqref>
        </x14:dataValidation>
        <x14:dataValidation type="list" allowBlank="1" showInputMessage="1" showErrorMessage="1" xr:uid="{00000000-0002-0000-0C00-000004000000}">
          <x14:formula1>
            <xm:f>'TABLA DE INFORMACIÓN'!$K$8:$K$9</xm:f>
          </x14:formula1>
          <xm:sqref>L6:L26</xm:sqref>
        </x14:dataValidation>
        <x14:dataValidation type="list" allowBlank="1" showInputMessage="1" showErrorMessage="1" xr:uid="{00000000-0002-0000-0C00-000005000000}">
          <x14:formula1>
            <xm:f>'TABLA DE INFORMACIÓN'!$V$4:$V$5</xm:f>
          </x14:formula1>
          <xm:sqref>I6:I26</xm:sqref>
        </x14:dataValidation>
        <x14:dataValidation type="list" allowBlank="1" showInputMessage="1" showErrorMessage="1" xr:uid="{00000000-0002-0000-0C00-000006000000}">
          <x14:formula1>
            <xm:f>'TABLA DE INFORMACIÓN'!$W$4:$W$5</xm:f>
          </x14:formula1>
          <xm:sqref>J6:J26</xm:sqref>
        </x14:dataValidation>
        <x14:dataValidation type="list" allowBlank="1" showInputMessage="1" showErrorMessage="1" xr:uid="{00000000-0002-0000-0C00-000007000000}">
          <x14:formula1>
            <xm:f>'TABLA DE INFORMACIÓN'!$X$4:$X$5</xm:f>
          </x14:formula1>
          <xm:sqref>K6:K26</xm:sqref>
        </x14:dataValidation>
        <x14:dataValidation type="list" allowBlank="1" showInputMessage="1" showErrorMessage="1" errorTitle="Seleccion no valida" error="Recordar que los Riesgos de corrupcion no se pueden Aceptar" promptTitle="Seleccionar tipo de accion" xr:uid="{00000000-0002-0000-0C00-000008000000}">
          <x14:formula1>
            <xm:f>'TABLA DE INFORMACIÓN'!$AB$4:$AB$7</xm:f>
          </x14:formula1>
          <xm:sqref>E6:E26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6">
    <tabColor theme="0" tint="-0.499984740745262"/>
    <pageSetUpPr fitToPage="1"/>
  </sheetPr>
  <dimension ref="A1:G33"/>
  <sheetViews>
    <sheetView showGridLines="0" view="pageBreakPreview" zoomScale="110" zoomScaleNormal="100" zoomScaleSheetLayoutView="110" workbookViewId="0">
      <selection activeCell="A24" sqref="A24:XFD24"/>
    </sheetView>
  </sheetViews>
  <sheetFormatPr baseColWidth="10" defaultColWidth="11.44140625" defaultRowHeight="14.4" x14ac:dyDescent="0.3"/>
  <cols>
    <col min="1" max="1" width="21.5546875" style="3" customWidth="1"/>
    <col min="2" max="2" width="16.88671875" style="3" customWidth="1"/>
    <col min="3" max="3" width="13.109375" style="3" customWidth="1"/>
    <col min="4" max="4" width="23.44140625" style="3" customWidth="1"/>
    <col min="5" max="5" width="29.5546875" style="3" customWidth="1"/>
    <col min="6" max="6" width="20.88671875" style="3" customWidth="1"/>
    <col min="7" max="7" width="27.44140625" style="3" customWidth="1"/>
    <col min="8" max="16384" width="11.44140625" style="3"/>
  </cols>
  <sheetData>
    <row r="1" spans="1:7" s="105" customFormat="1" ht="94.5" customHeight="1" thickBot="1" x14ac:dyDescent="0.3">
      <c r="A1" s="104"/>
      <c r="B1" s="393" t="s">
        <v>259</v>
      </c>
      <c r="C1" s="393"/>
      <c r="D1" s="393"/>
      <c r="E1" s="393"/>
      <c r="F1" s="393"/>
      <c r="G1" s="182" t="s">
        <v>257</v>
      </c>
    </row>
    <row r="2" spans="1:7" s="105" customFormat="1" ht="12.75" customHeight="1" thickBot="1" x14ac:dyDescent="0.35">
      <c r="B2" s="116"/>
      <c r="C2" s="116"/>
      <c r="D2" s="116"/>
      <c r="G2" s="117"/>
    </row>
    <row r="3" spans="1:7" ht="9.75" customHeight="1" x14ac:dyDescent="0.3">
      <c r="A3" s="542" t="s">
        <v>111</v>
      </c>
      <c r="B3" s="543"/>
      <c r="C3" s="543"/>
      <c r="D3" s="543"/>
      <c r="E3" s="543"/>
      <c r="F3" s="543"/>
      <c r="G3" s="544"/>
    </row>
    <row r="4" spans="1:7" ht="9.75" customHeight="1" thickBot="1" x14ac:dyDescent="0.35">
      <c r="A4" s="545"/>
      <c r="B4" s="546"/>
      <c r="C4" s="546"/>
      <c r="D4" s="546"/>
      <c r="E4" s="546"/>
      <c r="F4" s="546"/>
      <c r="G4" s="547"/>
    </row>
    <row r="5" spans="1:7" x14ac:dyDescent="0.3">
      <c r="A5" s="548" t="s">
        <v>31</v>
      </c>
      <c r="B5" s="148" t="s">
        <v>112</v>
      </c>
      <c r="C5" s="550" t="s">
        <v>113</v>
      </c>
      <c r="D5" s="552" t="s">
        <v>114</v>
      </c>
      <c r="E5" s="552" t="s">
        <v>115</v>
      </c>
      <c r="F5" s="552" t="s">
        <v>116</v>
      </c>
      <c r="G5" s="554" t="s">
        <v>117</v>
      </c>
    </row>
    <row r="6" spans="1:7" ht="15" thickBot="1" x14ac:dyDescent="0.35">
      <c r="A6" s="549"/>
      <c r="B6" s="250" t="s">
        <v>118</v>
      </c>
      <c r="C6" s="551"/>
      <c r="D6" s="553"/>
      <c r="E6" s="553"/>
      <c r="F6" s="553"/>
      <c r="G6" s="555"/>
    </row>
    <row r="7" spans="1:7" x14ac:dyDescent="0.3">
      <c r="A7" s="231">
        <v>1</v>
      </c>
      <c r="B7" s="232" t="s">
        <v>108</v>
      </c>
      <c r="C7" s="233">
        <f>(SUMIF('CONTROL DEL RC'!$A$6:$A$102,A7,'CONTROL DEL RC'!$N$6:$N$102))/(COUNTIF('CONTROL DEL RC'!$A$6:$A$102,A7))</f>
        <v>100</v>
      </c>
      <c r="D7" s="234" t="str">
        <f>IF(C7=100,"Fuerte",IF(AND(C7&lt;=99,C7&gt;=50),"Moderado",IF(AND(C7&lt;=49),"Debil")))</f>
        <v>Fuerte</v>
      </c>
      <c r="E7" s="234">
        <f>IF(AND(B7="SI",D7="Fuerte",'ANÁLISIS DEL RC'!D6&gt;=3),'ANÁLISIS DEL RC'!D6-2,IF(AND(B7="SI",D7="Fuerte",'ANÁLISIS DEL RC'!D6=2),'ANÁLISIS DEL RC'!D6-1,IF(AND(B7="SI",D7="Moderado",'ANÁLISIS DEL RC'!D6&gt;=2),'ANÁLISIS DEL RC'!D6-1,'ANÁLISIS DEL RC'!D6)))</f>
        <v>1</v>
      </c>
      <c r="F7" s="234" t="str">
        <f>+'ANÁLISIS DEL RC'!F6</f>
        <v>MODERADO</v>
      </c>
      <c r="G7" s="235" t="str">
        <f>IF(OR(AND(E7=1,F7="MODERADO"),AND(E7=2,F7="MODERADO")),"ZONA RIESGO MODERADO",IF(OR(AND(E7=4,F7="MODERADO"),AND(E7=3,F7="MODERADO"),AND(E7=2,F7="MAYOR"),AND(E7=1,F7="MAYOR")),"ZONA RIESGO ALTO",IF(OR(AND(E7=5,F7="MODERADO"),AND(E7=5,F7="MAYOR"),AND(E7=4,F7="MAYOR"),AND(E7=3,F7="MAYOR"),AND(E7&lt;=5,F7="CATASTROFICO")),"ZONA RIESGO EXTREMO",0)))</f>
        <v>ZONA RIESGO MODERADO</v>
      </c>
    </row>
    <row r="8" spans="1:7" x14ac:dyDescent="0.3">
      <c r="A8" s="236">
        <v>2</v>
      </c>
      <c r="B8" s="185" t="s">
        <v>108</v>
      </c>
      <c r="C8" s="251">
        <f>(SUMIF('CONTROL DEL RC'!$A$6:$A$102,A8,'CONTROL DEL RC'!$N$6:$N$102))/(COUNTIF('CONTROL DEL RC'!$A$6:$A$102,A8))</f>
        <v>100</v>
      </c>
      <c r="D8" s="75" t="str">
        <f t="shared" ref="D8:D31" si="0">IF(C8=100,"Fuerte",IF(AND(C8&lt;=99,C8&gt;=50),"Moderado",IF(AND(C8&lt;=49),"Debil")))</f>
        <v>Fuerte</v>
      </c>
      <c r="E8" s="75">
        <f>IF(AND(B8="SI",D8="Fuerte",'ANÁLISIS DEL RC'!D7&gt;=3),'ANÁLISIS DEL RC'!D7-2,IF(AND(B8="SI",D8="Fuerte",'ANÁLISIS DEL RC'!D7=2),'ANÁLISIS DEL RC'!D7-1,IF(AND(B8="SI",D8="Moderado",'ANÁLISIS DEL RC'!D7&gt;=2),'ANÁLISIS DEL RC'!D7-1,'ANÁLISIS DEL RC'!D7)))</f>
        <v>1</v>
      </c>
      <c r="F8" s="75" t="str">
        <f>+'ANÁLISIS DEL RC'!F7</f>
        <v>CATASTROFICO</v>
      </c>
      <c r="G8" s="252" t="str">
        <f t="shared" ref="G8:G33" si="1">IF(OR(AND(E8=1,F8="MODERADO"),AND(E8=2,F8="MODERADO")),"ZONA RIESGO MODERADO",IF(OR(AND(E8=4,F8="MODERADO"),AND(E8=3,F8="MODERADO"),AND(E8=2,F8="MAYOR"),AND(E8=1,F8="MAYOR")),"ZONA RIESGO ALTO",IF(OR(AND(E8=5,F8="MODERADO"),AND(E8=5,F8="MAYOR"),AND(E8=4,F8="MAYOR"),AND(E8=3,F8="MAYOR"),AND(E8&lt;=5,F8="CATASTROFICO")),"ZONA RIESGO EXTREMO",0)))</f>
        <v>ZONA RIESGO EXTREMO</v>
      </c>
    </row>
    <row r="9" spans="1:7" x14ac:dyDescent="0.3">
      <c r="A9" s="236">
        <v>3</v>
      </c>
      <c r="B9" s="185" t="s">
        <v>108</v>
      </c>
      <c r="C9" s="251">
        <f>(SUMIF('CONTROL DEL RC'!$A$6:$A$102,A9,'CONTROL DEL RC'!$N$6:$N$102))/(COUNTIF('CONTROL DEL RC'!$A$6:$A$102,A9))</f>
        <v>100</v>
      </c>
      <c r="D9" s="75" t="str">
        <f t="shared" si="0"/>
        <v>Fuerte</v>
      </c>
      <c r="E9" s="75">
        <f>IF(AND(B9="SI",D9="Fuerte",'ANÁLISIS DEL RC'!D8&gt;=3),'ANÁLISIS DEL RC'!D8-2,IF(AND(B9="SI",D9="Fuerte",'ANÁLISIS DEL RC'!D8=2),'ANÁLISIS DEL RC'!D8-1,IF(AND(B9="SI",D9="Moderado",'ANÁLISIS DEL RC'!D8&gt;=2),'ANÁLISIS DEL RC'!D8-1,'ANÁLISIS DEL RC'!D8)))</f>
        <v>1</v>
      </c>
      <c r="F9" s="75" t="str">
        <f>+'ANÁLISIS DEL RC'!F8</f>
        <v>CATASTROFICO</v>
      </c>
      <c r="G9" s="252" t="str">
        <f t="shared" si="1"/>
        <v>ZONA RIESGO EXTREMO</v>
      </c>
    </row>
    <row r="10" spans="1:7" x14ac:dyDescent="0.3">
      <c r="A10" s="236">
        <v>4</v>
      </c>
      <c r="B10" s="185" t="s">
        <v>108</v>
      </c>
      <c r="C10" s="251">
        <f>(SUMIF('CONTROL DEL RC'!$A$6:$A$102,A10,'CONTROL DEL RC'!$N$6:$N$102))/(COUNTIF('CONTROL DEL RC'!$A$6:$A$102,A10))</f>
        <v>100</v>
      </c>
      <c r="D10" s="75" t="str">
        <f t="shared" si="0"/>
        <v>Fuerte</v>
      </c>
      <c r="E10" s="75">
        <f>IF(AND(B10="SI",D10="Fuerte",'ANÁLISIS DEL RC'!D9&gt;=3),'ANÁLISIS DEL RC'!D9-2,IF(AND(B10="SI",D10="Fuerte",'ANÁLISIS DEL RC'!D9=2),'ANÁLISIS DEL RC'!D9-1,IF(AND(B10="SI",D10="Moderado",'ANÁLISIS DEL RC'!D9&gt;=2),'ANÁLISIS DEL RC'!D9-1,'ANÁLISIS DEL RC'!D9)))</f>
        <v>1</v>
      </c>
      <c r="F10" s="75" t="str">
        <f>+'ANÁLISIS DEL RC'!F9</f>
        <v>MAYOR</v>
      </c>
      <c r="G10" s="252" t="str">
        <f t="shared" si="1"/>
        <v>ZONA RIESGO ALTO</v>
      </c>
    </row>
    <row r="11" spans="1:7" x14ac:dyDescent="0.3">
      <c r="A11" s="236">
        <v>5</v>
      </c>
      <c r="B11" s="185" t="s">
        <v>108</v>
      </c>
      <c r="C11" s="251">
        <f>(SUMIF('CONTROL DEL RC'!$A$6:$A$102,A11,'CONTROL DEL RC'!$N$6:$N$102))/(COUNTIF('CONTROL DEL RC'!$A$6:$A$102,A11))</f>
        <v>100</v>
      </c>
      <c r="D11" s="75" t="str">
        <f t="shared" si="0"/>
        <v>Fuerte</v>
      </c>
      <c r="E11" s="75">
        <f>IF(AND(B11="SI",D11="Fuerte",'ANÁLISIS DEL RC'!D10&gt;=3),'ANÁLISIS DEL RC'!D10-2,IF(AND(B11="SI",D11="Fuerte",'ANÁLISIS DEL RC'!D10=2),'ANÁLISIS DEL RC'!D10-1,IF(AND(B11="SI",D11="Moderado",'ANÁLISIS DEL RC'!D10&gt;=2),'ANÁLISIS DEL RC'!D10-1,'ANÁLISIS DEL RC'!D10)))</f>
        <v>1</v>
      </c>
      <c r="F11" s="75" t="str">
        <f>+'ANÁLISIS DEL RC'!F10</f>
        <v>MAYOR</v>
      </c>
      <c r="G11" s="252" t="str">
        <f t="shared" si="1"/>
        <v>ZONA RIESGO ALTO</v>
      </c>
    </row>
    <row r="12" spans="1:7" x14ac:dyDescent="0.3">
      <c r="A12" s="236">
        <v>6</v>
      </c>
      <c r="B12" s="185" t="s">
        <v>108</v>
      </c>
      <c r="C12" s="251">
        <f>(SUMIF('CONTROL DEL RC'!$A$6:$A$102,A12,'CONTROL DEL RC'!$N$6:$N$102))/(COUNTIF('CONTROL DEL RC'!$A$6:$A$102,A12))</f>
        <v>100</v>
      </c>
      <c r="D12" s="75" t="str">
        <f t="shared" si="0"/>
        <v>Fuerte</v>
      </c>
      <c r="E12" s="75">
        <f>IF(AND(B12="SI",D12="Fuerte",'ANÁLISIS DEL RC'!D11&gt;=3),'ANÁLISIS DEL RC'!D11-2,IF(AND(B12="SI",D12="Fuerte",'ANÁLISIS DEL RC'!D11=2),'ANÁLISIS DEL RC'!D11-1,IF(AND(B12="SI",D12="Moderado",'ANÁLISIS DEL RC'!D11&gt;=2),'ANÁLISIS DEL RC'!D11-1,'ANÁLISIS DEL RC'!D11)))</f>
        <v>1</v>
      </c>
      <c r="F12" s="75" t="str">
        <f>+'ANÁLISIS DEL RC'!F11</f>
        <v>MAYOR</v>
      </c>
      <c r="G12" s="252" t="str">
        <f t="shared" si="1"/>
        <v>ZONA RIESGO ALTO</v>
      </c>
    </row>
    <row r="13" spans="1:7" x14ac:dyDescent="0.3">
      <c r="A13" s="236">
        <v>7</v>
      </c>
      <c r="B13" s="185" t="s">
        <v>108</v>
      </c>
      <c r="C13" s="251">
        <f>(SUMIF('CONTROL DEL RC'!$A$6:$A$102,A13,'CONTROL DEL RC'!$N$6:$N$102))/(COUNTIF('CONTROL DEL RC'!$A$6:$A$102,A13))</f>
        <v>100</v>
      </c>
      <c r="D13" s="75" t="str">
        <f t="shared" si="0"/>
        <v>Fuerte</v>
      </c>
      <c r="E13" s="75">
        <f>IF(AND(B13="SI",D13="Fuerte",'ANÁLISIS DEL RC'!D12&gt;=3),'ANÁLISIS DEL RC'!D12-2,IF(AND(B13="SI",D13="Fuerte",'ANÁLISIS DEL RC'!D12=2),'ANÁLISIS DEL RC'!D12-1,IF(AND(B13="SI",D13="Moderado",'ANÁLISIS DEL RC'!D12&gt;=2),'ANÁLISIS DEL RC'!D12-1,'ANÁLISIS DEL RC'!D12)))</f>
        <v>1</v>
      </c>
      <c r="F13" s="75" t="str">
        <f>+'ANÁLISIS DEL RC'!F12</f>
        <v>MAYOR</v>
      </c>
      <c r="G13" s="252" t="str">
        <f t="shared" si="1"/>
        <v>ZONA RIESGO ALTO</v>
      </c>
    </row>
    <row r="14" spans="1:7" x14ac:dyDescent="0.3">
      <c r="A14" s="236">
        <v>8</v>
      </c>
      <c r="B14" s="185" t="s">
        <v>108</v>
      </c>
      <c r="C14" s="251">
        <f>(SUMIF('CONTROL DEL RC'!$A$6:$A$102,A14,'CONTROL DEL RC'!$N$6:$N$102))/(COUNTIF('CONTROL DEL RC'!$A$6:$A$102,A14))</f>
        <v>96.666666666666671</v>
      </c>
      <c r="D14" s="75" t="str">
        <f t="shared" si="0"/>
        <v>Moderado</v>
      </c>
      <c r="E14" s="75">
        <f>IF(AND(B14="SI",D14="Fuerte",'ANÁLISIS DEL RC'!D13&gt;=3),'ANÁLISIS DEL RC'!D13-2,IF(AND(B14="SI",D14="Fuerte",'ANÁLISIS DEL RC'!D13=2),'ANÁLISIS DEL RC'!D13-1,IF(AND(B14="SI",D14="Moderado",'ANÁLISIS DEL RC'!D13&gt;=2),'ANÁLISIS DEL RC'!D13-1,'ANÁLISIS DEL RC'!D13)))</f>
        <v>1</v>
      </c>
      <c r="F14" s="75" t="str">
        <f>+'ANÁLISIS DEL RC'!F13</f>
        <v>CATASTROFICO</v>
      </c>
      <c r="G14" s="252" t="str">
        <f t="shared" si="1"/>
        <v>ZONA RIESGO EXTREMO</v>
      </c>
    </row>
    <row r="15" spans="1:7" x14ac:dyDescent="0.3">
      <c r="A15" s="236">
        <v>9</v>
      </c>
      <c r="B15" s="185" t="s">
        <v>108</v>
      </c>
      <c r="C15" s="251">
        <f>(SUMIF('CONTROL DEL RC'!$A$6:$A$102,A15,'CONTROL DEL RC'!$N$6:$N$102))/(COUNTIF('CONTROL DEL RC'!$A$6:$A$102,A15))</f>
        <v>100</v>
      </c>
      <c r="D15" s="75" t="str">
        <f t="shared" si="0"/>
        <v>Fuerte</v>
      </c>
      <c r="E15" s="75">
        <f>IF(AND(B15="SI",D15="Fuerte",'ANÁLISIS DEL RC'!D14&gt;=3),'ANÁLISIS DEL RC'!D14-2,IF(AND(B15="SI",D15="Fuerte",'ANÁLISIS DEL RC'!D14=2),'ANÁLISIS DEL RC'!D14-1,IF(AND(B15="SI",D15="Moderado",'ANÁLISIS DEL RC'!D14&gt;=2),'ANÁLISIS DEL RC'!D14-1,'ANÁLISIS DEL RC'!D14)))</f>
        <v>1</v>
      </c>
      <c r="F15" s="75" t="str">
        <f>+'ANÁLISIS DEL RC'!F14</f>
        <v>CATASTROFICO</v>
      </c>
      <c r="G15" s="252" t="str">
        <f t="shared" si="1"/>
        <v>ZONA RIESGO EXTREMO</v>
      </c>
    </row>
    <row r="16" spans="1:7" x14ac:dyDescent="0.3">
      <c r="A16" s="236">
        <v>10</v>
      </c>
      <c r="B16" s="185" t="s">
        <v>108</v>
      </c>
      <c r="C16" s="251">
        <f>(SUMIF('CONTROL DEL RC'!$A$6:$A$102,A16,'CONTROL DEL RC'!$N$6:$N$102))/(COUNTIF('CONTROL DEL RC'!$A$6:$A$102,A16))</f>
        <v>98.333333333333329</v>
      </c>
      <c r="D16" s="75" t="str">
        <f t="shared" si="0"/>
        <v>Moderado</v>
      </c>
      <c r="E16" s="75">
        <f>IF(AND(B16="SI",D16="Fuerte",'ANÁLISIS DEL RC'!D15&gt;=3),'ANÁLISIS DEL RC'!D15-2,IF(AND(B16="SI",D16="Fuerte",'ANÁLISIS DEL RC'!D15=2),'ANÁLISIS DEL RC'!D15-1,IF(AND(B16="SI",D16="Moderado",'ANÁLISIS DEL RC'!D15&gt;=2),'ANÁLISIS DEL RC'!D15-1,'ANÁLISIS DEL RC'!D15)))</f>
        <v>2</v>
      </c>
      <c r="F16" s="75" t="str">
        <f>+'ANÁLISIS DEL RC'!F15</f>
        <v>MAYOR</v>
      </c>
      <c r="G16" s="252" t="str">
        <f t="shared" si="1"/>
        <v>ZONA RIESGO ALTO</v>
      </c>
    </row>
    <row r="17" spans="1:7" x14ac:dyDescent="0.3">
      <c r="A17" s="236">
        <v>11</v>
      </c>
      <c r="B17" s="185" t="s">
        <v>108</v>
      </c>
      <c r="C17" s="251">
        <f>(SUMIF('CONTROL DEL RC'!$A$6:$A$102,A17,'CONTROL DEL RC'!$N$6:$N$102))/(COUNTIF('CONTROL DEL RC'!$A$6:$A$102,A17))</f>
        <v>98.333333333333329</v>
      </c>
      <c r="D17" s="75" t="str">
        <f t="shared" si="0"/>
        <v>Moderado</v>
      </c>
      <c r="E17" s="75">
        <f>IF(AND(B17="SI",D17="Fuerte",'ANÁLISIS DEL RC'!D16&gt;=3),'ANÁLISIS DEL RC'!D16-2,IF(AND(B17="SI",D17="Fuerte",'ANÁLISIS DEL RC'!D16=2),'ANÁLISIS DEL RC'!D16-1,IF(AND(B17="SI",D17="Moderado",'ANÁLISIS DEL RC'!D16&gt;=2),'ANÁLISIS DEL RC'!D16-1,'ANÁLISIS DEL RC'!D16)))</f>
        <v>1</v>
      </c>
      <c r="F17" s="75" t="str">
        <f>+'ANÁLISIS DEL RC'!F16</f>
        <v>MAYOR</v>
      </c>
      <c r="G17" s="252" t="str">
        <f t="shared" si="1"/>
        <v>ZONA RIESGO ALTO</v>
      </c>
    </row>
    <row r="18" spans="1:7" x14ac:dyDescent="0.3">
      <c r="A18" s="236">
        <v>12</v>
      </c>
      <c r="B18" s="185" t="s">
        <v>108</v>
      </c>
      <c r="C18" s="251">
        <f>(SUMIF('CONTROL DEL RC'!$A$6:$A$102,A18,'CONTROL DEL RC'!$N$6:$N$102))/(COUNTIF('CONTROL DEL RC'!$A$6:$A$102,A18))</f>
        <v>98.333333333333329</v>
      </c>
      <c r="D18" s="75" t="str">
        <f t="shared" si="0"/>
        <v>Moderado</v>
      </c>
      <c r="E18" s="75">
        <f>IF(AND(B18="SI",D18="Fuerte",'ANÁLISIS DEL RC'!D17&gt;=3),'ANÁLISIS DEL RC'!D17-2,IF(AND(B18="SI",D18="Fuerte",'ANÁLISIS DEL RC'!D17=2),'ANÁLISIS DEL RC'!D17-1,IF(AND(B18="SI",D18="Moderado",'ANÁLISIS DEL RC'!D17&gt;=2),'ANÁLISIS DEL RC'!D17-1,'ANÁLISIS DEL RC'!D17)))</f>
        <v>1</v>
      </c>
      <c r="F18" s="75" t="str">
        <f>+'ANÁLISIS DEL RC'!F17</f>
        <v>MAYOR</v>
      </c>
      <c r="G18" s="252" t="str">
        <f t="shared" si="1"/>
        <v>ZONA RIESGO ALTO</v>
      </c>
    </row>
    <row r="19" spans="1:7" x14ac:dyDescent="0.3">
      <c r="A19" s="236">
        <v>13</v>
      </c>
      <c r="B19" s="185" t="s">
        <v>108</v>
      </c>
      <c r="C19" s="251">
        <f>(SUMIF('CONTROL DEL RC'!$A$6:$A$102,A19,'CONTROL DEL RC'!$N$6:$N$102))/(COUNTIF('CONTROL DEL RC'!$A$6:$A$102,A19))</f>
        <v>100</v>
      </c>
      <c r="D19" s="75" t="str">
        <f t="shared" si="0"/>
        <v>Fuerte</v>
      </c>
      <c r="E19" s="75">
        <f>IF(AND(B19="SI",D19="Fuerte",'ANÁLISIS DEL RC'!D18&gt;=3),'ANÁLISIS DEL RC'!D18-2,IF(AND(B19="SI",D19="Fuerte",'ANÁLISIS DEL RC'!D18=2),'ANÁLISIS DEL RC'!D18-1,IF(AND(B19="SI",D19="Moderado",'ANÁLISIS DEL RC'!D18&gt;=2),'ANÁLISIS DEL RC'!D18-1,'ANÁLISIS DEL RC'!D18)))</f>
        <v>1</v>
      </c>
      <c r="F19" s="75" t="str">
        <f>+'ANÁLISIS DEL RC'!F18</f>
        <v>MODERADO</v>
      </c>
      <c r="G19" s="252" t="str">
        <f t="shared" si="1"/>
        <v>ZONA RIESGO MODERADO</v>
      </c>
    </row>
    <row r="20" spans="1:7" x14ac:dyDescent="0.3">
      <c r="A20" s="236">
        <v>14</v>
      </c>
      <c r="B20" s="185" t="s">
        <v>108</v>
      </c>
      <c r="C20" s="251">
        <f>(SUMIF('CONTROL DEL RC'!$A$6:$A$102,A20,'CONTROL DEL RC'!$N$6:$N$102))/(COUNTIF('CONTROL DEL RC'!$A$6:$A$102,A20))</f>
        <v>100</v>
      </c>
      <c r="D20" s="75" t="str">
        <f t="shared" si="0"/>
        <v>Fuerte</v>
      </c>
      <c r="E20" s="75">
        <f>IF(AND(B20="SI",D20="Fuerte",'ANÁLISIS DEL RC'!D19&gt;=3),'ANÁLISIS DEL RC'!D19-2,IF(AND(B20="SI",D20="Fuerte",'ANÁLISIS DEL RC'!D19=2),'ANÁLISIS DEL RC'!D19-1,IF(AND(B20="SI",D20="Moderado",'ANÁLISIS DEL RC'!D19&gt;=2),'ANÁLISIS DEL RC'!D19-1,'ANÁLISIS DEL RC'!D19)))</f>
        <v>1</v>
      </c>
      <c r="F20" s="75" t="str">
        <f>+'ANÁLISIS DEL RC'!F19</f>
        <v>CATASTROFICO</v>
      </c>
      <c r="G20" s="252" t="str">
        <f t="shared" si="1"/>
        <v>ZONA RIESGO EXTREMO</v>
      </c>
    </row>
    <row r="21" spans="1:7" x14ac:dyDescent="0.3">
      <c r="A21" s="236">
        <v>15</v>
      </c>
      <c r="B21" s="185" t="s">
        <v>108</v>
      </c>
      <c r="C21" s="251">
        <f>(SUMIF('CONTROL DEL RC'!$A$6:$A$102,A21,'CONTROL DEL RC'!$N$6:$N$102))/(COUNTIF('CONTROL DEL RC'!$A$6:$A$102,A21))</f>
        <v>100</v>
      </c>
      <c r="D21" s="75" t="str">
        <f t="shared" si="0"/>
        <v>Fuerte</v>
      </c>
      <c r="E21" s="75">
        <f>IF(AND(B21="SI",D21="Fuerte",'ANÁLISIS DEL RC'!D20&gt;=3),'ANÁLISIS DEL RC'!D20-2,IF(AND(B21="SI",D21="Fuerte",'ANÁLISIS DEL RC'!D20=2),'ANÁLISIS DEL RC'!D20-1,IF(AND(B21="SI",D21="Moderado",'ANÁLISIS DEL RC'!D20&gt;=2),'ANÁLISIS DEL RC'!D20-1,'ANÁLISIS DEL RC'!D20)))</f>
        <v>1</v>
      </c>
      <c r="F21" s="75" t="str">
        <f>+'ANÁLISIS DEL RC'!F20</f>
        <v>CATASTROFICO</v>
      </c>
      <c r="G21" s="252" t="str">
        <f t="shared" si="1"/>
        <v>ZONA RIESGO EXTREMO</v>
      </c>
    </row>
    <row r="22" spans="1:7" x14ac:dyDescent="0.3">
      <c r="A22" s="236">
        <v>16</v>
      </c>
      <c r="B22" s="185" t="s">
        <v>108</v>
      </c>
      <c r="C22" s="251">
        <f>(SUMIF('CONTROL DEL RC'!$A$6:$A$102,A22,'CONTROL DEL RC'!$N$6:$N$102))/(COUNTIF('CONTROL DEL RC'!$A$6:$A$102,A22))</f>
        <v>100</v>
      </c>
      <c r="D22" s="75" t="str">
        <f t="shared" si="0"/>
        <v>Fuerte</v>
      </c>
      <c r="E22" s="75">
        <f>IF(AND(B22="SI",D22="Fuerte",'ANÁLISIS DEL RC'!D21&gt;=3),'ANÁLISIS DEL RC'!D21-2,IF(AND(B22="SI",D22="Fuerte",'ANÁLISIS DEL RC'!D21=2),'ANÁLISIS DEL RC'!D21-1,IF(AND(B22="SI",D22="Moderado",'ANÁLISIS DEL RC'!D21&gt;=2),'ANÁLISIS DEL RC'!D21-1,'ANÁLISIS DEL RC'!D21)))</f>
        <v>2</v>
      </c>
      <c r="F22" s="75" t="str">
        <f>+'ANÁLISIS DEL RC'!F21</f>
        <v>MODERADO</v>
      </c>
      <c r="G22" s="252" t="str">
        <f t="shared" si="1"/>
        <v>ZONA RIESGO MODERADO</v>
      </c>
    </row>
    <row r="23" spans="1:7" ht="14.25" customHeight="1" x14ac:dyDescent="0.3">
      <c r="A23" s="236">
        <v>17</v>
      </c>
      <c r="B23" s="185" t="s">
        <v>108</v>
      </c>
      <c r="C23" s="251">
        <f>(SUMIF('CONTROL DEL RC'!$A$6:$A$102,A23,'CONTROL DEL RC'!$N$6:$N$102))/(COUNTIF('CONTROL DEL RC'!$A$6:$A$102,A23))</f>
        <v>100</v>
      </c>
      <c r="D23" s="75" t="str">
        <f t="shared" si="0"/>
        <v>Fuerte</v>
      </c>
      <c r="E23" s="75">
        <f>IF(AND(B23="SI",D23="Fuerte",'ANÁLISIS DEL RC'!D22&gt;=3),'ANÁLISIS DEL RC'!D22-2,IF(AND(B23="SI",D23="Fuerte",'ANÁLISIS DEL RC'!D22=2),'ANÁLISIS DEL RC'!D22-1,IF(AND(B23="SI",D23="Moderado",'ANÁLISIS DEL RC'!D22&gt;=2),'ANÁLISIS DEL RC'!D22-1,'ANÁLISIS DEL RC'!D22)))</f>
        <v>1</v>
      </c>
      <c r="F23" s="75" t="str">
        <f>+'ANÁLISIS DEL RC'!F22</f>
        <v>MAYOR</v>
      </c>
      <c r="G23" s="252" t="str">
        <f t="shared" si="1"/>
        <v>ZONA RIESGO ALTO</v>
      </c>
    </row>
    <row r="24" spans="1:7" x14ac:dyDescent="0.3">
      <c r="A24" s="236">
        <v>18</v>
      </c>
      <c r="B24" s="185" t="s">
        <v>108</v>
      </c>
      <c r="C24" s="251">
        <f>(SUMIF('CONTROL DEL RC'!$A$6:$A$102,A24,'CONTROL DEL RC'!$N$6:$N$102))/(COUNTIF('CONTROL DEL RC'!$A$6:$A$102,A24))</f>
        <v>100</v>
      </c>
      <c r="D24" s="75" t="str">
        <f t="shared" si="0"/>
        <v>Fuerte</v>
      </c>
      <c r="E24" s="75">
        <f>IF(AND(B24="SI",D24="Fuerte",'ANÁLISIS DEL RC'!D23&gt;=3),'ANÁLISIS DEL RC'!D23-2,IF(AND(B24="SI",D24="Fuerte",'ANÁLISIS DEL RC'!D23=2),'ANÁLISIS DEL RC'!D23-1,IF(AND(B24="SI",D24="Moderado",'ANÁLISIS DEL RC'!D23&gt;=2),'ANÁLISIS DEL RC'!D23-1,'ANÁLISIS DEL RC'!D23)))</f>
        <v>1</v>
      </c>
      <c r="F24" s="75" t="str">
        <f>+'ANÁLISIS DEL RC'!F23</f>
        <v>CATASTROFICO</v>
      </c>
      <c r="G24" s="252" t="str">
        <f t="shared" si="1"/>
        <v>ZONA RIESGO EXTREMO</v>
      </c>
    </row>
    <row r="25" spans="1:7" x14ac:dyDescent="0.3">
      <c r="A25" s="236">
        <v>19</v>
      </c>
      <c r="B25" s="185" t="s">
        <v>108</v>
      </c>
      <c r="C25" s="251">
        <f>(SUMIF('CONTROL DEL RC'!$A$6:$A$102,A25,'CONTROL DEL RC'!$N$6:$N$102))/(COUNTIF('CONTROL DEL RC'!$A$6:$A$102,A25))</f>
        <v>100</v>
      </c>
      <c r="D25" s="75" t="str">
        <f t="shared" si="0"/>
        <v>Fuerte</v>
      </c>
      <c r="E25" s="75">
        <f>IF(AND(B25="SI",D25="Fuerte",'ANÁLISIS DEL RC'!D24&gt;=3),'ANÁLISIS DEL RC'!D24-2,IF(AND(B25="SI",D25="Fuerte",'ANÁLISIS DEL RC'!D24=2),'ANÁLISIS DEL RC'!D24-1,IF(AND(B25="SI",D25="Moderado",'ANÁLISIS DEL RC'!D24&gt;=2),'ANÁLISIS DEL RC'!D24-1,'ANÁLISIS DEL RC'!D24)))</f>
        <v>1</v>
      </c>
      <c r="F25" s="75" t="str">
        <f>+'ANÁLISIS DEL RC'!F24</f>
        <v>CATASTROFICO</v>
      </c>
      <c r="G25" s="252" t="str">
        <f t="shared" si="1"/>
        <v>ZONA RIESGO EXTREMO</v>
      </c>
    </row>
    <row r="26" spans="1:7" x14ac:dyDescent="0.3">
      <c r="A26" s="236">
        <v>20</v>
      </c>
      <c r="B26" s="185" t="s">
        <v>108</v>
      </c>
      <c r="C26" s="251">
        <f>(SUMIF('CONTROL DEL RC'!$A$6:$A$102,A26,'CONTROL DEL RC'!$N$6:$N$102))/(COUNTIF('CONTROL DEL RC'!$A$6:$A$102,A26))</f>
        <v>100</v>
      </c>
      <c r="D26" s="75" t="str">
        <f t="shared" si="0"/>
        <v>Fuerte</v>
      </c>
      <c r="E26" s="75">
        <f>IF(AND(B26="SI",D26="Fuerte",'ANÁLISIS DEL RC'!D25&gt;=3),'ANÁLISIS DEL RC'!D25-2,IF(AND(B26="SI",D26="Fuerte",'ANÁLISIS DEL RC'!D25=2),'ANÁLISIS DEL RC'!D25-1,IF(AND(B26="SI",D26="Moderado",'ANÁLISIS DEL RC'!D25&gt;=2),'ANÁLISIS DEL RC'!D25-1,'ANÁLISIS DEL RC'!D25)))</f>
        <v>1</v>
      </c>
      <c r="F26" s="75" t="str">
        <f>+'ANÁLISIS DEL RC'!F25</f>
        <v>CATASTROFICO</v>
      </c>
      <c r="G26" s="252" t="str">
        <f t="shared" si="1"/>
        <v>ZONA RIESGO EXTREMO</v>
      </c>
    </row>
    <row r="27" spans="1:7" x14ac:dyDescent="0.3">
      <c r="A27" s="236">
        <v>21</v>
      </c>
      <c r="B27" s="185" t="s">
        <v>108</v>
      </c>
      <c r="C27" s="251">
        <f>(SUMIF('CONTROL DEL RC'!$A$6:$A$102,A27,'CONTROL DEL RC'!$N$6:$N$102))/(COUNTIF('CONTROL DEL RC'!$A$6:$A$102,A27))</f>
        <v>100</v>
      </c>
      <c r="D27" s="75" t="str">
        <f t="shared" si="0"/>
        <v>Fuerte</v>
      </c>
      <c r="E27" s="75">
        <f>IF(AND(B27="SI",D27="Fuerte",'ANÁLISIS DEL RC'!D26&gt;=3),'ANÁLISIS DEL RC'!D26-2,IF(AND(B27="SI",D27="Fuerte",'ANÁLISIS DEL RC'!D26=2),'ANÁLISIS DEL RC'!D26-1,IF(AND(B27="SI",D27="Moderado",'ANÁLISIS DEL RC'!D26&gt;=2),'ANÁLISIS DEL RC'!D26-1,'ANÁLISIS DEL RC'!D26)))</f>
        <v>1</v>
      </c>
      <c r="F27" s="75" t="str">
        <f>+'ANÁLISIS DEL RC'!F26</f>
        <v>CATASTROFICO</v>
      </c>
      <c r="G27" s="252" t="str">
        <f t="shared" si="1"/>
        <v>ZONA RIESGO EXTREMO</v>
      </c>
    </row>
    <row r="28" spans="1:7" x14ac:dyDescent="0.3">
      <c r="A28" s="236">
        <v>22</v>
      </c>
      <c r="B28" s="185" t="s">
        <v>108</v>
      </c>
      <c r="C28" s="251">
        <f>(SUMIF('CONTROL DEL RC'!$A$6:$A$102,A28,'CONTROL DEL RC'!$N$6:$N$102))/(COUNTIF('CONTROL DEL RC'!$A$6:$A$102,A28))</f>
        <v>100</v>
      </c>
      <c r="D28" s="75" t="str">
        <f t="shared" si="0"/>
        <v>Fuerte</v>
      </c>
      <c r="E28" s="75">
        <f>IF(AND(B28="SI",D28="Fuerte",'ANÁLISIS DEL RC'!D27&gt;=3),'ANÁLISIS DEL RC'!D27-2,IF(AND(B28="SI",D28="Fuerte",'ANÁLISIS DEL RC'!D27=2),'ANÁLISIS DEL RC'!D27-1,IF(AND(B28="SI",D28="Moderado",'ANÁLISIS DEL RC'!D27&gt;=2),'ANÁLISIS DEL RC'!D27-1,'ANÁLISIS DEL RC'!D27)))</f>
        <v>1</v>
      </c>
      <c r="F28" s="75" t="str">
        <f>+'ANÁLISIS DEL RC'!F27</f>
        <v>MAYOR</v>
      </c>
      <c r="G28" s="252" t="str">
        <f t="shared" si="1"/>
        <v>ZONA RIESGO ALTO</v>
      </c>
    </row>
    <row r="29" spans="1:7" x14ac:dyDescent="0.3">
      <c r="A29" s="236">
        <v>23</v>
      </c>
      <c r="B29" s="185" t="s">
        <v>108</v>
      </c>
      <c r="C29" s="251">
        <f>(SUMIF('CONTROL DEL RC'!$A$6:$A$102,A29,'CONTROL DEL RC'!$N$6:$N$102))/(COUNTIF('CONTROL DEL RC'!$A$6:$A$102,A29))</f>
        <v>100</v>
      </c>
      <c r="D29" s="75" t="str">
        <f t="shared" si="0"/>
        <v>Fuerte</v>
      </c>
      <c r="E29" s="75">
        <f>IF(AND(B29="SI",D29="Fuerte",'ANÁLISIS DEL RC'!D28&gt;=3),'ANÁLISIS DEL RC'!D28-2,IF(AND(B29="SI",D29="Fuerte",'ANÁLISIS DEL RC'!D28=2),'ANÁLISIS DEL RC'!D28-1,IF(AND(B29="SI",D29="Moderado",'ANÁLISIS DEL RC'!D28&gt;=2),'ANÁLISIS DEL RC'!D28-1,'ANÁLISIS DEL RC'!D28)))</f>
        <v>1</v>
      </c>
      <c r="F29" s="75" t="str">
        <f>+'ANÁLISIS DEL RC'!F28</f>
        <v>CATASTROFICO</v>
      </c>
      <c r="G29" s="252" t="str">
        <f t="shared" si="1"/>
        <v>ZONA RIESGO EXTREMO</v>
      </c>
    </row>
    <row r="30" spans="1:7" x14ac:dyDescent="0.3">
      <c r="A30" s="236">
        <v>24</v>
      </c>
      <c r="B30" s="185" t="s">
        <v>108</v>
      </c>
      <c r="C30" s="251">
        <f>(SUMIF('CONTROL DEL RC'!$A$6:$A$102,A30,'CONTROL DEL RC'!$N$6:$N$102))/(COUNTIF('CONTROL DEL RC'!$A$6:$A$102,A30))</f>
        <v>100</v>
      </c>
      <c r="D30" s="75" t="str">
        <f t="shared" si="0"/>
        <v>Fuerte</v>
      </c>
      <c r="E30" s="75">
        <f>IF(AND(B30="SI",D30="Fuerte",'ANÁLISIS DEL RC'!D29&gt;=3),'ANÁLISIS DEL RC'!D29-2,IF(AND(B30="SI",D30="Fuerte",'ANÁLISIS DEL RC'!D29=2),'ANÁLISIS DEL RC'!D29-1,IF(AND(B30="SI",D30="Moderado",'ANÁLISIS DEL RC'!D29&gt;=2),'ANÁLISIS DEL RC'!D29-1,'ANÁLISIS DEL RC'!D29)))</f>
        <v>1</v>
      </c>
      <c r="F30" s="75" t="str">
        <f>+'ANÁLISIS DEL RC'!F29</f>
        <v>CATASTROFICO</v>
      </c>
      <c r="G30" s="252" t="str">
        <f t="shared" si="1"/>
        <v>ZONA RIESGO EXTREMO</v>
      </c>
    </row>
    <row r="31" spans="1:7" x14ac:dyDescent="0.3">
      <c r="A31" s="236">
        <v>25</v>
      </c>
      <c r="B31" s="185" t="s">
        <v>108</v>
      </c>
      <c r="C31" s="251">
        <f>(SUMIF('CONTROL DEL RC'!$A$6:$A$102,A31,'CONTROL DEL RC'!$N$6:$N$102))/(COUNTIF('CONTROL DEL RC'!$A$6:$A$102,A31))</f>
        <v>100</v>
      </c>
      <c r="D31" s="75" t="str">
        <f t="shared" si="0"/>
        <v>Fuerte</v>
      </c>
      <c r="E31" s="75">
        <f>IF(AND(B31="SI",D31="Fuerte",'ANÁLISIS DEL RC'!D30&gt;=3),'ANÁLISIS DEL RC'!D30-2,IF(AND(B31="SI",D31="Fuerte",'ANÁLISIS DEL RC'!D30=2),'ANÁLISIS DEL RC'!D30-1,IF(AND(B31="SI",D31="Moderado",'ANÁLISIS DEL RC'!D30&gt;=2),'ANÁLISIS DEL RC'!D30-1,'ANÁLISIS DEL RC'!D30)))</f>
        <v>1</v>
      </c>
      <c r="F31" s="75" t="str">
        <f>+'ANÁLISIS DEL RC'!F30</f>
        <v>CATASTROFICO</v>
      </c>
      <c r="G31" s="252" t="str">
        <f t="shared" si="1"/>
        <v>ZONA RIESGO EXTREMO</v>
      </c>
    </row>
    <row r="32" spans="1:7" x14ac:dyDescent="0.3">
      <c r="A32" s="236">
        <v>26</v>
      </c>
      <c r="B32" s="185" t="s">
        <v>108</v>
      </c>
      <c r="C32" s="251">
        <f>(SUMIF('CONTROL DEL RC'!$A$6:$A$102,A32,'CONTROL DEL RC'!$N$6:$N$102))/(COUNTIF('CONTROL DEL RC'!$A$6:$A$102,A32))</f>
        <v>100</v>
      </c>
      <c r="D32" s="75" t="str">
        <f>IF(C32=100,"Fuerte",IF(AND(C32&lt;=99,C32&gt;=50),"Moderado",IF(AND(C32&lt;=49),"Debil")))</f>
        <v>Fuerte</v>
      </c>
      <c r="E32" s="75">
        <f>IF(AND(B32="SI",D32="Fuerte",'ANÁLISIS DEL RC'!D31&gt;=3),'ANÁLISIS DEL RC'!D31-2,IF(AND(B32="SI",D32="Fuerte",'ANÁLISIS DEL RC'!D31=2),'ANÁLISIS DEL RC'!D31-1,IF(AND(B32="SI",D32="Moderado",'ANÁLISIS DEL RC'!D31&gt;=2),'ANÁLISIS DEL RC'!D31-1,'ANÁLISIS DEL RC'!D31)))</f>
        <v>1</v>
      </c>
      <c r="F32" s="75" t="str">
        <f>+'ANÁLISIS DEL RC'!F31</f>
        <v>CATASTROFICO</v>
      </c>
      <c r="G32" s="252" t="str">
        <f t="shared" ref="G32" si="2">IF(OR(AND(E32=1,F32="MODERADO"),AND(E32=2,F32="MODERADO")),"ZONA RIESGO MODERADO",IF(OR(AND(E32=4,F32="MODERADO"),AND(E32=3,F32="MODERADO"),AND(E32=2,F32="MAYOR"),AND(E32=1,F32="MAYOR")),"ZONA RIESGO ALTO",IF(OR(AND(E32=5,F32="MODERADO"),AND(E32=5,F32="MAYOR"),AND(E32=4,F32="MAYOR"),AND(E32=3,F32="MAYOR"),AND(E32&lt;=5,F32="CATASTROFICO")),"ZONA RIESGO EXTREMO",0)))</f>
        <v>ZONA RIESGO EXTREMO</v>
      </c>
    </row>
    <row r="33" spans="1:7" ht="15" thickBot="1" x14ac:dyDescent="0.35">
      <c r="A33" s="237">
        <v>27</v>
      </c>
      <c r="B33" s="238" t="s">
        <v>108</v>
      </c>
      <c r="C33" s="253">
        <f>(SUMIF('CONTROL DEL RC'!$A$6:$A$102,A33,'CONTROL DEL RC'!$N$6:$N$102))/(COUNTIF('CONTROL DEL RC'!$A$6:$A$102,A33))</f>
        <v>100</v>
      </c>
      <c r="D33" s="254" t="str">
        <f>IF(C33=100,"Fuerte",IF(AND(C33&lt;=99,C33&gt;=50),"Moderado",IF(AND(C33&lt;=49),"Debil")))</f>
        <v>Fuerte</v>
      </c>
      <c r="E33" s="254">
        <f>IF(AND(B33="SI",D33="Fuerte",'ANÁLISIS DEL RC'!D32&gt;=3),'ANÁLISIS DEL RC'!D32-2,IF(AND(B33="SI",D33="Fuerte",'ANÁLISIS DEL RC'!D32=2),'ANÁLISIS DEL RC'!D32-1,IF(AND(B33="SI",D33="Moderado",'ANÁLISIS DEL RC'!D32&gt;=2),'ANÁLISIS DEL RC'!D32-1,'ANÁLISIS DEL RC'!D32)))</f>
        <v>1</v>
      </c>
      <c r="F33" s="254" t="str">
        <f>+'ANÁLISIS DEL RC'!F32</f>
        <v>CATASTROFICO</v>
      </c>
      <c r="G33" s="255" t="str">
        <f t="shared" si="1"/>
        <v>ZONA RIESGO EXTREMO</v>
      </c>
    </row>
  </sheetData>
  <autoFilter ref="A5:G6" xr:uid="{00000000-0009-0000-0000-00000D000000}"/>
  <mergeCells count="8">
    <mergeCell ref="B1:F1"/>
    <mergeCell ref="A3:G4"/>
    <mergeCell ref="A5:A6"/>
    <mergeCell ref="C5:C6"/>
    <mergeCell ref="E5:E6"/>
    <mergeCell ref="F5:F6"/>
    <mergeCell ref="G5:G6"/>
    <mergeCell ref="D5:D6"/>
  </mergeCells>
  <conditionalFormatting sqref="F7:F33">
    <cfRule type="containsText" dxfId="5" priority="4" operator="containsText" text="mayor">
      <formula>NOT(ISERROR(SEARCH("mayor",F7)))</formula>
    </cfRule>
    <cfRule type="containsText" dxfId="4" priority="5" operator="containsText" text="MODERADO">
      <formula>NOT(ISERROR(SEARCH("MODERADO",F7)))</formula>
    </cfRule>
    <cfRule type="containsText" dxfId="3" priority="6" operator="containsText" text="CATASTROFICO">
      <formula>NOT(ISERROR(SEARCH("CATASTROFICO",F7)))</formula>
    </cfRule>
  </conditionalFormatting>
  <conditionalFormatting sqref="G7:G33">
    <cfRule type="containsText" dxfId="2" priority="1" operator="containsText" text="ZONA RIESGO MODERADO">
      <formula>NOT(ISERROR(SEARCH("ZONA RIESGO MODERADO",G7)))</formula>
    </cfRule>
    <cfRule type="containsText" dxfId="1" priority="2" operator="containsText" text="ZONA RIESGO ALTO">
      <formula>NOT(ISERROR(SEARCH("ZONA RIESGO ALTO",G7)))</formula>
    </cfRule>
    <cfRule type="containsText" dxfId="0" priority="3" operator="containsText" text="ZONA RIESGO EXTREMO">
      <formula>NOT(ISERROR(SEARCH("ZONA RIESGO EXTREMO",G7)))</formula>
    </cfRule>
  </conditionalFormatting>
  <pageMargins left="0.70866141732283472" right="0.70866141732283472" top="0.74803149606299213" bottom="0.74803149606299213" header="0.31496062992125984" footer="0.31496062992125984"/>
  <pageSetup scale="80" fitToHeight="0" orientation="landscape" horizontalDpi="4294967292"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D00-000000000000}">
          <x14:formula1>
            <xm:f>'TABLA DE INFORMACIÓN'!$K$8:$K$9</xm:f>
          </x14:formula1>
          <xm:sqref>B7:B33</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pageSetUpPr fitToPage="1"/>
  </sheetPr>
  <dimension ref="A1:AA234"/>
  <sheetViews>
    <sheetView showGridLines="0" topLeftCell="D1" zoomScale="90" zoomScaleNormal="90" zoomScaleSheetLayoutView="70" workbookViewId="0">
      <selection activeCell="K1" sqref="K1"/>
    </sheetView>
  </sheetViews>
  <sheetFormatPr baseColWidth="10" defaultColWidth="11.44140625" defaultRowHeight="13.2" x14ac:dyDescent="0.25"/>
  <cols>
    <col min="1" max="2" width="20.44140625" style="81" customWidth="1"/>
    <col min="3" max="3" width="39" style="81" customWidth="1"/>
    <col min="4" max="5" width="36.109375" style="81" customWidth="1"/>
    <col min="6" max="6" width="22.109375" style="81" customWidth="1"/>
    <col min="7" max="7" width="27.88671875" style="81" customWidth="1"/>
    <col min="8" max="8" width="25.5546875" style="81" bestFit="1" customWidth="1"/>
    <col min="9" max="9" width="28" style="81" customWidth="1"/>
    <col min="10" max="16384" width="11.44140625" style="81"/>
  </cols>
  <sheetData>
    <row r="1" spans="1:27" s="105" customFormat="1" ht="126" customHeight="1" thickBot="1" x14ac:dyDescent="0.35">
      <c r="A1" s="104"/>
      <c r="B1" s="442" t="s">
        <v>259</v>
      </c>
      <c r="C1" s="442"/>
      <c r="D1" s="442"/>
      <c r="E1" s="442"/>
      <c r="F1" s="442"/>
      <c r="G1" s="442"/>
      <c r="H1" s="442"/>
      <c r="I1" s="99" t="s">
        <v>257</v>
      </c>
    </row>
    <row r="2" spans="1:27" s="105" customFormat="1" ht="13.5" customHeight="1" thickBot="1" x14ac:dyDescent="0.35">
      <c r="A2" s="149"/>
      <c r="B2" s="150"/>
      <c r="C2" s="150"/>
      <c r="D2" s="150"/>
      <c r="E2" s="150"/>
      <c r="F2" s="150"/>
      <c r="G2" s="150"/>
      <c r="H2" s="150"/>
      <c r="I2" s="151"/>
    </row>
    <row r="3" spans="1:27" ht="12.75" customHeight="1" x14ac:dyDescent="0.25">
      <c r="A3" s="556" t="s">
        <v>119</v>
      </c>
      <c r="B3" s="557"/>
      <c r="C3" s="557"/>
      <c r="D3" s="557"/>
      <c r="E3" s="557"/>
      <c r="F3" s="557"/>
      <c r="G3" s="557"/>
      <c r="H3" s="557"/>
      <c r="I3" s="558"/>
      <c r="J3" s="79"/>
      <c r="K3" s="79"/>
      <c r="L3" s="79"/>
      <c r="M3" s="79"/>
      <c r="N3" s="79"/>
      <c r="O3" s="79"/>
      <c r="P3" s="79"/>
      <c r="Q3" s="79"/>
      <c r="R3" s="79"/>
      <c r="S3" s="79"/>
      <c r="T3" s="79"/>
      <c r="U3" s="79"/>
      <c r="V3" s="79"/>
      <c r="W3" s="79"/>
      <c r="X3" s="79"/>
      <c r="Y3" s="79"/>
      <c r="Z3" s="79"/>
      <c r="AA3" s="79"/>
    </row>
    <row r="4" spans="1:27" ht="12.75" customHeight="1" thickBot="1" x14ac:dyDescent="0.3">
      <c r="A4" s="559"/>
      <c r="B4" s="560"/>
      <c r="C4" s="560"/>
      <c r="D4" s="560"/>
      <c r="E4" s="560"/>
      <c r="F4" s="560"/>
      <c r="G4" s="560"/>
      <c r="H4" s="560"/>
      <c r="I4" s="561"/>
      <c r="J4" s="79"/>
      <c r="K4" s="79"/>
      <c r="L4" s="79"/>
      <c r="M4" s="79"/>
      <c r="N4" s="79"/>
      <c r="O4" s="79"/>
      <c r="P4" s="79"/>
      <c r="Q4" s="79"/>
      <c r="R4" s="79"/>
      <c r="S4" s="79"/>
      <c r="T4" s="79"/>
      <c r="U4" s="79"/>
      <c r="V4" s="79"/>
      <c r="W4" s="79"/>
      <c r="X4" s="79"/>
      <c r="Y4" s="79"/>
      <c r="Z4" s="79"/>
      <c r="AA4" s="79"/>
    </row>
    <row r="5" spans="1:27" ht="16.2" thickBot="1" x14ac:dyDescent="0.3">
      <c r="A5" s="556" t="s">
        <v>120</v>
      </c>
      <c r="B5" s="557"/>
      <c r="C5" s="557"/>
      <c r="D5" s="557"/>
      <c r="E5" s="557"/>
      <c r="F5" s="557"/>
      <c r="G5" s="558"/>
      <c r="H5" s="562" t="s">
        <v>121</v>
      </c>
      <c r="I5" s="563"/>
      <c r="J5" s="79"/>
      <c r="K5" s="79"/>
      <c r="L5" s="79"/>
      <c r="M5" s="79"/>
      <c r="N5" s="79"/>
      <c r="O5" s="79"/>
      <c r="P5" s="79"/>
      <c r="Q5" s="79"/>
      <c r="R5" s="79"/>
      <c r="S5" s="79"/>
      <c r="T5" s="79"/>
      <c r="U5" s="79"/>
      <c r="V5" s="79"/>
      <c r="W5" s="79"/>
      <c r="X5" s="79"/>
      <c r="Y5" s="79"/>
      <c r="Z5" s="79"/>
      <c r="AA5" s="79"/>
    </row>
    <row r="6" spans="1:27" s="82" customFormat="1" ht="26.4" x14ac:dyDescent="0.3">
      <c r="A6" s="282" t="s">
        <v>31</v>
      </c>
      <c r="B6" s="283" t="s">
        <v>32</v>
      </c>
      <c r="C6" s="283" t="s">
        <v>34</v>
      </c>
      <c r="D6" s="283" t="s">
        <v>88</v>
      </c>
      <c r="E6" s="283" t="s">
        <v>122</v>
      </c>
      <c r="F6" s="283" t="s">
        <v>123</v>
      </c>
      <c r="G6" s="283" t="s">
        <v>24</v>
      </c>
      <c r="H6" s="284" t="s">
        <v>124</v>
      </c>
      <c r="I6" s="285" t="s">
        <v>125</v>
      </c>
      <c r="J6" s="80"/>
      <c r="K6" s="80"/>
      <c r="L6" s="80"/>
      <c r="M6" s="80"/>
      <c r="N6" s="80"/>
      <c r="O6" s="80"/>
      <c r="P6" s="80"/>
      <c r="Q6" s="80"/>
      <c r="R6" s="80"/>
      <c r="S6" s="80"/>
      <c r="T6" s="80"/>
      <c r="U6" s="80"/>
      <c r="V6" s="80"/>
      <c r="W6" s="80"/>
      <c r="X6" s="80"/>
      <c r="Y6" s="80"/>
      <c r="Z6" s="80"/>
      <c r="AA6" s="80"/>
    </row>
    <row r="7" spans="1:27" s="82" customFormat="1" ht="52.8" x14ac:dyDescent="0.3">
      <c r="A7" s="152">
        <v>1</v>
      </c>
      <c r="B7" s="83" t="str">
        <f>+VLOOKUP(A7,'IDENTIFICACIÓN DEL RC'!$B$6:$F$34,2,0)</f>
        <v>Acceso y Fortalecimiento a la Justicia</v>
      </c>
      <c r="C7" s="92" t="str">
        <f>+VLOOKUP(A7,'IDENTIFICACIÓN DEL RC'!$B$6:$F$55,4,0)</f>
        <v>Posibilidad de Registro de información errada en los informes de procesos vinculados al PDJJR (Programa de Justicia Juvenil Restaurativa)</v>
      </c>
      <c r="D7" s="239" t="s">
        <v>102</v>
      </c>
      <c r="E7" s="239" t="s">
        <v>605</v>
      </c>
      <c r="F7" s="186" t="s">
        <v>606</v>
      </c>
      <c r="G7" s="239" t="s">
        <v>607</v>
      </c>
      <c r="H7" s="187">
        <v>45292</v>
      </c>
      <c r="I7" s="188">
        <v>45657</v>
      </c>
      <c r="J7" s="80"/>
      <c r="K7" s="80"/>
      <c r="L7" s="80"/>
      <c r="M7" s="80"/>
      <c r="N7" s="80"/>
      <c r="O7" s="80"/>
      <c r="P7" s="80"/>
      <c r="Q7" s="80"/>
      <c r="R7" s="80"/>
      <c r="S7" s="80"/>
      <c r="T7" s="80"/>
      <c r="U7" s="80"/>
      <c r="V7" s="80"/>
      <c r="W7" s="80"/>
      <c r="X7" s="80"/>
      <c r="Y7" s="80"/>
      <c r="Z7" s="80"/>
      <c r="AA7" s="80"/>
    </row>
    <row r="8" spans="1:27" s="82" customFormat="1" ht="52.8" x14ac:dyDescent="0.3">
      <c r="A8" s="152">
        <v>2</v>
      </c>
      <c r="B8" s="83" t="str">
        <f>+VLOOKUP(A8,'IDENTIFICACIÓN DEL RC'!$B$6:$F$34,2,0)</f>
        <v>Acceso y Fortalecimiento a la Justicia</v>
      </c>
      <c r="C8" s="92" t="str">
        <f>+VLOOKUP(A8,'IDENTIFICACIÓN DEL RC'!$B$6:$F$55,4,0)</f>
        <v>Posibilidad de actuaciones inadecuadas por parte de funcionarios y colaboradores de la Dirección de Acceso a la Justicia por el recibimiento de dadivas</v>
      </c>
      <c r="D8" s="239" t="s">
        <v>102</v>
      </c>
      <c r="E8" s="239" t="s">
        <v>605</v>
      </c>
      <c r="F8" s="186" t="s">
        <v>606</v>
      </c>
      <c r="G8" s="239" t="s">
        <v>607</v>
      </c>
      <c r="H8" s="187">
        <v>45292</v>
      </c>
      <c r="I8" s="188">
        <v>45657</v>
      </c>
      <c r="J8" s="80"/>
      <c r="K8" s="80"/>
      <c r="L8" s="80"/>
      <c r="M8" s="80"/>
      <c r="N8" s="80"/>
      <c r="O8" s="80"/>
      <c r="P8" s="80"/>
      <c r="Q8" s="80"/>
      <c r="R8" s="80"/>
      <c r="S8" s="80"/>
      <c r="T8" s="80"/>
      <c r="U8" s="80"/>
      <c r="V8" s="80"/>
      <c r="W8" s="80"/>
      <c r="X8" s="80"/>
      <c r="Y8" s="80"/>
      <c r="Z8" s="80"/>
      <c r="AA8" s="80"/>
    </row>
    <row r="9" spans="1:27" s="82" customFormat="1" ht="39.6" x14ac:dyDescent="0.3">
      <c r="A9" s="152">
        <v>3</v>
      </c>
      <c r="B9" s="83" t="str">
        <f>+VLOOKUP(A9,'IDENTIFICACIÓN DEL RC'!$B$6:$F$34,2,0)</f>
        <v>Acceso y Fortalecimiento a la Justicia</v>
      </c>
      <c r="C9" s="92" t="str">
        <f>+VLOOKUP(A9,'IDENTIFICACIÓN DEL RC'!$B$6:$F$55,4,0)</f>
        <v>Posibilidad de presentar Inconsistencias en los reportes relacionados al Plan de Acción a la Justicia</v>
      </c>
      <c r="D9" s="239" t="s">
        <v>102</v>
      </c>
      <c r="E9" s="239" t="s">
        <v>605</v>
      </c>
      <c r="F9" s="186" t="s">
        <v>606</v>
      </c>
      <c r="G9" s="239" t="s">
        <v>607</v>
      </c>
      <c r="H9" s="187">
        <v>45292</v>
      </c>
      <c r="I9" s="188">
        <v>45657</v>
      </c>
      <c r="J9" s="80"/>
      <c r="K9" s="80"/>
      <c r="L9" s="80"/>
      <c r="M9" s="80"/>
      <c r="N9" s="80"/>
      <c r="O9" s="80"/>
      <c r="P9" s="80"/>
      <c r="Q9" s="80"/>
      <c r="R9" s="80"/>
      <c r="S9" s="80"/>
      <c r="T9" s="80"/>
      <c r="U9" s="80"/>
      <c r="V9" s="80"/>
      <c r="W9" s="80"/>
      <c r="X9" s="80"/>
      <c r="Y9" s="80"/>
      <c r="Z9" s="80"/>
      <c r="AA9" s="80"/>
    </row>
    <row r="10" spans="1:27" s="82" customFormat="1" ht="92.4" x14ac:dyDescent="0.3">
      <c r="A10" s="152">
        <v>4</v>
      </c>
      <c r="B10" s="83" t="str">
        <f>+VLOOKUP(A10,'IDENTIFICACIÓN DEL RC'!$B$6:$F$34,2,0)</f>
        <v>Gestión Integral a las Personas Privadas de la Libertad -PPL-</v>
      </c>
      <c r="C10" s="92" t="str">
        <f>+VLOOKUP(A10,'IDENTIFICACIÓN DEL RC'!$B$6:$F$55,4,0)</f>
        <v>Posibilidad de Beneficio a particulares o a terceros derivados de trámites en procesos de Atención Integral (alimentación, servicios de salud, dotación de elementos básicos, ingreso a programas de Atención Social y actividades validas de redención de pena).</v>
      </c>
      <c r="D10" s="239" t="s">
        <v>102</v>
      </c>
      <c r="E10" s="239" t="s">
        <v>605</v>
      </c>
      <c r="F10" s="186" t="s">
        <v>606</v>
      </c>
      <c r="G10" s="239" t="s">
        <v>608</v>
      </c>
      <c r="H10" s="187">
        <v>45292</v>
      </c>
      <c r="I10" s="188">
        <v>45657</v>
      </c>
      <c r="J10" s="80"/>
      <c r="K10" s="80"/>
      <c r="L10" s="80"/>
      <c r="M10" s="80"/>
      <c r="N10" s="80"/>
      <c r="O10" s="80"/>
      <c r="P10" s="80"/>
      <c r="Q10" s="80"/>
      <c r="R10" s="80"/>
      <c r="S10" s="80"/>
      <c r="T10" s="80"/>
      <c r="U10" s="80"/>
      <c r="V10" s="80"/>
      <c r="W10" s="80"/>
      <c r="X10" s="80"/>
      <c r="Y10" s="80"/>
      <c r="Z10" s="80"/>
      <c r="AA10" s="80"/>
    </row>
    <row r="11" spans="1:27" s="82" customFormat="1" ht="39.6" x14ac:dyDescent="0.3">
      <c r="A11" s="152">
        <v>5</v>
      </c>
      <c r="B11" s="83" t="str">
        <f>+VLOOKUP(A11,'IDENTIFICACIÓN DEL RC'!$B$6:$F$34,2,0)</f>
        <v>Gestión Integral a las Personas Privadas de la Libertad -PPL-</v>
      </c>
      <c r="C11" s="92" t="str">
        <f>+VLOOKUP(A11,'IDENTIFICACIÓN DEL RC'!$B$6:$F$55,4,0)</f>
        <v>Posibilidad de Beneficio a particulares o a terceros derivados de la Custodia y Vigilancia a las PPL</v>
      </c>
      <c r="D11" s="239" t="s">
        <v>102</v>
      </c>
      <c r="E11" s="239" t="s">
        <v>605</v>
      </c>
      <c r="F11" s="186" t="s">
        <v>606</v>
      </c>
      <c r="G11" s="239" t="s">
        <v>608</v>
      </c>
      <c r="H11" s="187">
        <v>45292</v>
      </c>
      <c r="I11" s="188">
        <v>45657</v>
      </c>
      <c r="J11" s="80"/>
      <c r="K11" s="80"/>
      <c r="L11" s="80"/>
      <c r="M11" s="80"/>
      <c r="N11" s="80"/>
      <c r="O11" s="80"/>
      <c r="P11" s="80"/>
      <c r="Q11" s="80"/>
      <c r="R11" s="80"/>
      <c r="S11" s="80"/>
      <c r="T11" s="80"/>
      <c r="U11" s="80"/>
      <c r="V11" s="80"/>
      <c r="W11" s="80"/>
      <c r="X11" s="80"/>
      <c r="Y11" s="80"/>
      <c r="Z11" s="80"/>
      <c r="AA11" s="80"/>
    </row>
    <row r="12" spans="1:27" s="82" customFormat="1" ht="39.6" x14ac:dyDescent="0.3">
      <c r="A12" s="152">
        <v>6</v>
      </c>
      <c r="B12" s="83" t="str">
        <f>+VLOOKUP(A12,'IDENTIFICACIÓN DEL RC'!$B$6:$F$34,2,0)</f>
        <v>Gestión Integral a las Personas Privadas de la Libertad -PPL-</v>
      </c>
      <c r="C12" s="92" t="str">
        <f>+VLOOKUP(A12,'IDENTIFICACIÓN DEL RC'!$B$6:$F$55,4,0)</f>
        <v>Posibilidad de Beneficio a particulares o a terceros derivados de los trámites Jurídicos</v>
      </c>
      <c r="D12" s="239" t="s">
        <v>102</v>
      </c>
      <c r="E12" s="239" t="s">
        <v>605</v>
      </c>
      <c r="F12" s="186" t="s">
        <v>606</v>
      </c>
      <c r="G12" s="239" t="s">
        <v>608</v>
      </c>
      <c r="H12" s="187">
        <v>45292</v>
      </c>
      <c r="I12" s="188">
        <v>45657</v>
      </c>
      <c r="J12" s="80"/>
      <c r="K12" s="80"/>
      <c r="L12" s="80"/>
      <c r="M12" s="80"/>
      <c r="N12" s="80"/>
      <c r="O12" s="80"/>
      <c r="P12" s="80"/>
      <c r="Q12" s="80"/>
      <c r="R12" s="80"/>
      <c r="S12" s="80"/>
      <c r="T12" s="80"/>
      <c r="U12" s="80"/>
      <c r="V12" s="80"/>
      <c r="W12" s="80"/>
      <c r="X12" s="80"/>
      <c r="Y12" s="80"/>
      <c r="Z12" s="80"/>
      <c r="AA12" s="80"/>
    </row>
    <row r="13" spans="1:27" s="82" customFormat="1" ht="39.6" x14ac:dyDescent="0.3">
      <c r="A13" s="152">
        <v>7</v>
      </c>
      <c r="B13" s="83" t="str">
        <f>+VLOOKUP(A13,'IDENTIFICACIÓN DEL RC'!$B$6:$F$34,2,0)</f>
        <v>Control Disciplinario</v>
      </c>
      <c r="C13" s="92" t="str">
        <f>+VLOOKUP(A13,'IDENTIFICACIÓN DEL RC'!$B$6:$F$55,4,0)</f>
        <v>Posibilidad de desviaciones en las Investigaciones originadas por prácticas indebidas</v>
      </c>
      <c r="D13" s="239" t="s">
        <v>102</v>
      </c>
      <c r="E13" s="239" t="s">
        <v>605</v>
      </c>
      <c r="F13" s="186" t="s">
        <v>606</v>
      </c>
      <c r="G13" s="239" t="s">
        <v>609</v>
      </c>
      <c r="H13" s="187">
        <v>45292</v>
      </c>
      <c r="I13" s="188">
        <v>45657</v>
      </c>
      <c r="J13" s="80"/>
      <c r="K13" s="80"/>
      <c r="L13" s="80"/>
      <c r="M13" s="80"/>
      <c r="N13" s="80"/>
      <c r="O13" s="80"/>
      <c r="P13" s="80"/>
      <c r="Q13" s="80"/>
      <c r="R13" s="80"/>
      <c r="S13" s="80"/>
      <c r="T13" s="80"/>
      <c r="U13" s="80"/>
      <c r="V13" s="80"/>
      <c r="W13" s="80"/>
      <c r="X13" s="80"/>
      <c r="Y13" s="80"/>
      <c r="Z13" s="80"/>
      <c r="AA13" s="80"/>
    </row>
    <row r="14" spans="1:27" s="82" customFormat="1" ht="79.2" x14ac:dyDescent="0.3">
      <c r="A14" s="152">
        <v>8</v>
      </c>
      <c r="B14" s="83" t="str">
        <f>+VLOOKUP(A14,'IDENTIFICACIÓN DEL RC'!$B$6:$F$34,2,0)</f>
        <v>Administración de Bienes Muebles e Inmuebles para el Fortalecimiento de las Capacidades Operativas</v>
      </c>
      <c r="C14" s="92" t="str">
        <f>+VLOOKUP(A14,'IDENTIFICACIÓN DEL RC'!$B$6:$F$55,4,0)</f>
        <v>Posibilidad de suministro de combustible por parte de los proveedores a vehículos que no son de propiedad o no están a cargo de la SDSCJ para beneficio propio o de terceros</v>
      </c>
      <c r="D14" s="239" t="s">
        <v>102</v>
      </c>
      <c r="E14" s="239" t="s">
        <v>605</v>
      </c>
      <c r="F14" s="186" t="s">
        <v>606</v>
      </c>
      <c r="G14" s="239" t="s">
        <v>610</v>
      </c>
      <c r="H14" s="187">
        <v>45292</v>
      </c>
      <c r="I14" s="188">
        <v>45657</v>
      </c>
      <c r="J14" s="80"/>
      <c r="K14" s="80"/>
      <c r="L14" s="80"/>
      <c r="M14" s="80"/>
      <c r="N14" s="80"/>
      <c r="O14" s="80"/>
      <c r="P14" s="80"/>
      <c r="Q14" s="80"/>
      <c r="R14" s="80"/>
      <c r="S14" s="80"/>
      <c r="T14" s="80"/>
      <c r="U14" s="80"/>
      <c r="V14" s="80"/>
      <c r="W14" s="80"/>
      <c r="X14" s="80"/>
      <c r="Y14" s="80"/>
      <c r="Z14" s="80"/>
      <c r="AA14" s="80"/>
    </row>
    <row r="15" spans="1:27" s="82" customFormat="1" ht="39.6" x14ac:dyDescent="0.3">
      <c r="A15" s="152">
        <v>9</v>
      </c>
      <c r="B15" s="83" t="str">
        <f>+VLOOKUP(A15,'IDENTIFICACIÓN DEL RC'!$B$6:$F$34,2,0)</f>
        <v>Gestión de Comunicaciones Estratégicas</v>
      </c>
      <c r="C15" s="92" t="str">
        <f>+VLOOKUP(A15,'IDENTIFICACIÓN DEL RC'!$B$6:$F$55,4,0)</f>
        <v>Posibilidad de Filtración o manejo inadecuado de información por parte de funcionarios de la entidad.</v>
      </c>
      <c r="D15" s="239" t="s">
        <v>102</v>
      </c>
      <c r="E15" s="239" t="s">
        <v>605</v>
      </c>
      <c r="F15" s="186" t="s">
        <v>606</v>
      </c>
      <c r="G15" s="239" t="s">
        <v>611</v>
      </c>
      <c r="H15" s="187">
        <v>45292</v>
      </c>
      <c r="I15" s="188">
        <v>45657</v>
      </c>
      <c r="J15" s="80"/>
      <c r="K15" s="80"/>
      <c r="L15" s="80"/>
      <c r="M15" s="80"/>
      <c r="N15" s="80"/>
      <c r="O15" s="80"/>
      <c r="P15" s="80"/>
      <c r="Q15" s="80"/>
      <c r="R15" s="80"/>
      <c r="S15" s="80"/>
      <c r="T15" s="80"/>
      <c r="U15" s="80"/>
      <c r="V15" s="80"/>
      <c r="W15" s="80"/>
      <c r="X15" s="80"/>
      <c r="Y15" s="80"/>
      <c r="Z15" s="80"/>
      <c r="AA15" s="80"/>
    </row>
    <row r="16" spans="1:27" s="82" customFormat="1" ht="118.8" x14ac:dyDescent="0.3">
      <c r="A16" s="152">
        <v>10</v>
      </c>
      <c r="B16" s="83" t="str">
        <f>+VLOOKUP(A16,'IDENTIFICACIÓN DEL RC'!$B$6:$F$34,2,0)</f>
        <v>Gestión de Emergencias</v>
      </c>
      <c r="C16" s="92" t="str">
        <f>+VLOOKUP(A16,'IDENTIFICACIÓN DEL RC'!$B$6:$F$55,4,0)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6" s="239" t="s">
        <v>102</v>
      </c>
      <c r="E16" s="239" t="s">
        <v>605</v>
      </c>
      <c r="F16" s="186" t="s">
        <v>606</v>
      </c>
      <c r="G16" s="239" t="s">
        <v>612</v>
      </c>
      <c r="H16" s="187">
        <v>45292</v>
      </c>
      <c r="I16" s="188">
        <v>45657</v>
      </c>
      <c r="J16" s="80"/>
      <c r="K16" s="80"/>
      <c r="L16" s="80"/>
      <c r="M16" s="80"/>
      <c r="N16" s="80"/>
      <c r="O16" s="80"/>
      <c r="P16" s="80"/>
      <c r="Q16" s="80"/>
      <c r="R16" s="80"/>
      <c r="S16" s="80"/>
      <c r="T16" s="80"/>
      <c r="U16" s="80"/>
      <c r="V16" s="80"/>
      <c r="W16" s="80"/>
      <c r="X16" s="80"/>
      <c r="Y16" s="80"/>
      <c r="Z16" s="80"/>
      <c r="AA16" s="80"/>
    </row>
    <row r="17" spans="1:27" s="82" customFormat="1" ht="66" x14ac:dyDescent="0.3">
      <c r="A17" s="152">
        <v>11</v>
      </c>
      <c r="B17" s="83" t="str">
        <f>+VLOOKUP(A17,'IDENTIFICACIÓN DEL RC'!$B$6:$F$34,2,0)</f>
        <v>Gestión Documental</v>
      </c>
      <c r="C17" s="92" t="str">
        <f>+VLOOKUP(A17,'IDENTIFICACIÓN DEL RC'!$B$6:$F$55,4,0)</f>
        <v>Posibilidad de Pérdida o extravió documental por parte de un servidor que, aprovechando su posición frente a un recurso público, privilegia a un tercero con información para su beneficio.</v>
      </c>
      <c r="D17" s="239" t="s">
        <v>102</v>
      </c>
      <c r="E17" s="239" t="s">
        <v>605</v>
      </c>
      <c r="F17" s="186" t="s">
        <v>606</v>
      </c>
      <c r="G17" s="239" t="s">
        <v>613</v>
      </c>
      <c r="H17" s="187">
        <v>45292</v>
      </c>
      <c r="I17" s="188">
        <v>45657</v>
      </c>
      <c r="J17" s="80"/>
      <c r="K17" s="80"/>
      <c r="L17" s="80"/>
      <c r="M17" s="80"/>
      <c r="N17" s="80"/>
      <c r="O17" s="80"/>
      <c r="P17" s="80"/>
      <c r="Q17" s="80"/>
      <c r="R17" s="80"/>
      <c r="S17" s="80"/>
      <c r="T17" s="80"/>
      <c r="U17" s="80"/>
      <c r="V17" s="80"/>
      <c r="W17" s="80"/>
      <c r="X17" s="80"/>
      <c r="Y17" s="80"/>
      <c r="Z17" s="80"/>
      <c r="AA17" s="80"/>
    </row>
    <row r="18" spans="1:27" s="82" customFormat="1" ht="79.2" x14ac:dyDescent="0.3">
      <c r="A18" s="152">
        <v>12</v>
      </c>
      <c r="B18" s="83" t="str">
        <f>+VLOOKUP(A18,'IDENTIFICACIÓN DEL RC'!$B$6:$F$34,2,0)</f>
        <v>Gestión de Recursos Físicos al Servicio de la Entidad</v>
      </c>
      <c r="C18" s="92" t="str">
        <f>+VLOOKUP(A18,'IDENTIFICACIÓN DEL RC'!$B$6:$F$55,4,0)</f>
        <v>Posibilidad de Pérdida y/o desaparición de los bienes al servicio de la Entidad parte de un servidor que, aprovechando su posición frente a un recurso público, sustrae bienes de la Entidad para su beneficio personal o un tercero.</v>
      </c>
      <c r="D18" s="239" t="s">
        <v>102</v>
      </c>
      <c r="E18" s="239" t="s">
        <v>605</v>
      </c>
      <c r="F18" s="186" t="s">
        <v>606</v>
      </c>
      <c r="G18" s="239" t="s">
        <v>613</v>
      </c>
      <c r="H18" s="187">
        <v>45292</v>
      </c>
      <c r="I18" s="188">
        <v>45657</v>
      </c>
      <c r="J18" s="80"/>
      <c r="K18" s="80"/>
      <c r="L18" s="80"/>
      <c r="M18" s="80"/>
      <c r="N18" s="80"/>
      <c r="O18" s="80"/>
      <c r="P18" s="80"/>
      <c r="Q18" s="80"/>
      <c r="R18" s="80"/>
      <c r="S18" s="80"/>
      <c r="T18" s="80"/>
      <c r="U18" s="80"/>
      <c r="V18" s="80"/>
      <c r="W18" s="80"/>
      <c r="X18" s="80"/>
      <c r="Y18" s="80"/>
      <c r="Z18" s="80"/>
      <c r="AA18" s="80"/>
    </row>
    <row r="19" spans="1:27" s="82" customFormat="1" ht="66" x14ac:dyDescent="0.3">
      <c r="A19" s="152">
        <v>13</v>
      </c>
      <c r="B19" s="83" t="str">
        <f>+VLOOKUP(A19,'IDENTIFICACIÓN DEL RC'!$B$6:$F$34,2,0)</f>
        <v>Gestión de Seguridad y Convivencia</v>
      </c>
      <c r="C19" s="92" t="str">
        <f>+VLOOKUP(A19,'IDENTIFICACIÓN DEL RC'!$B$6:$F$55,4,0)</f>
        <v>Posibilidad de pérdida económica y reputacional por demandas a la entidad por el uso indebido de información confidencial a terceros por parte de funcionarios</v>
      </c>
      <c r="D19" s="239" t="s">
        <v>102</v>
      </c>
      <c r="E19" s="239" t="s">
        <v>605</v>
      </c>
      <c r="F19" s="186" t="s">
        <v>606</v>
      </c>
      <c r="G19" s="239" t="s">
        <v>614</v>
      </c>
      <c r="H19" s="187">
        <v>45292</v>
      </c>
      <c r="I19" s="188">
        <v>45657</v>
      </c>
      <c r="J19" s="80"/>
      <c r="K19" s="80"/>
      <c r="L19" s="80"/>
      <c r="M19" s="80"/>
      <c r="N19" s="80"/>
      <c r="O19" s="80"/>
      <c r="P19" s="80"/>
      <c r="Q19" s="80"/>
      <c r="R19" s="80"/>
      <c r="S19" s="80"/>
      <c r="T19" s="80"/>
      <c r="U19" s="80"/>
      <c r="V19" s="80"/>
      <c r="W19" s="80"/>
      <c r="X19" s="80"/>
      <c r="Y19" s="80"/>
      <c r="Z19" s="80"/>
      <c r="AA19" s="80"/>
    </row>
    <row r="20" spans="1:27" s="82" customFormat="1" ht="79.2" x14ac:dyDescent="0.3">
      <c r="A20" s="152">
        <v>14</v>
      </c>
      <c r="B20" s="83" t="str">
        <f>+VLOOKUP(A20,'IDENTIFICACIÓN DEL RC'!$B$6:$F$34,2,0)</f>
        <v>Gestión de Tecnologías de la Información</v>
      </c>
      <c r="C20" s="92" t="str">
        <f>+VLOOKUP(A20,'IDENTIFICACIÓN DEL RC'!$B$6:$F$55,4,0)</f>
        <v>Posibilidad de pérdida económica y reputacional por demandas debido al uso inadecuado de información catalogada por la entidad como clasificada o reservada por parte de colaboradores de la Secretaría</v>
      </c>
      <c r="D20" s="239" t="s">
        <v>102</v>
      </c>
      <c r="E20" s="239" t="s">
        <v>605</v>
      </c>
      <c r="F20" s="186" t="s">
        <v>606</v>
      </c>
      <c r="G20" s="239" t="s">
        <v>615</v>
      </c>
      <c r="H20" s="187">
        <v>45292</v>
      </c>
      <c r="I20" s="188">
        <v>45657</v>
      </c>
      <c r="J20" s="80"/>
      <c r="K20" s="80"/>
      <c r="L20" s="80"/>
      <c r="M20" s="80"/>
      <c r="N20" s="80"/>
      <c r="O20" s="80"/>
      <c r="P20" s="80"/>
      <c r="Q20" s="80"/>
      <c r="R20" s="80"/>
      <c r="S20" s="80"/>
      <c r="T20" s="80"/>
      <c r="U20" s="80"/>
      <c r="V20" s="80"/>
      <c r="W20" s="80"/>
      <c r="X20" s="80"/>
      <c r="Y20" s="80"/>
      <c r="Z20" s="80"/>
      <c r="AA20" s="80"/>
    </row>
    <row r="21" spans="1:27" s="82" customFormat="1" ht="52.8" x14ac:dyDescent="0.3">
      <c r="A21" s="152">
        <v>15</v>
      </c>
      <c r="B21" s="83" t="str">
        <f>+VLOOKUP(A21,'IDENTIFICACIÓN DEL RC'!$B$6:$F$34,2,0)</f>
        <v>Gestión de Tecnologías de la Información</v>
      </c>
      <c r="C21" s="92" t="str">
        <f>+VLOOKUP(A21,'IDENTIFICACIÓN DEL RC'!$B$6:$F$55,4,0)</f>
        <v>Posibilidad de Pérdida de Integridad de la información almacenada en la infraestructura o soluciones tecnológicas de la entidad.</v>
      </c>
      <c r="D21" s="239" t="s">
        <v>102</v>
      </c>
      <c r="E21" s="239" t="s">
        <v>605</v>
      </c>
      <c r="F21" s="186" t="s">
        <v>606</v>
      </c>
      <c r="G21" s="239" t="s">
        <v>615</v>
      </c>
      <c r="H21" s="187">
        <v>45292</v>
      </c>
      <c r="I21" s="188">
        <v>45657</v>
      </c>
      <c r="J21" s="80"/>
      <c r="K21" s="80"/>
      <c r="L21" s="80"/>
      <c r="M21" s="80"/>
      <c r="N21" s="80"/>
      <c r="O21" s="80"/>
      <c r="P21" s="80"/>
      <c r="Q21" s="80"/>
      <c r="R21" s="80"/>
      <c r="S21" s="80"/>
      <c r="T21" s="80"/>
      <c r="U21" s="80"/>
      <c r="V21" s="80"/>
      <c r="W21" s="80"/>
      <c r="X21" s="80"/>
      <c r="Y21" s="80"/>
      <c r="Z21" s="80"/>
      <c r="AA21" s="80"/>
    </row>
    <row r="22" spans="1:27" s="82" customFormat="1" ht="66" x14ac:dyDescent="0.3">
      <c r="A22" s="152">
        <v>16</v>
      </c>
      <c r="B22" s="83" t="str">
        <f>+VLOOKUP(A22,'IDENTIFICACIÓN DEL RC'!$B$6:$F$34,2,0)</f>
        <v>Gestión Financiera</v>
      </c>
      <c r="C22" s="92" t="str">
        <f>+VLOOKUP(A22,'IDENTIFICACIÓN DEL RC'!$B$6:$F$55,4,0)</f>
        <v>Posibilidad de Tramite de pagos incumpliendo los requisitos establecidos otorgando beneficios a terceros en contra de lo establecido en el Procedimiento PD-GF-13 Gestión de Pagos</v>
      </c>
      <c r="D22" s="239" t="s">
        <v>102</v>
      </c>
      <c r="E22" s="239" t="s">
        <v>605</v>
      </c>
      <c r="F22" s="186" t="s">
        <v>606</v>
      </c>
      <c r="G22" s="239" t="s">
        <v>212</v>
      </c>
      <c r="H22" s="187">
        <v>45292</v>
      </c>
      <c r="I22" s="188">
        <v>45657</v>
      </c>
      <c r="J22" s="80"/>
      <c r="K22" s="80"/>
      <c r="L22" s="80"/>
      <c r="M22" s="80"/>
      <c r="N22" s="80"/>
      <c r="O22" s="80"/>
      <c r="P22" s="80"/>
      <c r="Q22" s="80"/>
      <c r="R22" s="80"/>
      <c r="S22" s="80"/>
      <c r="T22" s="80"/>
      <c r="U22" s="80"/>
      <c r="V22" s="80"/>
      <c r="W22" s="80"/>
      <c r="X22" s="80"/>
      <c r="Y22" s="80"/>
      <c r="Z22" s="80"/>
      <c r="AA22" s="80"/>
    </row>
    <row r="23" spans="1:27" s="82" customFormat="1" ht="52.8" x14ac:dyDescent="0.3">
      <c r="A23" s="152">
        <v>17</v>
      </c>
      <c r="B23" s="83" t="str">
        <f>+VLOOKUP(A23,'IDENTIFICACIÓN DEL RC'!$B$6:$F$34,2,0)</f>
        <v>Gestión Estratégica del Talento Humano</v>
      </c>
      <c r="C23" s="92" t="str">
        <f>+VLOOKUP(A23,'IDENTIFICACIÓN DEL RC'!$B$6:$F$55,4,0)</f>
        <v>Posibilidad de Posesionar un servidor público que Incumpla con los requisitos establecidos en el Manual de Funciones de la SCJ</v>
      </c>
      <c r="D23" s="239" t="s">
        <v>102</v>
      </c>
      <c r="E23" s="239" t="s">
        <v>605</v>
      </c>
      <c r="F23" s="186" t="s">
        <v>606</v>
      </c>
      <c r="G23" s="239" t="s">
        <v>616</v>
      </c>
      <c r="H23" s="187">
        <v>45292</v>
      </c>
      <c r="I23" s="188">
        <v>45657</v>
      </c>
      <c r="J23" s="80"/>
      <c r="K23" s="80"/>
      <c r="L23" s="80"/>
      <c r="M23" s="80"/>
      <c r="N23" s="80"/>
      <c r="O23" s="80"/>
      <c r="P23" s="80"/>
      <c r="Q23" s="80"/>
      <c r="R23" s="80"/>
      <c r="S23" s="80"/>
      <c r="T23" s="80"/>
      <c r="U23" s="80"/>
      <c r="V23" s="80"/>
      <c r="W23" s="80"/>
      <c r="X23" s="80"/>
      <c r="Y23" s="80"/>
      <c r="Z23" s="80"/>
      <c r="AA23" s="80"/>
    </row>
    <row r="24" spans="1:27" s="82" customFormat="1" ht="39.6" x14ac:dyDescent="0.3">
      <c r="A24" s="152">
        <v>18</v>
      </c>
      <c r="B24" s="83" t="str">
        <f>+VLOOKUP(A24,'IDENTIFICACIÓN DEL RC'!$B$6:$F$34,2,0)</f>
        <v>Gestión Estratégica del Talento Humano</v>
      </c>
      <c r="C24" s="92" t="str">
        <f>+VLOOKUP(A24,'IDENTIFICACIÓN DEL RC'!$B$6:$F$55,4,0)</f>
        <v>Posibilidad de Interés indebido por un oferente en los procesos de contratación de la Dirección de Gestión Humana</v>
      </c>
      <c r="D24" s="239" t="s">
        <v>102</v>
      </c>
      <c r="E24" s="239" t="s">
        <v>605</v>
      </c>
      <c r="F24" s="186" t="s">
        <v>606</v>
      </c>
      <c r="G24" s="239" t="s">
        <v>616</v>
      </c>
      <c r="H24" s="187">
        <v>45292</v>
      </c>
      <c r="I24" s="188">
        <v>45657</v>
      </c>
      <c r="J24" s="80"/>
      <c r="K24" s="80"/>
      <c r="L24" s="80"/>
      <c r="M24" s="80"/>
      <c r="N24" s="80"/>
      <c r="O24" s="80"/>
      <c r="P24" s="80"/>
      <c r="Q24" s="80"/>
      <c r="R24" s="80"/>
      <c r="S24" s="80"/>
      <c r="T24" s="80"/>
      <c r="U24" s="80"/>
      <c r="V24" s="80"/>
      <c r="W24" s="80"/>
      <c r="X24" s="80"/>
      <c r="Y24" s="80"/>
      <c r="Z24" s="80"/>
      <c r="AA24" s="80"/>
    </row>
    <row r="25" spans="1:27" s="82" customFormat="1" ht="118.8" x14ac:dyDescent="0.3">
      <c r="A25" s="152">
        <v>19</v>
      </c>
      <c r="B25" s="83" t="str">
        <f>+VLOOKUP(A25,'IDENTIFICACIÓN DEL RC'!$B$6:$F$34,2,0)</f>
        <v>Gestión Contractual</v>
      </c>
      <c r="C25" s="92" t="str">
        <f>+VLOOKUP(A25,'IDENTIFICACIÓN DEL RC'!$B$6:$F$55,4,0)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5" s="239" t="s">
        <v>102</v>
      </c>
      <c r="E25" s="239" t="s">
        <v>605</v>
      </c>
      <c r="F25" s="186" t="s">
        <v>606</v>
      </c>
      <c r="G25" s="239" t="s">
        <v>617</v>
      </c>
      <c r="H25" s="187">
        <v>45292</v>
      </c>
      <c r="I25" s="188">
        <v>45657</v>
      </c>
      <c r="J25" s="80"/>
      <c r="K25" s="80"/>
      <c r="L25" s="80"/>
      <c r="M25" s="80"/>
      <c r="N25" s="80"/>
      <c r="O25" s="80"/>
      <c r="P25" s="80"/>
      <c r="Q25" s="80"/>
      <c r="R25" s="80"/>
      <c r="S25" s="80"/>
      <c r="T25" s="80"/>
      <c r="U25" s="80"/>
      <c r="V25" s="80"/>
      <c r="W25" s="80"/>
      <c r="X25" s="80"/>
      <c r="Y25" s="80"/>
      <c r="Z25" s="80"/>
      <c r="AA25" s="80"/>
    </row>
    <row r="26" spans="1:27" s="82" customFormat="1" ht="52.8" x14ac:dyDescent="0.3">
      <c r="A26" s="152">
        <v>20</v>
      </c>
      <c r="B26" s="83" t="str">
        <f>+VLOOKUP(A26,'IDENTIFICACIÓN DEL RC'!$B$6:$F$34,2,0)</f>
        <v>Gestión Contractual</v>
      </c>
      <c r="C26" s="92" t="str">
        <f>+VLOOKUP(A26,'IDENTIFICACIÓN DEL RC'!$B$6:$F$55,4,0)</f>
        <v>Posibilidad de Incumplimiento de funciones por acción u omisión por procedimientos desactualizados de la Gestión Contractual</v>
      </c>
      <c r="D26" s="239" t="s">
        <v>102</v>
      </c>
      <c r="E26" s="239" t="s">
        <v>605</v>
      </c>
      <c r="F26" s="186" t="s">
        <v>606</v>
      </c>
      <c r="G26" s="239" t="s">
        <v>617</v>
      </c>
      <c r="H26" s="187">
        <v>45292</v>
      </c>
      <c r="I26" s="188">
        <v>45657</v>
      </c>
      <c r="J26" s="80"/>
      <c r="K26" s="80"/>
      <c r="L26" s="80"/>
      <c r="M26" s="80"/>
      <c r="N26" s="80"/>
      <c r="O26" s="80"/>
      <c r="P26" s="80"/>
      <c r="Q26" s="80"/>
      <c r="R26" s="80"/>
      <c r="S26" s="80"/>
      <c r="T26" s="80"/>
      <c r="U26" s="80"/>
      <c r="V26" s="80"/>
      <c r="W26" s="80"/>
      <c r="X26" s="80"/>
      <c r="Y26" s="80"/>
      <c r="Z26" s="80"/>
      <c r="AA26" s="80"/>
    </row>
    <row r="27" spans="1:27" s="82" customFormat="1" ht="79.2" x14ac:dyDescent="0.3">
      <c r="A27" s="152">
        <v>21</v>
      </c>
      <c r="B27" s="83" t="str">
        <f>+VLOOKUP(A27,'IDENTIFICACIÓN DEL RC'!$B$6:$F$34,2,0)</f>
        <v>Evaluación al Sistema de Control Interno</v>
      </c>
      <c r="C27" s="92" t="str">
        <f>+VLOOKUP(A27,'IDENTIFICACIÓN DEL RC'!$B$6:$F$55,4,0)</f>
        <v>Posibilidad de Favorecimiento al proceso auditado o a terceros responsables a partir de auditorías, sesgadas, manipuladas o direccionadas, que impidan evidenciar la realidad de la gestión obstruyendo la evaluación de esta.</v>
      </c>
      <c r="D27" s="239" t="s">
        <v>102</v>
      </c>
      <c r="E27" s="239" t="s">
        <v>605</v>
      </c>
      <c r="F27" s="186" t="s">
        <v>606</v>
      </c>
      <c r="G27" s="239" t="s">
        <v>618</v>
      </c>
      <c r="H27" s="187">
        <v>45292</v>
      </c>
      <c r="I27" s="188">
        <v>45657</v>
      </c>
      <c r="J27" s="80"/>
      <c r="K27" s="80"/>
      <c r="L27" s="80"/>
      <c r="M27" s="80"/>
      <c r="N27" s="80"/>
      <c r="O27" s="80"/>
      <c r="P27" s="80"/>
      <c r="Q27" s="80"/>
      <c r="R27" s="80"/>
      <c r="S27" s="80"/>
      <c r="T27" s="80"/>
      <c r="U27" s="80"/>
      <c r="V27" s="80"/>
      <c r="W27" s="80"/>
      <c r="X27" s="80"/>
      <c r="Y27" s="80"/>
      <c r="Z27" s="80"/>
      <c r="AA27" s="80"/>
    </row>
    <row r="28" spans="1:27" s="82" customFormat="1" ht="52.8" x14ac:dyDescent="0.3">
      <c r="A28" s="152">
        <v>22</v>
      </c>
      <c r="B28" s="83" t="str">
        <f>+VLOOKUP(A28,'IDENTIFICACIÓN DEL RC'!$B$6:$F$34,2,0)</f>
        <v>Atención y Relación con el Ciudadano</v>
      </c>
      <c r="C28" s="92" t="str">
        <f>+VLOOKUP(A28,'IDENTIFICACIÓN DEL RC'!$B$6:$F$55,4,0)</f>
        <v>Posibilidad de Favorecimiento a terceros para acceder a los servicios ofertados por al SCJ por fuera de los lineamientos establecidos a cambio de dadivas</v>
      </c>
      <c r="D28" s="239" t="s">
        <v>102</v>
      </c>
      <c r="E28" s="239" t="s">
        <v>605</v>
      </c>
      <c r="F28" s="186" t="s">
        <v>606</v>
      </c>
      <c r="G28" s="239" t="s">
        <v>619</v>
      </c>
      <c r="H28" s="187">
        <v>45292</v>
      </c>
      <c r="I28" s="188">
        <v>45657</v>
      </c>
      <c r="J28" s="80"/>
      <c r="K28" s="80"/>
      <c r="L28" s="80"/>
      <c r="M28" s="80"/>
      <c r="N28" s="80"/>
      <c r="O28" s="80"/>
      <c r="P28" s="80"/>
      <c r="Q28" s="80"/>
      <c r="R28" s="80"/>
      <c r="S28" s="80"/>
      <c r="T28" s="80"/>
      <c r="U28" s="80"/>
      <c r="V28" s="80"/>
      <c r="W28" s="80"/>
      <c r="X28" s="80"/>
      <c r="Y28" s="80"/>
      <c r="Z28" s="80"/>
      <c r="AA28" s="80"/>
    </row>
    <row r="29" spans="1:27" s="82" customFormat="1" ht="66" x14ac:dyDescent="0.3">
      <c r="A29" s="152">
        <v>23</v>
      </c>
      <c r="B29" s="83" t="str">
        <f>+VLOOKUP(A29,'IDENTIFICACIÓN DEL RC'!$B$6:$F$34,2,0)</f>
        <v>Gestión Integral a las Personas Privadas de la Libertad -PPL-</v>
      </c>
      <c r="C29" s="92" t="str">
        <f>+VLOOKUP(A29,'IDENTIFICACIÓN DEL RC'!$B$6:$F$55,4,0)</f>
        <v>Posibilidad de alteración de la información en el SISIPEC web generando beneficio en el trámite de Autorización para ingreso como visitante a la Cárcel Distrital de Varones y Anexo de Mujeres.</v>
      </c>
      <c r="D29" s="239" t="s">
        <v>102</v>
      </c>
      <c r="E29" s="239" t="s">
        <v>605</v>
      </c>
      <c r="F29" s="186" t="s">
        <v>606</v>
      </c>
      <c r="G29" s="239" t="s">
        <v>620</v>
      </c>
      <c r="H29" s="187">
        <v>45292</v>
      </c>
      <c r="I29" s="188">
        <v>45657</v>
      </c>
      <c r="J29" s="80"/>
      <c r="K29" s="80"/>
      <c r="L29" s="80"/>
      <c r="M29" s="80"/>
      <c r="N29" s="80"/>
      <c r="O29" s="80"/>
      <c r="P29" s="80"/>
      <c r="Q29" s="80"/>
      <c r="R29" s="80"/>
      <c r="S29" s="80"/>
      <c r="T29" s="80"/>
      <c r="U29" s="80"/>
      <c r="V29" s="80"/>
      <c r="W29" s="80"/>
      <c r="X29" s="80"/>
      <c r="Y29" s="80"/>
      <c r="Z29" s="80"/>
      <c r="AA29" s="80"/>
    </row>
    <row r="30" spans="1:27" s="82" customFormat="1" ht="79.2" x14ac:dyDescent="0.3">
      <c r="A30" s="152">
        <v>24</v>
      </c>
      <c r="B30" s="83" t="str">
        <f>+VLOOKUP(A30,'IDENTIFICACIÓN DEL RC'!$B$6:$F$34,2,0)</f>
        <v>Administración de Bienes Muebles e Inmuebles para el Fortalecimiento de las Capacidades Operativas</v>
      </c>
      <c r="C30" s="92" t="str">
        <f>+VLOOKUP(A30,'IDENTIFICACIÓN DEL RC'!$B$6:$F$55,4,0)</f>
        <v>Posibilidad de suministro de combustible por parte de los proveedores a vehículos de propiedad o a cargo de la SDSCJ, por fuera de los parámetros de suministro establecidos para beneficio propio o de terceros</v>
      </c>
      <c r="D30" s="239" t="s">
        <v>102</v>
      </c>
      <c r="E30" s="239" t="s">
        <v>605</v>
      </c>
      <c r="F30" s="186" t="s">
        <v>606</v>
      </c>
      <c r="G30" s="239" t="s">
        <v>610</v>
      </c>
      <c r="H30" s="187">
        <v>45292</v>
      </c>
      <c r="I30" s="188">
        <v>45657</v>
      </c>
      <c r="J30" s="80"/>
      <c r="K30" s="80"/>
      <c r="L30" s="80"/>
      <c r="M30" s="80"/>
      <c r="N30" s="80"/>
      <c r="O30" s="80"/>
      <c r="P30" s="80"/>
      <c r="Q30" s="80"/>
      <c r="R30" s="80"/>
      <c r="S30" s="80"/>
      <c r="T30" s="80"/>
      <c r="U30" s="80"/>
      <c r="V30" s="80"/>
      <c r="W30" s="80"/>
      <c r="X30" s="80"/>
      <c r="Y30" s="80"/>
      <c r="Z30" s="80"/>
      <c r="AA30" s="80"/>
    </row>
    <row r="31" spans="1:27" s="82" customFormat="1" ht="118.8" x14ac:dyDescent="0.3">
      <c r="A31" s="152">
        <v>25</v>
      </c>
      <c r="B31" s="83" t="str">
        <f>+VLOOKUP(A31,'IDENTIFICACIÓN DEL RC'!$B$6:$F$34,2,0)</f>
        <v>Administración de Bienes Muebles e Inmuebles para el Fortalecimiento de las Capacidades Operativas</v>
      </c>
      <c r="C31" s="92" t="str">
        <f>+VLOOKUP(A31,'IDENTIFICACIÓN DEL RC'!$B$6:$F$55,4,0)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1" s="239" t="s">
        <v>102</v>
      </c>
      <c r="E31" s="239" t="s">
        <v>605</v>
      </c>
      <c r="F31" s="186" t="s">
        <v>606</v>
      </c>
      <c r="G31" s="239" t="s">
        <v>610</v>
      </c>
      <c r="H31" s="187">
        <v>45292</v>
      </c>
      <c r="I31" s="188">
        <v>45657</v>
      </c>
      <c r="J31" s="80"/>
      <c r="K31" s="80"/>
      <c r="L31" s="80"/>
      <c r="M31" s="80"/>
      <c r="N31" s="80"/>
      <c r="O31" s="80"/>
      <c r="P31" s="80"/>
      <c r="Q31" s="80"/>
      <c r="R31" s="80"/>
      <c r="S31" s="80"/>
      <c r="T31" s="80"/>
      <c r="U31" s="80"/>
      <c r="V31" s="80"/>
      <c r="W31" s="80"/>
      <c r="X31" s="80"/>
      <c r="Y31" s="80"/>
      <c r="Z31" s="80"/>
      <c r="AA31" s="80"/>
    </row>
    <row r="32" spans="1:27" s="82" customFormat="1" ht="52.8" x14ac:dyDescent="0.3">
      <c r="A32" s="152">
        <v>26</v>
      </c>
      <c r="B32" s="83" t="str">
        <f>+VLOOKUP(A32,'IDENTIFICACIÓN DEL RC'!$B$6:$F$34,2,0)</f>
        <v>Gestión Jurídica</v>
      </c>
      <c r="C32" s="92" t="str">
        <f>+VLOOKUP(A32,'IDENTIFICACIÓN DEL RC'!$B$6:$F$55,4,0)</f>
        <v>Posibilidad de Incumplimiento de funciones por acción u omisión por procedimientos desactualizados de la Gestión Juridica</v>
      </c>
      <c r="D32" s="239" t="s">
        <v>102</v>
      </c>
      <c r="E32" s="239" t="s">
        <v>605</v>
      </c>
      <c r="F32" s="186" t="s">
        <v>606</v>
      </c>
      <c r="G32" s="239" t="s">
        <v>617</v>
      </c>
      <c r="H32" s="187">
        <v>45292</v>
      </c>
      <c r="I32" s="188">
        <v>45657</v>
      </c>
      <c r="J32" s="80"/>
      <c r="K32" s="80"/>
      <c r="L32" s="80"/>
      <c r="M32" s="80"/>
      <c r="N32" s="80"/>
      <c r="O32" s="80"/>
      <c r="P32" s="80"/>
      <c r="Q32" s="80"/>
      <c r="R32" s="80"/>
      <c r="S32" s="80"/>
      <c r="T32" s="80"/>
      <c r="U32" s="80"/>
      <c r="V32" s="80"/>
      <c r="W32" s="80"/>
      <c r="X32" s="80"/>
      <c r="Y32" s="80"/>
      <c r="Z32" s="80"/>
      <c r="AA32" s="80"/>
    </row>
    <row r="33" spans="1:27" s="82" customFormat="1" ht="145.80000000000001" thickBot="1" x14ac:dyDescent="0.35">
      <c r="A33" s="240">
        <v>27</v>
      </c>
      <c r="B33" s="153" t="str">
        <f>+VLOOKUP(A33,'IDENTIFICACIÓN DEL RC'!$B$6:$F$34,2,0)</f>
        <v>Gestión Contractual</v>
      </c>
      <c r="C33" s="154" t="str">
        <f>+VLOOKUP(A33,'IDENTIFICACIÓN DEL RC'!$B$6:$F$55,4,0)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3" s="241" t="s">
        <v>102</v>
      </c>
      <c r="E33" s="241" t="s">
        <v>605</v>
      </c>
      <c r="F33" s="189" t="s">
        <v>606</v>
      </c>
      <c r="G33" s="241" t="s">
        <v>617</v>
      </c>
      <c r="H33" s="190">
        <v>45292</v>
      </c>
      <c r="I33" s="191">
        <v>45657</v>
      </c>
      <c r="J33" s="80"/>
      <c r="K33" s="80"/>
      <c r="L33" s="80"/>
      <c r="M33" s="80"/>
      <c r="N33" s="80"/>
      <c r="O33" s="80"/>
      <c r="P33" s="80"/>
      <c r="Q33" s="80"/>
      <c r="R33" s="80"/>
      <c r="S33" s="80"/>
      <c r="T33" s="80"/>
      <c r="U33" s="80"/>
      <c r="V33" s="80"/>
      <c r="W33" s="80"/>
      <c r="X33" s="80"/>
      <c r="Y33" s="80"/>
      <c r="Z33" s="80"/>
      <c r="AA33" s="80"/>
    </row>
    <row r="34" spans="1:27" x14ac:dyDescent="0.25">
      <c r="A34" s="79"/>
      <c r="B34" s="79"/>
      <c r="C34" s="79"/>
      <c r="D34" s="79"/>
      <c r="E34" s="79"/>
      <c r="F34" s="79"/>
      <c r="G34" s="79"/>
      <c r="H34" s="79"/>
      <c r="I34" s="79"/>
      <c r="J34" s="79"/>
      <c r="K34" s="79"/>
      <c r="L34" s="79"/>
      <c r="M34" s="79"/>
      <c r="N34" s="79"/>
      <c r="O34" s="79"/>
      <c r="P34" s="79"/>
      <c r="Q34" s="79"/>
      <c r="R34" s="79"/>
      <c r="S34" s="79"/>
      <c r="T34" s="79"/>
      <c r="U34" s="79"/>
      <c r="V34" s="79"/>
      <c r="W34" s="79"/>
      <c r="X34" s="79"/>
      <c r="Y34" s="79"/>
      <c r="Z34" s="79"/>
      <c r="AA34" s="79"/>
    </row>
    <row r="35" spans="1:27" x14ac:dyDescent="0.2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row>
    <row r="36" spans="1:27" x14ac:dyDescent="0.25">
      <c r="A36" s="79"/>
      <c r="B36" s="79"/>
      <c r="C36" s="79"/>
      <c r="D36" s="79"/>
      <c r="E36" s="79"/>
      <c r="F36" s="79"/>
      <c r="G36" s="79"/>
      <c r="H36" s="79"/>
      <c r="I36" s="79"/>
      <c r="J36" s="79"/>
      <c r="K36" s="79"/>
      <c r="L36" s="79"/>
      <c r="M36" s="79"/>
      <c r="N36" s="79"/>
      <c r="O36" s="79"/>
      <c r="P36" s="79"/>
      <c r="Q36" s="79"/>
      <c r="R36" s="79"/>
      <c r="S36" s="79"/>
      <c r="T36" s="79"/>
      <c r="U36" s="79"/>
      <c r="V36" s="79"/>
      <c r="W36" s="79"/>
      <c r="X36" s="79"/>
      <c r="Y36" s="79"/>
      <c r="Z36" s="79"/>
      <c r="AA36" s="79"/>
    </row>
    <row r="37" spans="1:27" x14ac:dyDescent="0.25">
      <c r="A37" s="79"/>
      <c r="B37" s="79"/>
      <c r="C37" s="79"/>
      <c r="D37" s="79"/>
      <c r="E37" s="79"/>
      <c r="F37" s="79"/>
      <c r="G37" s="79"/>
      <c r="H37" s="79"/>
      <c r="I37" s="79"/>
      <c r="J37" s="79"/>
      <c r="K37" s="79"/>
      <c r="L37" s="79"/>
      <c r="M37" s="79"/>
      <c r="N37" s="79"/>
      <c r="O37" s="79"/>
      <c r="P37" s="79"/>
      <c r="Q37" s="79"/>
      <c r="R37" s="79"/>
      <c r="S37" s="79"/>
      <c r="T37" s="79"/>
      <c r="U37" s="79"/>
      <c r="V37" s="79"/>
      <c r="W37" s="79"/>
      <c r="X37" s="79"/>
      <c r="Y37" s="79"/>
      <c r="Z37" s="79"/>
      <c r="AA37" s="79"/>
    </row>
    <row r="38" spans="1:27" x14ac:dyDescent="0.25">
      <c r="A38" s="79"/>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row>
    <row r="39" spans="1:27" x14ac:dyDescent="0.25">
      <c r="A39" s="79"/>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row>
    <row r="40" spans="1:27" x14ac:dyDescent="0.25">
      <c r="A40" s="79"/>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row>
    <row r="41" spans="1:27" x14ac:dyDescent="0.25">
      <c r="A41" s="79"/>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row>
    <row r="42" spans="1:27" x14ac:dyDescent="0.25">
      <c r="A42" s="79"/>
      <c r="B42" s="79"/>
      <c r="C42" s="79"/>
      <c r="D42" s="79"/>
      <c r="E42" s="79"/>
      <c r="F42" s="79"/>
      <c r="G42" s="79"/>
      <c r="H42" s="79"/>
      <c r="I42" s="79"/>
      <c r="J42" s="79"/>
      <c r="K42" s="79"/>
      <c r="L42" s="79"/>
      <c r="M42" s="79"/>
      <c r="N42" s="79"/>
      <c r="O42" s="79"/>
      <c r="P42" s="79"/>
      <c r="Q42" s="79"/>
      <c r="R42" s="79"/>
      <c r="S42" s="79"/>
      <c r="T42" s="79"/>
      <c r="U42" s="79"/>
      <c r="V42" s="79"/>
      <c r="W42" s="79"/>
      <c r="X42" s="79"/>
      <c r="Y42" s="79"/>
      <c r="Z42" s="79"/>
      <c r="AA42" s="79"/>
    </row>
    <row r="43" spans="1:27" x14ac:dyDescent="0.25">
      <c r="A43" s="79"/>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row>
    <row r="44" spans="1:27" x14ac:dyDescent="0.25">
      <c r="A44" s="79"/>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row>
    <row r="45" spans="1:27" x14ac:dyDescent="0.25">
      <c r="A45" s="79"/>
      <c r="B45" s="79"/>
      <c r="C45" s="79"/>
      <c r="D45" s="79"/>
      <c r="E45" s="79"/>
      <c r="F45" s="79"/>
      <c r="G45" s="79"/>
      <c r="H45" s="79"/>
      <c r="I45" s="79"/>
      <c r="J45" s="79"/>
      <c r="K45" s="79"/>
      <c r="L45" s="79"/>
      <c r="M45" s="79"/>
      <c r="N45" s="79"/>
      <c r="O45" s="79"/>
      <c r="P45" s="79"/>
      <c r="Q45" s="79"/>
      <c r="R45" s="79"/>
      <c r="S45" s="79"/>
      <c r="T45" s="79"/>
      <c r="U45" s="79"/>
      <c r="V45" s="79"/>
      <c r="W45" s="79"/>
      <c r="X45" s="79"/>
      <c r="Y45" s="79"/>
      <c r="Z45" s="79"/>
      <c r="AA45" s="79"/>
    </row>
    <row r="46" spans="1:27" x14ac:dyDescent="0.25">
      <c r="A46" s="79"/>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row>
    <row r="47" spans="1:27" x14ac:dyDescent="0.25">
      <c r="A47" s="79"/>
      <c r="B47" s="79"/>
      <c r="C47" s="79"/>
      <c r="D47" s="79"/>
      <c r="E47" s="79"/>
      <c r="F47" s="79"/>
      <c r="G47" s="79"/>
      <c r="H47" s="79"/>
      <c r="I47" s="79"/>
      <c r="J47" s="79"/>
      <c r="K47" s="79"/>
      <c r="L47" s="79"/>
      <c r="M47" s="79"/>
      <c r="N47" s="79"/>
      <c r="O47" s="79"/>
      <c r="P47" s="79"/>
      <c r="Q47" s="79"/>
      <c r="R47" s="79"/>
      <c r="S47" s="79"/>
      <c r="T47" s="79"/>
      <c r="U47" s="79"/>
      <c r="V47" s="79"/>
      <c r="W47" s="79"/>
      <c r="X47" s="79"/>
      <c r="Y47" s="79"/>
      <c r="Z47" s="79"/>
      <c r="AA47" s="79"/>
    </row>
    <row r="48" spans="1:27" x14ac:dyDescent="0.25">
      <c r="A48" s="79"/>
      <c r="B48" s="79"/>
      <c r="C48" s="79"/>
      <c r="D48" s="79"/>
      <c r="E48" s="79"/>
      <c r="F48" s="79"/>
      <c r="G48" s="79"/>
      <c r="H48" s="79"/>
      <c r="I48" s="79"/>
      <c r="J48" s="79"/>
      <c r="K48" s="79"/>
      <c r="L48" s="79"/>
      <c r="M48" s="79"/>
      <c r="N48" s="79"/>
      <c r="O48" s="79"/>
      <c r="P48" s="79"/>
      <c r="Q48" s="79"/>
      <c r="R48" s="79"/>
      <c r="S48" s="79"/>
      <c r="T48" s="79"/>
      <c r="U48" s="79"/>
      <c r="V48" s="79"/>
      <c r="W48" s="79"/>
      <c r="X48" s="79"/>
      <c r="Y48" s="79"/>
      <c r="Z48" s="79"/>
      <c r="AA48" s="79"/>
    </row>
    <row r="49" spans="1:27" x14ac:dyDescent="0.25">
      <c r="A49" s="79"/>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row>
    <row r="50" spans="1:27" x14ac:dyDescent="0.25">
      <c r="A50" s="79"/>
      <c r="B50" s="79"/>
      <c r="C50" s="79"/>
      <c r="D50" s="79"/>
      <c r="E50" s="79"/>
      <c r="F50" s="79"/>
      <c r="G50" s="79"/>
      <c r="H50" s="79"/>
      <c r="I50" s="79"/>
      <c r="J50" s="79"/>
      <c r="K50" s="79"/>
      <c r="L50" s="79"/>
      <c r="M50" s="79"/>
      <c r="N50" s="79"/>
      <c r="O50" s="79"/>
      <c r="P50" s="79"/>
      <c r="Q50" s="79"/>
      <c r="R50" s="79"/>
      <c r="S50" s="79"/>
      <c r="T50" s="79"/>
      <c r="U50" s="79"/>
      <c r="V50" s="79"/>
      <c r="W50" s="79"/>
      <c r="X50" s="79"/>
      <c r="Y50" s="79"/>
      <c r="Z50" s="79"/>
      <c r="AA50" s="79"/>
    </row>
    <row r="51" spans="1:27" x14ac:dyDescent="0.25">
      <c r="A51" s="79"/>
      <c r="B51" s="79"/>
      <c r="C51" s="79"/>
      <c r="D51" s="79"/>
      <c r="E51" s="79"/>
      <c r="F51" s="79"/>
      <c r="G51" s="79"/>
      <c r="H51" s="79"/>
      <c r="I51" s="79"/>
      <c r="J51" s="79"/>
      <c r="K51" s="79"/>
      <c r="L51" s="79"/>
      <c r="M51" s="79"/>
      <c r="N51" s="79"/>
      <c r="O51" s="79"/>
      <c r="P51" s="79"/>
      <c r="Q51" s="79"/>
      <c r="R51" s="79"/>
      <c r="S51" s="79"/>
      <c r="T51" s="79"/>
      <c r="U51" s="79"/>
      <c r="V51" s="79"/>
      <c r="W51" s="79"/>
      <c r="X51" s="79"/>
      <c r="Y51" s="79"/>
      <c r="Z51" s="79"/>
      <c r="AA51" s="79"/>
    </row>
    <row r="52" spans="1:27" x14ac:dyDescent="0.25">
      <c r="A52" s="79"/>
      <c r="B52" s="79"/>
      <c r="C52" s="79"/>
      <c r="D52" s="79"/>
      <c r="E52" s="79"/>
      <c r="F52" s="79"/>
      <c r="G52" s="79"/>
      <c r="H52" s="79"/>
      <c r="I52" s="79"/>
      <c r="J52" s="79"/>
      <c r="K52" s="79"/>
      <c r="L52" s="79"/>
      <c r="M52" s="79"/>
      <c r="N52" s="79"/>
      <c r="O52" s="79"/>
      <c r="P52" s="79"/>
      <c r="Q52" s="79"/>
      <c r="R52" s="79"/>
      <c r="S52" s="79"/>
      <c r="T52" s="79"/>
      <c r="U52" s="79"/>
      <c r="V52" s="79"/>
      <c r="W52" s="79"/>
      <c r="X52" s="79"/>
      <c r="Y52" s="79"/>
      <c r="Z52" s="79"/>
      <c r="AA52" s="79"/>
    </row>
    <row r="53" spans="1:27" x14ac:dyDescent="0.25">
      <c r="A53" s="79"/>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row>
    <row r="54" spans="1:27" x14ac:dyDescent="0.25">
      <c r="A54" s="79"/>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row>
    <row r="55" spans="1:27" x14ac:dyDescent="0.25">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79"/>
      <c r="AA55" s="79"/>
    </row>
    <row r="56" spans="1:27" x14ac:dyDescent="0.25">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row>
    <row r="57" spans="1:27" x14ac:dyDescent="0.25">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row>
    <row r="58" spans="1:27" x14ac:dyDescent="0.25">
      <c r="A58" s="79"/>
      <c r="B58" s="79"/>
      <c r="C58" s="79"/>
      <c r="D58" s="79"/>
      <c r="E58" s="79"/>
      <c r="F58" s="79"/>
      <c r="G58" s="79"/>
      <c r="H58" s="79"/>
      <c r="I58" s="79"/>
      <c r="J58" s="79"/>
      <c r="K58" s="79"/>
      <c r="L58" s="79"/>
      <c r="M58" s="79"/>
      <c r="N58" s="79"/>
      <c r="O58" s="79"/>
      <c r="P58" s="79"/>
      <c r="Q58" s="79"/>
      <c r="R58" s="79"/>
      <c r="S58" s="79"/>
      <c r="T58" s="79"/>
      <c r="U58" s="79"/>
      <c r="V58" s="79"/>
      <c r="W58" s="79"/>
      <c r="X58" s="79"/>
      <c r="Y58" s="79"/>
      <c r="Z58" s="79"/>
      <c r="AA58" s="79"/>
    </row>
    <row r="59" spans="1:27" x14ac:dyDescent="0.25">
      <c r="A59" s="79"/>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row>
    <row r="60" spans="1:27" x14ac:dyDescent="0.25">
      <c r="A60" s="79"/>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row>
    <row r="61" spans="1:27" x14ac:dyDescent="0.25">
      <c r="A61" s="79"/>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row>
    <row r="62" spans="1:27" x14ac:dyDescent="0.25">
      <c r="A62" s="79"/>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row>
    <row r="63" spans="1:27" x14ac:dyDescent="0.25">
      <c r="A63" s="79"/>
      <c r="B63" s="79"/>
      <c r="C63" s="79"/>
      <c r="D63" s="79"/>
      <c r="E63" s="79"/>
      <c r="F63" s="79"/>
      <c r="G63" s="79"/>
      <c r="H63" s="79"/>
      <c r="I63" s="79"/>
      <c r="J63" s="79"/>
      <c r="K63" s="79"/>
      <c r="L63" s="79"/>
      <c r="M63" s="79"/>
      <c r="N63" s="79"/>
      <c r="O63" s="79"/>
      <c r="P63" s="79"/>
      <c r="Q63" s="79"/>
      <c r="R63" s="79"/>
      <c r="S63" s="79"/>
      <c r="T63" s="79"/>
      <c r="U63" s="79"/>
      <c r="V63" s="79"/>
      <c r="W63" s="79"/>
      <c r="X63" s="79"/>
      <c r="Y63" s="79"/>
      <c r="Z63" s="79"/>
      <c r="AA63" s="79"/>
    </row>
    <row r="64" spans="1:27" x14ac:dyDescent="0.25">
      <c r="A64" s="79"/>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row>
    <row r="65" spans="1:27" x14ac:dyDescent="0.25">
      <c r="A65" s="79"/>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row>
    <row r="66" spans="1:27" x14ac:dyDescent="0.25">
      <c r="A66" s="79"/>
      <c r="B66" s="79"/>
      <c r="C66" s="79"/>
      <c r="D66" s="79"/>
      <c r="E66" s="79"/>
      <c r="F66" s="79"/>
      <c r="G66" s="79"/>
      <c r="H66" s="79"/>
      <c r="I66" s="79"/>
      <c r="J66" s="79"/>
      <c r="K66" s="79"/>
      <c r="L66" s="79"/>
      <c r="M66" s="79"/>
      <c r="N66" s="79"/>
      <c r="O66" s="79"/>
      <c r="P66" s="79"/>
      <c r="Q66" s="79"/>
      <c r="R66" s="79"/>
      <c r="S66" s="79"/>
      <c r="T66" s="79"/>
      <c r="U66" s="79"/>
      <c r="V66" s="79"/>
      <c r="W66" s="79"/>
      <c r="X66" s="79"/>
      <c r="Y66" s="79"/>
      <c r="Z66" s="79"/>
      <c r="AA66" s="79"/>
    </row>
    <row r="67" spans="1:27" x14ac:dyDescent="0.25">
      <c r="A67" s="79"/>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row>
    <row r="68" spans="1:27" x14ac:dyDescent="0.25">
      <c r="A68" s="79"/>
      <c r="B68" s="79"/>
      <c r="C68" s="79"/>
      <c r="D68" s="79"/>
      <c r="E68" s="79"/>
      <c r="F68" s="79"/>
      <c r="G68" s="79"/>
      <c r="H68" s="79"/>
      <c r="I68" s="79"/>
      <c r="J68" s="79"/>
      <c r="K68" s="79"/>
      <c r="L68" s="79"/>
      <c r="M68" s="79"/>
      <c r="N68" s="79"/>
      <c r="O68" s="79"/>
      <c r="P68" s="79"/>
      <c r="Q68" s="79"/>
      <c r="R68" s="79"/>
      <c r="S68" s="79"/>
      <c r="T68" s="79"/>
      <c r="U68" s="79"/>
      <c r="V68" s="79"/>
      <c r="W68" s="79"/>
      <c r="X68" s="79"/>
      <c r="Y68" s="79"/>
      <c r="Z68" s="79"/>
      <c r="AA68" s="79"/>
    </row>
    <row r="69" spans="1:27" x14ac:dyDescent="0.25">
      <c r="A69" s="79"/>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row>
    <row r="70" spans="1:27" x14ac:dyDescent="0.25">
      <c r="A70" s="79"/>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row>
    <row r="71" spans="1:27" x14ac:dyDescent="0.25">
      <c r="A71" s="79"/>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row>
    <row r="72" spans="1:27" x14ac:dyDescent="0.25">
      <c r="A72" s="79"/>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row>
    <row r="73" spans="1:27" x14ac:dyDescent="0.25">
      <c r="A73" s="79"/>
      <c r="B73" s="79"/>
      <c r="C73" s="79"/>
      <c r="D73" s="79"/>
      <c r="E73" s="79"/>
      <c r="F73" s="79"/>
      <c r="G73" s="79"/>
      <c r="H73" s="79"/>
      <c r="I73" s="79"/>
      <c r="J73" s="79"/>
      <c r="K73" s="79"/>
      <c r="L73" s="79"/>
      <c r="M73" s="79"/>
      <c r="N73" s="79"/>
      <c r="O73" s="79"/>
      <c r="P73" s="79"/>
      <c r="Q73" s="79"/>
      <c r="R73" s="79"/>
      <c r="S73" s="79"/>
      <c r="T73" s="79"/>
      <c r="U73" s="79"/>
      <c r="V73" s="79"/>
      <c r="W73" s="79"/>
      <c r="X73" s="79"/>
      <c r="Y73" s="79"/>
      <c r="Z73" s="79"/>
      <c r="AA73" s="79"/>
    </row>
    <row r="74" spans="1:27" x14ac:dyDescent="0.25">
      <c r="A74" s="79"/>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row>
    <row r="75" spans="1:27" x14ac:dyDescent="0.25">
      <c r="A75" s="79"/>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row>
    <row r="76" spans="1:27" x14ac:dyDescent="0.25">
      <c r="A76" s="79"/>
      <c r="B76" s="79"/>
      <c r="C76" s="79"/>
      <c r="D76" s="79"/>
      <c r="E76" s="79"/>
      <c r="F76" s="79"/>
      <c r="G76" s="79"/>
      <c r="H76" s="79"/>
      <c r="I76" s="79"/>
      <c r="J76" s="79"/>
      <c r="K76" s="79"/>
      <c r="L76" s="79"/>
      <c r="M76" s="79"/>
      <c r="N76" s="79"/>
      <c r="O76" s="79"/>
      <c r="P76" s="79"/>
      <c r="Q76" s="79"/>
      <c r="R76" s="79"/>
      <c r="S76" s="79"/>
      <c r="T76" s="79"/>
      <c r="U76" s="79"/>
      <c r="V76" s="79"/>
      <c r="W76" s="79"/>
      <c r="X76" s="79"/>
      <c r="Y76" s="79"/>
      <c r="Z76" s="79"/>
      <c r="AA76" s="79"/>
    </row>
    <row r="77" spans="1:27" x14ac:dyDescent="0.25">
      <c r="A77" s="79"/>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row>
    <row r="78" spans="1:27" x14ac:dyDescent="0.25">
      <c r="A78" s="79"/>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row>
    <row r="79" spans="1:27" x14ac:dyDescent="0.25">
      <c r="A79" s="79"/>
      <c r="B79" s="79"/>
      <c r="C79" s="79"/>
      <c r="D79" s="79"/>
      <c r="E79" s="79"/>
      <c r="F79" s="79"/>
      <c r="G79" s="79"/>
      <c r="H79" s="79"/>
      <c r="I79" s="79"/>
      <c r="J79" s="79"/>
      <c r="K79" s="79"/>
      <c r="L79" s="79"/>
      <c r="M79" s="79"/>
      <c r="N79" s="79"/>
      <c r="O79" s="79"/>
      <c r="P79" s="79"/>
      <c r="Q79" s="79"/>
      <c r="R79" s="79"/>
      <c r="S79" s="79"/>
      <c r="T79" s="79"/>
      <c r="U79" s="79"/>
      <c r="V79" s="79"/>
      <c r="W79" s="79"/>
      <c r="X79" s="79"/>
      <c r="Y79" s="79"/>
      <c r="Z79" s="79"/>
      <c r="AA79" s="79"/>
    </row>
    <row r="80" spans="1:27" x14ac:dyDescent="0.25">
      <c r="A80" s="79"/>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row>
    <row r="81" spans="1:27" x14ac:dyDescent="0.25">
      <c r="A81" s="79"/>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row>
    <row r="82" spans="1:27" x14ac:dyDescent="0.25">
      <c r="A82" s="79"/>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row>
    <row r="83" spans="1:27" x14ac:dyDescent="0.25">
      <c r="A83" s="79"/>
      <c r="B83" s="79"/>
      <c r="C83" s="79"/>
      <c r="D83" s="79"/>
      <c r="E83" s="79"/>
      <c r="F83" s="79"/>
      <c r="G83" s="79"/>
      <c r="H83" s="79"/>
      <c r="I83" s="79"/>
      <c r="J83" s="79"/>
      <c r="K83" s="79"/>
      <c r="L83" s="79"/>
      <c r="M83" s="79"/>
      <c r="N83" s="79"/>
      <c r="O83" s="79"/>
      <c r="P83" s="79"/>
      <c r="Q83" s="79"/>
      <c r="R83" s="79"/>
      <c r="S83" s="79"/>
      <c r="T83" s="79"/>
      <c r="U83" s="79"/>
      <c r="V83" s="79"/>
      <c r="W83" s="79"/>
      <c r="X83" s="79"/>
      <c r="Y83" s="79"/>
      <c r="Z83" s="79"/>
      <c r="AA83" s="79"/>
    </row>
    <row r="84" spans="1:27" x14ac:dyDescent="0.25">
      <c r="A84" s="79"/>
      <c r="B84" s="79"/>
      <c r="C84" s="79"/>
      <c r="D84" s="79"/>
      <c r="E84" s="79"/>
      <c r="F84" s="79"/>
      <c r="G84" s="79"/>
      <c r="H84" s="79"/>
      <c r="I84" s="79"/>
      <c r="J84" s="79"/>
      <c r="K84" s="79"/>
      <c r="L84" s="79"/>
      <c r="M84" s="79"/>
      <c r="N84" s="79"/>
      <c r="O84" s="79"/>
      <c r="P84" s="79"/>
      <c r="Q84" s="79"/>
      <c r="R84" s="79"/>
      <c r="S84" s="79"/>
      <c r="T84" s="79"/>
      <c r="U84" s="79"/>
      <c r="V84" s="79"/>
      <c r="W84" s="79"/>
      <c r="X84" s="79"/>
      <c r="Y84" s="79"/>
      <c r="Z84" s="79"/>
      <c r="AA84" s="79"/>
    </row>
    <row r="85" spans="1:27" x14ac:dyDescent="0.25">
      <c r="A85" s="79"/>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row>
    <row r="86" spans="1:27" x14ac:dyDescent="0.25">
      <c r="A86" s="79"/>
      <c r="B86" s="79"/>
      <c r="C86" s="79"/>
      <c r="D86" s="79"/>
      <c r="E86" s="79"/>
      <c r="F86" s="79"/>
      <c r="G86" s="79"/>
      <c r="H86" s="79"/>
      <c r="I86" s="79"/>
      <c r="J86" s="79"/>
      <c r="K86" s="79"/>
      <c r="L86" s="79"/>
      <c r="M86" s="79"/>
      <c r="N86" s="79"/>
      <c r="O86" s="79"/>
      <c r="P86" s="79"/>
      <c r="Q86" s="79"/>
      <c r="R86" s="79"/>
      <c r="S86" s="79"/>
      <c r="T86" s="79"/>
      <c r="U86" s="79"/>
      <c r="V86" s="79"/>
      <c r="W86" s="79"/>
      <c r="X86" s="79"/>
      <c r="Y86" s="79"/>
      <c r="Z86" s="79"/>
      <c r="AA86" s="79"/>
    </row>
    <row r="87" spans="1:27" x14ac:dyDescent="0.25">
      <c r="A87" s="79"/>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row>
    <row r="88" spans="1:27" x14ac:dyDescent="0.25">
      <c r="A88" s="79"/>
      <c r="B88" s="79"/>
      <c r="C88" s="79"/>
      <c r="D88" s="79"/>
      <c r="E88" s="79"/>
      <c r="F88" s="79"/>
      <c r="G88" s="79"/>
      <c r="H88" s="79"/>
      <c r="I88" s="79"/>
      <c r="J88" s="79"/>
      <c r="K88" s="79"/>
      <c r="L88" s="79"/>
      <c r="M88" s="79"/>
      <c r="N88" s="79"/>
      <c r="O88" s="79"/>
      <c r="P88" s="79"/>
      <c r="Q88" s="79"/>
      <c r="R88" s="79"/>
      <c r="S88" s="79"/>
      <c r="T88" s="79"/>
      <c r="U88" s="79"/>
      <c r="V88" s="79"/>
      <c r="W88" s="79"/>
      <c r="X88" s="79"/>
      <c r="Y88" s="79"/>
      <c r="Z88" s="79"/>
      <c r="AA88" s="79"/>
    </row>
    <row r="89" spans="1:27" x14ac:dyDescent="0.25">
      <c r="A89" s="79"/>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row>
    <row r="90" spans="1:27" x14ac:dyDescent="0.25">
      <c r="A90" s="79"/>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row>
    <row r="91" spans="1:27" x14ac:dyDescent="0.25">
      <c r="A91" s="79"/>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row>
    <row r="92" spans="1:27" x14ac:dyDescent="0.25">
      <c r="A92" s="79"/>
      <c r="B92" s="79"/>
      <c r="C92" s="79"/>
      <c r="D92" s="79"/>
      <c r="E92" s="79"/>
      <c r="F92" s="79"/>
      <c r="G92" s="79"/>
      <c r="H92" s="79"/>
      <c r="I92" s="79"/>
      <c r="J92" s="79"/>
      <c r="K92" s="79"/>
      <c r="L92" s="79"/>
      <c r="M92" s="79"/>
      <c r="N92" s="79"/>
      <c r="O92" s="79"/>
      <c r="P92" s="79"/>
      <c r="Q92" s="79"/>
      <c r="R92" s="79"/>
      <c r="S92" s="79"/>
      <c r="T92" s="79"/>
      <c r="U92" s="79"/>
      <c r="V92" s="79"/>
      <c r="W92" s="79"/>
      <c r="X92" s="79"/>
      <c r="Y92" s="79"/>
      <c r="Z92" s="79"/>
      <c r="AA92" s="79"/>
    </row>
    <row r="93" spans="1:27" x14ac:dyDescent="0.25">
      <c r="A93" s="79"/>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row>
    <row r="94" spans="1:27" x14ac:dyDescent="0.25">
      <c r="A94" s="79"/>
      <c r="B94" s="79"/>
      <c r="C94" s="79"/>
      <c r="D94" s="79"/>
      <c r="E94" s="79"/>
      <c r="F94" s="79"/>
      <c r="G94" s="79"/>
      <c r="H94" s="79"/>
      <c r="I94" s="79"/>
      <c r="J94" s="79"/>
      <c r="K94" s="79"/>
      <c r="L94" s="79"/>
      <c r="M94" s="79"/>
      <c r="N94" s="79"/>
      <c r="O94" s="79"/>
      <c r="P94" s="79"/>
      <c r="Q94" s="79"/>
      <c r="R94" s="79"/>
      <c r="S94" s="79"/>
      <c r="T94" s="79"/>
      <c r="U94" s="79"/>
      <c r="V94" s="79"/>
      <c r="W94" s="79"/>
      <c r="X94" s="79"/>
      <c r="Y94" s="79"/>
      <c r="Z94" s="79"/>
      <c r="AA94" s="79"/>
    </row>
    <row r="95" spans="1:27" x14ac:dyDescent="0.25">
      <c r="A95" s="79"/>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row>
    <row r="96" spans="1:27" x14ac:dyDescent="0.25">
      <c r="A96" s="79"/>
      <c r="B96" s="79"/>
      <c r="C96" s="79"/>
      <c r="D96" s="79"/>
      <c r="E96" s="79"/>
      <c r="F96" s="79"/>
      <c r="G96" s="79"/>
      <c r="H96" s="79"/>
      <c r="I96" s="79"/>
      <c r="J96" s="79"/>
      <c r="K96" s="79"/>
      <c r="L96" s="79"/>
      <c r="M96" s="79"/>
      <c r="N96" s="79"/>
      <c r="O96" s="79"/>
      <c r="P96" s="79"/>
      <c r="Q96" s="79"/>
      <c r="R96" s="79"/>
      <c r="S96" s="79"/>
      <c r="T96" s="79"/>
      <c r="U96" s="79"/>
      <c r="V96" s="79"/>
      <c r="W96" s="79"/>
      <c r="X96" s="79"/>
      <c r="Y96" s="79"/>
      <c r="Z96" s="79"/>
      <c r="AA96" s="79"/>
    </row>
    <row r="97" spans="1:27" x14ac:dyDescent="0.25">
      <c r="A97" s="79"/>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row>
    <row r="98" spans="1:27" x14ac:dyDescent="0.25">
      <c r="A98" s="79"/>
      <c r="B98" s="79"/>
      <c r="C98" s="79"/>
      <c r="D98" s="79"/>
      <c r="E98" s="79"/>
      <c r="F98" s="79"/>
      <c r="G98" s="79"/>
      <c r="H98" s="79"/>
      <c r="I98" s="79"/>
      <c r="J98" s="79"/>
      <c r="K98" s="79"/>
      <c r="L98" s="79"/>
      <c r="M98" s="79"/>
      <c r="N98" s="79"/>
      <c r="O98" s="79"/>
      <c r="P98" s="79"/>
      <c r="Q98" s="79"/>
      <c r="R98" s="79"/>
      <c r="S98" s="79"/>
      <c r="T98" s="79"/>
      <c r="U98" s="79"/>
      <c r="V98" s="79"/>
      <c r="W98" s="79"/>
      <c r="X98" s="79"/>
      <c r="Y98" s="79"/>
      <c r="Z98" s="79"/>
      <c r="AA98" s="79"/>
    </row>
    <row r="99" spans="1:27" x14ac:dyDescent="0.25">
      <c r="A99" s="79"/>
      <c r="B99" s="79"/>
      <c r="C99" s="79"/>
      <c r="D99" s="79"/>
      <c r="E99" s="79"/>
      <c r="F99" s="79"/>
      <c r="G99" s="79"/>
      <c r="H99" s="79"/>
      <c r="I99" s="79"/>
      <c r="J99" s="79"/>
      <c r="K99" s="79"/>
      <c r="L99" s="79"/>
      <c r="M99" s="79"/>
      <c r="N99" s="79"/>
      <c r="O99" s="79"/>
      <c r="P99" s="79"/>
      <c r="Q99" s="79"/>
      <c r="R99" s="79"/>
      <c r="S99" s="79"/>
      <c r="T99" s="79"/>
      <c r="U99" s="79"/>
      <c r="V99" s="79"/>
      <c r="W99" s="79"/>
      <c r="X99" s="79"/>
      <c r="Y99" s="79"/>
      <c r="Z99" s="79"/>
      <c r="AA99" s="79"/>
    </row>
    <row r="100" spans="1:27" x14ac:dyDescent="0.25">
      <c r="A100" s="79"/>
      <c r="B100" s="79"/>
      <c r="C100" s="79"/>
      <c r="D100" s="79"/>
      <c r="E100" s="79"/>
      <c r="F100" s="79"/>
      <c r="G100" s="79"/>
      <c r="H100" s="79"/>
      <c r="I100" s="79"/>
      <c r="J100" s="79"/>
      <c r="K100" s="79"/>
      <c r="L100" s="79"/>
      <c r="M100" s="79"/>
      <c r="N100" s="79"/>
      <c r="O100" s="79"/>
      <c r="P100" s="79"/>
      <c r="Q100" s="79"/>
      <c r="R100" s="79"/>
      <c r="S100" s="79"/>
      <c r="T100" s="79"/>
      <c r="U100" s="79"/>
      <c r="V100" s="79"/>
      <c r="W100" s="79"/>
      <c r="X100" s="79"/>
      <c r="Y100" s="79"/>
      <c r="Z100" s="79"/>
      <c r="AA100" s="79"/>
    </row>
    <row r="101" spans="1:27" x14ac:dyDescent="0.25">
      <c r="A101" s="79"/>
      <c r="B101" s="79"/>
      <c r="C101" s="79"/>
      <c r="D101" s="79"/>
      <c r="E101" s="79"/>
      <c r="F101" s="79"/>
      <c r="G101" s="79"/>
      <c r="H101" s="79"/>
      <c r="I101" s="79"/>
      <c r="J101" s="79"/>
      <c r="K101" s="79"/>
      <c r="L101" s="79"/>
      <c r="M101" s="79"/>
      <c r="N101" s="79"/>
      <c r="O101" s="79"/>
      <c r="P101" s="79"/>
      <c r="Q101" s="79"/>
      <c r="R101" s="79"/>
      <c r="S101" s="79"/>
      <c r="T101" s="79"/>
      <c r="U101" s="79"/>
      <c r="V101" s="79"/>
      <c r="W101" s="79"/>
      <c r="X101" s="79"/>
      <c r="Y101" s="79"/>
      <c r="Z101" s="79"/>
      <c r="AA101" s="79"/>
    </row>
    <row r="102" spans="1:27" x14ac:dyDescent="0.25">
      <c r="A102" s="79"/>
      <c r="B102" s="79"/>
      <c r="C102" s="79"/>
      <c r="D102" s="79"/>
      <c r="E102" s="79"/>
      <c r="F102" s="79"/>
      <c r="G102" s="79"/>
      <c r="H102" s="79"/>
      <c r="I102" s="79"/>
      <c r="J102" s="79"/>
      <c r="K102" s="79"/>
      <c r="L102" s="79"/>
      <c r="M102" s="79"/>
      <c r="N102" s="79"/>
      <c r="O102" s="79"/>
      <c r="P102" s="79"/>
      <c r="Q102" s="79"/>
      <c r="R102" s="79"/>
      <c r="S102" s="79"/>
      <c r="T102" s="79"/>
      <c r="U102" s="79"/>
      <c r="V102" s="79"/>
      <c r="W102" s="79"/>
      <c r="X102" s="79"/>
      <c r="Y102" s="79"/>
      <c r="Z102" s="79"/>
      <c r="AA102" s="79"/>
    </row>
    <row r="103" spans="1:27" x14ac:dyDescent="0.25">
      <c r="A103" s="79"/>
      <c r="B103" s="79"/>
      <c r="C103" s="79"/>
      <c r="D103" s="79"/>
      <c r="E103" s="79"/>
      <c r="F103" s="79"/>
      <c r="G103" s="79"/>
      <c r="H103" s="79"/>
      <c r="I103" s="79"/>
      <c r="J103" s="79"/>
      <c r="K103" s="79"/>
      <c r="L103" s="79"/>
      <c r="M103" s="79"/>
      <c r="N103" s="79"/>
      <c r="O103" s="79"/>
      <c r="P103" s="79"/>
      <c r="Q103" s="79"/>
      <c r="R103" s="79"/>
      <c r="S103" s="79"/>
      <c r="T103" s="79"/>
      <c r="U103" s="79"/>
      <c r="V103" s="79"/>
      <c r="W103" s="79"/>
      <c r="X103" s="79"/>
      <c r="Y103" s="79"/>
      <c r="Z103" s="79"/>
      <c r="AA103" s="79"/>
    </row>
    <row r="104" spans="1:27" x14ac:dyDescent="0.25">
      <c r="A104" s="79"/>
      <c r="B104" s="79"/>
      <c r="C104" s="79"/>
      <c r="D104" s="79"/>
      <c r="E104" s="79"/>
      <c r="F104" s="79"/>
      <c r="G104" s="79"/>
      <c r="H104" s="79"/>
      <c r="I104" s="79"/>
      <c r="J104" s="79"/>
      <c r="K104" s="79"/>
      <c r="L104" s="79"/>
      <c r="M104" s="79"/>
      <c r="N104" s="79"/>
      <c r="O104" s="79"/>
      <c r="P104" s="79"/>
      <c r="Q104" s="79"/>
      <c r="R104" s="79"/>
      <c r="S104" s="79"/>
      <c r="T104" s="79"/>
      <c r="U104" s="79"/>
      <c r="V104" s="79"/>
      <c r="W104" s="79"/>
      <c r="X104" s="79"/>
      <c r="Y104" s="79"/>
      <c r="Z104" s="79"/>
      <c r="AA104" s="79"/>
    </row>
    <row r="105" spans="1:27" x14ac:dyDescent="0.25">
      <c r="A105" s="79"/>
      <c r="B105" s="79"/>
      <c r="C105" s="79"/>
      <c r="D105" s="79"/>
      <c r="E105" s="79"/>
      <c r="F105" s="79"/>
      <c r="G105" s="79"/>
      <c r="H105" s="79"/>
      <c r="I105" s="79"/>
      <c r="J105" s="79"/>
      <c r="K105" s="79"/>
      <c r="L105" s="79"/>
      <c r="M105" s="79"/>
      <c r="N105" s="79"/>
      <c r="O105" s="79"/>
      <c r="P105" s="79"/>
      <c r="Q105" s="79"/>
      <c r="R105" s="79"/>
      <c r="S105" s="79"/>
      <c r="T105" s="79"/>
      <c r="U105" s="79"/>
      <c r="V105" s="79"/>
      <c r="W105" s="79"/>
      <c r="X105" s="79"/>
      <c r="Y105" s="79"/>
      <c r="Z105" s="79"/>
      <c r="AA105" s="79"/>
    </row>
    <row r="106" spans="1:27" x14ac:dyDescent="0.25">
      <c r="A106" s="79"/>
      <c r="B106" s="79"/>
      <c r="C106" s="79"/>
      <c r="D106" s="79"/>
      <c r="E106" s="79"/>
      <c r="F106" s="79"/>
      <c r="G106" s="79"/>
      <c r="H106" s="79"/>
      <c r="I106" s="79"/>
      <c r="J106" s="79"/>
      <c r="K106" s="79"/>
      <c r="L106" s="79"/>
      <c r="M106" s="79"/>
      <c r="N106" s="79"/>
      <c r="O106" s="79"/>
      <c r="P106" s="79"/>
      <c r="Q106" s="79"/>
      <c r="R106" s="79"/>
      <c r="S106" s="79"/>
      <c r="T106" s="79"/>
      <c r="U106" s="79"/>
      <c r="V106" s="79"/>
      <c r="W106" s="79"/>
      <c r="X106" s="79"/>
      <c r="Y106" s="79"/>
      <c r="Z106" s="79"/>
      <c r="AA106" s="79"/>
    </row>
    <row r="107" spans="1:27" x14ac:dyDescent="0.25">
      <c r="A107" s="79"/>
      <c r="B107" s="79"/>
      <c r="C107" s="79"/>
      <c r="D107" s="79"/>
      <c r="E107" s="79"/>
      <c r="F107" s="79"/>
      <c r="G107" s="79"/>
      <c r="H107" s="79"/>
      <c r="I107" s="79"/>
      <c r="J107" s="79"/>
      <c r="K107" s="79"/>
      <c r="L107" s="79"/>
      <c r="M107" s="79"/>
      <c r="N107" s="79"/>
      <c r="O107" s="79"/>
      <c r="P107" s="79"/>
      <c r="Q107" s="79"/>
      <c r="R107" s="79"/>
      <c r="S107" s="79"/>
      <c r="T107" s="79"/>
      <c r="U107" s="79"/>
      <c r="V107" s="79"/>
      <c r="W107" s="79"/>
      <c r="X107" s="79"/>
      <c r="Y107" s="79"/>
      <c r="Z107" s="79"/>
      <c r="AA107" s="79"/>
    </row>
    <row r="108" spans="1:27" x14ac:dyDescent="0.25">
      <c r="A108" s="79"/>
      <c r="B108" s="79"/>
      <c r="C108" s="79"/>
      <c r="D108" s="79"/>
      <c r="E108" s="79"/>
      <c r="F108" s="79"/>
      <c r="G108" s="79"/>
      <c r="H108" s="79"/>
      <c r="I108" s="79"/>
      <c r="J108" s="79"/>
      <c r="K108" s="79"/>
      <c r="L108" s="79"/>
      <c r="M108" s="79"/>
      <c r="N108" s="79"/>
      <c r="O108" s="79"/>
      <c r="P108" s="79"/>
      <c r="Q108" s="79"/>
      <c r="R108" s="79"/>
      <c r="S108" s="79"/>
      <c r="T108" s="79"/>
      <c r="U108" s="79"/>
      <c r="V108" s="79"/>
      <c r="W108" s="79"/>
      <c r="X108" s="79"/>
      <c r="Y108" s="79"/>
      <c r="Z108" s="79"/>
      <c r="AA108" s="79"/>
    </row>
    <row r="109" spans="1:27" x14ac:dyDescent="0.25">
      <c r="A109" s="79"/>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row>
    <row r="110" spans="1:27" x14ac:dyDescent="0.25">
      <c r="A110" s="79"/>
      <c r="B110" s="79"/>
      <c r="C110" s="79"/>
      <c r="D110" s="79"/>
      <c r="E110" s="79"/>
      <c r="F110" s="79"/>
      <c r="G110" s="79"/>
      <c r="H110" s="79"/>
      <c r="I110" s="79"/>
      <c r="J110" s="79"/>
      <c r="K110" s="79"/>
      <c r="L110" s="79"/>
      <c r="M110" s="79"/>
      <c r="N110" s="79"/>
      <c r="O110" s="79"/>
      <c r="P110" s="79"/>
      <c r="Q110" s="79"/>
      <c r="R110" s="79"/>
      <c r="S110" s="79"/>
      <c r="T110" s="79"/>
      <c r="U110" s="79"/>
      <c r="V110" s="79"/>
      <c r="W110" s="79"/>
      <c r="X110" s="79"/>
      <c r="Y110" s="79"/>
      <c r="Z110" s="79"/>
      <c r="AA110" s="79"/>
    </row>
    <row r="111" spans="1:27" x14ac:dyDescent="0.25">
      <c r="A111" s="79"/>
      <c r="B111" s="79"/>
      <c r="C111" s="79"/>
      <c r="D111" s="79"/>
      <c r="E111" s="79"/>
      <c r="F111" s="79"/>
      <c r="G111" s="79"/>
      <c r="H111" s="79"/>
      <c r="I111" s="79"/>
      <c r="J111" s="79"/>
      <c r="K111" s="79"/>
      <c r="L111" s="79"/>
      <c r="M111" s="79"/>
      <c r="N111" s="79"/>
      <c r="O111" s="79"/>
      <c r="P111" s="79"/>
      <c r="Q111" s="79"/>
      <c r="R111" s="79"/>
      <c r="S111" s="79"/>
      <c r="T111" s="79"/>
      <c r="U111" s="79"/>
      <c r="V111" s="79"/>
      <c r="W111" s="79"/>
      <c r="X111" s="79"/>
      <c r="Y111" s="79"/>
      <c r="Z111" s="79"/>
      <c r="AA111" s="79"/>
    </row>
    <row r="112" spans="1:27" x14ac:dyDescent="0.25">
      <c r="A112" s="79"/>
      <c r="B112" s="79"/>
      <c r="C112" s="79"/>
      <c r="D112" s="79"/>
      <c r="E112" s="79"/>
      <c r="F112" s="79"/>
      <c r="G112" s="79"/>
      <c r="H112" s="79"/>
      <c r="I112" s="79"/>
      <c r="J112" s="79"/>
      <c r="K112" s="79"/>
      <c r="L112" s="79"/>
      <c r="M112" s="79"/>
      <c r="N112" s="79"/>
      <c r="O112" s="79"/>
      <c r="P112" s="79"/>
      <c r="Q112" s="79"/>
      <c r="R112" s="79"/>
      <c r="S112" s="79"/>
      <c r="T112" s="79"/>
      <c r="U112" s="79"/>
      <c r="V112" s="79"/>
      <c r="W112" s="79"/>
      <c r="X112" s="79"/>
      <c r="Y112" s="79"/>
      <c r="Z112" s="79"/>
      <c r="AA112" s="79"/>
    </row>
    <row r="113" spans="1:27" x14ac:dyDescent="0.25">
      <c r="A113" s="79"/>
      <c r="B113" s="79"/>
      <c r="C113" s="79"/>
      <c r="D113" s="79"/>
      <c r="E113" s="79"/>
      <c r="F113" s="79"/>
      <c r="G113" s="79"/>
      <c r="H113" s="79"/>
      <c r="I113" s="79"/>
      <c r="J113" s="79"/>
      <c r="K113" s="79"/>
      <c r="L113" s="79"/>
      <c r="M113" s="79"/>
      <c r="N113" s="79"/>
      <c r="O113" s="79"/>
      <c r="P113" s="79"/>
      <c r="Q113" s="79"/>
      <c r="R113" s="79"/>
      <c r="S113" s="79"/>
      <c r="T113" s="79"/>
      <c r="U113" s="79"/>
      <c r="V113" s="79"/>
      <c r="W113" s="79"/>
      <c r="X113" s="79"/>
      <c r="Y113" s="79"/>
      <c r="Z113" s="79"/>
      <c r="AA113" s="79"/>
    </row>
    <row r="114" spans="1:27" x14ac:dyDescent="0.25">
      <c r="A114" s="79"/>
      <c r="B114" s="79"/>
      <c r="C114" s="79"/>
      <c r="D114" s="79"/>
      <c r="E114" s="79"/>
      <c r="F114" s="79"/>
      <c r="G114" s="79"/>
      <c r="H114" s="79"/>
      <c r="I114" s="79"/>
      <c r="J114" s="79"/>
      <c r="K114" s="79"/>
      <c r="L114" s="79"/>
      <c r="M114" s="79"/>
      <c r="N114" s="79"/>
      <c r="O114" s="79"/>
      <c r="P114" s="79"/>
      <c r="Q114" s="79"/>
      <c r="R114" s="79"/>
      <c r="S114" s="79"/>
      <c r="T114" s="79"/>
      <c r="U114" s="79"/>
      <c r="V114" s="79"/>
      <c r="W114" s="79"/>
      <c r="X114" s="79"/>
      <c r="Y114" s="79"/>
      <c r="Z114" s="79"/>
      <c r="AA114" s="79"/>
    </row>
    <row r="115" spans="1:27" x14ac:dyDescent="0.25">
      <c r="A115" s="79"/>
      <c r="B115" s="79"/>
      <c r="C115" s="79"/>
      <c r="D115" s="79"/>
      <c r="E115" s="79"/>
      <c r="F115" s="79"/>
      <c r="G115" s="79"/>
      <c r="H115" s="79"/>
      <c r="I115" s="79"/>
      <c r="J115" s="79"/>
      <c r="K115" s="79"/>
      <c r="L115" s="79"/>
      <c r="M115" s="79"/>
      <c r="N115" s="79"/>
      <c r="O115" s="79"/>
      <c r="P115" s="79"/>
      <c r="Q115" s="79"/>
      <c r="R115" s="79"/>
      <c r="S115" s="79"/>
      <c r="T115" s="79"/>
      <c r="U115" s="79"/>
      <c r="V115" s="79"/>
      <c r="W115" s="79"/>
      <c r="X115" s="79"/>
      <c r="Y115" s="79"/>
      <c r="Z115" s="79"/>
      <c r="AA115" s="79"/>
    </row>
    <row r="116" spans="1:27" x14ac:dyDescent="0.25">
      <c r="A116" s="79"/>
      <c r="B116" s="79"/>
      <c r="C116" s="79"/>
      <c r="D116" s="79"/>
      <c r="E116" s="79"/>
      <c r="F116" s="79"/>
      <c r="G116" s="79"/>
      <c r="H116" s="79"/>
      <c r="I116" s="79"/>
      <c r="J116" s="79"/>
      <c r="K116" s="79"/>
      <c r="L116" s="79"/>
      <c r="M116" s="79"/>
      <c r="N116" s="79"/>
      <c r="O116" s="79"/>
      <c r="P116" s="79"/>
      <c r="Q116" s="79"/>
      <c r="R116" s="79"/>
      <c r="S116" s="79"/>
      <c r="T116" s="79"/>
      <c r="U116" s="79"/>
      <c r="V116" s="79"/>
      <c r="W116" s="79"/>
      <c r="X116" s="79"/>
      <c r="Y116" s="79"/>
      <c r="Z116" s="79"/>
      <c r="AA116" s="79"/>
    </row>
    <row r="117" spans="1:27" x14ac:dyDescent="0.25">
      <c r="A117" s="79"/>
      <c r="B117" s="79"/>
      <c r="C117" s="79"/>
      <c r="D117" s="79"/>
      <c r="E117" s="79"/>
      <c r="F117" s="79"/>
      <c r="G117" s="79"/>
      <c r="H117" s="79"/>
      <c r="I117" s="79"/>
      <c r="J117" s="79"/>
      <c r="K117" s="79"/>
      <c r="L117" s="79"/>
      <c r="M117" s="79"/>
      <c r="N117" s="79"/>
      <c r="O117" s="79"/>
      <c r="P117" s="79"/>
      <c r="Q117" s="79"/>
      <c r="R117" s="79"/>
      <c r="S117" s="79"/>
      <c r="T117" s="79"/>
      <c r="U117" s="79"/>
      <c r="V117" s="79"/>
      <c r="W117" s="79"/>
      <c r="X117" s="79"/>
      <c r="Y117" s="79"/>
      <c r="Z117" s="79"/>
      <c r="AA117" s="79"/>
    </row>
    <row r="118" spans="1:27" x14ac:dyDescent="0.25">
      <c r="A118" s="79"/>
      <c r="B118" s="79"/>
      <c r="C118" s="79"/>
      <c r="D118" s="79"/>
      <c r="E118" s="79"/>
      <c r="F118" s="79"/>
      <c r="G118" s="79"/>
      <c r="H118" s="79"/>
      <c r="I118" s="79"/>
      <c r="J118" s="79"/>
      <c r="K118" s="79"/>
      <c r="L118" s="79"/>
      <c r="M118" s="79"/>
      <c r="N118" s="79"/>
      <c r="O118" s="79"/>
      <c r="P118" s="79"/>
      <c r="Q118" s="79"/>
      <c r="R118" s="79"/>
      <c r="S118" s="79"/>
      <c r="T118" s="79"/>
      <c r="U118" s="79"/>
      <c r="V118" s="79"/>
      <c r="W118" s="79"/>
      <c r="X118" s="79"/>
      <c r="Y118" s="79"/>
      <c r="Z118" s="79"/>
      <c r="AA118" s="79"/>
    </row>
    <row r="119" spans="1:27" x14ac:dyDescent="0.25">
      <c r="A119" s="79"/>
      <c r="B119" s="79"/>
      <c r="C119" s="79"/>
      <c r="D119" s="79"/>
      <c r="E119" s="79"/>
      <c r="F119" s="79"/>
      <c r="G119" s="79"/>
      <c r="H119" s="79"/>
      <c r="I119" s="79"/>
      <c r="J119" s="79"/>
      <c r="K119" s="79"/>
      <c r="L119" s="79"/>
      <c r="M119" s="79"/>
      <c r="N119" s="79"/>
      <c r="O119" s="79"/>
      <c r="P119" s="79"/>
      <c r="Q119" s="79"/>
      <c r="R119" s="79"/>
      <c r="S119" s="79"/>
      <c r="T119" s="79"/>
      <c r="U119" s="79"/>
      <c r="V119" s="79"/>
      <c r="W119" s="79"/>
      <c r="X119" s="79"/>
      <c r="Y119" s="79"/>
      <c r="Z119" s="79"/>
      <c r="AA119" s="79"/>
    </row>
    <row r="120" spans="1:27" x14ac:dyDescent="0.25">
      <c r="A120" s="79"/>
      <c r="B120" s="79"/>
      <c r="C120" s="79"/>
      <c r="D120" s="79"/>
      <c r="E120" s="79"/>
      <c r="F120" s="79"/>
      <c r="G120" s="79"/>
      <c r="H120" s="79"/>
      <c r="I120" s="79"/>
      <c r="J120" s="79"/>
      <c r="K120" s="79"/>
      <c r="L120" s="79"/>
      <c r="M120" s="79"/>
      <c r="N120" s="79"/>
      <c r="O120" s="79"/>
      <c r="P120" s="79"/>
      <c r="Q120" s="79"/>
      <c r="R120" s="79"/>
      <c r="S120" s="79"/>
      <c r="T120" s="79"/>
      <c r="U120" s="79"/>
      <c r="V120" s="79"/>
      <c r="W120" s="79"/>
      <c r="X120" s="79"/>
      <c r="Y120" s="79"/>
      <c r="Z120" s="79"/>
      <c r="AA120" s="79"/>
    </row>
    <row r="121" spans="1:27" x14ac:dyDescent="0.25">
      <c r="A121" s="79"/>
      <c r="B121" s="79"/>
      <c r="C121" s="79"/>
      <c r="D121" s="79"/>
      <c r="E121" s="79"/>
      <c r="F121" s="79"/>
      <c r="G121" s="79"/>
      <c r="H121" s="79"/>
      <c r="I121" s="79"/>
      <c r="J121" s="79"/>
      <c r="K121" s="79"/>
      <c r="L121" s="79"/>
      <c r="M121" s="79"/>
      <c r="N121" s="79"/>
      <c r="O121" s="79"/>
      <c r="P121" s="79"/>
      <c r="Q121" s="79"/>
      <c r="R121" s="79"/>
      <c r="S121" s="79"/>
      <c r="T121" s="79"/>
      <c r="U121" s="79"/>
      <c r="V121" s="79"/>
      <c r="W121" s="79"/>
      <c r="X121" s="79"/>
      <c r="Y121" s="79"/>
      <c r="Z121" s="79"/>
      <c r="AA121" s="79"/>
    </row>
    <row r="122" spans="1:27" x14ac:dyDescent="0.25">
      <c r="A122" s="79"/>
      <c r="B122" s="79"/>
      <c r="C122" s="79"/>
      <c r="D122" s="79"/>
      <c r="E122" s="79"/>
      <c r="F122" s="79"/>
      <c r="G122" s="79"/>
      <c r="H122" s="79"/>
      <c r="I122" s="79"/>
      <c r="J122" s="79"/>
      <c r="K122" s="79"/>
      <c r="L122" s="79"/>
      <c r="M122" s="79"/>
      <c r="N122" s="79"/>
      <c r="O122" s="79"/>
      <c r="P122" s="79"/>
      <c r="Q122" s="79"/>
      <c r="R122" s="79"/>
      <c r="S122" s="79"/>
      <c r="T122" s="79"/>
      <c r="U122" s="79"/>
      <c r="V122" s="79"/>
      <c r="W122" s="79"/>
      <c r="X122" s="79"/>
      <c r="Y122" s="79"/>
      <c r="Z122" s="79"/>
      <c r="AA122" s="79"/>
    </row>
    <row r="123" spans="1:27" x14ac:dyDescent="0.25">
      <c r="A123" s="79"/>
      <c r="B123" s="79"/>
      <c r="C123" s="79"/>
      <c r="D123" s="79"/>
      <c r="E123" s="79"/>
      <c r="F123" s="79"/>
      <c r="G123" s="79"/>
      <c r="H123" s="79"/>
      <c r="I123" s="79"/>
      <c r="J123" s="79"/>
      <c r="K123" s="79"/>
      <c r="L123" s="79"/>
      <c r="M123" s="79"/>
      <c r="N123" s="79"/>
      <c r="O123" s="79"/>
      <c r="P123" s="79"/>
      <c r="Q123" s="79"/>
      <c r="R123" s="79"/>
      <c r="S123" s="79"/>
      <c r="T123" s="79"/>
      <c r="U123" s="79"/>
      <c r="V123" s="79"/>
      <c r="W123" s="79"/>
      <c r="X123" s="79"/>
      <c r="Y123" s="79"/>
      <c r="Z123" s="79"/>
      <c r="AA123" s="79"/>
    </row>
    <row r="124" spans="1:27" x14ac:dyDescent="0.25">
      <c r="A124" s="79"/>
      <c r="B124" s="79"/>
      <c r="C124" s="79"/>
      <c r="D124" s="79"/>
      <c r="E124" s="79"/>
      <c r="F124" s="79"/>
      <c r="G124" s="79"/>
      <c r="H124" s="79"/>
      <c r="I124" s="79"/>
      <c r="J124" s="79"/>
      <c r="K124" s="79"/>
      <c r="L124" s="79"/>
      <c r="M124" s="79"/>
      <c r="N124" s="79"/>
      <c r="O124" s="79"/>
      <c r="P124" s="79"/>
      <c r="Q124" s="79"/>
      <c r="R124" s="79"/>
      <c r="S124" s="79"/>
      <c r="T124" s="79"/>
      <c r="U124" s="79"/>
      <c r="V124" s="79"/>
      <c r="W124" s="79"/>
      <c r="X124" s="79"/>
      <c r="Y124" s="79"/>
      <c r="Z124" s="79"/>
      <c r="AA124" s="79"/>
    </row>
    <row r="125" spans="1:27" x14ac:dyDescent="0.25">
      <c r="A125" s="79"/>
      <c r="B125" s="79"/>
      <c r="C125" s="79"/>
      <c r="D125" s="79"/>
      <c r="E125" s="79"/>
      <c r="F125" s="79"/>
      <c r="G125" s="79"/>
      <c r="H125" s="79"/>
      <c r="I125" s="79"/>
      <c r="J125" s="79"/>
      <c r="K125" s="79"/>
      <c r="L125" s="79"/>
      <c r="M125" s="79"/>
      <c r="N125" s="79"/>
      <c r="O125" s="79"/>
      <c r="P125" s="79"/>
      <c r="Q125" s="79"/>
      <c r="R125" s="79"/>
      <c r="S125" s="79"/>
      <c r="T125" s="79"/>
      <c r="U125" s="79"/>
      <c r="V125" s="79"/>
      <c r="W125" s="79"/>
      <c r="X125" s="79"/>
      <c r="Y125" s="79"/>
      <c r="Z125" s="79"/>
      <c r="AA125" s="79"/>
    </row>
    <row r="126" spans="1:27" x14ac:dyDescent="0.25">
      <c r="A126" s="79"/>
      <c r="B126" s="79"/>
      <c r="C126" s="79"/>
      <c r="D126" s="79"/>
      <c r="E126" s="79"/>
      <c r="F126" s="79"/>
      <c r="G126" s="79"/>
      <c r="H126" s="79"/>
      <c r="I126" s="79"/>
      <c r="J126" s="79"/>
      <c r="K126" s="79"/>
      <c r="L126" s="79"/>
      <c r="M126" s="79"/>
      <c r="N126" s="79"/>
      <c r="O126" s="79"/>
      <c r="P126" s="79"/>
      <c r="Q126" s="79"/>
      <c r="R126" s="79"/>
      <c r="S126" s="79"/>
      <c r="T126" s="79"/>
      <c r="U126" s="79"/>
      <c r="V126" s="79"/>
      <c r="W126" s="79"/>
      <c r="X126" s="79"/>
      <c r="Y126" s="79"/>
      <c r="Z126" s="79"/>
      <c r="AA126" s="79"/>
    </row>
    <row r="127" spans="1:27" x14ac:dyDescent="0.25">
      <c r="A127" s="79"/>
      <c r="B127" s="79"/>
      <c r="C127" s="79"/>
      <c r="D127" s="79"/>
      <c r="E127" s="79"/>
      <c r="F127" s="79"/>
      <c r="G127" s="79"/>
      <c r="H127" s="79"/>
      <c r="I127" s="79"/>
      <c r="J127" s="79"/>
      <c r="K127" s="79"/>
      <c r="L127" s="79"/>
      <c r="M127" s="79"/>
      <c r="N127" s="79"/>
      <c r="O127" s="79"/>
      <c r="P127" s="79"/>
      <c r="Q127" s="79"/>
      <c r="R127" s="79"/>
      <c r="S127" s="79"/>
      <c r="T127" s="79"/>
      <c r="U127" s="79"/>
      <c r="V127" s="79"/>
      <c r="W127" s="79"/>
      <c r="X127" s="79"/>
      <c r="Y127" s="79"/>
      <c r="Z127" s="79"/>
      <c r="AA127" s="79"/>
    </row>
    <row r="128" spans="1:27" x14ac:dyDescent="0.25">
      <c r="A128" s="79"/>
      <c r="B128" s="79"/>
      <c r="C128" s="79"/>
      <c r="D128" s="79"/>
      <c r="E128" s="79"/>
      <c r="F128" s="79"/>
      <c r="G128" s="79"/>
      <c r="H128" s="79"/>
      <c r="I128" s="79"/>
      <c r="J128" s="79"/>
      <c r="K128" s="79"/>
      <c r="L128" s="79"/>
      <c r="M128" s="79"/>
      <c r="N128" s="79"/>
      <c r="O128" s="79"/>
      <c r="P128" s="79"/>
      <c r="Q128" s="79"/>
      <c r="R128" s="79"/>
      <c r="S128" s="79"/>
      <c r="T128" s="79"/>
      <c r="U128" s="79"/>
      <c r="V128" s="79"/>
      <c r="W128" s="79"/>
      <c r="X128" s="79"/>
      <c r="Y128" s="79"/>
      <c r="Z128" s="79"/>
      <c r="AA128" s="79"/>
    </row>
    <row r="129" spans="1:27" x14ac:dyDescent="0.25">
      <c r="A129" s="79"/>
      <c r="B129" s="79"/>
      <c r="C129" s="79"/>
      <c r="D129" s="79"/>
      <c r="E129" s="79"/>
      <c r="F129" s="79"/>
      <c r="G129" s="79"/>
      <c r="H129" s="79"/>
      <c r="I129" s="79"/>
      <c r="J129" s="79"/>
      <c r="K129" s="79"/>
      <c r="L129" s="79"/>
      <c r="M129" s="79"/>
      <c r="N129" s="79"/>
      <c r="O129" s="79"/>
      <c r="P129" s="79"/>
      <c r="Q129" s="79"/>
      <c r="R129" s="79"/>
      <c r="S129" s="79"/>
      <c r="T129" s="79"/>
      <c r="U129" s="79"/>
      <c r="V129" s="79"/>
      <c r="W129" s="79"/>
      <c r="X129" s="79"/>
      <c r="Y129" s="79"/>
      <c r="Z129" s="79"/>
      <c r="AA129" s="79"/>
    </row>
    <row r="130" spans="1:27" x14ac:dyDescent="0.25">
      <c r="A130" s="79"/>
      <c r="B130" s="79"/>
      <c r="C130" s="79"/>
      <c r="D130" s="79"/>
      <c r="E130" s="79"/>
      <c r="F130" s="79"/>
      <c r="G130" s="79"/>
      <c r="H130" s="79"/>
      <c r="I130" s="79"/>
      <c r="J130" s="79"/>
      <c r="K130" s="79"/>
      <c r="L130" s="79"/>
      <c r="M130" s="79"/>
      <c r="N130" s="79"/>
      <c r="O130" s="79"/>
      <c r="P130" s="79"/>
      <c r="Q130" s="79"/>
      <c r="R130" s="79"/>
      <c r="S130" s="79"/>
      <c r="T130" s="79"/>
      <c r="U130" s="79"/>
      <c r="V130" s="79"/>
      <c r="W130" s="79"/>
      <c r="X130" s="79"/>
      <c r="Y130" s="79"/>
      <c r="Z130" s="79"/>
      <c r="AA130" s="79"/>
    </row>
    <row r="131" spans="1:27" x14ac:dyDescent="0.25">
      <c r="A131" s="79"/>
      <c r="B131" s="79"/>
      <c r="C131" s="79"/>
      <c r="D131" s="79"/>
      <c r="E131" s="79"/>
      <c r="F131" s="79"/>
      <c r="G131" s="79"/>
      <c r="H131" s="79"/>
      <c r="I131" s="79"/>
      <c r="J131" s="79"/>
      <c r="K131" s="79"/>
      <c r="L131" s="79"/>
      <c r="M131" s="79"/>
      <c r="N131" s="79"/>
      <c r="O131" s="79"/>
      <c r="P131" s="79"/>
      <c r="Q131" s="79"/>
      <c r="R131" s="79"/>
      <c r="S131" s="79"/>
      <c r="T131" s="79"/>
      <c r="U131" s="79"/>
      <c r="V131" s="79"/>
      <c r="W131" s="79"/>
      <c r="X131" s="79"/>
      <c r="Y131" s="79"/>
      <c r="Z131" s="79"/>
      <c r="AA131" s="79"/>
    </row>
    <row r="132" spans="1:27" x14ac:dyDescent="0.25">
      <c r="A132" s="79"/>
      <c r="B132" s="79"/>
      <c r="C132" s="79"/>
      <c r="D132" s="79"/>
      <c r="E132" s="79"/>
      <c r="F132" s="79"/>
      <c r="G132" s="79"/>
      <c r="H132" s="79"/>
      <c r="I132" s="79"/>
      <c r="J132" s="79"/>
      <c r="K132" s="79"/>
      <c r="L132" s="79"/>
      <c r="M132" s="79"/>
      <c r="N132" s="79"/>
      <c r="O132" s="79"/>
      <c r="P132" s="79"/>
      <c r="Q132" s="79"/>
      <c r="R132" s="79"/>
      <c r="S132" s="79"/>
      <c r="T132" s="79"/>
      <c r="U132" s="79"/>
      <c r="V132" s="79"/>
      <c r="W132" s="79"/>
      <c r="X132" s="79"/>
      <c r="Y132" s="79"/>
      <c r="Z132" s="79"/>
      <c r="AA132" s="79"/>
    </row>
    <row r="133" spans="1:27" x14ac:dyDescent="0.25">
      <c r="A133" s="79"/>
      <c r="B133" s="79"/>
      <c r="C133" s="79"/>
      <c r="D133" s="79"/>
      <c r="E133" s="79"/>
      <c r="F133" s="79"/>
      <c r="G133" s="79"/>
      <c r="H133" s="79"/>
      <c r="I133" s="79"/>
      <c r="J133" s="79"/>
      <c r="K133" s="79"/>
      <c r="L133" s="79"/>
      <c r="M133" s="79"/>
      <c r="N133" s="79"/>
      <c r="O133" s="79"/>
      <c r="P133" s="79"/>
      <c r="Q133" s="79"/>
      <c r="R133" s="79"/>
      <c r="S133" s="79"/>
      <c r="T133" s="79"/>
      <c r="U133" s="79"/>
      <c r="V133" s="79"/>
      <c r="W133" s="79"/>
      <c r="X133" s="79"/>
      <c r="Y133" s="79"/>
      <c r="Z133" s="79"/>
      <c r="AA133" s="79"/>
    </row>
    <row r="134" spans="1:27" x14ac:dyDescent="0.25">
      <c r="A134" s="79"/>
      <c r="B134" s="79"/>
      <c r="C134" s="79"/>
      <c r="D134" s="79"/>
      <c r="E134" s="79"/>
      <c r="F134" s="79"/>
      <c r="G134" s="79"/>
      <c r="H134" s="79"/>
      <c r="I134" s="79"/>
      <c r="J134" s="79"/>
      <c r="K134" s="79"/>
      <c r="L134" s="79"/>
      <c r="M134" s="79"/>
      <c r="N134" s="79"/>
      <c r="O134" s="79"/>
      <c r="P134" s="79"/>
      <c r="Q134" s="79"/>
      <c r="R134" s="79"/>
      <c r="S134" s="79"/>
      <c r="T134" s="79"/>
      <c r="U134" s="79"/>
      <c r="V134" s="79"/>
      <c r="W134" s="79"/>
      <c r="X134" s="79"/>
      <c r="Y134" s="79"/>
      <c r="Z134" s="79"/>
      <c r="AA134" s="79"/>
    </row>
    <row r="135" spans="1:27" x14ac:dyDescent="0.25">
      <c r="A135" s="79"/>
      <c r="B135" s="79"/>
      <c r="C135" s="79"/>
      <c r="D135" s="79"/>
      <c r="E135" s="79"/>
      <c r="F135" s="79"/>
      <c r="G135" s="79"/>
      <c r="H135" s="79"/>
      <c r="I135" s="79"/>
      <c r="J135" s="79"/>
      <c r="K135" s="79"/>
      <c r="L135" s="79"/>
      <c r="M135" s="79"/>
      <c r="N135" s="79"/>
      <c r="O135" s="79"/>
      <c r="P135" s="79"/>
      <c r="Q135" s="79"/>
      <c r="R135" s="79"/>
      <c r="S135" s="79"/>
      <c r="T135" s="79"/>
      <c r="U135" s="79"/>
      <c r="V135" s="79"/>
      <c r="W135" s="79"/>
      <c r="X135" s="79"/>
      <c r="Y135" s="79"/>
      <c r="Z135" s="79"/>
      <c r="AA135" s="79"/>
    </row>
    <row r="136" spans="1:27" x14ac:dyDescent="0.25">
      <c r="A136" s="79"/>
      <c r="B136" s="79"/>
      <c r="C136" s="79"/>
      <c r="D136" s="79"/>
      <c r="E136" s="79"/>
      <c r="F136" s="79"/>
      <c r="G136" s="79"/>
      <c r="H136" s="79"/>
      <c r="I136" s="79"/>
      <c r="J136" s="79"/>
      <c r="K136" s="79"/>
      <c r="L136" s="79"/>
      <c r="M136" s="79"/>
      <c r="N136" s="79"/>
      <c r="O136" s="79"/>
      <c r="P136" s="79"/>
      <c r="Q136" s="79"/>
      <c r="R136" s="79"/>
      <c r="S136" s="79"/>
      <c r="T136" s="79"/>
      <c r="U136" s="79"/>
      <c r="V136" s="79"/>
      <c r="W136" s="79"/>
      <c r="X136" s="79"/>
      <c r="Y136" s="79"/>
      <c r="Z136" s="79"/>
      <c r="AA136" s="79"/>
    </row>
    <row r="137" spans="1:27" x14ac:dyDescent="0.25">
      <c r="A137" s="79"/>
      <c r="B137" s="79"/>
      <c r="C137" s="79"/>
      <c r="D137" s="79"/>
      <c r="E137" s="79"/>
      <c r="F137" s="79"/>
      <c r="G137" s="79"/>
      <c r="H137" s="79"/>
      <c r="I137" s="79"/>
      <c r="J137" s="79"/>
      <c r="K137" s="79"/>
      <c r="L137" s="79"/>
      <c r="M137" s="79"/>
      <c r="N137" s="79"/>
      <c r="O137" s="79"/>
      <c r="P137" s="79"/>
      <c r="Q137" s="79"/>
      <c r="R137" s="79"/>
      <c r="S137" s="79"/>
      <c r="T137" s="79"/>
      <c r="U137" s="79"/>
      <c r="V137" s="79"/>
      <c r="W137" s="79"/>
      <c r="X137" s="79"/>
      <c r="Y137" s="79"/>
      <c r="Z137" s="79"/>
      <c r="AA137" s="79"/>
    </row>
    <row r="138" spans="1:27" x14ac:dyDescent="0.25">
      <c r="A138" s="79"/>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row>
    <row r="139" spans="1:27" x14ac:dyDescent="0.25">
      <c r="A139" s="79"/>
      <c r="B139" s="79"/>
      <c r="C139" s="79"/>
      <c r="D139" s="79"/>
      <c r="E139" s="79"/>
      <c r="F139" s="79"/>
      <c r="G139" s="79"/>
      <c r="H139" s="79"/>
      <c r="I139" s="79"/>
      <c r="J139" s="79"/>
      <c r="K139" s="79"/>
      <c r="L139" s="79"/>
      <c r="M139" s="79"/>
      <c r="N139" s="79"/>
      <c r="O139" s="79"/>
      <c r="P139" s="79"/>
      <c r="Q139" s="79"/>
      <c r="R139" s="79"/>
      <c r="S139" s="79"/>
      <c r="T139" s="79"/>
      <c r="U139" s="79"/>
      <c r="V139" s="79"/>
      <c r="W139" s="79"/>
      <c r="X139" s="79"/>
      <c r="Y139" s="79"/>
      <c r="Z139" s="79"/>
      <c r="AA139" s="79"/>
    </row>
    <row r="140" spans="1:27" x14ac:dyDescent="0.25">
      <c r="A140" s="79"/>
      <c r="B140" s="79"/>
      <c r="C140" s="79"/>
      <c r="D140" s="79"/>
      <c r="E140" s="79"/>
      <c r="F140" s="79"/>
      <c r="G140" s="79"/>
      <c r="H140" s="79"/>
      <c r="I140" s="79"/>
      <c r="J140" s="79"/>
      <c r="K140" s="79"/>
      <c r="L140" s="79"/>
      <c r="M140" s="79"/>
      <c r="N140" s="79"/>
      <c r="O140" s="79"/>
      <c r="P140" s="79"/>
      <c r="Q140" s="79"/>
      <c r="R140" s="79"/>
      <c r="S140" s="79"/>
      <c r="T140" s="79"/>
      <c r="U140" s="79"/>
      <c r="V140" s="79"/>
      <c r="W140" s="79"/>
      <c r="X140" s="79"/>
      <c r="Y140" s="79"/>
      <c r="Z140" s="79"/>
      <c r="AA140" s="79"/>
    </row>
    <row r="141" spans="1:27" x14ac:dyDescent="0.25">
      <c r="A141" s="79"/>
      <c r="B141" s="79"/>
      <c r="C141" s="79"/>
      <c r="D141" s="79"/>
      <c r="E141" s="79"/>
      <c r="F141" s="79"/>
      <c r="G141" s="79"/>
      <c r="H141" s="79"/>
      <c r="I141" s="79"/>
      <c r="J141" s="79"/>
      <c r="K141" s="79"/>
      <c r="L141" s="79"/>
      <c r="M141" s="79"/>
      <c r="N141" s="79"/>
      <c r="O141" s="79"/>
      <c r="P141" s="79"/>
      <c r="Q141" s="79"/>
      <c r="R141" s="79"/>
      <c r="S141" s="79"/>
      <c r="T141" s="79"/>
      <c r="U141" s="79"/>
      <c r="V141" s="79"/>
      <c r="W141" s="79"/>
      <c r="X141" s="79"/>
      <c r="Y141" s="79"/>
      <c r="Z141" s="79"/>
      <c r="AA141" s="79"/>
    </row>
    <row r="142" spans="1:27" x14ac:dyDescent="0.25">
      <c r="A142" s="79"/>
      <c r="B142" s="79"/>
      <c r="C142" s="79"/>
      <c r="D142" s="79"/>
      <c r="E142" s="79"/>
      <c r="F142" s="79"/>
      <c r="G142" s="79"/>
      <c r="H142" s="79"/>
      <c r="I142" s="79"/>
      <c r="J142" s="79"/>
      <c r="K142" s="79"/>
      <c r="L142" s="79"/>
      <c r="M142" s="79"/>
      <c r="N142" s="79"/>
      <c r="O142" s="79"/>
      <c r="P142" s="79"/>
      <c r="Q142" s="79"/>
      <c r="R142" s="79"/>
      <c r="S142" s="79"/>
      <c r="T142" s="79"/>
      <c r="U142" s="79"/>
      <c r="V142" s="79"/>
      <c r="W142" s="79"/>
      <c r="X142" s="79"/>
      <c r="Y142" s="79"/>
      <c r="Z142" s="79"/>
      <c r="AA142" s="79"/>
    </row>
    <row r="143" spans="1:27" x14ac:dyDescent="0.25">
      <c r="A143" s="79"/>
      <c r="B143" s="79"/>
      <c r="C143" s="79"/>
      <c r="D143" s="79"/>
      <c r="E143" s="79"/>
      <c r="F143" s="79"/>
      <c r="G143" s="79"/>
      <c r="H143" s="79"/>
      <c r="I143" s="79"/>
      <c r="J143" s="79"/>
      <c r="K143" s="79"/>
      <c r="L143" s="79"/>
      <c r="M143" s="79"/>
      <c r="N143" s="79"/>
      <c r="O143" s="79"/>
      <c r="P143" s="79"/>
      <c r="Q143" s="79"/>
      <c r="R143" s="79"/>
      <c r="S143" s="79"/>
      <c r="T143" s="79"/>
      <c r="U143" s="79"/>
      <c r="V143" s="79"/>
      <c r="W143" s="79"/>
      <c r="X143" s="79"/>
      <c r="Y143" s="79"/>
      <c r="Z143" s="79"/>
      <c r="AA143" s="79"/>
    </row>
    <row r="144" spans="1:27" x14ac:dyDescent="0.25">
      <c r="A144" s="79"/>
      <c r="B144" s="79"/>
      <c r="C144" s="79"/>
      <c r="D144" s="79"/>
      <c r="E144" s="79"/>
      <c r="F144" s="79"/>
      <c r="G144" s="79"/>
      <c r="H144" s="79"/>
      <c r="I144" s="79"/>
      <c r="J144" s="79"/>
      <c r="K144" s="79"/>
      <c r="L144" s="79"/>
      <c r="M144" s="79"/>
      <c r="N144" s="79"/>
      <c r="O144" s="79"/>
      <c r="P144" s="79"/>
      <c r="Q144" s="79"/>
      <c r="R144" s="79"/>
      <c r="S144" s="79"/>
      <c r="T144" s="79"/>
      <c r="U144" s="79"/>
      <c r="V144" s="79"/>
      <c r="W144" s="79"/>
      <c r="X144" s="79"/>
      <c r="Y144" s="79"/>
      <c r="Z144" s="79"/>
      <c r="AA144" s="79"/>
    </row>
    <row r="145" spans="1:27" x14ac:dyDescent="0.25">
      <c r="A145" s="79"/>
      <c r="B145" s="79"/>
      <c r="C145" s="79"/>
      <c r="D145" s="79"/>
      <c r="E145" s="79"/>
      <c r="F145" s="79"/>
      <c r="G145" s="79"/>
      <c r="H145" s="79"/>
      <c r="I145" s="79"/>
      <c r="J145" s="79"/>
      <c r="K145" s="79"/>
      <c r="L145" s="79"/>
      <c r="M145" s="79"/>
      <c r="N145" s="79"/>
      <c r="O145" s="79"/>
      <c r="P145" s="79"/>
      <c r="Q145" s="79"/>
      <c r="R145" s="79"/>
      <c r="S145" s="79"/>
      <c r="T145" s="79"/>
      <c r="U145" s="79"/>
      <c r="V145" s="79"/>
      <c r="W145" s="79"/>
      <c r="X145" s="79"/>
      <c r="Y145" s="79"/>
      <c r="Z145" s="79"/>
      <c r="AA145" s="79"/>
    </row>
    <row r="146" spans="1:27" x14ac:dyDescent="0.25">
      <c r="A146" s="79"/>
      <c r="B146" s="79"/>
      <c r="C146" s="79"/>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row>
    <row r="147" spans="1:27" x14ac:dyDescent="0.25">
      <c r="A147" s="79"/>
      <c r="B147" s="79"/>
      <c r="C147" s="79"/>
      <c r="D147" s="79"/>
      <c r="E147" s="79"/>
      <c r="F147" s="79"/>
      <c r="G147" s="79"/>
      <c r="H147" s="79"/>
      <c r="I147" s="79"/>
      <c r="J147" s="79"/>
      <c r="K147" s="79"/>
      <c r="L147" s="79"/>
      <c r="M147" s="79"/>
      <c r="N147" s="79"/>
      <c r="O147" s="79"/>
      <c r="P147" s="79"/>
      <c r="Q147" s="79"/>
      <c r="R147" s="79"/>
      <c r="S147" s="79"/>
      <c r="T147" s="79"/>
      <c r="U147" s="79"/>
      <c r="V147" s="79"/>
      <c r="W147" s="79"/>
      <c r="X147" s="79"/>
      <c r="Y147" s="79"/>
      <c r="Z147" s="79"/>
      <c r="AA147" s="79"/>
    </row>
    <row r="148" spans="1:27" x14ac:dyDescent="0.25">
      <c r="A148" s="79"/>
      <c r="B148" s="79"/>
      <c r="C148" s="79"/>
      <c r="D148" s="79"/>
      <c r="E148" s="79"/>
      <c r="F148" s="79"/>
      <c r="G148" s="79"/>
      <c r="H148" s="79"/>
      <c r="I148" s="79"/>
      <c r="J148" s="79"/>
      <c r="K148" s="79"/>
      <c r="L148" s="79"/>
      <c r="M148" s="79"/>
      <c r="N148" s="79"/>
      <c r="O148" s="79"/>
      <c r="P148" s="79"/>
      <c r="Q148" s="79"/>
      <c r="R148" s="79"/>
      <c r="S148" s="79"/>
      <c r="T148" s="79"/>
      <c r="U148" s="79"/>
      <c r="V148" s="79"/>
      <c r="W148" s="79"/>
      <c r="X148" s="79"/>
      <c r="Y148" s="79"/>
      <c r="Z148" s="79"/>
      <c r="AA148" s="79"/>
    </row>
    <row r="149" spans="1:27" x14ac:dyDescent="0.25">
      <c r="A149" s="79"/>
      <c r="B149" s="79"/>
      <c r="C149" s="79"/>
      <c r="D149" s="79"/>
      <c r="E149" s="79"/>
      <c r="F149" s="79"/>
      <c r="G149" s="79"/>
      <c r="H149" s="79"/>
      <c r="I149" s="79"/>
      <c r="J149" s="79"/>
      <c r="K149" s="79"/>
      <c r="L149" s="79"/>
      <c r="M149" s="79"/>
      <c r="N149" s="79"/>
      <c r="O149" s="79"/>
      <c r="P149" s="79"/>
      <c r="Q149" s="79"/>
      <c r="R149" s="79"/>
      <c r="S149" s="79"/>
      <c r="T149" s="79"/>
      <c r="U149" s="79"/>
      <c r="V149" s="79"/>
      <c r="W149" s="79"/>
      <c r="X149" s="79"/>
      <c r="Y149" s="79"/>
      <c r="Z149" s="79"/>
      <c r="AA149" s="79"/>
    </row>
    <row r="150" spans="1:27" x14ac:dyDescent="0.25">
      <c r="A150" s="79"/>
      <c r="B150" s="79"/>
      <c r="C150" s="79"/>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row>
    <row r="151" spans="1:27" x14ac:dyDescent="0.25">
      <c r="A151" s="79"/>
      <c r="B151" s="79"/>
      <c r="C151" s="79"/>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row>
    <row r="152" spans="1:27" x14ac:dyDescent="0.25">
      <c r="A152" s="79"/>
      <c r="B152" s="79"/>
      <c r="C152" s="79"/>
      <c r="D152" s="79"/>
      <c r="E152" s="79"/>
      <c r="F152" s="79"/>
      <c r="G152" s="79"/>
      <c r="H152" s="79"/>
      <c r="I152" s="79"/>
      <c r="J152" s="79"/>
      <c r="K152" s="79"/>
      <c r="L152" s="79"/>
      <c r="M152" s="79"/>
      <c r="N152" s="79"/>
      <c r="O152" s="79"/>
      <c r="P152" s="79"/>
      <c r="Q152" s="79"/>
      <c r="R152" s="79"/>
      <c r="S152" s="79"/>
      <c r="T152" s="79"/>
      <c r="U152" s="79"/>
      <c r="V152" s="79"/>
      <c r="W152" s="79"/>
      <c r="X152" s="79"/>
      <c r="Y152" s="79"/>
      <c r="Z152" s="79"/>
      <c r="AA152" s="79"/>
    </row>
    <row r="153" spans="1:27" x14ac:dyDescent="0.25">
      <c r="A153" s="79"/>
      <c r="B153" s="79"/>
      <c r="C153" s="79"/>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row>
    <row r="154" spans="1:27" x14ac:dyDescent="0.25">
      <c r="A154" s="79"/>
      <c r="B154" s="79"/>
      <c r="C154" s="79"/>
      <c r="D154" s="79"/>
      <c r="E154" s="79"/>
      <c r="F154" s="79"/>
      <c r="G154" s="79"/>
      <c r="H154" s="79"/>
      <c r="I154" s="79"/>
      <c r="J154" s="79"/>
      <c r="K154" s="79"/>
      <c r="L154" s="79"/>
      <c r="M154" s="79"/>
      <c r="N154" s="79"/>
      <c r="O154" s="79"/>
      <c r="P154" s="79"/>
      <c r="Q154" s="79"/>
      <c r="R154" s="79"/>
      <c r="S154" s="79"/>
      <c r="T154" s="79"/>
      <c r="U154" s="79"/>
      <c r="V154" s="79"/>
      <c r="W154" s="79"/>
      <c r="X154" s="79"/>
      <c r="Y154" s="79"/>
      <c r="Z154" s="79"/>
      <c r="AA154" s="79"/>
    </row>
    <row r="155" spans="1:27" x14ac:dyDescent="0.25">
      <c r="A155" s="79"/>
      <c r="B155" s="79"/>
      <c r="C155" s="79"/>
      <c r="D155" s="79"/>
      <c r="E155" s="79"/>
      <c r="F155" s="79"/>
      <c r="G155" s="79"/>
      <c r="H155" s="79"/>
      <c r="I155" s="79"/>
      <c r="J155" s="79"/>
      <c r="K155" s="79"/>
      <c r="L155" s="79"/>
      <c r="M155" s="79"/>
      <c r="N155" s="79"/>
      <c r="O155" s="79"/>
      <c r="P155" s="79"/>
      <c r="Q155" s="79"/>
      <c r="R155" s="79"/>
      <c r="S155" s="79"/>
      <c r="T155" s="79"/>
      <c r="U155" s="79"/>
      <c r="V155" s="79"/>
      <c r="W155" s="79"/>
      <c r="X155" s="79"/>
      <c r="Y155" s="79"/>
      <c r="Z155" s="79"/>
      <c r="AA155" s="79"/>
    </row>
    <row r="156" spans="1:27" x14ac:dyDescent="0.25">
      <c r="A156" s="79"/>
      <c r="B156" s="79"/>
      <c r="C156" s="79"/>
      <c r="D156" s="79"/>
      <c r="E156" s="79"/>
      <c r="F156" s="79"/>
      <c r="G156" s="79"/>
      <c r="H156" s="79"/>
      <c r="I156" s="79"/>
      <c r="J156" s="79"/>
      <c r="K156" s="79"/>
      <c r="L156" s="79"/>
      <c r="M156" s="79"/>
      <c r="N156" s="79"/>
      <c r="O156" s="79"/>
      <c r="P156" s="79"/>
      <c r="Q156" s="79"/>
      <c r="R156" s="79"/>
      <c r="S156" s="79"/>
      <c r="T156" s="79"/>
      <c r="U156" s="79"/>
      <c r="V156" s="79"/>
      <c r="W156" s="79"/>
      <c r="X156" s="79"/>
      <c r="Y156" s="79"/>
      <c r="Z156" s="79"/>
      <c r="AA156" s="79"/>
    </row>
    <row r="157" spans="1:27" x14ac:dyDescent="0.25">
      <c r="A157" s="79"/>
      <c r="B157" s="79"/>
      <c r="C157" s="79"/>
      <c r="D157" s="79"/>
      <c r="E157" s="79"/>
      <c r="F157" s="79"/>
      <c r="G157" s="79"/>
      <c r="H157" s="79"/>
      <c r="I157" s="79"/>
      <c r="J157" s="79"/>
      <c r="K157" s="79"/>
      <c r="L157" s="79"/>
      <c r="M157" s="79"/>
      <c r="N157" s="79"/>
      <c r="O157" s="79"/>
      <c r="P157" s="79"/>
      <c r="Q157" s="79"/>
      <c r="R157" s="79"/>
      <c r="S157" s="79"/>
      <c r="T157" s="79"/>
      <c r="U157" s="79"/>
      <c r="V157" s="79"/>
      <c r="W157" s="79"/>
      <c r="X157" s="79"/>
      <c r="Y157" s="79"/>
      <c r="Z157" s="79"/>
      <c r="AA157" s="79"/>
    </row>
    <row r="158" spans="1:27" x14ac:dyDescent="0.25">
      <c r="A158" s="79"/>
      <c r="B158" s="79"/>
      <c r="C158" s="79"/>
      <c r="D158" s="79"/>
      <c r="E158" s="79"/>
      <c r="F158" s="79"/>
      <c r="G158" s="79"/>
      <c r="H158" s="79"/>
      <c r="I158" s="79"/>
      <c r="J158" s="79"/>
      <c r="K158" s="79"/>
      <c r="L158" s="79"/>
      <c r="M158" s="79"/>
      <c r="N158" s="79"/>
      <c r="O158" s="79"/>
      <c r="P158" s="79"/>
      <c r="Q158" s="79"/>
      <c r="R158" s="79"/>
      <c r="S158" s="79"/>
      <c r="T158" s="79"/>
      <c r="U158" s="79"/>
      <c r="V158" s="79"/>
      <c r="W158" s="79"/>
      <c r="X158" s="79"/>
      <c r="Y158" s="79"/>
      <c r="Z158" s="79"/>
      <c r="AA158" s="79"/>
    </row>
    <row r="159" spans="1:27" x14ac:dyDescent="0.25">
      <c r="A159" s="79"/>
      <c r="B159" s="79"/>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row>
    <row r="160" spans="1:27" x14ac:dyDescent="0.25">
      <c r="A160" s="79"/>
      <c r="B160" s="79"/>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row>
    <row r="161" spans="1:27" x14ac:dyDescent="0.25">
      <c r="A161" s="79"/>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row>
    <row r="162" spans="1:27" x14ac:dyDescent="0.25">
      <c r="A162" s="79"/>
      <c r="B162" s="79"/>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row>
    <row r="163" spans="1:27" x14ac:dyDescent="0.25">
      <c r="A163" s="79"/>
      <c r="B163" s="79"/>
      <c r="C163" s="79"/>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row>
    <row r="164" spans="1:27" x14ac:dyDescent="0.25">
      <c r="A164" s="79"/>
      <c r="B164" s="79"/>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row>
    <row r="165" spans="1:27" x14ac:dyDescent="0.25">
      <c r="A165" s="79"/>
      <c r="B165" s="79"/>
      <c r="C165" s="79"/>
      <c r="D165" s="79"/>
      <c r="E165" s="79"/>
      <c r="F165" s="79"/>
      <c r="G165" s="79"/>
      <c r="H165" s="79"/>
      <c r="I165" s="79"/>
      <c r="J165" s="79"/>
      <c r="K165" s="79"/>
      <c r="L165" s="79"/>
      <c r="M165" s="79"/>
      <c r="N165" s="79"/>
      <c r="O165" s="79"/>
      <c r="P165" s="79"/>
      <c r="Q165" s="79"/>
      <c r="R165" s="79"/>
      <c r="S165" s="79"/>
      <c r="T165" s="79"/>
      <c r="U165" s="79"/>
      <c r="V165" s="79"/>
      <c r="W165" s="79"/>
      <c r="X165" s="79"/>
      <c r="Y165" s="79"/>
      <c r="Z165" s="79"/>
      <c r="AA165" s="79"/>
    </row>
    <row r="166" spans="1:27" x14ac:dyDescent="0.25">
      <c r="A166" s="79"/>
      <c r="B166" s="79"/>
      <c r="C166" s="79"/>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row>
    <row r="167" spans="1:27" x14ac:dyDescent="0.25">
      <c r="A167" s="79"/>
      <c r="B167" s="79"/>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row>
    <row r="168" spans="1:27" x14ac:dyDescent="0.25">
      <c r="A168" s="79"/>
      <c r="B168" s="79"/>
      <c r="C168" s="79"/>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row>
    <row r="169" spans="1:27" x14ac:dyDescent="0.25">
      <c r="A169" s="79"/>
      <c r="B169" s="79"/>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row>
    <row r="170" spans="1:27" x14ac:dyDescent="0.25">
      <c r="A170" s="79"/>
      <c r="B170" s="79"/>
      <c r="C170" s="79"/>
      <c r="D170" s="79"/>
      <c r="E170" s="79"/>
      <c r="F170" s="79"/>
      <c r="G170" s="79"/>
      <c r="H170" s="79"/>
      <c r="I170" s="79"/>
      <c r="J170" s="79"/>
      <c r="K170" s="79"/>
      <c r="L170" s="79"/>
      <c r="M170" s="79"/>
      <c r="N170" s="79"/>
      <c r="O170" s="79"/>
      <c r="P170" s="79"/>
      <c r="Q170" s="79"/>
      <c r="R170" s="79"/>
      <c r="S170" s="79"/>
      <c r="T170" s="79"/>
      <c r="U170" s="79"/>
      <c r="V170" s="79"/>
      <c r="W170" s="79"/>
      <c r="X170" s="79"/>
      <c r="Y170" s="79"/>
      <c r="Z170" s="79"/>
      <c r="AA170" s="79"/>
    </row>
    <row r="171" spans="1:27" x14ac:dyDescent="0.25">
      <c r="A171" s="79"/>
      <c r="B171" s="79"/>
      <c r="C171" s="79"/>
      <c r="D171" s="79"/>
      <c r="E171" s="79"/>
      <c r="F171" s="79"/>
      <c r="G171" s="79"/>
      <c r="H171" s="79"/>
      <c r="I171" s="79"/>
      <c r="J171" s="79"/>
      <c r="K171" s="79"/>
      <c r="L171" s="79"/>
      <c r="M171" s="79"/>
      <c r="N171" s="79"/>
      <c r="O171" s="79"/>
      <c r="P171" s="79"/>
      <c r="Q171" s="79"/>
      <c r="R171" s="79"/>
      <c r="S171" s="79"/>
      <c r="T171" s="79"/>
      <c r="U171" s="79"/>
      <c r="V171" s="79"/>
      <c r="W171" s="79"/>
      <c r="X171" s="79"/>
      <c r="Y171" s="79"/>
      <c r="Z171" s="79"/>
      <c r="AA171" s="79"/>
    </row>
    <row r="172" spans="1:27" x14ac:dyDescent="0.25">
      <c r="A172" s="79"/>
      <c r="B172" s="79"/>
      <c r="C172" s="79"/>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row>
    <row r="173" spans="1:27" x14ac:dyDescent="0.25">
      <c r="A173" s="79"/>
      <c r="B173" s="79"/>
      <c r="C173" s="79"/>
      <c r="D173" s="79"/>
      <c r="E173" s="79"/>
      <c r="F173" s="79"/>
      <c r="G173" s="79"/>
      <c r="H173" s="79"/>
      <c r="I173" s="79"/>
      <c r="J173" s="79"/>
      <c r="K173" s="79"/>
      <c r="L173" s="79"/>
      <c r="M173" s="79"/>
      <c r="N173" s="79"/>
      <c r="O173" s="79"/>
      <c r="P173" s="79"/>
      <c r="Q173" s="79"/>
      <c r="R173" s="79"/>
      <c r="S173" s="79"/>
      <c r="T173" s="79"/>
      <c r="U173" s="79"/>
      <c r="V173" s="79"/>
      <c r="W173" s="79"/>
      <c r="X173" s="79"/>
      <c r="Y173" s="79"/>
      <c r="Z173" s="79"/>
      <c r="AA173" s="79"/>
    </row>
    <row r="174" spans="1:27" x14ac:dyDescent="0.25">
      <c r="A174" s="79"/>
      <c r="B174" s="79"/>
      <c r="C174" s="79"/>
      <c r="D174" s="79"/>
      <c r="E174" s="79"/>
      <c r="F174" s="79"/>
      <c r="G174" s="79"/>
      <c r="H174" s="79"/>
      <c r="I174" s="79"/>
      <c r="J174" s="79"/>
      <c r="K174" s="79"/>
      <c r="L174" s="79"/>
      <c r="M174" s="79"/>
      <c r="N174" s="79"/>
      <c r="O174" s="79"/>
      <c r="P174" s="79"/>
      <c r="Q174" s="79"/>
      <c r="R174" s="79"/>
      <c r="S174" s="79"/>
      <c r="T174" s="79"/>
      <c r="U174" s="79"/>
      <c r="V174" s="79"/>
      <c r="W174" s="79"/>
      <c r="X174" s="79"/>
      <c r="Y174" s="79"/>
      <c r="Z174" s="79"/>
      <c r="AA174" s="79"/>
    </row>
    <row r="175" spans="1:27" x14ac:dyDescent="0.25">
      <c r="A175" s="79"/>
      <c r="B175" s="79"/>
      <c r="C175" s="79"/>
      <c r="D175" s="79"/>
      <c r="E175" s="79"/>
      <c r="F175" s="79"/>
      <c r="G175" s="79"/>
      <c r="H175" s="79"/>
      <c r="I175" s="79"/>
      <c r="J175" s="79"/>
      <c r="K175" s="79"/>
      <c r="L175" s="79"/>
      <c r="M175" s="79"/>
      <c r="N175" s="79"/>
      <c r="O175" s="79"/>
      <c r="P175" s="79"/>
      <c r="Q175" s="79"/>
      <c r="R175" s="79"/>
      <c r="S175" s="79"/>
      <c r="T175" s="79"/>
      <c r="U175" s="79"/>
      <c r="V175" s="79"/>
      <c r="W175" s="79"/>
      <c r="X175" s="79"/>
      <c r="Y175" s="79"/>
      <c r="Z175" s="79"/>
      <c r="AA175" s="79"/>
    </row>
    <row r="176" spans="1:27" x14ac:dyDescent="0.25">
      <c r="A176" s="79"/>
      <c r="B176" s="79"/>
      <c r="C176" s="79"/>
      <c r="D176" s="79"/>
      <c r="E176" s="79"/>
      <c r="F176" s="79"/>
      <c r="G176" s="79"/>
      <c r="H176" s="79"/>
      <c r="I176" s="79"/>
      <c r="J176" s="79"/>
      <c r="K176" s="79"/>
      <c r="L176" s="79"/>
      <c r="M176" s="79"/>
      <c r="N176" s="79"/>
      <c r="O176" s="79"/>
      <c r="P176" s="79"/>
      <c r="Q176" s="79"/>
      <c r="R176" s="79"/>
      <c r="S176" s="79"/>
      <c r="T176" s="79"/>
      <c r="U176" s="79"/>
      <c r="V176" s="79"/>
      <c r="W176" s="79"/>
      <c r="X176" s="79"/>
      <c r="Y176" s="79"/>
      <c r="Z176" s="79"/>
      <c r="AA176" s="79"/>
    </row>
    <row r="177" spans="1:27" x14ac:dyDescent="0.25">
      <c r="A177" s="79"/>
      <c r="B177" s="79"/>
      <c r="C177" s="79"/>
      <c r="D177" s="79"/>
      <c r="E177" s="79"/>
      <c r="F177" s="79"/>
      <c r="G177" s="79"/>
      <c r="H177" s="79"/>
      <c r="I177" s="79"/>
      <c r="J177" s="79"/>
      <c r="K177" s="79"/>
      <c r="L177" s="79"/>
      <c r="M177" s="79"/>
      <c r="N177" s="79"/>
      <c r="O177" s="79"/>
      <c r="P177" s="79"/>
      <c r="Q177" s="79"/>
      <c r="R177" s="79"/>
      <c r="S177" s="79"/>
      <c r="T177" s="79"/>
      <c r="U177" s="79"/>
      <c r="V177" s="79"/>
      <c r="W177" s="79"/>
      <c r="X177" s="79"/>
      <c r="Y177" s="79"/>
      <c r="Z177" s="79"/>
      <c r="AA177" s="79"/>
    </row>
    <row r="178" spans="1:27" x14ac:dyDescent="0.25">
      <c r="A178" s="79"/>
      <c r="B178" s="79"/>
      <c r="C178" s="79"/>
      <c r="D178" s="79"/>
      <c r="E178" s="79"/>
      <c r="F178" s="79"/>
      <c r="G178" s="79"/>
      <c r="H178" s="79"/>
      <c r="I178" s="79"/>
      <c r="J178" s="79"/>
      <c r="K178" s="79"/>
      <c r="L178" s="79"/>
      <c r="M178" s="79"/>
      <c r="N178" s="79"/>
      <c r="O178" s="79"/>
      <c r="P178" s="79"/>
      <c r="Q178" s="79"/>
      <c r="R178" s="79"/>
      <c r="S178" s="79"/>
      <c r="T178" s="79"/>
      <c r="U178" s="79"/>
      <c r="V178" s="79"/>
      <c r="W178" s="79"/>
      <c r="X178" s="79"/>
      <c r="Y178" s="79"/>
      <c r="Z178" s="79"/>
      <c r="AA178" s="79"/>
    </row>
    <row r="179" spans="1:27" x14ac:dyDescent="0.25">
      <c r="A179" s="79"/>
      <c r="B179" s="79"/>
      <c r="C179" s="79"/>
      <c r="D179" s="79"/>
      <c r="E179" s="79"/>
      <c r="F179" s="79"/>
      <c r="G179" s="79"/>
      <c r="H179" s="79"/>
      <c r="I179" s="79"/>
      <c r="J179" s="79"/>
      <c r="K179" s="79"/>
      <c r="L179" s="79"/>
      <c r="M179" s="79"/>
      <c r="N179" s="79"/>
      <c r="O179" s="79"/>
      <c r="P179" s="79"/>
      <c r="Q179" s="79"/>
      <c r="R179" s="79"/>
      <c r="S179" s="79"/>
      <c r="T179" s="79"/>
      <c r="U179" s="79"/>
      <c r="V179" s="79"/>
      <c r="W179" s="79"/>
      <c r="X179" s="79"/>
      <c r="Y179" s="79"/>
      <c r="Z179" s="79"/>
      <c r="AA179" s="79"/>
    </row>
    <row r="180" spans="1:27" x14ac:dyDescent="0.25">
      <c r="A180" s="79"/>
      <c r="B180" s="79"/>
      <c r="C180" s="79"/>
      <c r="D180" s="79"/>
      <c r="E180" s="79"/>
      <c r="F180" s="79"/>
      <c r="G180" s="79"/>
      <c r="H180" s="79"/>
      <c r="I180" s="79"/>
      <c r="J180" s="79"/>
      <c r="K180" s="79"/>
      <c r="L180" s="79"/>
      <c r="M180" s="79"/>
      <c r="N180" s="79"/>
      <c r="O180" s="79"/>
      <c r="P180" s="79"/>
      <c r="Q180" s="79"/>
      <c r="R180" s="79"/>
      <c r="S180" s="79"/>
      <c r="T180" s="79"/>
      <c r="U180" s="79"/>
      <c r="V180" s="79"/>
      <c r="W180" s="79"/>
      <c r="X180" s="79"/>
      <c r="Y180" s="79"/>
      <c r="Z180" s="79"/>
      <c r="AA180" s="79"/>
    </row>
    <row r="181" spans="1:27" x14ac:dyDescent="0.25">
      <c r="A181" s="79"/>
      <c r="B181" s="79"/>
      <c r="C181" s="79"/>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row>
    <row r="182" spans="1:27" x14ac:dyDescent="0.25">
      <c r="A182" s="79"/>
      <c r="B182" s="79"/>
      <c r="C182" s="79"/>
      <c r="D182" s="79"/>
      <c r="E182" s="79"/>
      <c r="F182" s="79"/>
      <c r="G182" s="79"/>
      <c r="H182" s="79"/>
      <c r="I182" s="79"/>
      <c r="J182" s="79"/>
      <c r="K182" s="79"/>
      <c r="L182" s="79"/>
      <c r="M182" s="79"/>
      <c r="N182" s="79"/>
      <c r="O182" s="79"/>
      <c r="P182" s="79"/>
      <c r="Q182" s="79"/>
      <c r="R182" s="79"/>
      <c r="S182" s="79"/>
      <c r="T182" s="79"/>
      <c r="U182" s="79"/>
      <c r="V182" s="79"/>
      <c r="W182" s="79"/>
      <c r="X182" s="79"/>
      <c r="Y182" s="79"/>
      <c r="Z182" s="79"/>
      <c r="AA182" s="79"/>
    </row>
    <row r="183" spans="1:27" x14ac:dyDescent="0.25">
      <c r="A183" s="79"/>
      <c r="B183" s="79"/>
      <c r="C183" s="79"/>
      <c r="D183" s="79"/>
      <c r="E183" s="79"/>
      <c r="F183" s="79"/>
      <c r="G183" s="79"/>
      <c r="H183" s="79"/>
      <c r="I183" s="79"/>
      <c r="J183" s="79"/>
      <c r="K183" s="79"/>
      <c r="L183" s="79"/>
      <c r="M183" s="79"/>
      <c r="N183" s="79"/>
      <c r="O183" s="79"/>
      <c r="P183" s="79"/>
      <c r="Q183" s="79"/>
      <c r="R183" s="79"/>
      <c r="S183" s="79"/>
      <c r="T183" s="79"/>
      <c r="U183" s="79"/>
      <c r="V183" s="79"/>
      <c r="W183" s="79"/>
      <c r="X183" s="79"/>
      <c r="Y183" s="79"/>
      <c r="Z183" s="79"/>
      <c r="AA183" s="79"/>
    </row>
    <row r="184" spans="1:27" x14ac:dyDescent="0.25">
      <c r="A184" s="79"/>
      <c r="B184" s="79"/>
      <c r="C184" s="79"/>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row>
    <row r="185" spans="1:27" x14ac:dyDescent="0.25">
      <c r="A185" s="79"/>
      <c r="B185" s="79"/>
      <c r="C185" s="7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row>
    <row r="186" spans="1:27" x14ac:dyDescent="0.25">
      <c r="A186" s="79"/>
      <c r="B186" s="79"/>
      <c r="C186" s="7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row>
    <row r="187" spans="1:27" x14ac:dyDescent="0.25">
      <c r="A187" s="79"/>
      <c r="B187" s="79"/>
      <c r="C187" s="7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row>
    <row r="188" spans="1:27" x14ac:dyDescent="0.25">
      <c r="A188" s="79"/>
      <c r="B188" s="79"/>
      <c r="C188" s="7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row>
    <row r="189" spans="1:27" x14ac:dyDescent="0.25">
      <c r="A189" s="79"/>
      <c r="B189" s="79"/>
      <c r="C189" s="7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row>
    <row r="190" spans="1:27" x14ac:dyDescent="0.25">
      <c r="A190" s="79"/>
      <c r="B190" s="79"/>
      <c r="C190" s="7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row>
    <row r="191" spans="1:27" x14ac:dyDescent="0.25">
      <c r="A191" s="79"/>
      <c r="B191" s="79"/>
      <c r="C191" s="7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row>
    <row r="192" spans="1:27" x14ac:dyDescent="0.25">
      <c r="A192" s="79"/>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row>
    <row r="193" spans="1:27" x14ac:dyDescent="0.25">
      <c r="A193" s="79"/>
      <c r="B193" s="79"/>
      <c r="C193" s="7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row>
    <row r="194" spans="1:27" x14ac:dyDescent="0.25">
      <c r="A194" s="79"/>
      <c r="B194" s="79"/>
      <c r="C194" s="7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row>
    <row r="195" spans="1:27" x14ac:dyDescent="0.25">
      <c r="A195" s="79"/>
      <c r="B195" s="79"/>
      <c r="C195" s="7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row>
    <row r="196" spans="1:27" x14ac:dyDescent="0.25">
      <c r="A196" s="79"/>
      <c r="B196" s="79"/>
      <c r="C196" s="7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row>
    <row r="197" spans="1:27" x14ac:dyDescent="0.25">
      <c r="A197" s="79"/>
      <c r="B197" s="79"/>
      <c r="C197" s="7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row>
    <row r="198" spans="1:27" x14ac:dyDescent="0.25">
      <c r="A198" s="79"/>
      <c r="B198" s="79"/>
      <c r="C198" s="7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row>
    <row r="199" spans="1:27" x14ac:dyDescent="0.25">
      <c r="A199" s="79"/>
      <c r="B199" s="79"/>
      <c r="C199" s="7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row>
    <row r="200" spans="1:27" x14ac:dyDescent="0.25">
      <c r="A200" s="79"/>
      <c r="B200" s="79"/>
      <c r="C200" s="7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row>
    <row r="201" spans="1:27" x14ac:dyDescent="0.25">
      <c r="A201" s="79"/>
      <c r="B201" s="79"/>
      <c r="C201" s="7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row>
    <row r="202" spans="1:27" x14ac:dyDescent="0.25">
      <c r="A202" s="79"/>
      <c r="B202" s="79"/>
      <c r="C202" s="7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row>
    <row r="203" spans="1:27" x14ac:dyDescent="0.25">
      <c r="A203" s="79"/>
      <c r="B203" s="79"/>
      <c r="C203" s="7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row>
    <row r="204" spans="1:27" x14ac:dyDescent="0.25">
      <c r="A204" s="79"/>
      <c r="B204" s="79"/>
      <c r="C204" s="79"/>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row>
    <row r="205" spans="1:27" x14ac:dyDescent="0.25">
      <c r="A205" s="79"/>
      <c r="B205" s="79"/>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row>
    <row r="206" spans="1:27" x14ac:dyDescent="0.25">
      <c r="A206" s="79"/>
      <c r="B206" s="79"/>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row>
    <row r="207" spans="1:27" x14ac:dyDescent="0.25">
      <c r="A207" s="79"/>
      <c r="B207" s="79"/>
      <c r="C207" s="79"/>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row>
    <row r="208" spans="1:27" x14ac:dyDescent="0.25">
      <c r="A208" s="79"/>
      <c r="B208" s="79"/>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row>
    <row r="209" spans="1:27" x14ac:dyDescent="0.25">
      <c r="A209" s="79"/>
      <c r="B209" s="79"/>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row>
    <row r="210" spans="1:27" x14ac:dyDescent="0.25">
      <c r="A210" s="79"/>
      <c r="B210" s="79"/>
      <c r="C210" s="79"/>
      <c r="D210" s="79"/>
      <c r="E210" s="79"/>
      <c r="F210" s="79"/>
      <c r="G210" s="79"/>
      <c r="H210" s="79"/>
      <c r="I210" s="79"/>
      <c r="J210" s="79"/>
      <c r="K210" s="79"/>
      <c r="L210" s="79"/>
      <c r="M210" s="79"/>
      <c r="N210" s="79"/>
      <c r="O210" s="79"/>
      <c r="P210" s="79"/>
      <c r="Q210" s="79"/>
      <c r="R210" s="79"/>
      <c r="S210" s="79"/>
      <c r="T210" s="79"/>
      <c r="U210" s="79"/>
      <c r="V210" s="79"/>
      <c r="W210" s="79"/>
      <c r="X210" s="79"/>
      <c r="Y210" s="79"/>
      <c r="Z210" s="79"/>
      <c r="AA210" s="79"/>
    </row>
    <row r="211" spans="1:27" x14ac:dyDescent="0.25">
      <c r="A211" s="79"/>
      <c r="B211" s="79"/>
      <c r="C211" s="79"/>
      <c r="D211" s="79"/>
      <c r="E211" s="79"/>
      <c r="F211" s="79"/>
      <c r="G211" s="79"/>
      <c r="H211" s="79"/>
      <c r="I211" s="79"/>
      <c r="J211" s="79"/>
      <c r="K211" s="79"/>
      <c r="L211" s="79"/>
      <c r="M211" s="79"/>
      <c r="N211" s="79"/>
      <c r="O211" s="79"/>
      <c r="P211" s="79"/>
      <c r="Q211" s="79"/>
      <c r="R211" s="79"/>
      <c r="S211" s="79"/>
      <c r="T211" s="79"/>
      <c r="U211" s="79"/>
      <c r="V211" s="79"/>
      <c r="W211" s="79"/>
      <c r="X211" s="79"/>
      <c r="Y211" s="79"/>
      <c r="Z211" s="79"/>
      <c r="AA211" s="79"/>
    </row>
    <row r="212" spans="1:27" x14ac:dyDescent="0.25">
      <c r="A212" s="79"/>
      <c r="B212" s="79"/>
      <c r="C212" s="79"/>
      <c r="D212" s="79"/>
      <c r="E212" s="79"/>
      <c r="F212" s="79"/>
      <c r="G212" s="79"/>
      <c r="H212" s="79"/>
      <c r="I212" s="79"/>
      <c r="J212" s="79"/>
      <c r="K212" s="79"/>
      <c r="L212" s="79"/>
      <c r="M212" s="79"/>
      <c r="N212" s="79"/>
      <c r="O212" s="79"/>
      <c r="P212" s="79"/>
      <c r="Q212" s="79"/>
      <c r="R212" s="79"/>
      <c r="S212" s="79"/>
      <c r="T212" s="79"/>
      <c r="U212" s="79"/>
      <c r="V212" s="79"/>
      <c r="W212" s="79"/>
      <c r="X212" s="79"/>
      <c r="Y212" s="79"/>
      <c r="Z212" s="79"/>
      <c r="AA212" s="79"/>
    </row>
    <row r="213" spans="1:27" x14ac:dyDescent="0.25">
      <c r="A213" s="79"/>
      <c r="B213" s="79"/>
      <c r="C213" s="79"/>
      <c r="D213" s="79"/>
      <c r="E213" s="79"/>
      <c r="F213" s="79"/>
      <c r="G213" s="79"/>
      <c r="H213" s="79"/>
      <c r="I213" s="79"/>
      <c r="J213" s="79"/>
      <c r="K213" s="79"/>
      <c r="L213" s="79"/>
      <c r="M213" s="79"/>
      <c r="N213" s="79"/>
      <c r="O213" s="79"/>
      <c r="P213" s="79"/>
      <c r="Q213" s="79"/>
      <c r="R213" s="79"/>
      <c r="S213" s="79"/>
      <c r="T213" s="79"/>
      <c r="U213" s="79"/>
      <c r="V213" s="79"/>
      <c r="W213" s="79"/>
      <c r="X213" s="79"/>
      <c r="Y213" s="79"/>
      <c r="Z213" s="79"/>
      <c r="AA213" s="79"/>
    </row>
    <row r="214" spans="1:27" x14ac:dyDescent="0.25">
      <c r="A214" s="79"/>
      <c r="B214" s="79"/>
      <c r="C214" s="79"/>
      <c r="D214" s="79"/>
      <c r="E214" s="79"/>
      <c r="F214" s="79"/>
      <c r="G214" s="79"/>
      <c r="H214" s="79"/>
      <c r="I214" s="79"/>
      <c r="J214" s="79"/>
      <c r="K214" s="79"/>
      <c r="L214" s="79"/>
      <c r="M214" s="79"/>
      <c r="N214" s="79"/>
      <c r="O214" s="79"/>
      <c r="P214" s="79"/>
      <c r="Q214" s="79"/>
      <c r="R214" s="79"/>
      <c r="S214" s="79"/>
      <c r="T214" s="79"/>
      <c r="U214" s="79"/>
      <c r="V214" s="79"/>
      <c r="W214" s="79"/>
      <c r="X214" s="79"/>
      <c r="Y214" s="79"/>
      <c r="Z214" s="79"/>
      <c r="AA214" s="79"/>
    </row>
    <row r="215" spans="1:27" x14ac:dyDescent="0.25">
      <c r="A215" s="79"/>
      <c r="B215" s="79"/>
      <c r="C215" s="79"/>
      <c r="D215" s="79"/>
      <c r="E215" s="79"/>
      <c r="F215" s="79"/>
      <c r="G215" s="79"/>
      <c r="H215" s="79"/>
      <c r="I215" s="79"/>
      <c r="J215" s="79"/>
      <c r="K215" s="79"/>
      <c r="L215" s="79"/>
      <c r="M215" s="79"/>
      <c r="N215" s="79"/>
      <c r="O215" s="79"/>
      <c r="P215" s="79"/>
      <c r="Q215" s="79"/>
      <c r="R215" s="79"/>
      <c r="S215" s="79"/>
      <c r="T215" s="79"/>
      <c r="U215" s="79"/>
      <c r="V215" s="79"/>
      <c r="W215" s="79"/>
      <c r="X215" s="79"/>
      <c r="Y215" s="79"/>
      <c r="Z215" s="79"/>
      <c r="AA215" s="79"/>
    </row>
    <row r="216" spans="1:27" x14ac:dyDescent="0.25">
      <c r="A216" s="79"/>
      <c r="B216" s="79"/>
      <c r="C216" s="79"/>
      <c r="D216" s="79"/>
      <c r="E216" s="79"/>
      <c r="F216" s="79"/>
      <c r="G216" s="79"/>
      <c r="H216" s="79"/>
      <c r="I216" s="79"/>
      <c r="J216" s="79"/>
      <c r="K216" s="79"/>
      <c r="L216" s="79"/>
      <c r="M216" s="79"/>
      <c r="N216" s="79"/>
      <c r="O216" s="79"/>
      <c r="P216" s="79"/>
      <c r="Q216" s="79"/>
      <c r="R216" s="79"/>
      <c r="S216" s="79"/>
      <c r="T216" s="79"/>
      <c r="U216" s="79"/>
      <c r="V216" s="79"/>
      <c r="W216" s="79"/>
      <c r="X216" s="79"/>
      <c r="Y216" s="79"/>
      <c r="Z216" s="79"/>
      <c r="AA216" s="79"/>
    </row>
    <row r="217" spans="1:27" x14ac:dyDescent="0.25">
      <c r="A217" s="79"/>
      <c r="B217" s="79"/>
      <c r="C217" s="79"/>
      <c r="D217" s="79"/>
      <c r="E217" s="79"/>
      <c r="F217" s="79"/>
      <c r="G217" s="79"/>
      <c r="H217" s="79"/>
      <c r="I217" s="79"/>
      <c r="J217" s="79"/>
      <c r="K217" s="79"/>
      <c r="L217" s="79"/>
      <c r="M217" s="79"/>
      <c r="N217" s="79"/>
      <c r="O217" s="79"/>
      <c r="P217" s="79"/>
      <c r="Q217" s="79"/>
      <c r="R217" s="79"/>
      <c r="S217" s="79"/>
      <c r="T217" s="79"/>
      <c r="U217" s="79"/>
      <c r="V217" s="79"/>
      <c r="W217" s="79"/>
      <c r="X217" s="79"/>
      <c r="Y217" s="79"/>
      <c r="Z217" s="79"/>
      <c r="AA217" s="79"/>
    </row>
    <row r="218" spans="1:27" x14ac:dyDescent="0.25">
      <c r="A218" s="79"/>
      <c r="B218" s="79"/>
      <c r="C218" s="79"/>
      <c r="D218" s="79"/>
      <c r="E218" s="79"/>
      <c r="F218" s="79"/>
      <c r="G218" s="79"/>
      <c r="H218" s="79"/>
      <c r="I218" s="79"/>
      <c r="J218" s="79"/>
      <c r="K218" s="79"/>
      <c r="L218" s="79"/>
      <c r="M218" s="79"/>
      <c r="N218" s="79"/>
      <c r="O218" s="79"/>
      <c r="P218" s="79"/>
      <c r="Q218" s="79"/>
      <c r="R218" s="79"/>
      <c r="S218" s="79"/>
      <c r="T218" s="79"/>
      <c r="U218" s="79"/>
      <c r="V218" s="79"/>
      <c r="W218" s="79"/>
      <c r="X218" s="79"/>
      <c r="Y218" s="79"/>
      <c r="Z218" s="79"/>
      <c r="AA218" s="79"/>
    </row>
    <row r="219" spans="1:27" x14ac:dyDescent="0.25">
      <c r="A219" s="79"/>
      <c r="B219" s="79"/>
      <c r="C219" s="79"/>
      <c r="D219" s="79"/>
      <c r="E219" s="79"/>
      <c r="F219" s="79"/>
      <c r="G219" s="79"/>
      <c r="H219" s="79"/>
      <c r="I219" s="79"/>
      <c r="J219" s="79"/>
      <c r="K219" s="79"/>
      <c r="L219" s="79"/>
      <c r="M219" s="79"/>
      <c r="N219" s="79"/>
      <c r="O219" s="79"/>
      <c r="P219" s="79"/>
      <c r="Q219" s="79"/>
      <c r="R219" s="79"/>
      <c r="S219" s="79"/>
      <c r="T219" s="79"/>
      <c r="U219" s="79"/>
      <c r="V219" s="79"/>
      <c r="W219" s="79"/>
      <c r="X219" s="79"/>
      <c r="Y219" s="79"/>
      <c r="Z219" s="79"/>
      <c r="AA219" s="79"/>
    </row>
    <row r="220" spans="1:27" x14ac:dyDescent="0.25">
      <c r="A220" s="79"/>
      <c r="B220" s="79"/>
      <c r="C220" s="79"/>
      <c r="D220" s="79"/>
      <c r="E220" s="79"/>
      <c r="F220" s="79"/>
      <c r="G220" s="79"/>
      <c r="H220" s="79"/>
      <c r="I220" s="79"/>
      <c r="J220" s="79"/>
      <c r="K220" s="79"/>
      <c r="L220" s="79"/>
      <c r="M220" s="79"/>
      <c r="N220" s="79"/>
      <c r="O220" s="79"/>
      <c r="P220" s="79"/>
      <c r="Q220" s="79"/>
      <c r="R220" s="79"/>
      <c r="S220" s="79"/>
      <c r="T220" s="79"/>
      <c r="U220" s="79"/>
      <c r="V220" s="79"/>
      <c r="W220" s="79"/>
      <c r="X220" s="79"/>
      <c r="Y220" s="79"/>
      <c r="Z220" s="79"/>
      <c r="AA220" s="79"/>
    </row>
    <row r="221" spans="1:27" x14ac:dyDescent="0.25">
      <c r="A221" s="79"/>
      <c r="B221" s="79"/>
      <c r="C221" s="79"/>
      <c r="D221" s="79"/>
      <c r="E221" s="79"/>
      <c r="F221" s="79"/>
      <c r="G221" s="79"/>
      <c r="H221" s="79"/>
      <c r="I221" s="79"/>
      <c r="J221" s="79"/>
      <c r="K221" s="79"/>
      <c r="L221" s="79"/>
      <c r="M221" s="79"/>
      <c r="N221" s="79"/>
      <c r="O221" s="79"/>
      <c r="P221" s="79"/>
      <c r="Q221" s="79"/>
      <c r="R221" s="79"/>
      <c r="S221" s="79"/>
      <c r="T221" s="79"/>
      <c r="U221" s="79"/>
      <c r="V221" s="79"/>
      <c r="W221" s="79"/>
      <c r="X221" s="79"/>
      <c r="Y221" s="79"/>
      <c r="Z221" s="79"/>
      <c r="AA221" s="79"/>
    </row>
    <row r="222" spans="1:27" x14ac:dyDescent="0.25">
      <c r="A222" s="79"/>
      <c r="B222" s="79"/>
      <c r="C222" s="79"/>
      <c r="D222" s="79"/>
      <c r="E222" s="79"/>
      <c r="F222" s="79"/>
      <c r="G222" s="79"/>
      <c r="H222" s="79"/>
      <c r="I222" s="79"/>
      <c r="J222" s="79"/>
      <c r="K222" s="79"/>
      <c r="L222" s="79"/>
      <c r="M222" s="79"/>
      <c r="N222" s="79"/>
      <c r="O222" s="79"/>
      <c r="P222" s="79"/>
      <c r="Q222" s="79"/>
      <c r="R222" s="79"/>
      <c r="S222" s="79"/>
      <c r="T222" s="79"/>
      <c r="U222" s="79"/>
      <c r="V222" s="79"/>
      <c r="W222" s="79"/>
      <c r="X222" s="79"/>
      <c r="Y222" s="79"/>
      <c r="Z222" s="79"/>
      <c r="AA222" s="79"/>
    </row>
    <row r="223" spans="1:27" x14ac:dyDescent="0.25">
      <c r="A223" s="79"/>
      <c r="B223" s="79"/>
      <c r="C223" s="79"/>
      <c r="D223" s="79"/>
      <c r="E223" s="79"/>
      <c r="F223" s="79"/>
      <c r="G223" s="79"/>
      <c r="H223" s="79"/>
      <c r="I223" s="79"/>
      <c r="J223" s="79"/>
      <c r="K223" s="79"/>
      <c r="L223" s="79"/>
      <c r="M223" s="79"/>
      <c r="N223" s="79"/>
      <c r="O223" s="79"/>
      <c r="P223" s="79"/>
      <c r="Q223" s="79"/>
      <c r="R223" s="79"/>
      <c r="S223" s="79"/>
      <c r="T223" s="79"/>
      <c r="U223" s="79"/>
      <c r="V223" s="79"/>
      <c r="W223" s="79"/>
      <c r="X223" s="79"/>
      <c r="Y223" s="79"/>
      <c r="Z223" s="79"/>
      <c r="AA223" s="79"/>
    </row>
    <row r="224" spans="1:27" x14ac:dyDescent="0.25">
      <c r="A224" s="79"/>
      <c r="B224" s="79"/>
      <c r="C224" s="79"/>
      <c r="D224" s="79"/>
      <c r="E224" s="79"/>
      <c r="F224" s="79"/>
      <c r="G224" s="79"/>
      <c r="H224" s="79"/>
      <c r="I224" s="79"/>
      <c r="J224" s="79"/>
      <c r="K224" s="79"/>
      <c r="L224" s="79"/>
      <c r="M224" s="79"/>
      <c r="N224" s="79"/>
      <c r="O224" s="79"/>
      <c r="P224" s="79"/>
      <c r="Q224" s="79"/>
      <c r="R224" s="79"/>
      <c r="S224" s="79"/>
      <c r="T224" s="79"/>
      <c r="U224" s="79"/>
      <c r="V224" s="79"/>
      <c r="W224" s="79"/>
      <c r="X224" s="79"/>
      <c r="Y224" s="79"/>
      <c r="Z224" s="79"/>
      <c r="AA224" s="79"/>
    </row>
    <row r="225" spans="1:27" x14ac:dyDescent="0.25">
      <c r="A225" s="79"/>
      <c r="B225" s="79"/>
      <c r="C225" s="79"/>
      <c r="D225" s="79"/>
      <c r="E225" s="79"/>
      <c r="F225" s="79"/>
      <c r="G225" s="79"/>
      <c r="H225" s="79"/>
      <c r="I225" s="79"/>
      <c r="J225" s="79"/>
      <c r="K225" s="79"/>
      <c r="L225" s="79"/>
      <c r="M225" s="79"/>
      <c r="N225" s="79"/>
      <c r="O225" s="79"/>
      <c r="P225" s="79"/>
      <c r="Q225" s="79"/>
      <c r="R225" s="79"/>
      <c r="S225" s="79"/>
      <c r="T225" s="79"/>
      <c r="U225" s="79"/>
      <c r="V225" s="79"/>
      <c r="W225" s="79"/>
      <c r="X225" s="79"/>
      <c r="Y225" s="79"/>
      <c r="Z225" s="79"/>
      <c r="AA225" s="79"/>
    </row>
    <row r="226" spans="1:27" x14ac:dyDescent="0.25">
      <c r="A226" s="79"/>
      <c r="B226" s="79"/>
      <c r="C226" s="79"/>
      <c r="D226" s="79"/>
      <c r="E226" s="79"/>
      <c r="F226" s="79"/>
      <c r="G226" s="79"/>
      <c r="H226" s="79"/>
      <c r="I226" s="79"/>
      <c r="J226" s="79"/>
      <c r="K226" s="79"/>
      <c r="L226" s="79"/>
      <c r="M226" s="79"/>
      <c r="N226" s="79"/>
      <c r="O226" s="79"/>
      <c r="P226" s="79"/>
      <c r="Q226" s="79"/>
      <c r="R226" s="79"/>
      <c r="S226" s="79"/>
      <c r="T226" s="79"/>
      <c r="U226" s="79"/>
      <c r="V226" s="79"/>
      <c r="W226" s="79"/>
      <c r="X226" s="79"/>
      <c r="Y226" s="79"/>
      <c r="Z226" s="79"/>
      <c r="AA226" s="79"/>
    </row>
    <row r="227" spans="1:27" x14ac:dyDescent="0.25">
      <c r="A227" s="79"/>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row>
    <row r="228" spans="1:27" x14ac:dyDescent="0.25">
      <c r="A228" s="79"/>
      <c r="B228" s="79"/>
      <c r="C228" s="79"/>
      <c r="D228" s="79"/>
      <c r="E228" s="79"/>
      <c r="F228" s="79"/>
      <c r="G228" s="79"/>
      <c r="H228" s="79"/>
      <c r="I228" s="79"/>
      <c r="J228" s="79"/>
      <c r="K228" s="79"/>
      <c r="L228" s="79"/>
      <c r="M228" s="79"/>
      <c r="N228" s="79"/>
      <c r="O228" s="79"/>
      <c r="P228" s="79"/>
      <c r="Q228" s="79"/>
      <c r="R228" s="79"/>
      <c r="S228" s="79"/>
      <c r="T228" s="79"/>
      <c r="U228" s="79"/>
      <c r="V228" s="79"/>
      <c r="W228" s="79"/>
      <c r="X228" s="79"/>
      <c r="Y228" s="79"/>
      <c r="Z228" s="79"/>
      <c r="AA228" s="79"/>
    </row>
    <row r="229" spans="1:27" x14ac:dyDescent="0.25">
      <c r="J229" s="79"/>
      <c r="K229" s="79"/>
      <c r="L229" s="79"/>
      <c r="M229" s="79"/>
      <c r="N229" s="79"/>
      <c r="O229" s="79"/>
      <c r="P229" s="79"/>
      <c r="Q229" s="79"/>
      <c r="R229" s="79"/>
      <c r="S229" s="79"/>
      <c r="T229" s="79"/>
      <c r="U229" s="79"/>
      <c r="V229" s="79"/>
      <c r="W229" s="79"/>
      <c r="X229" s="79"/>
      <c r="Y229" s="79"/>
      <c r="Z229" s="79"/>
      <c r="AA229" s="79"/>
    </row>
    <row r="230" spans="1:27" x14ac:dyDescent="0.25">
      <c r="J230" s="79"/>
      <c r="K230" s="79"/>
      <c r="L230" s="79"/>
      <c r="M230" s="79"/>
      <c r="N230" s="79"/>
      <c r="O230" s="79"/>
      <c r="P230" s="79"/>
      <c r="Q230" s="79"/>
      <c r="R230" s="79"/>
      <c r="S230" s="79"/>
      <c r="T230" s="79"/>
      <c r="U230" s="79"/>
      <c r="V230" s="79"/>
      <c r="W230" s="79"/>
      <c r="X230" s="79"/>
      <c r="Y230" s="79"/>
      <c r="Z230" s="79"/>
      <c r="AA230" s="79"/>
    </row>
    <row r="231" spans="1:27" x14ac:dyDescent="0.25">
      <c r="J231" s="79"/>
      <c r="K231" s="79"/>
      <c r="L231" s="79"/>
      <c r="M231" s="79"/>
      <c r="N231" s="79"/>
      <c r="O231" s="79"/>
      <c r="P231" s="79"/>
      <c r="Q231" s="79"/>
      <c r="R231" s="79"/>
      <c r="S231" s="79"/>
      <c r="T231" s="79"/>
      <c r="U231" s="79"/>
      <c r="V231" s="79"/>
      <c r="W231" s="79"/>
      <c r="X231" s="79"/>
      <c r="Y231" s="79"/>
      <c r="Z231" s="79"/>
      <c r="AA231" s="79"/>
    </row>
    <row r="232" spans="1:27" x14ac:dyDescent="0.25">
      <c r="J232" s="79"/>
      <c r="K232" s="79"/>
      <c r="L232" s="79"/>
      <c r="M232" s="79"/>
      <c r="N232" s="79"/>
      <c r="O232" s="79"/>
      <c r="P232" s="79"/>
      <c r="Q232" s="79"/>
      <c r="R232" s="79"/>
      <c r="S232" s="79"/>
      <c r="T232" s="79"/>
      <c r="U232" s="79"/>
      <c r="V232" s="79"/>
      <c r="W232" s="79"/>
      <c r="X232" s="79"/>
      <c r="Y232" s="79"/>
      <c r="Z232" s="79"/>
      <c r="AA232" s="79"/>
    </row>
    <row r="233" spans="1:27" x14ac:dyDescent="0.25">
      <c r="J233" s="79"/>
      <c r="K233" s="79"/>
      <c r="L233" s="79"/>
      <c r="M233" s="79"/>
      <c r="N233" s="79"/>
      <c r="O233" s="79"/>
      <c r="P233" s="79"/>
      <c r="Q233" s="79"/>
      <c r="R233" s="79"/>
      <c r="S233" s="79"/>
      <c r="T233" s="79"/>
      <c r="U233" s="79"/>
      <c r="V233" s="79"/>
      <c r="W233" s="79"/>
      <c r="X233" s="79"/>
      <c r="Y233" s="79"/>
      <c r="Z233" s="79"/>
      <c r="AA233" s="79"/>
    </row>
    <row r="234" spans="1:27" x14ac:dyDescent="0.25">
      <c r="J234" s="79"/>
      <c r="K234" s="79"/>
      <c r="L234" s="79"/>
      <c r="M234" s="79"/>
      <c r="N234" s="79"/>
      <c r="O234" s="79"/>
      <c r="P234" s="79"/>
      <c r="Q234" s="79"/>
      <c r="R234" s="79"/>
      <c r="S234" s="79"/>
      <c r="T234" s="79"/>
      <c r="U234" s="79"/>
      <c r="V234" s="79"/>
      <c r="W234" s="79"/>
      <c r="X234" s="79"/>
      <c r="Y234" s="79"/>
      <c r="Z234" s="79"/>
      <c r="AA234" s="79"/>
    </row>
  </sheetData>
  <autoFilter ref="A6:I6" xr:uid="{00000000-0009-0000-0000-00000E000000}"/>
  <mergeCells count="4">
    <mergeCell ref="B1:H1"/>
    <mergeCell ref="A3:I4"/>
    <mergeCell ref="A5:G5"/>
    <mergeCell ref="H5:I5"/>
  </mergeCells>
  <pageMargins left="0.23622047244094491" right="0.23622047244094491" top="0.74803149606299213" bottom="0.74803149606299213" header="0.31496062992125984" footer="0.31496062992125984"/>
  <pageSetup scale="52" fitToHeight="0" orientation="landscape" r:id="rId1"/>
  <headerFooter>
    <oddFooter>&amp;R&amp;G</oddFooter>
  </headerFooter>
  <rowBreaks count="1" manualBreakCount="1">
    <brk id="18" max="8"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errorTitle="Seleccione de la Lista" error="Por favor seleccionar de la LIsta, recordar que por tratarse de Riesgos de Corrupcion no pueden ser aceptados" promptTitle="Seleccionar de la LIsta" prompt="Por favor seleccionar de la LIsta, recordar que por tratarse de Riesgos de Corrupcion no pueden ser aceptados" xr:uid="{00000000-0002-0000-0E00-000000000000}">
          <x14:formula1>
            <xm:f>'TABLA DE INFORMACIÓN'!$AB$4:$AB$7</xm:f>
          </x14:formula1>
          <xm:sqref>D7:D33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5"/>
  <sheetViews>
    <sheetView view="pageBreakPreview" zoomScale="90" zoomScaleNormal="100" zoomScaleSheetLayoutView="90" workbookViewId="0">
      <selection activeCell="F1" sqref="F1"/>
    </sheetView>
  </sheetViews>
  <sheetFormatPr baseColWidth="10" defaultColWidth="11.44140625" defaultRowHeight="14.4" x14ac:dyDescent="0.3"/>
  <cols>
    <col min="1" max="1" width="19.109375" customWidth="1"/>
    <col min="5" max="5" width="46.109375" customWidth="1"/>
    <col min="6" max="6" width="19" customWidth="1"/>
  </cols>
  <sheetData>
    <row r="1" spans="1:7" ht="19.5" customHeight="1" thickBot="1" x14ac:dyDescent="0.35">
      <c r="A1" s="566"/>
      <c r="B1" s="571" t="s">
        <v>0</v>
      </c>
      <c r="C1" s="581"/>
      <c r="D1" s="575" t="s">
        <v>1</v>
      </c>
      <c r="E1" s="576"/>
      <c r="F1" s="90" t="s">
        <v>2</v>
      </c>
      <c r="G1" s="74" t="s">
        <v>3</v>
      </c>
    </row>
    <row r="2" spans="1:7" ht="15" thickBot="1" x14ac:dyDescent="0.35">
      <c r="A2" s="566"/>
      <c r="B2" s="582"/>
      <c r="C2" s="583"/>
      <c r="D2" s="577"/>
      <c r="E2" s="578"/>
      <c r="F2" s="90" t="s">
        <v>4</v>
      </c>
      <c r="G2" s="8">
        <v>12</v>
      </c>
    </row>
    <row r="3" spans="1:7" ht="27" thickBot="1" x14ac:dyDescent="0.35">
      <c r="A3" s="566"/>
      <c r="B3" s="573"/>
      <c r="C3" s="584"/>
      <c r="D3" s="585"/>
      <c r="E3" s="586"/>
      <c r="F3" s="91" t="s">
        <v>5</v>
      </c>
      <c r="G3" s="77">
        <v>43475</v>
      </c>
    </row>
    <row r="4" spans="1:7" ht="15" customHeight="1" x14ac:dyDescent="0.3">
      <c r="A4" s="566"/>
      <c r="B4" s="571" t="s">
        <v>6</v>
      </c>
      <c r="C4" s="572"/>
      <c r="D4" s="575" t="s">
        <v>11</v>
      </c>
      <c r="E4" s="576"/>
      <c r="F4" s="579" t="s">
        <v>126</v>
      </c>
      <c r="G4" s="564" t="s">
        <v>127</v>
      </c>
    </row>
    <row r="5" spans="1:7" ht="15.75" customHeight="1" thickBot="1" x14ac:dyDescent="0.35">
      <c r="A5" s="566"/>
      <c r="B5" s="573"/>
      <c r="C5" s="574"/>
      <c r="D5" s="577"/>
      <c r="E5" s="578"/>
      <c r="F5" s="580"/>
      <c r="G5" s="565"/>
    </row>
    <row r="6" spans="1:7" ht="15" customHeight="1" x14ac:dyDescent="0.3">
      <c r="A6" s="567" t="s">
        <v>128</v>
      </c>
      <c r="B6" s="567"/>
      <c r="C6" s="567"/>
      <c r="D6" s="567"/>
      <c r="E6" s="567"/>
      <c r="F6" s="70" t="s">
        <v>129</v>
      </c>
      <c r="G6" s="70" t="s">
        <v>130</v>
      </c>
    </row>
    <row r="7" spans="1:7" ht="15" customHeight="1" x14ac:dyDescent="0.3">
      <c r="A7" s="568" t="s">
        <v>131</v>
      </c>
      <c r="B7" s="569"/>
      <c r="C7" s="569"/>
      <c r="D7" s="569"/>
      <c r="E7" s="570"/>
      <c r="F7" s="71">
        <v>43130</v>
      </c>
      <c r="G7" s="72">
        <v>5</v>
      </c>
    </row>
    <row r="8" spans="1:7" ht="15" customHeight="1" x14ac:dyDescent="0.3">
      <c r="A8" s="568" t="s">
        <v>132</v>
      </c>
      <c r="B8" s="569"/>
      <c r="C8" s="569"/>
      <c r="D8" s="569"/>
      <c r="E8" s="570"/>
      <c r="F8" s="71">
        <v>43495</v>
      </c>
      <c r="G8" s="72">
        <v>6</v>
      </c>
    </row>
    <row r="9" spans="1:7" x14ac:dyDescent="0.3">
      <c r="A9" s="568" t="s">
        <v>133</v>
      </c>
      <c r="B9" s="569"/>
      <c r="C9" s="569"/>
      <c r="D9" s="569"/>
      <c r="E9" s="570"/>
      <c r="F9" s="71">
        <v>43555</v>
      </c>
      <c r="G9" s="72">
        <v>7</v>
      </c>
    </row>
    <row r="10" spans="1:7" x14ac:dyDescent="0.3">
      <c r="A10" s="568" t="s">
        <v>134</v>
      </c>
      <c r="B10" s="569"/>
      <c r="C10" s="569"/>
      <c r="D10" s="569"/>
      <c r="E10" s="570"/>
      <c r="F10" s="73">
        <v>43601</v>
      </c>
      <c r="G10" s="95">
        <v>8</v>
      </c>
    </row>
    <row r="11" spans="1:7" x14ac:dyDescent="0.3">
      <c r="A11" s="589" t="s">
        <v>135</v>
      </c>
      <c r="B11" s="589"/>
      <c r="C11" s="589"/>
      <c r="D11" s="589"/>
      <c r="E11" s="589"/>
      <c r="F11" s="73">
        <v>43689</v>
      </c>
      <c r="G11" s="72">
        <v>9</v>
      </c>
    </row>
    <row r="12" spans="1:7" ht="30" customHeight="1" x14ac:dyDescent="0.3">
      <c r="A12" s="588" t="s">
        <v>136</v>
      </c>
      <c r="B12" s="588"/>
      <c r="C12" s="588"/>
      <c r="D12" s="588"/>
      <c r="E12" s="588"/>
      <c r="F12" s="73">
        <v>43804</v>
      </c>
      <c r="G12" s="72">
        <v>10</v>
      </c>
    </row>
    <row r="13" spans="1:7" ht="30.75" customHeight="1" x14ac:dyDescent="0.3">
      <c r="A13" s="587" t="s">
        <v>137</v>
      </c>
      <c r="B13" s="587"/>
      <c r="C13" s="587"/>
      <c r="D13" s="587"/>
      <c r="E13" s="587"/>
      <c r="F13" s="73">
        <v>43860</v>
      </c>
      <c r="G13" s="72">
        <v>11</v>
      </c>
    </row>
    <row r="14" spans="1:7" ht="30.75" customHeight="1" x14ac:dyDescent="0.3">
      <c r="A14" s="587" t="s">
        <v>138</v>
      </c>
      <c r="B14" s="587"/>
      <c r="C14" s="587"/>
      <c r="D14" s="587"/>
      <c r="E14" s="587"/>
      <c r="F14" s="73">
        <v>43907</v>
      </c>
      <c r="G14" s="72">
        <v>12</v>
      </c>
    </row>
    <row r="15" spans="1:7" x14ac:dyDescent="0.3">
      <c r="A15" s="93"/>
      <c r="B15" s="93"/>
      <c r="C15" s="93"/>
      <c r="D15" s="93"/>
      <c r="E15" s="93"/>
      <c r="F15" s="78"/>
      <c r="G15" s="3"/>
    </row>
  </sheetData>
  <mergeCells count="16">
    <mergeCell ref="A14:E14"/>
    <mergeCell ref="A13:E13"/>
    <mergeCell ref="A12:E12"/>
    <mergeCell ref="A11:E11"/>
    <mergeCell ref="A10:E10"/>
    <mergeCell ref="G4:G5"/>
    <mergeCell ref="A1:A5"/>
    <mergeCell ref="A6:E6"/>
    <mergeCell ref="A7:E7"/>
    <mergeCell ref="A9:E9"/>
    <mergeCell ref="B4:C5"/>
    <mergeCell ref="D4:E5"/>
    <mergeCell ref="F4:F5"/>
    <mergeCell ref="A8:E8"/>
    <mergeCell ref="B1:C3"/>
    <mergeCell ref="D1:E3"/>
  </mergeCells>
  <pageMargins left="0.7" right="0.7" top="0.75" bottom="0.75" header="0.3" footer="0.3"/>
  <pageSetup paperSize="9" scale="6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7"/>
  <dimension ref="A1:BV128"/>
  <sheetViews>
    <sheetView topLeftCell="A38" zoomScale="90" zoomScaleNormal="90" workbookViewId="0">
      <selection activeCell="K56" sqref="K56"/>
    </sheetView>
  </sheetViews>
  <sheetFormatPr baseColWidth="10" defaultColWidth="11.44140625" defaultRowHeight="14.4" x14ac:dyDescent="0.3"/>
  <cols>
    <col min="1" max="1" width="11.44140625" style="3"/>
    <col min="2" max="2" width="21.5546875" style="3" bestFit="1" customWidth="1"/>
    <col min="3" max="3" width="36.109375" style="3" customWidth="1"/>
    <col min="4" max="4" width="32.88671875" style="3" bestFit="1" customWidth="1"/>
    <col min="5" max="5" width="20.44140625" style="3" customWidth="1"/>
    <col min="6" max="6" width="25.109375" style="3" bestFit="1" customWidth="1"/>
    <col min="7" max="7" width="15.44140625" style="3" customWidth="1"/>
    <col min="8" max="8" width="22.109375" style="3" customWidth="1"/>
    <col min="9" max="9" width="24.44140625" style="3" customWidth="1"/>
    <col min="10" max="10" width="24.88671875" style="3" customWidth="1"/>
    <col min="11" max="11" width="22.109375" style="3" customWidth="1"/>
    <col min="12" max="12" width="20.44140625" style="3" customWidth="1"/>
    <col min="13" max="13" width="28.5546875" style="3" customWidth="1"/>
    <col min="14" max="14" width="21.44140625" style="3" bestFit="1" customWidth="1"/>
    <col min="15" max="15" width="21.44140625" style="3" customWidth="1"/>
    <col min="16" max="16" width="47.44140625" style="3" bestFit="1" customWidth="1"/>
    <col min="17" max="17" width="22.109375" style="3" customWidth="1"/>
    <col min="18" max="18" width="36.5546875" style="3" bestFit="1" customWidth="1"/>
    <col min="19" max="19" width="30.88671875" style="3" bestFit="1" customWidth="1"/>
    <col min="20" max="20" width="39.109375" style="3" customWidth="1"/>
    <col min="21" max="21" width="43.5546875" style="3" customWidth="1"/>
    <col min="22" max="22" width="11.44140625" style="3"/>
    <col min="23" max="23" width="35.44140625" style="3" customWidth="1"/>
    <col min="24" max="16384" width="11.44140625" style="3"/>
  </cols>
  <sheetData>
    <row r="1" spans="1:32" ht="15" thickBot="1" x14ac:dyDescent="0.3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spans="1:32" ht="30.75" customHeight="1" thickBot="1" x14ac:dyDescent="0.35">
      <c r="A2" s="2"/>
      <c r="B2" s="2"/>
      <c r="C2" s="2"/>
      <c r="D2" s="2"/>
      <c r="E2" s="2"/>
      <c r="F2" s="2"/>
      <c r="G2" s="2"/>
      <c r="H2" s="2"/>
      <c r="I2" s="2"/>
      <c r="J2" s="2"/>
      <c r="K2" s="590" t="s">
        <v>139</v>
      </c>
      <c r="L2" s="591"/>
      <c r="M2" s="2"/>
      <c r="N2" s="592" t="s">
        <v>140</v>
      </c>
      <c r="O2" s="593"/>
      <c r="P2" s="2"/>
      <c r="Q2" s="14" t="s">
        <v>141</v>
      </c>
      <c r="R2" s="15" t="s">
        <v>142</v>
      </c>
      <c r="S2" s="2"/>
      <c r="T2" s="2"/>
      <c r="U2" s="2"/>
      <c r="V2" s="2"/>
      <c r="W2" s="2"/>
      <c r="X2" s="2"/>
      <c r="Y2" s="2"/>
      <c r="Z2" s="2"/>
      <c r="AA2" s="2"/>
      <c r="AB2" s="2"/>
      <c r="AC2" s="2"/>
      <c r="AD2" s="2"/>
      <c r="AE2" s="2"/>
      <c r="AF2" s="2"/>
    </row>
    <row r="3" spans="1:32" ht="65.25" customHeight="1" thickBot="1" x14ac:dyDescent="0.35">
      <c r="A3" s="2"/>
      <c r="B3" s="590" t="s">
        <v>143</v>
      </c>
      <c r="C3" s="591"/>
      <c r="D3" s="2"/>
      <c r="E3" s="590" t="s">
        <v>144</v>
      </c>
      <c r="F3" s="591"/>
      <c r="G3" s="2"/>
      <c r="H3" s="592" t="s">
        <v>145</v>
      </c>
      <c r="I3" s="593"/>
      <c r="J3" s="2"/>
      <c r="K3" s="14" t="s">
        <v>146</v>
      </c>
      <c r="L3" s="15" t="s">
        <v>142</v>
      </c>
      <c r="M3" s="2"/>
      <c r="N3" s="15" t="s">
        <v>147</v>
      </c>
      <c r="O3" s="15" t="s">
        <v>142</v>
      </c>
      <c r="P3" s="2"/>
      <c r="Q3" s="1" t="s">
        <v>148</v>
      </c>
      <c r="R3" s="40" t="s">
        <v>149</v>
      </c>
      <c r="T3" s="67" t="s">
        <v>150</v>
      </c>
      <c r="U3" s="2"/>
      <c r="V3" s="2"/>
      <c r="W3" s="2"/>
      <c r="X3" s="2"/>
      <c r="Y3" s="2"/>
      <c r="Z3" s="2"/>
      <c r="AA3" s="2"/>
      <c r="AB3" s="2"/>
      <c r="AC3" s="2"/>
      <c r="AD3" s="2"/>
      <c r="AE3" s="2"/>
      <c r="AF3" s="2"/>
    </row>
    <row r="4" spans="1:32" ht="119.25" customHeight="1" thickBot="1" x14ac:dyDescent="0.35">
      <c r="A4" s="6"/>
      <c r="B4" s="16" t="s">
        <v>151</v>
      </c>
      <c r="C4" s="16" t="s">
        <v>142</v>
      </c>
      <c r="D4" s="2"/>
      <c r="E4" s="14" t="s">
        <v>152</v>
      </c>
      <c r="F4" s="17" t="s">
        <v>142</v>
      </c>
      <c r="G4" s="2"/>
      <c r="H4" s="14" t="s">
        <v>153</v>
      </c>
      <c r="I4" s="17" t="s">
        <v>142</v>
      </c>
      <c r="J4" s="2"/>
      <c r="K4" s="19" t="s">
        <v>154</v>
      </c>
      <c r="L4" s="20" t="s">
        <v>155</v>
      </c>
      <c r="M4" s="2"/>
      <c r="N4" s="4" t="s">
        <v>103</v>
      </c>
      <c r="O4" s="21" t="s">
        <v>104</v>
      </c>
      <c r="Q4" s="4" t="s">
        <v>156</v>
      </c>
      <c r="R4" s="6" t="s">
        <v>157</v>
      </c>
      <c r="T4" s="14" t="s">
        <v>158</v>
      </c>
      <c r="U4" s="2"/>
      <c r="V4" s="51" t="s">
        <v>105</v>
      </c>
      <c r="W4" s="51" t="s">
        <v>106</v>
      </c>
      <c r="X4" s="51" t="s">
        <v>107</v>
      </c>
      <c r="Y4" s="51" t="s">
        <v>109</v>
      </c>
      <c r="Z4" s="2"/>
      <c r="AA4" s="2"/>
      <c r="AB4" s="2" t="s">
        <v>159</v>
      </c>
      <c r="AC4" s="2"/>
      <c r="AD4" s="2"/>
      <c r="AE4" s="2">
        <v>1</v>
      </c>
      <c r="AF4" s="2"/>
    </row>
    <row r="5" spans="1:32" ht="85.5" customHeight="1" thickBot="1" x14ac:dyDescent="0.35">
      <c r="A5" s="2"/>
      <c r="B5" s="22" t="s">
        <v>160</v>
      </c>
      <c r="C5" s="23" t="s">
        <v>161</v>
      </c>
      <c r="D5" s="2"/>
      <c r="E5" s="4">
        <v>5</v>
      </c>
      <c r="F5" s="6" t="s">
        <v>162</v>
      </c>
      <c r="G5" s="2"/>
      <c r="H5" s="4">
        <v>20</v>
      </c>
      <c r="I5" s="6" t="s">
        <v>163</v>
      </c>
      <c r="J5" s="2"/>
      <c r="K5" s="5" t="s">
        <v>164</v>
      </c>
      <c r="L5" s="84" t="s">
        <v>165</v>
      </c>
      <c r="M5" s="2"/>
      <c r="N5" s="19" t="s">
        <v>166</v>
      </c>
      <c r="O5" s="26" t="s">
        <v>167</v>
      </c>
      <c r="Q5" s="4" t="s">
        <v>168</v>
      </c>
      <c r="R5" s="6" t="s">
        <v>169</v>
      </c>
      <c r="T5" s="68" t="s">
        <v>110</v>
      </c>
      <c r="U5" s="2"/>
      <c r="V5" s="50" t="s">
        <v>170</v>
      </c>
      <c r="W5" s="50" t="s">
        <v>171</v>
      </c>
      <c r="X5" s="50" t="s">
        <v>172</v>
      </c>
      <c r="Y5" s="50" t="s">
        <v>173</v>
      </c>
      <c r="Z5" s="2"/>
      <c r="AA5" s="2"/>
      <c r="AB5" s="2" t="s">
        <v>102</v>
      </c>
      <c r="AC5" s="2"/>
      <c r="AD5" s="2"/>
      <c r="AE5" s="2">
        <v>2</v>
      </c>
      <c r="AF5" s="2"/>
    </row>
    <row r="6" spans="1:32" ht="102" customHeight="1" thickBot="1" x14ac:dyDescent="0.35">
      <c r="A6" s="2"/>
      <c r="B6" s="27" t="s">
        <v>174</v>
      </c>
      <c r="C6" s="28" t="s">
        <v>175</v>
      </c>
      <c r="D6" s="2"/>
      <c r="E6" s="4">
        <v>4</v>
      </c>
      <c r="F6" s="6" t="s">
        <v>176</v>
      </c>
      <c r="G6" s="2"/>
      <c r="H6" s="4">
        <v>10</v>
      </c>
      <c r="I6" s="6" t="s">
        <v>177</v>
      </c>
      <c r="J6" s="2"/>
      <c r="L6" s="2"/>
      <c r="M6" s="2"/>
      <c r="N6" s="2"/>
      <c r="O6" s="2"/>
      <c r="P6" s="2"/>
      <c r="Q6" s="4" t="s">
        <v>178</v>
      </c>
      <c r="R6" s="6" t="s">
        <v>179</v>
      </c>
      <c r="T6" s="1" t="s">
        <v>180</v>
      </c>
      <c r="U6" s="2"/>
      <c r="V6" s="2"/>
      <c r="W6" s="2"/>
      <c r="X6" s="2"/>
      <c r="Y6" s="2"/>
      <c r="Z6" s="2"/>
      <c r="AA6" s="2"/>
      <c r="AB6" s="2" t="s">
        <v>181</v>
      </c>
      <c r="AC6" s="2"/>
      <c r="AD6" s="2"/>
      <c r="AE6" s="2">
        <v>3</v>
      </c>
      <c r="AF6" s="2"/>
    </row>
    <row r="7" spans="1:32" ht="72.599999999999994" thickBot="1" x14ac:dyDescent="0.35">
      <c r="A7" s="2"/>
      <c r="B7" s="22" t="s">
        <v>182</v>
      </c>
      <c r="C7" s="23" t="s">
        <v>183</v>
      </c>
      <c r="D7" s="2"/>
      <c r="E7" s="4">
        <v>3</v>
      </c>
      <c r="F7" s="6" t="s">
        <v>184</v>
      </c>
      <c r="G7" s="2"/>
      <c r="H7" s="4">
        <v>5</v>
      </c>
      <c r="I7" s="5" t="s">
        <v>185</v>
      </c>
      <c r="J7" s="2"/>
      <c r="K7" s="29" t="s">
        <v>186</v>
      </c>
      <c r="L7" s="2"/>
      <c r="M7" s="29" t="s">
        <v>187</v>
      </c>
      <c r="N7" s="2"/>
      <c r="O7" s="2"/>
      <c r="P7" s="2"/>
      <c r="Q7" s="4" t="s">
        <v>188</v>
      </c>
      <c r="R7" s="6" t="s">
        <v>189</v>
      </c>
      <c r="T7" s="19" t="s">
        <v>190</v>
      </c>
      <c r="U7" s="2"/>
      <c r="V7" s="2"/>
      <c r="W7" s="2"/>
      <c r="X7" s="2"/>
      <c r="Y7" s="2"/>
      <c r="Z7" s="2"/>
      <c r="AA7" s="2"/>
      <c r="AB7" s="2" t="s">
        <v>191</v>
      </c>
      <c r="AC7" s="2"/>
      <c r="AD7" s="2"/>
      <c r="AE7" s="2">
        <v>4</v>
      </c>
      <c r="AF7" s="2"/>
    </row>
    <row r="8" spans="1:32" ht="57.6" x14ac:dyDescent="0.3">
      <c r="A8" s="2"/>
      <c r="B8" s="27" t="s">
        <v>192</v>
      </c>
      <c r="C8" s="28" t="s">
        <v>193</v>
      </c>
      <c r="D8" s="2"/>
      <c r="E8" s="4">
        <v>2</v>
      </c>
      <c r="F8" s="6" t="s">
        <v>194</v>
      </c>
      <c r="G8" s="2"/>
      <c r="H8" s="9"/>
      <c r="I8" s="2"/>
      <c r="J8" s="2"/>
      <c r="K8" s="4" t="s">
        <v>108</v>
      </c>
      <c r="L8" s="2"/>
      <c r="M8" s="4">
        <v>1</v>
      </c>
      <c r="N8" s="2"/>
      <c r="O8" s="2"/>
      <c r="P8" s="2"/>
      <c r="Q8" s="4" t="s">
        <v>195</v>
      </c>
      <c r="R8" s="6" t="s">
        <v>196</v>
      </c>
      <c r="U8" s="2"/>
      <c r="V8" s="2"/>
      <c r="W8" s="2"/>
      <c r="X8" s="2"/>
      <c r="Y8" s="2"/>
      <c r="Z8" s="2"/>
      <c r="AA8" s="2"/>
      <c r="AB8" s="2"/>
      <c r="AC8" s="2"/>
      <c r="AD8" s="2"/>
      <c r="AE8" s="2">
        <v>5</v>
      </c>
      <c r="AF8" s="2"/>
    </row>
    <row r="9" spans="1:32" ht="58.2" thickBot="1" x14ac:dyDescent="0.35">
      <c r="A9" s="2"/>
      <c r="B9" s="22" t="s">
        <v>197</v>
      </c>
      <c r="C9" s="23" t="s">
        <v>198</v>
      </c>
      <c r="D9" s="2"/>
      <c r="E9" s="5">
        <v>1</v>
      </c>
      <c r="F9" s="8" t="s">
        <v>199</v>
      </c>
      <c r="G9" s="2"/>
      <c r="H9" s="2"/>
      <c r="I9" s="2"/>
      <c r="J9" s="2"/>
      <c r="K9" s="5" t="s">
        <v>200</v>
      </c>
      <c r="L9" s="2"/>
      <c r="M9" s="4">
        <v>2</v>
      </c>
      <c r="N9" s="2"/>
      <c r="O9" s="2"/>
      <c r="P9" s="2"/>
      <c r="Q9" s="5" t="s">
        <v>201</v>
      </c>
      <c r="R9" s="8" t="s">
        <v>202</v>
      </c>
      <c r="U9" s="2"/>
      <c r="V9" s="2"/>
      <c r="W9" s="2"/>
      <c r="X9" s="2"/>
      <c r="Y9" s="2"/>
      <c r="Z9" s="2"/>
      <c r="AA9" s="2"/>
      <c r="AB9" s="2"/>
      <c r="AC9" s="2"/>
      <c r="AD9" s="2"/>
      <c r="AE9" s="2">
        <v>6</v>
      </c>
      <c r="AF9" s="2"/>
    </row>
    <row r="10" spans="1:32" ht="58.2" thickBot="1" x14ac:dyDescent="0.35">
      <c r="A10" s="2"/>
      <c r="B10" s="27" t="s">
        <v>203</v>
      </c>
      <c r="C10" s="28" t="s">
        <v>204</v>
      </c>
      <c r="D10" s="2"/>
      <c r="E10" s="2"/>
      <c r="F10" s="2"/>
      <c r="G10" s="2"/>
      <c r="H10" s="2"/>
      <c r="I10" s="2"/>
      <c r="J10" s="2"/>
      <c r="K10" s="2"/>
      <c r="L10" s="2"/>
      <c r="M10" s="4">
        <v>3</v>
      </c>
      <c r="N10" s="2"/>
      <c r="O10" s="2"/>
      <c r="P10" s="2"/>
      <c r="Q10" s="2"/>
      <c r="R10" s="2"/>
      <c r="U10" s="2"/>
      <c r="V10" s="2"/>
      <c r="W10" s="2"/>
      <c r="X10" s="2"/>
      <c r="Y10" s="2"/>
      <c r="Z10" s="2"/>
      <c r="AA10" s="2"/>
      <c r="AB10" s="2"/>
      <c r="AC10" s="2"/>
      <c r="AD10" s="2"/>
      <c r="AE10" s="2">
        <v>7</v>
      </c>
      <c r="AF10" s="2"/>
    </row>
    <row r="11" spans="1:32" ht="58.2" thickBot="1" x14ac:dyDescent="0.35">
      <c r="A11" s="2"/>
      <c r="B11" s="22" t="s">
        <v>205</v>
      </c>
      <c r="C11" s="23" t="s">
        <v>206</v>
      </c>
      <c r="D11" s="2"/>
      <c r="E11" s="590" t="s">
        <v>207</v>
      </c>
      <c r="F11" s="594"/>
      <c r="G11" s="594"/>
      <c r="H11" s="591"/>
      <c r="I11" s="2"/>
      <c r="J11" s="2"/>
      <c r="K11" s="2"/>
      <c r="L11" s="2"/>
      <c r="M11" s="4">
        <v>4</v>
      </c>
      <c r="N11" s="2"/>
      <c r="O11" s="2"/>
      <c r="P11" s="2"/>
      <c r="Q11" s="2"/>
      <c r="R11" s="2"/>
      <c r="S11" s="2"/>
      <c r="T11" s="2"/>
      <c r="U11" s="2"/>
      <c r="V11" s="2"/>
      <c r="W11" s="2"/>
      <c r="X11" s="2"/>
      <c r="Y11" s="2"/>
      <c r="Z11" s="2"/>
      <c r="AA11" s="2"/>
      <c r="AB11" s="2"/>
      <c r="AC11" s="2"/>
      <c r="AD11" s="2"/>
      <c r="AE11" s="2">
        <v>8</v>
      </c>
      <c r="AF11" s="2"/>
    </row>
    <row r="12" spans="1:32" ht="53.25" customHeight="1" thickBot="1" x14ac:dyDescent="0.35">
      <c r="A12" s="2"/>
      <c r="B12" s="39" t="s">
        <v>208</v>
      </c>
      <c r="C12" s="28" t="s">
        <v>209</v>
      </c>
      <c r="D12" s="2"/>
      <c r="E12" s="2"/>
      <c r="F12" s="2"/>
      <c r="G12" s="2"/>
      <c r="H12" s="2"/>
      <c r="I12" s="2"/>
      <c r="J12" s="2"/>
      <c r="L12" s="2"/>
      <c r="M12" s="4">
        <v>5</v>
      </c>
      <c r="N12" s="2"/>
      <c r="O12" s="2"/>
      <c r="P12" s="2"/>
      <c r="Q12" s="2"/>
      <c r="R12" s="2"/>
      <c r="S12" s="2"/>
      <c r="T12" s="2"/>
      <c r="U12" s="2"/>
      <c r="V12" s="2"/>
      <c r="W12" s="2"/>
      <c r="X12" s="2"/>
      <c r="Y12" s="2"/>
      <c r="Z12" s="2"/>
      <c r="AA12" s="2"/>
      <c r="AB12" s="2"/>
      <c r="AC12" s="2"/>
      <c r="AD12" s="2"/>
      <c r="AE12" s="2">
        <v>9</v>
      </c>
      <c r="AF12" s="2"/>
    </row>
    <row r="13" spans="1:32" x14ac:dyDescent="0.3">
      <c r="A13" s="2"/>
      <c r="B13" s="2"/>
      <c r="C13" s="69"/>
      <c r="D13" s="2"/>
      <c r="E13" s="2"/>
      <c r="F13" s="2"/>
      <c r="G13" s="2"/>
      <c r="H13" s="2"/>
      <c r="I13" s="2"/>
      <c r="J13" s="2"/>
      <c r="K13" s="2"/>
      <c r="L13" s="2"/>
      <c r="M13" s="4">
        <v>6</v>
      </c>
      <c r="N13" s="2"/>
      <c r="O13" s="2"/>
      <c r="P13" s="2"/>
      <c r="Q13" s="2"/>
      <c r="R13" s="2"/>
      <c r="S13" s="2"/>
      <c r="T13" s="2"/>
      <c r="U13" s="2"/>
      <c r="V13" s="2"/>
      <c r="W13" s="2"/>
      <c r="X13" s="2"/>
      <c r="Y13" s="2"/>
      <c r="Z13" s="2"/>
      <c r="AA13" s="2"/>
      <c r="AB13" s="2"/>
      <c r="AC13" s="2"/>
      <c r="AD13" s="2"/>
      <c r="AE13" s="2">
        <v>10</v>
      </c>
      <c r="AF13" s="2"/>
    </row>
    <row r="14" spans="1:32" x14ac:dyDescent="0.3">
      <c r="A14" s="2"/>
      <c r="B14" s="2"/>
      <c r="D14" s="2"/>
      <c r="E14" s="2"/>
      <c r="F14" s="2"/>
      <c r="G14" s="2"/>
      <c r="H14" s="2"/>
      <c r="I14" s="2"/>
      <c r="J14" s="2"/>
      <c r="K14" s="2"/>
      <c r="L14" s="2"/>
      <c r="M14" s="4">
        <v>7</v>
      </c>
      <c r="N14" s="2"/>
      <c r="O14" s="2"/>
      <c r="P14" s="2"/>
      <c r="Q14" s="2"/>
      <c r="R14" s="2"/>
      <c r="S14" s="2"/>
      <c r="T14" s="2"/>
      <c r="U14" s="2"/>
      <c r="V14" s="2"/>
      <c r="W14" s="2"/>
      <c r="X14" s="2"/>
      <c r="Y14" s="2"/>
      <c r="Z14" s="2"/>
      <c r="AA14" s="2"/>
      <c r="AB14" s="2"/>
      <c r="AC14" s="2"/>
      <c r="AD14" s="2"/>
      <c r="AE14" s="2">
        <v>11</v>
      </c>
      <c r="AF14" s="2"/>
    </row>
    <row r="15" spans="1:32" ht="15" thickBot="1" x14ac:dyDescent="0.35">
      <c r="A15" s="2"/>
      <c r="B15" s="2"/>
      <c r="C15" s="2"/>
      <c r="D15" s="2"/>
      <c r="E15" s="2"/>
      <c r="F15" s="2"/>
      <c r="G15" s="2"/>
      <c r="H15" s="2"/>
      <c r="I15" s="2"/>
      <c r="J15" s="2"/>
      <c r="K15" s="2"/>
      <c r="L15" s="2"/>
      <c r="M15" s="4">
        <v>8</v>
      </c>
      <c r="N15" s="2"/>
      <c r="O15" s="2"/>
      <c r="P15" s="2"/>
      <c r="Q15" s="2"/>
      <c r="R15" s="2"/>
      <c r="S15" s="2"/>
      <c r="T15" s="2"/>
      <c r="U15" s="2"/>
      <c r="V15" s="2"/>
      <c r="W15" s="2"/>
      <c r="X15" s="2"/>
      <c r="Y15" s="2"/>
      <c r="Z15" s="2"/>
      <c r="AA15" s="2"/>
      <c r="AB15" s="2"/>
      <c r="AC15" s="2"/>
      <c r="AD15" s="2"/>
      <c r="AE15" s="2">
        <v>12</v>
      </c>
      <c r="AF15" s="2"/>
    </row>
    <row r="16" spans="1:32" ht="15" thickBot="1" x14ac:dyDescent="0.35">
      <c r="A16" s="2"/>
      <c r="B16" s="15" t="s">
        <v>210</v>
      </c>
      <c r="C16" s="2"/>
      <c r="D16" s="2"/>
      <c r="E16" s="2"/>
      <c r="F16" s="2"/>
      <c r="G16" s="2"/>
      <c r="H16" s="2"/>
      <c r="I16" s="2"/>
      <c r="J16" s="2"/>
      <c r="K16" s="2"/>
      <c r="L16" s="2"/>
      <c r="M16" s="4">
        <v>9</v>
      </c>
      <c r="N16" s="2"/>
      <c r="O16" s="2"/>
      <c r="P16" s="2"/>
      <c r="Q16" s="2"/>
      <c r="R16" s="2"/>
      <c r="S16" s="2"/>
      <c r="T16" s="2"/>
      <c r="U16" s="2"/>
      <c r="V16" s="2"/>
      <c r="W16" s="2"/>
      <c r="X16" s="2"/>
      <c r="Y16" s="2"/>
      <c r="Z16" s="2"/>
      <c r="AA16" s="2"/>
      <c r="AB16" s="2"/>
      <c r="AC16" s="2"/>
      <c r="AD16" s="2"/>
      <c r="AE16" s="2">
        <v>13</v>
      </c>
      <c r="AF16" s="2"/>
    </row>
    <row r="17" spans="1:32" ht="93.6" x14ac:dyDescent="0.3">
      <c r="A17" s="2"/>
      <c r="B17" s="47" t="s">
        <v>621</v>
      </c>
      <c r="C17" s="2"/>
      <c r="D17" s="2"/>
      <c r="E17" s="2"/>
      <c r="F17" s="2"/>
      <c r="G17" s="2"/>
      <c r="H17" s="2"/>
      <c r="I17" s="2"/>
      <c r="J17" s="2"/>
      <c r="K17" s="2"/>
      <c r="L17" s="2"/>
      <c r="M17" s="4">
        <v>10</v>
      </c>
      <c r="N17" s="2"/>
      <c r="O17" s="2"/>
      <c r="P17" s="2"/>
      <c r="Q17" s="2"/>
      <c r="R17" s="2"/>
      <c r="S17" s="2"/>
      <c r="T17" s="2"/>
      <c r="U17" s="2"/>
      <c r="V17" s="2"/>
      <c r="W17" s="2"/>
      <c r="X17" s="2"/>
      <c r="Y17" s="2"/>
      <c r="Z17" s="2"/>
      <c r="AA17" s="2"/>
      <c r="AB17" s="2"/>
      <c r="AC17" s="2"/>
      <c r="AD17" s="2"/>
      <c r="AE17" s="2">
        <v>14</v>
      </c>
      <c r="AF17" s="2"/>
    </row>
    <row r="18" spans="1:32" ht="46.8" x14ac:dyDescent="0.3">
      <c r="A18" s="2"/>
      <c r="B18" s="48" t="s">
        <v>622</v>
      </c>
      <c r="C18" s="2"/>
      <c r="D18" s="2"/>
      <c r="E18" s="2"/>
      <c r="F18" s="2"/>
      <c r="G18" s="2"/>
      <c r="H18" s="2"/>
      <c r="I18" s="2"/>
      <c r="J18" s="2"/>
      <c r="K18" s="2"/>
      <c r="L18" s="2"/>
      <c r="M18" s="4">
        <v>11</v>
      </c>
      <c r="N18" s="2"/>
      <c r="O18" s="2"/>
      <c r="P18" s="2"/>
      <c r="Q18" s="2"/>
      <c r="R18" s="2"/>
      <c r="S18" s="2"/>
      <c r="T18" s="2"/>
      <c r="U18" s="2"/>
      <c r="V18" s="2"/>
      <c r="W18" s="2"/>
      <c r="X18" s="2"/>
      <c r="Y18" s="2"/>
      <c r="Z18" s="2"/>
      <c r="AA18" s="2"/>
      <c r="AB18" s="2"/>
      <c r="AC18" s="2"/>
      <c r="AD18" s="2"/>
      <c r="AE18" s="2">
        <v>15</v>
      </c>
      <c r="AF18" s="2"/>
    </row>
    <row r="19" spans="1:32" ht="31.2" x14ac:dyDescent="0.3">
      <c r="A19" s="2"/>
      <c r="B19" s="48" t="s">
        <v>623</v>
      </c>
      <c r="C19" s="2"/>
      <c r="D19" s="2"/>
      <c r="E19" s="2"/>
      <c r="F19" s="2"/>
      <c r="G19" s="2"/>
      <c r="H19" s="2"/>
      <c r="I19" s="2"/>
      <c r="J19" s="2"/>
      <c r="K19" s="2"/>
      <c r="L19" s="2"/>
      <c r="M19" s="4">
        <v>12</v>
      </c>
      <c r="N19" s="2"/>
      <c r="O19" s="2"/>
      <c r="P19" s="2"/>
      <c r="Q19" s="2"/>
      <c r="R19" s="2"/>
      <c r="S19" s="2"/>
      <c r="T19" s="2"/>
      <c r="U19" s="2"/>
      <c r="V19" s="2"/>
      <c r="W19" s="2"/>
      <c r="X19" s="2"/>
      <c r="Y19" s="2"/>
      <c r="Z19" s="2"/>
      <c r="AA19" s="2"/>
      <c r="AB19" s="2"/>
      <c r="AC19" s="2"/>
      <c r="AD19" s="2"/>
      <c r="AE19" s="2">
        <v>16</v>
      </c>
      <c r="AF19" s="2"/>
    </row>
    <row r="20" spans="1:32" ht="15.6" x14ac:dyDescent="0.3">
      <c r="A20" s="2"/>
      <c r="B20" s="48" t="s">
        <v>624</v>
      </c>
      <c r="C20" s="2"/>
      <c r="D20" s="2"/>
      <c r="E20" s="2"/>
      <c r="F20" s="2"/>
      <c r="G20" s="2"/>
      <c r="H20" s="2"/>
      <c r="I20" s="2"/>
      <c r="J20" s="2"/>
      <c r="K20" s="2"/>
      <c r="L20" s="2"/>
      <c r="M20" s="4">
        <v>13</v>
      </c>
      <c r="N20" s="2"/>
      <c r="O20" s="2"/>
      <c r="P20" s="2"/>
      <c r="Q20" s="2"/>
      <c r="R20" s="2"/>
      <c r="S20" s="2"/>
      <c r="T20" s="2"/>
      <c r="U20" s="2"/>
      <c r="V20" s="2"/>
      <c r="W20" s="2"/>
      <c r="X20" s="2"/>
      <c r="Y20" s="2"/>
      <c r="Z20" s="2"/>
      <c r="AA20" s="2"/>
      <c r="AB20" s="2"/>
      <c r="AC20" s="2"/>
      <c r="AD20" s="2"/>
      <c r="AE20" s="2">
        <v>17</v>
      </c>
      <c r="AF20" s="2"/>
    </row>
    <row r="21" spans="1:32" ht="31.2" x14ac:dyDescent="0.3">
      <c r="A21" s="2"/>
      <c r="B21" s="48" t="s">
        <v>625</v>
      </c>
      <c r="C21" s="2"/>
      <c r="D21" s="2"/>
      <c r="E21" s="2"/>
      <c r="F21" s="2"/>
      <c r="G21" s="2"/>
      <c r="H21" s="2"/>
      <c r="I21" s="2"/>
      <c r="J21" s="2"/>
      <c r="K21" s="2"/>
      <c r="L21" s="2"/>
      <c r="M21" s="4">
        <v>14</v>
      </c>
      <c r="N21" s="2"/>
      <c r="O21" s="2"/>
      <c r="P21" s="2"/>
      <c r="Q21" s="2"/>
      <c r="R21" s="2"/>
      <c r="S21" s="2"/>
      <c r="T21" s="2"/>
      <c r="U21" s="2"/>
      <c r="V21" s="2"/>
      <c r="W21" s="2"/>
      <c r="X21" s="2"/>
      <c r="Y21" s="2"/>
      <c r="Z21" s="2"/>
      <c r="AA21" s="2"/>
      <c r="AB21" s="2"/>
      <c r="AC21" s="2"/>
      <c r="AD21" s="2"/>
      <c r="AE21" s="2">
        <v>18</v>
      </c>
      <c r="AF21" s="2"/>
    </row>
    <row r="22" spans="1:32" ht="46.8" x14ac:dyDescent="0.3">
      <c r="A22" s="2"/>
      <c r="B22" s="48" t="s">
        <v>626</v>
      </c>
      <c r="C22" s="2"/>
      <c r="D22" s="2"/>
      <c r="E22" s="2"/>
      <c r="F22" s="2"/>
      <c r="G22" s="2"/>
      <c r="H22" s="2"/>
      <c r="I22" s="2"/>
      <c r="J22" s="2"/>
      <c r="K22" s="2"/>
      <c r="L22" s="2"/>
      <c r="M22" s="4">
        <v>15</v>
      </c>
      <c r="N22" s="2"/>
      <c r="O22" s="2"/>
      <c r="P22" s="2"/>
      <c r="Q22" s="2"/>
      <c r="R22" s="2"/>
      <c r="S22" s="2"/>
      <c r="T22" s="2"/>
      <c r="U22" s="2"/>
      <c r="V22" s="2"/>
      <c r="W22" s="2"/>
      <c r="X22" s="2"/>
      <c r="Y22" s="2"/>
      <c r="Z22" s="2"/>
      <c r="AA22" s="2"/>
      <c r="AB22" s="2"/>
      <c r="AC22" s="2"/>
      <c r="AD22" s="2"/>
      <c r="AE22" s="2">
        <v>19</v>
      </c>
      <c r="AF22" s="2"/>
    </row>
    <row r="23" spans="1:32" ht="31.2" x14ac:dyDescent="0.3">
      <c r="A23" s="2"/>
      <c r="B23" s="48" t="s">
        <v>627</v>
      </c>
      <c r="C23" s="2"/>
      <c r="D23" s="2"/>
      <c r="E23" s="2"/>
      <c r="F23" s="2"/>
      <c r="G23" s="2"/>
      <c r="H23" s="2"/>
      <c r="I23" s="2"/>
      <c r="J23" s="2"/>
      <c r="K23" s="2"/>
      <c r="L23" s="2"/>
      <c r="M23" s="4">
        <v>16</v>
      </c>
      <c r="N23" s="2"/>
      <c r="O23" s="2"/>
      <c r="P23" s="2"/>
      <c r="Q23" s="2"/>
      <c r="R23" s="2"/>
      <c r="S23" s="2"/>
      <c r="T23" s="2"/>
      <c r="U23" s="2"/>
      <c r="V23" s="2"/>
      <c r="W23" s="2"/>
      <c r="X23" s="2"/>
      <c r="Y23" s="2"/>
      <c r="Z23" s="2"/>
      <c r="AA23" s="2"/>
      <c r="AB23" s="2"/>
      <c r="AC23" s="2"/>
      <c r="AD23" s="2"/>
      <c r="AE23" s="2"/>
      <c r="AF23" s="2"/>
    </row>
    <row r="24" spans="1:32" ht="46.8" x14ac:dyDescent="0.3">
      <c r="A24" s="2"/>
      <c r="B24" s="48" t="s">
        <v>628</v>
      </c>
      <c r="C24" s="2"/>
      <c r="D24" s="2"/>
      <c r="E24" s="2"/>
      <c r="F24" s="2"/>
      <c r="G24" s="2"/>
      <c r="H24" s="2"/>
      <c r="I24" s="2"/>
      <c r="J24" s="2"/>
      <c r="K24" s="2"/>
      <c r="L24" s="2"/>
      <c r="M24" s="4">
        <v>17</v>
      </c>
      <c r="N24" s="2"/>
      <c r="O24" s="2"/>
      <c r="P24" s="2"/>
      <c r="Q24" s="2"/>
      <c r="R24" s="2"/>
      <c r="S24" s="2"/>
      <c r="T24" s="2"/>
      <c r="U24" s="2"/>
      <c r="V24" s="2"/>
      <c r="W24" s="2"/>
      <c r="X24" s="2"/>
      <c r="Y24" s="2"/>
      <c r="Z24" s="2"/>
      <c r="AA24" s="2"/>
      <c r="AB24" s="2"/>
      <c r="AC24" s="2"/>
      <c r="AD24" s="2"/>
      <c r="AE24" s="2"/>
      <c r="AF24" s="2"/>
    </row>
    <row r="25" spans="1:32" ht="46.8" x14ac:dyDescent="0.3">
      <c r="A25" s="2"/>
      <c r="B25" s="48" t="s">
        <v>629</v>
      </c>
      <c r="C25" s="2"/>
      <c r="D25" s="2"/>
      <c r="E25" s="2"/>
      <c r="F25" s="2"/>
      <c r="G25" s="2"/>
      <c r="H25" s="2"/>
      <c r="I25" s="2"/>
      <c r="J25" s="2"/>
      <c r="K25" s="2"/>
      <c r="L25" s="2"/>
      <c r="M25" s="4">
        <v>18</v>
      </c>
      <c r="N25" s="2"/>
      <c r="O25" s="2"/>
      <c r="P25" s="2"/>
      <c r="Q25" s="2"/>
      <c r="R25" s="2"/>
      <c r="S25" s="2"/>
      <c r="T25" s="2"/>
      <c r="U25" s="2"/>
      <c r="V25" s="2"/>
      <c r="W25" s="2"/>
      <c r="X25" s="2"/>
      <c r="Y25" s="2"/>
      <c r="Z25" s="2"/>
      <c r="AA25" s="2"/>
      <c r="AB25" s="2"/>
      <c r="AC25" s="2"/>
      <c r="AD25" s="2"/>
      <c r="AE25" s="2"/>
      <c r="AF25" s="2"/>
    </row>
    <row r="26" spans="1:32" ht="15.6" x14ac:dyDescent="0.3">
      <c r="A26" s="2"/>
      <c r="B26" s="48" t="s">
        <v>630</v>
      </c>
      <c r="C26" s="2"/>
      <c r="D26" s="2"/>
      <c r="E26" s="2"/>
      <c r="F26" s="2"/>
      <c r="G26" s="2"/>
      <c r="H26" s="2"/>
      <c r="I26" s="2"/>
      <c r="J26" s="2"/>
      <c r="K26" s="2"/>
      <c r="L26" s="2"/>
      <c r="M26" s="4">
        <v>19</v>
      </c>
      <c r="N26" s="2"/>
      <c r="O26" s="2"/>
      <c r="P26" s="2"/>
      <c r="Q26" s="2"/>
      <c r="R26" s="2"/>
      <c r="S26" s="2"/>
      <c r="T26" s="2"/>
      <c r="U26" s="2"/>
      <c r="V26" s="2"/>
      <c r="W26" s="2"/>
      <c r="X26" s="2"/>
      <c r="Y26" s="2"/>
      <c r="Z26" s="2"/>
      <c r="AA26" s="2"/>
      <c r="AB26" s="2"/>
      <c r="AC26" s="2"/>
      <c r="AD26" s="2"/>
      <c r="AE26" s="2"/>
      <c r="AF26" s="2"/>
    </row>
    <row r="27" spans="1:32" ht="15.6" x14ac:dyDescent="0.3">
      <c r="A27" s="2"/>
      <c r="B27" s="48" t="s">
        <v>631</v>
      </c>
      <c r="C27" s="2"/>
      <c r="D27" s="2"/>
      <c r="E27" s="2"/>
      <c r="F27" s="2"/>
      <c r="G27" s="2"/>
      <c r="H27" s="2"/>
      <c r="I27" s="2"/>
      <c r="J27" s="2"/>
      <c r="K27" s="2"/>
      <c r="L27" s="2"/>
      <c r="M27" s="4">
        <v>20</v>
      </c>
      <c r="N27" s="2"/>
      <c r="O27" s="2"/>
      <c r="P27" s="2"/>
      <c r="Q27" s="2"/>
      <c r="R27" s="2"/>
      <c r="S27" s="2"/>
      <c r="T27" s="2"/>
      <c r="U27" s="2"/>
      <c r="V27" s="2"/>
      <c r="W27" s="2"/>
      <c r="X27" s="2"/>
      <c r="Y27" s="2"/>
      <c r="Z27" s="2"/>
      <c r="AA27" s="2"/>
      <c r="AB27" s="2"/>
      <c r="AC27" s="2"/>
      <c r="AD27" s="2"/>
      <c r="AE27" s="2"/>
      <c r="AF27" s="2"/>
    </row>
    <row r="28" spans="1:32" ht="31.8" thickBot="1" x14ac:dyDescent="0.35">
      <c r="A28" s="2"/>
      <c r="B28" s="48" t="s">
        <v>37</v>
      </c>
      <c r="C28" s="2"/>
      <c r="D28" s="2"/>
      <c r="E28" s="2"/>
      <c r="F28" s="2"/>
      <c r="G28" s="2"/>
      <c r="H28" s="2"/>
      <c r="I28" s="2"/>
      <c r="J28" s="2"/>
      <c r="K28" s="2"/>
      <c r="L28" s="2"/>
      <c r="M28" s="4">
        <v>21</v>
      </c>
      <c r="N28" s="2"/>
      <c r="O28" s="2"/>
      <c r="P28" s="2"/>
      <c r="Q28" s="2"/>
      <c r="R28" s="2"/>
      <c r="S28" s="2"/>
      <c r="T28" s="2"/>
      <c r="U28" s="2"/>
      <c r="V28" s="2"/>
      <c r="W28" s="2"/>
      <c r="X28" s="2"/>
      <c r="Y28" s="2"/>
      <c r="Z28" s="2"/>
      <c r="AA28" s="2"/>
      <c r="AB28" s="2"/>
      <c r="AC28" s="2"/>
      <c r="AD28" s="2"/>
      <c r="AE28" s="2"/>
      <c r="AF28" s="2"/>
    </row>
    <row r="29" spans="1:32" ht="15.6" x14ac:dyDescent="0.3">
      <c r="A29" s="2"/>
      <c r="B29" s="48" t="s">
        <v>39</v>
      </c>
      <c r="C29" s="2"/>
      <c r="D29" s="2"/>
      <c r="E29" s="10"/>
      <c r="F29" s="11" t="s">
        <v>213</v>
      </c>
      <c r="G29" s="2"/>
      <c r="H29" s="2"/>
      <c r="I29" s="2"/>
      <c r="J29" s="2"/>
      <c r="K29" s="2"/>
      <c r="L29" s="2"/>
      <c r="M29" s="4">
        <v>22</v>
      </c>
      <c r="N29" s="2"/>
      <c r="O29" s="2"/>
      <c r="P29" s="2"/>
      <c r="Q29" s="2"/>
      <c r="R29" s="2"/>
      <c r="S29" s="2"/>
      <c r="T29" s="2"/>
      <c r="U29" s="2"/>
      <c r="V29" s="2"/>
      <c r="W29" s="2"/>
      <c r="X29" s="2"/>
      <c r="Y29" s="2"/>
      <c r="Z29" s="2"/>
      <c r="AA29" s="2"/>
      <c r="AB29" s="2"/>
      <c r="AC29" s="2"/>
      <c r="AD29" s="2"/>
      <c r="AE29" s="2"/>
      <c r="AF29" s="2"/>
    </row>
    <row r="30" spans="1:32" ht="31.2" x14ac:dyDescent="0.3">
      <c r="A30" s="2"/>
      <c r="B30" s="48" t="s">
        <v>632</v>
      </c>
      <c r="C30" s="2"/>
      <c r="D30" s="2"/>
      <c r="E30" s="12"/>
      <c r="F30" s="13" t="s">
        <v>214</v>
      </c>
      <c r="G30" s="2"/>
      <c r="H30" s="2"/>
      <c r="I30" s="2"/>
      <c r="J30" s="2"/>
      <c r="K30" s="2"/>
      <c r="L30" s="2"/>
      <c r="M30" s="4">
        <v>23</v>
      </c>
      <c r="N30" s="2"/>
      <c r="O30" s="2"/>
      <c r="P30" s="2"/>
      <c r="Q30" s="2"/>
      <c r="R30" s="2"/>
      <c r="S30" s="2"/>
      <c r="T30" s="2"/>
      <c r="U30" s="2"/>
      <c r="V30" s="2"/>
      <c r="W30" s="2"/>
      <c r="X30" s="2"/>
      <c r="Y30" s="2"/>
      <c r="Z30" s="2"/>
      <c r="AA30" s="2"/>
      <c r="AB30" s="2"/>
      <c r="AC30" s="2"/>
      <c r="AD30" s="2"/>
      <c r="AE30" s="2"/>
      <c r="AF30" s="2"/>
    </row>
    <row r="31" spans="1:32" ht="31.2" x14ac:dyDescent="0.3">
      <c r="A31" s="2"/>
      <c r="B31" s="49" t="s">
        <v>633</v>
      </c>
      <c r="C31" s="2"/>
      <c r="D31" s="2"/>
      <c r="E31" s="18"/>
      <c r="F31" s="13" t="s">
        <v>215</v>
      </c>
      <c r="G31" s="2"/>
      <c r="H31" s="2"/>
      <c r="I31" s="2"/>
      <c r="J31" s="2"/>
      <c r="K31" s="2"/>
      <c r="L31" s="2"/>
      <c r="M31" s="4">
        <v>24</v>
      </c>
      <c r="N31" s="2"/>
      <c r="O31" s="2"/>
      <c r="P31" s="2"/>
      <c r="Q31" s="2"/>
      <c r="R31" s="2"/>
      <c r="S31" s="2"/>
      <c r="T31" s="2"/>
      <c r="U31" s="2"/>
      <c r="V31" s="2"/>
      <c r="W31" s="2"/>
      <c r="X31" s="2"/>
      <c r="Y31" s="2"/>
      <c r="Z31" s="2"/>
      <c r="AA31" s="2"/>
      <c r="AB31" s="2"/>
      <c r="AC31" s="2"/>
      <c r="AD31" s="2"/>
      <c r="AE31" s="2"/>
      <c r="AF31" s="2"/>
    </row>
    <row r="32" spans="1:32" ht="43.8" thickBot="1" x14ac:dyDescent="0.35">
      <c r="A32" s="2"/>
      <c r="B32" s="44" t="s">
        <v>634</v>
      </c>
      <c r="C32" s="2"/>
      <c r="D32" s="2"/>
      <c r="E32" s="24"/>
      <c r="F32" s="25" t="s">
        <v>216</v>
      </c>
      <c r="G32" s="2"/>
      <c r="H32" s="2"/>
      <c r="I32" s="2"/>
      <c r="J32" s="2"/>
      <c r="K32" s="2"/>
      <c r="L32" s="2"/>
      <c r="M32" s="4">
        <v>25</v>
      </c>
      <c r="N32" s="2"/>
      <c r="O32" s="2"/>
      <c r="P32" s="2"/>
      <c r="Q32" s="2"/>
      <c r="R32" s="2"/>
      <c r="S32" s="2"/>
      <c r="T32" s="2"/>
      <c r="U32" s="2"/>
      <c r="V32" s="2"/>
      <c r="W32" s="2"/>
      <c r="X32" s="2"/>
      <c r="Y32" s="2"/>
      <c r="Z32" s="2"/>
      <c r="AA32" s="2"/>
      <c r="AB32" s="2"/>
      <c r="AC32" s="2"/>
      <c r="AD32" s="2"/>
      <c r="AE32" s="2"/>
      <c r="AF32" s="2"/>
    </row>
    <row r="33" spans="1:33" x14ac:dyDescent="0.3">
      <c r="A33" s="2"/>
      <c r="B33" s="44" t="s">
        <v>635</v>
      </c>
      <c r="C33" s="2"/>
      <c r="D33" s="2"/>
      <c r="E33" s="2"/>
      <c r="F33" s="2"/>
      <c r="G33" s="2"/>
      <c r="H33" s="2"/>
      <c r="I33" s="2"/>
      <c r="J33" s="2"/>
      <c r="K33" s="2"/>
      <c r="L33" s="2"/>
      <c r="M33" s="4">
        <v>26</v>
      </c>
      <c r="N33" s="2"/>
      <c r="O33" s="2"/>
      <c r="P33" s="2"/>
      <c r="Q33" s="2"/>
      <c r="R33" s="2"/>
      <c r="S33" s="2"/>
      <c r="T33" s="2"/>
      <c r="U33" s="2"/>
      <c r="V33" s="2"/>
      <c r="W33" s="2"/>
      <c r="X33" s="2"/>
      <c r="Y33" s="2"/>
      <c r="Z33" s="2"/>
      <c r="AA33" s="2"/>
      <c r="AB33" s="2"/>
      <c r="AC33" s="2"/>
      <c r="AD33" s="2"/>
      <c r="AE33" s="2"/>
      <c r="AF33" s="2"/>
    </row>
    <row r="34" spans="1:33" ht="43.8" thickBot="1" x14ac:dyDescent="0.35">
      <c r="A34" s="2"/>
      <c r="B34" s="44" t="s">
        <v>636</v>
      </c>
      <c r="C34" s="2"/>
      <c r="D34" s="2"/>
      <c r="E34" s="2"/>
      <c r="F34" s="2" t="s">
        <v>118</v>
      </c>
      <c r="G34" s="2"/>
      <c r="H34" s="2"/>
      <c r="I34" s="2"/>
      <c r="J34" s="2"/>
      <c r="K34" s="2"/>
      <c r="L34" s="2"/>
      <c r="M34" s="4">
        <v>27</v>
      </c>
      <c r="O34" s="2"/>
      <c r="P34" s="2"/>
      <c r="Q34" s="2"/>
      <c r="R34" s="2"/>
      <c r="S34" s="2"/>
      <c r="T34" s="2"/>
      <c r="U34" s="2"/>
      <c r="V34" s="2"/>
      <c r="W34" s="2"/>
      <c r="X34" s="2"/>
      <c r="Y34" s="2"/>
      <c r="Z34" s="2"/>
      <c r="AA34" s="2"/>
      <c r="AB34" s="2"/>
      <c r="AC34" s="2"/>
      <c r="AD34" s="2"/>
      <c r="AE34" s="2"/>
      <c r="AF34" s="2"/>
      <c r="AG34" s="2"/>
    </row>
    <row r="35" spans="1:33" ht="28.8" x14ac:dyDescent="0.3">
      <c r="A35" s="2"/>
      <c r="B35" s="44" t="s">
        <v>38</v>
      </c>
      <c r="C35" s="2"/>
      <c r="D35" s="2"/>
      <c r="E35" s="1" t="s">
        <v>162</v>
      </c>
      <c r="F35" s="1">
        <v>5</v>
      </c>
      <c r="G35" s="43">
        <v>25</v>
      </c>
      <c r="H35" s="30">
        <v>50</v>
      </c>
      <c r="I35" s="31">
        <v>100</v>
      </c>
      <c r="J35" s="2"/>
      <c r="K35" s="2"/>
      <c r="L35" s="2"/>
      <c r="M35" s="4">
        <v>28</v>
      </c>
      <c r="O35" s="2"/>
      <c r="P35" s="2"/>
      <c r="Q35" s="2"/>
      <c r="R35" s="2"/>
      <c r="S35" s="2"/>
      <c r="T35" s="2"/>
      <c r="U35" s="2"/>
      <c r="V35" s="2"/>
      <c r="W35" s="2"/>
      <c r="X35" s="2"/>
      <c r="Y35" s="2"/>
      <c r="Z35" s="2"/>
      <c r="AA35" s="2"/>
      <c r="AB35" s="2"/>
      <c r="AC35" s="2"/>
      <c r="AD35" s="2"/>
      <c r="AE35" s="2"/>
      <c r="AF35" s="2"/>
      <c r="AG35" s="2"/>
    </row>
    <row r="36" spans="1:33" ht="28.8" x14ac:dyDescent="0.3">
      <c r="A36" s="2"/>
      <c r="B36" s="44" t="s">
        <v>637</v>
      </c>
      <c r="C36" s="2"/>
      <c r="D36" s="2"/>
      <c r="E36" s="4" t="s">
        <v>176</v>
      </c>
      <c r="F36" s="4">
        <v>4</v>
      </c>
      <c r="G36" s="32">
        <v>20</v>
      </c>
      <c r="H36" s="33">
        <v>40</v>
      </c>
      <c r="I36" s="34">
        <v>80</v>
      </c>
      <c r="J36" s="2"/>
      <c r="K36" s="2"/>
      <c r="L36" s="2"/>
      <c r="M36" s="4">
        <v>29</v>
      </c>
      <c r="O36" s="2"/>
      <c r="P36" s="2"/>
      <c r="Q36" s="2"/>
      <c r="R36" s="2"/>
      <c r="S36" s="2"/>
      <c r="T36" s="2"/>
      <c r="U36" s="2"/>
      <c r="V36" s="2"/>
      <c r="W36" s="2"/>
      <c r="X36" s="2"/>
      <c r="Y36" s="2"/>
      <c r="Z36" s="2"/>
      <c r="AA36" s="2"/>
      <c r="AB36" s="2"/>
      <c r="AC36" s="2"/>
      <c r="AD36" s="2"/>
      <c r="AE36" s="2"/>
      <c r="AF36" s="2"/>
      <c r="AG36" s="2"/>
    </row>
    <row r="37" spans="1:33" ht="29.4" thickBot="1" x14ac:dyDescent="0.35">
      <c r="A37" s="2"/>
      <c r="B37" s="46" t="s">
        <v>638</v>
      </c>
      <c r="C37" s="2"/>
      <c r="D37" s="2"/>
      <c r="E37" s="4" t="s">
        <v>184</v>
      </c>
      <c r="F37" s="4">
        <v>3</v>
      </c>
      <c r="G37" s="32">
        <v>15</v>
      </c>
      <c r="H37" s="33">
        <v>30</v>
      </c>
      <c r="I37" s="34">
        <v>60</v>
      </c>
      <c r="J37" s="2"/>
      <c r="K37" s="2"/>
      <c r="L37" s="2"/>
      <c r="M37" s="5">
        <v>30</v>
      </c>
      <c r="O37" s="2"/>
      <c r="P37" s="2"/>
      <c r="Q37" s="2"/>
      <c r="R37" s="2"/>
      <c r="S37" s="2"/>
      <c r="T37" s="2"/>
      <c r="U37" s="2"/>
      <c r="V37" s="2"/>
      <c r="W37" s="2"/>
      <c r="X37" s="2"/>
      <c r="Y37" s="2"/>
      <c r="Z37" s="2"/>
      <c r="AA37" s="2"/>
      <c r="AB37" s="2"/>
      <c r="AC37" s="2"/>
      <c r="AD37" s="2"/>
      <c r="AE37" s="2"/>
      <c r="AF37" s="2"/>
      <c r="AG37" s="2"/>
    </row>
    <row r="38" spans="1:33" x14ac:dyDescent="0.3">
      <c r="A38" s="2"/>
      <c r="B38" s="2"/>
      <c r="C38" s="2"/>
      <c r="D38" s="2"/>
      <c r="E38" s="4" t="s">
        <v>217</v>
      </c>
      <c r="F38" s="4">
        <v>2</v>
      </c>
      <c r="G38" s="35">
        <v>10</v>
      </c>
      <c r="H38" s="36">
        <v>20</v>
      </c>
      <c r="I38" s="41">
        <v>40</v>
      </c>
      <c r="J38" s="2"/>
      <c r="K38" s="2"/>
      <c r="L38" s="2"/>
      <c r="M38" s="2"/>
      <c r="N38" s="2"/>
      <c r="O38" s="2"/>
      <c r="P38" s="2"/>
      <c r="Q38" s="2"/>
      <c r="R38" s="2"/>
      <c r="S38" s="2"/>
      <c r="T38" s="2"/>
      <c r="U38" s="2"/>
      <c r="V38" s="2"/>
      <c r="W38" s="2"/>
      <c r="X38" s="2"/>
      <c r="Y38" s="2"/>
      <c r="Z38" s="2"/>
      <c r="AA38" s="2"/>
      <c r="AB38" s="2"/>
      <c r="AC38" s="2"/>
      <c r="AD38" s="2"/>
      <c r="AE38" s="2"/>
      <c r="AF38" s="2"/>
      <c r="AG38" s="2"/>
    </row>
    <row r="39" spans="1:33" ht="15" thickBot="1" x14ac:dyDescent="0.35">
      <c r="A39" s="2"/>
      <c r="B39" s="2"/>
      <c r="C39" s="2"/>
      <c r="D39" s="2"/>
      <c r="E39" s="5" t="s">
        <v>218</v>
      </c>
      <c r="F39" s="5">
        <v>1</v>
      </c>
      <c r="G39" s="37">
        <v>5</v>
      </c>
      <c r="H39" s="38">
        <v>10</v>
      </c>
      <c r="I39" s="42">
        <v>20</v>
      </c>
      <c r="J39" s="2"/>
      <c r="K39" s="2"/>
      <c r="L39" s="2"/>
      <c r="M39" s="2"/>
      <c r="N39" s="2"/>
      <c r="O39" s="2"/>
      <c r="P39" s="2"/>
      <c r="Q39" s="2"/>
      <c r="R39" s="2"/>
      <c r="S39" s="2"/>
      <c r="T39" s="2"/>
      <c r="U39" s="2"/>
      <c r="V39" s="2"/>
      <c r="W39" s="2"/>
      <c r="X39" s="2"/>
      <c r="Y39" s="2"/>
      <c r="Z39" s="2"/>
      <c r="AA39" s="2"/>
      <c r="AB39" s="2"/>
      <c r="AC39" s="2"/>
      <c r="AD39" s="2"/>
      <c r="AE39" s="2"/>
      <c r="AF39" s="2"/>
      <c r="AG39" s="2"/>
    </row>
    <row r="40" spans="1:33" ht="15" thickBot="1" x14ac:dyDescent="0.35">
      <c r="A40" s="2"/>
      <c r="B40" s="2"/>
      <c r="C40" s="2"/>
      <c r="D40" s="2"/>
      <c r="E40" s="590" t="s">
        <v>219</v>
      </c>
      <c r="F40" s="591"/>
      <c r="G40" s="96">
        <v>5</v>
      </c>
      <c r="H40" s="97">
        <v>10</v>
      </c>
      <c r="I40" s="74">
        <v>20</v>
      </c>
      <c r="J40" s="2"/>
      <c r="K40" s="2"/>
      <c r="L40" s="2"/>
      <c r="M40" s="2"/>
      <c r="N40" s="2"/>
      <c r="O40" s="2"/>
      <c r="P40" s="2"/>
      <c r="Q40" s="2"/>
      <c r="R40" s="2"/>
      <c r="S40" s="2"/>
      <c r="T40" s="2"/>
      <c r="U40" s="2"/>
      <c r="V40" s="2"/>
      <c r="W40" s="2"/>
      <c r="X40" s="2"/>
      <c r="Y40" s="2"/>
      <c r="Z40" s="2"/>
      <c r="AA40" s="2"/>
      <c r="AB40" s="2"/>
      <c r="AC40" s="2"/>
      <c r="AD40" s="2"/>
      <c r="AE40" s="2"/>
      <c r="AF40" s="2"/>
      <c r="AG40" s="2"/>
    </row>
    <row r="41" spans="1:33" ht="15" thickBot="1" x14ac:dyDescent="0.35">
      <c r="A41" s="2"/>
      <c r="B41" s="2"/>
      <c r="C41" s="2"/>
      <c r="D41" s="2"/>
      <c r="E41" s="590" t="s">
        <v>220</v>
      </c>
      <c r="F41" s="591"/>
      <c r="G41" s="96" t="s">
        <v>185</v>
      </c>
      <c r="H41" s="97" t="s">
        <v>177</v>
      </c>
      <c r="I41" s="74" t="s">
        <v>163</v>
      </c>
      <c r="J41" s="2"/>
      <c r="K41" s="2"/>
      <c r="L41" s="2"/>
      <c r="M41" s="2"/>
      <c r="N41" s="2"/>
      <c r="O41" s="2"/>
      <c r="P41" s="2"/>
      <c r="Q41" s="2"/>
      <c r="R41" s="2"/>
      <c r="S41" s="2"/>
      <c r="T41" s="2"/>
      <c r="U41" s="2"/>
      <c r="V41" s="2"/>
      <c r="W41" s="2"/>
      <c r="X41" s="2"/>
      <c r="Y41" s="2"/>
      <c r="Z41" s="2"/>
      <c r="AA41" s="2"/>
      <c r="AB41" s="2"/>
      <c r="AC41" s="2"/>
      <c r="AD41" s="2"/>
      <c r="AE41" s="2"/>
      <c r="AF41" s="2"/>
      <c r="AG41" s="2"/>
    </row>
    <row r="42" spans="1:33"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3"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3"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3"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3" ht="15" thickBo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3" ht="72.599999999999994" thickBot="1" x14ac:dyDescent="0.35">
      <c r="D47" s="2"/>
      <c r="E47" s="26" t="s">
        <v>114</v>
      </c>
      <c r="F47" s="52" t="s">
        <v>221</v>
      </c>
      <c r="G47" s="52" t="s">
        <v>222</v>
      </c>
      <c r="H47" s="52" t="s">
        <v>223</v>
      </c>
      <c r="I47" s="52" t="s">
        <v>224</v>
      </c>
      <c r="J47" s="2"/>
      <c r="K47" s="2"/>
      <c r="L47" s="2"/>
      <c r="M47" s="2"/>
      <c r="N47" s="2"/>
      <c r="O47" s="2"/>
      <c r="P47" s="2"/>
      <c r="Q47" s="2"/>
      <c r="R47" s="2"/>
      <c r="S47" s="2"/>
      <c r="T47" s="2"/>
      <c r="U47" s="2"/>
      <c r="V47" s="2"/>
      <c r="W47" s="2"/>
      <c r="X47" s="2"/>
      <c r="Y47" s="2"/>
      <c r="Z47" s="2"/>
      <c r="AA47" s="2"/>
      <c r="AB47" s="2"/>
      <c r="AC47" s="2"/>
      <c r="AD47" s="2"/>
      <c r="AE47" s="2"/>
      <c r="AF47" s="2"/>
    </row>
    <row r="48" spans="1:33" ht="15" thickBot="1" x14ac:dyDescent="0.35">
      <c r="A48" s="2"/>
      <c r="B48" s="2"/>
      <c r="C48" s="2"/>
      <c r="D48" s="2"/>
      <c r="E48" s="53" t="s">
        <v>225</v>
      </c>
      <c r="F48" s="53" t="s">
        <v>226</v>
      </c>
      <c r="G48" s="9" t="s">
        <v>226</v>
      </c>
      <c r="H48" s="9">
        <v>2</v>
      </c>
      <c r="I48" s="40">
        <v>2</v>
      </c>
      <c r="J48" s="2"/>
      <c r="K48" s="96" t="s">
        <v>220</v>
      </c>
      <c r="L48" s="19" t="s">
        <v>227</v>
      </c>
      <c r="M48" s="2"/>
      <c r="N48" s="2"/>
      <c r="O48" s="2"/>
      <c r="P48" s="2"/>
      <c r="Q48" s="2"/>
      <c r="R48" s="2"/>
      <c r="S48" s="2"/>
      <c r="T48" s="2"/>
      <c r="U48" s="2"/>
      <c r="V48" s="2"/>
      <c r="W48" s="2"/>
      <c r="X48" s="2"/>
      <c r="Y48" s="2"/>
      <c r="Z48" s="2"/>
      <c r="AA48" s="2"/>
      <c r="AB48" s="2"/>
      <c r="AC48" s="2"/>
      <c r="AD48" s="2"/>
      <c r="AE48" s="2"/>
      <c r="AF48" s="2"/>
    </row>
    <row r="49" spans="1:74" x14ac:dyDescent="0.3">
      <c r="A49" s="2"/>
      <c r="B49" s="2"/>
      <c r="C49" s="2"/>
      <c r="D49" s="2"/>
      <c r="E49" s="7" t="s">
        <v>225</v>
      </c>
      <c r="F49" s="7" t="s">
        <v>226</v>
      </c>
      <c r="G49" s="2" t="s">
        <v>228</v>
      </c>
      <c r="H49" s="2">
        <v>2</v>
      </c>
      <c r="I49" s="6">
        <v>1</v>
      </c>
      <c r="J49" s="2"/>
      <c r="K49" s="51" t="s">
        <v>229</v>
      </c>
      <c r="L49" s="56">
        <v>2</v>
      </c>
      <c r="M49" s="2"/>
      <c r="N49" s="2"/>
      <c r="O49" s="2"/>
      <c r="P49" s="2"/>
      <c r="Q49" s="2"/>
      <c r="R49" s="2"/>
      <c r="S49" s="2"/>
      <c r="T49" s="2"/>
      <c r="U49" s="2"/>
      <c r="V49" s="2"/>
      <c r="W49" s="2"/>
      <c r="X49" s="2"/>
      <c r="Y49" s="2"/>
      <c r="Z49" s="2"/>
      <c r="AA49" s="2"/>
      <c r="AB49" s="2"/>
      <c r="AC49" s="2"/>
      <c r="AD49" s="2"/>
      <c r="AE49" s="2"/>
      <c r="AF49" s="2"/>
    </row>
    <row r="50" spans="1:74" x14ac:dyDescent="0.3">
      <c r="A50" s="2"/>
      <c r="B50" s="2"/>
      <c r="C50" s="2"/>
      <c r="D50" s="2"/>
      <c r="E50" s="7" t="s">
        <v>225</v>
      </c>
      <c r="F50" s="7" t="s">
        <v>226</v>
      </c>
      <c r="G50" s="2" t="s">
        <v>230</v>
      </c>
      <c r="H50" s="2">
        <v>2</v>
      </c>
      <c r="I50" s="6">
        <v>0</v>
      </c>
      <c r="J50" s="2"/>
      <c r="K50" s="45" t="s">
        <v>231</v>
      </c>
      <c r="L50" s="57">
        <v>1</v>
      </c>
      <c r="M50" s="2"/>
      <c r="N50" s="2"/>
      <c r="O50" s="2"/>
      <c r="P50" s="2"/>
      <c r="Q50" s="2"/>
      <c r="R50" s="2"/>
      <c r="S50" s="2"/>
      <c r="T50" s="2"/>
      <c r="U50" s="2"/>
      <c r="V50" s="2"/>
      <c r="W50" s="2"/>
      <c r="X50" s="2"/>
      <c r="Y50" s="2"/>
      <c r="Z50" s="2"/>
      <c r="AA50" s="2"/>
      <c r="AB50" s="2"/>
      <c r="AC50" s="2"/>
      <c r="AD50" s="2"/>
      <c r="AE50" s="2"/>
      <c r="AF50" s="2"/>
    </row>
    <row r="51" spans="1:74" ht="15" thickBot="1" x14ac:dyDescent="0.35">
      <c r="A51" s="2"/>
      <c r="B51" s="2"/>
      <c r="C51" s="2"/>
      <c r="D51" s="2"/>
      <c r="E51" s="54" t="s">
        <v>225</v>
      </c>
      <c r="F51" s="7" t="s">
        <v>230</v>
      </c>
      <c r="G51" s="2" t="s">
        <v>226</v>
      </c>
      <c r="H51" s="2">
        <v>0</v>
      </c>
      <c r="I51" s="6">
        <v>2</v>
      </c>
      <c r="J51" s="2"/>
      <c r="K51" s="50" t="s">
        <v>232</v>
      </c>
      <c r="L51" s="58">
        <v>0</v>
      </c>
      <c r="M51" s="2"/>
      <c r="N51" s="2"/>
      <c r="O51" s="2"/>
      <c r="P51" s="2"/>
      <c r="Q51" s="2"/>
      <c r="R51" s="2"/>
      <c r="S51" s="2"/>
      <c r="T51" s="2"/>
      <c r="U51" s="2"/>
      <c r="V51" s="2"/>
      <c r="W51" s="2"/>
      <c r="X51" s="2"/>
      <c r="Y51" s="2"/>
      <c r="Z51" s="2"/>
      <c r="AA51" s="2"/>
      <c r="AB51" s="2"/>
      <c r="AC51" s="2"/>
      <c r="AD51" s="2"/>
      <c r="AE51" s="2"/>
      <c r="AF51" s="2"/>
    </row>
    <row r="52" spans="1:74" x14ac:dyDescent="0.3">
      <c r="A52" s="2"/>
      <c r="B52" s="2"/>
      <c r="C52" s="2"/>
      <c r="D52" s="2"/>
      <c r="E52" s="53" t="s">
        <v>233</v>
      </c>
      <c r="F52" s="7" t="s">
        <v>226</v>
      </c>
      <c r="G52" s="2" t="s">
        <v>226</v>
      </c>
      <c r="H52" s="2">
        <v>1</v>
      </c>
      <c r="I52" s="6">
        <v>1</v>
      </c>
      <c r="J52" s="2"/>
      <c r="K52" s="2"/>
      <c r="L52" s="2"/>
      <c r="M52" s="2"/>
      <c r="N52" s="2"/>
      <c r="O52" s="2"/>
      <c r="P52" s="2"/>
      <c r="Q52" s="2"/>
      <c r="R52" s="2"/>
      <c r="S52" s="2"/>
      <c r="T52" s="2"/>
      <c r="U52" s="2"/>
      <c r="V52" s="2"/>
      <c r="W52" s="2"/>
      <c r="X52" s="2"/>
      <c r="Y52" s="2"/>
      <c r="Z52" s="2"/>
      <c r="AA52" s="2"/>
      <c r="AB52" s="2"/>
      <c r="AC52" s="2"/>
      <c r="AD52" s="2"/>
      <c r="AE52" s="2"/>
      <c r="AF52" s="2"/>
    </row>
    <row r="53" spans="1:74" x14ac:dyDescent="0.3">
      <c r="A53" s="2"/>
      <c r="B53" s="2"/>
      <c r="C53" s="2"/>
      <c r="D53" s="2"/>
      <c r="E53" s="7" t="s">
        <v>233</v>
      </c>
      <c r="F53" s="7" t="s">
        <v>226</v>
      </c>
      <c r="G53" s="2" t="s">
        <v>234</v>
      </c>
      <c r="H53" s="2">
        <v>1</v>
      </c>
      <c r="I53" s="6">
        <v>0</v>
      </c>
      <c r="J53" s="2"/>
      <c r="K53" s="2"/>
      <c r="L53" s="2"/>
      <c r="M53" s="2"/>
      <c r="N53" s="2"/>
      <c r="O53" s="2"/>
      <c r="P53" s="2"/>
      <c r="Q53" s="2"/>
      <c r="R53" s="2"/>
      <c r="S53" s="2"/>
      <c r="T53" s="2"/>
      <c r="U53" s="2"/>
      <c r="V53" s="2"/>
      <c r="W53" s="2"/>
      <c r="X53" s="2"/>
      <c r="Y53" s="2"/>
      <c r="Z53" s="2"/>
      <c r="AA53" s="2"/>
      <c r="AB53" s="2"/>
      <c r="AC53" s="2"/>
      <c r="AD53" s="2"/>
      <c r="AE53" s="2"/>
      <c r="AF53" s="2"/>
    </row>
    <row r="54" spans="1:74" x14ac:dyDescent="0.3">
      <c r="A54" s="2"/>
      <c r="B54" s="2"/>
      <c r="C54" s="2"/>
      <c r="D54" s="2"/>
      <c r="E54" s="7" t="s">
        <v>233</v>
      </c>
      <c r="F54" s="7" t="s">
        <v>226</v>
      </c>
      <c r="G54" s="2" t="s">
        <v>230</v>
      </c>
      <c r="H54" s="2">
        <v>1</v>
      </c>
      <c r="I54" s="6">
        <v>0</v>
      </c>
      <c r="J54" s="2"/>
      <c r="K54" s="2"/>
      <c r="L54" s="2"/>
      <c r="M54" s="2"/>
      <c r="N54" s="2"/>
      <c r="O54" s="2"/>
      <c r="P54" s="2"/>
      <c r="Q54" s="2"/>
      <c r="R54" s="2"/>
      <c r="S54" s="2"/>
      <c r="T54" s="2"/>
      <c r="U54" s="2"/>
      <c r="V54" s="2"/>
      <c r="W54" s="2"/>
      <c r="X54" s="2"/>
      <c r="Y54" s="2"/>
      <c r="Z54" s="2"/>
      <c r="AA54" s="2"/>
      <c r="AB54" s="2"/>
      <c r="AC54" s="2"/>
      <c r="AD54" s="2"/>
      <c r="AE54" s="2"/>
      <c r="AF54" s="2"/>
    </row>
    <row r="55" spans="1:74" ht="15" thickBot="1" x14ac:dyDescent="0.35">
      <c r="A55" s="2"/>
      <c r="B55" s="2"/>
      <c r="C55" s="2"/>
      <c r="D55" s="2"/>
      <c r="E55" s="54" t="s">
        <v>233</v>
      </c>
      <c r="F55" s="54" t="s">
        <v>230</v>
      </c>
      <c r="G55" s="55" t="s">
        <v>226</v>
      </c>
      <c r="H55" s="55">
        <v>0</v>
      </c>
      <c r="I55" s="8">
        <v>1</v>
      </c>
      <c r="J55" s="2"/>
      <c r="K55" s="2"/>
      <c r="L55" s="2"/>
      <c r="M55" s="2"/>
      <c r="N55" s="2"/>
      <c r="O55" s="2"/>
      <c r="P55" s="2"/>
      <c r="Q55" s="2"/>
      <c r="R55" s="2"/>
      <c r="S55" s="2"/>
      <c r="T55" s="2"/>
      <c r="U55" s="2"/>
      <c r="V55" s="2"/>
      <c r="W55" s="2"/>
      <c r="X55" s="2"/>
      <c r="Y55" s="2"/>
      <c r="Z55" s="2"/>
      <c r="AA55" s="2"/>
      <c r="AB55" s="2"/>
      <c r="AC55" s="2"/>
      <c r="AD55" s="2"/>
      <c r="AE55" s="2"/>
      <c r="AF55" s="2"/>
    </row>
    <row r="56" spans="1:74" ht="144" x14ac:dyDescent="0.3">
      <c r="B56" t="s">
        <v>235</v>
      </c>
      <c r="C56" s="65" t="s">
        <v>236</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74" ht="129.6" x14ac:dyDescent="0.3">
      <c r="B57" t="s">
        <v>237</v>
      </c>
      <c r="C57" s="66" t="s">
        <v>238</v>
      </c>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74" ht="86.4" x14ac:dyDescent="0.3">
      <c r="B58" t="s">
        <v>239</v>
      </c>
      <c r="C58" s="66" t="s">
        <v>240</v>
      </c>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74" ht="230.4" x14ac:dyDescent="0.3">
      <c r="B59" t="s">
        <v>241</v>
      </c>
      <c r="C59" s="66" t="s">
        <v>242</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74" x14ac:dyDescent="0.3">
      <c r="B60" t="s">
        <v>243</v>
      </c>
      <c r="C60" s="62" t="s">
        <v>244</v>
      </c>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74" x14ac:dyDescent="0.3">
      <c r="A61" s="2"/>
      <c r="B61" s="63"/>
      <c r="C61" s="59"/>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row>
    <row r="62" spans="1:74" x14ac:dyDescent="0.3">
      <c r="A62" s="2"/>
      <c r="B62" s="64"/>
      <c r="C62" s="59"/>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row>
    <row r="63" spans="1:74" x14ac:dyDescent="0.3">
      <c r="A63" s="2"/>
      <c r="B63" s="62"/>
      <c r="C63" s="59"/>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row>
    <row r="64" spans="1:74" x14ac:dyDescent="0.3">
      <c r="A64" s="2"/>
      <c r="B64" s="62"/>
      <c r="C64" s="59"/>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row>
    <row r="65" spans="1:74" x14ac:dyDescent="0.3">
      <c r="A65" s="2"/>
      <c r="B65" s="62"/>
      <c r="C65" s="59"/>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row>
    <row r="66" spans="1:74" x14ac:dyDescent="0.3">
      <c r="A66" s="2"/>
      <c r="B66" s="62"/>
      <c r="C66" s="59"/>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row>
    <row r="67" spans="1:74" x14ac:dyDescent="0.3">
      <c r="A67" s="2"/>
      <c r="B67" s="63"/>
      <c r="C67" s="59"/>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row>
    <row r="68" spans="1:74" x14ac:dyDescent="0.3">
      <c r="A68" s="2"/>
      <c r="B68" s="64"/>
      <c r="C68" s="59"/>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row>
    <row r="69" spans="1:74" x14ac:dyDescent="0.3">
      <c r="A69" s="2"/>
      <c r="B69" s="62"/>
      <c r="C69" s="59"/>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row>
    <row r="70" spans="1:74" x14ac:dyDescent="0.3">
      <c r="A70" s="2"/>
      <c r="B70" s="62"/>
      <c r="C70" s="59"/>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row>
    <row r="71" spans="1:74" x14ac:dyDescent="0.3">
      <c r="A71" s="2"/>
      <c r="B71" s="62"/>
      <c r="C71" s="5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row>
    <row r="72" spans="1:74" x14ac:dyDescent="0.3">
      <c r="A72" s="2"/>
      <c r="B72" s="63"/>
      <c r="C72" s="59"/>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row>
    <row r="73" spans="1:74" x14ac:dyDescent="0.3">
      <c r="A73" s="2"/>
      <c r="B73" s="64"/>
      <c r="C73" s="5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row>
    <row r="74" spans="1:74" x14ac:dyDescent="0.3">
      <c r="A74" s="2"/>
      <c r="B74" s="62"/>
      <c r="C74" s="59"/>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row>
    <row r="75" spans="1:74" x14ac:dyDescent="0.3">
      <c r="A75" s="2"/>
      <c r="B75" s="62"/>
      <c r="C75" s="59"/>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row>
    <row r="76" spans="1:74" x14ac:dyDescent="0.3">
      <c r="A76" s="2"/>
      <c r="B76" s="62"/>
      <c r="C76" s="5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row>
    <row r="77" spans="1:74" x14ac:dyDescent="0.3">
      <c r="A77" s="2"/>
      <c r="B77" s="62"/>
      <c r="C77" s="5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row>
    <row r="78" spans="1:74" x14ac:dyDescent="0.3">
      <c r="A78" s="2"/>
      <c r="B78" s="62"/>
      <c r="C78" s="5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row>
    <row r="79" spans="1:74" x14ac:dyDescent="0.3">
      <c r="A79" s="2"/>
      <c r="B79" s="62"/>
      <c r="C79" s="59"/>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row>
    <row r="80" spans="1:74" x14ac:dyDescent="0.3">
      <c r="A80" s="2"/>
      <c r="B80" s="62"/>
      <c r="C80" s="5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row>
    <row r="81" spans="1:74" x14ac:dyDescent="0.3">
      <c r="A81" s="2"/>
      <c r="B81" s="62"/>
      <c r="C81" s="59"/>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row>
    <row r="82" spans="1:74" x14ac:dyDescent="0.3">
      <c r="A82" s="2"/>
      <c r="B82" s="62"/>
      <c r="C82" s="59"/>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row>
    <row r="83" spans="1:74" x14ac:dyDescent="0.3">
      <c r="A83" s="2"/>
      <c r="B83" s="62"/>
      <c r="C83" s="59"/>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row>
    <row r="84" spans="1:74" x14ac:dyDescent="0.3">
      <c r="A84" s="2"/>
      <c r="B84" s="62"/>
      <c r="C84" s="59"/>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row>
    <row r="85" spans="1:74" x14ac:dyDescent="0.3">
      <c r="A85" s="2"/>
      <c r="B85" s="63"/>
      <c r="C85" s="59"/>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row>
    <row r="86" spans="1:74" ht="15" thickBot="1" x14ac:dyDescent="0.35">
      <c r="A86" s="2"/>
      <c r="B86" s="60"/>
      <c r="C86" s="61"/>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row>
    <row r="87" spans="1:74"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row>
    <row r="88" spans="1:74"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row>
    <row r="89" spans="1:74"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row>
    <row r="90" spans="1:74"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row>
    <row r="91" spans="1:74"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row>
    <row r="92" spans="1:74"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row>
    <row r="93" spans="1:74"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row>
    <row r="94" spans="1:74"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row>
    <row r="95" spans="1:74"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row>
    <row r="96" spans="1:74"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row>
    <row r="97" spans="1:74"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row>
    <row r="98" spans="1:74"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row>
    <row r="99" spans="1:74"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row>
    <row r="100" spans="1:74"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row>
    <row r="101" spans="1:74"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row>
    <row r="102" spans="1:74"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row>
    <row r="103" spans="1:74"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row>
    <row r="104" spans="1:74"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row>
    <row r="105" spans="1:74"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row>
    <row r="106" spans="1:74"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row>
    <row r="107" spans="1:74"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row>
    <row r="108" spans="1:74"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row>
    <row r="109" spans="1:74"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row>
    <row r="110" spans="1:74" x14ac:dyDescent="0.3">
      <c r="E110" s="2"/>
      <c r="F110" s="2"/>
      <c r="G110" s="2"/>
      <c r="H110" s="2"/>
      <c r="I110" s="2"/>
      <c r="J110" s="2"/>
    </row>
    <row r="111" spans="1:74" x14ac:dyDescent="0.3">
      <c r="E111" s="2"/>
      <c r="F111" s="2"/>
      <c r="G111" s="2"/>
      <c r="H111" s="2"/>
      <c r="I111" s="2"/>
      <c r="J111" s="2"/>
    </row>
    <row r="112" spans="1:74" x14ac:dyDescent="0.3">
      <c r="E112" s="2"/>
      <c r="F112" s="2"/>
      <c r="G112" s="2"/>
      <c r="H112" s="2"/>
      <c r="I112" s="2"/>
      <c r="J112" s="2"/>
    </row>
    <row r="113" spans="5:10" x14ac:dyDescent="0.3">
      <c r="E113" s="2"/>
      <c r="F113" s="2"/>
      <c r="G113" s="2"/>
      <c r="H113" s="2"/>
      <c r="I113" s="2"/>
      <c r="J113" s="2"/>
    </row>
    <row r="114" spans="5:10" x14ac:dyDescent="0.3">
      <c r="E114" s="2"/>
      <c r="F114" s="2"/>
      <c r="G114" s="2"/>
      <c r="H114" s="2"/>
      <c r="I114" s="2"/>
      <c r="J114" s="2"/>
    </row>
    <row r="115" spans="5:10" x14ac:dyDescent="0.3">
      <c r="E115" s="2"/>
      <c r="F115" s="2"/>
      <c r="G115" s="2"/>
      <c r="H115" s="2"/>
      <c r="I115" s="2"/>
      <c r="J115" s="2"/>
    </row>
    <row r="116" spans="5:10" x14ac:dyDescent="0.3">
      <c r="E116" s="2"/>
      <c r="F116" s="2"/>
      <c r="G116" s="2"/>
      <c r="H116" s="2"/>
      <c r="I116" s="2"/>
      <c r="J116" s="2"/>
    </row>
    <row r="117" spans="5:10" x14ac:dyDescent="0.3">
      <c r="E117" s="2"/>
      <c r="F117" s="2"/>
      <c r="G117" s="2"/>
      <c r="H117" s="2"/>
      <c r="I117" s="2"/>
      <c r="J117" s="2"/>
    </row>
    <row r="118" spans="5:10" x14ac:dyDescent="0.3">
      <c r="E118" s="2"/>
      <c r="F118" s="2"/>
      <c r="G118" s="2"/>
      <c r="H118" s="2"/>
      <c r="I118" s="2"/>
      <c r="J118" s="2"/>
    </row>
    <row r="119" spans="5:10" x14ac:dyDescent="0.3">
      <c r="E119" s="2"/>
      <c r="F119" s="2"/>
      <c r="G119" s="2"/>
      <c r="H119" s="2"/>
      <c r="I119" s="2"/>
      <c r="J119" s="2"/>
    </row>
    <row r="120" spans="5:10" x14ac:dyDescent="0.3">
      <c r="E120" s="2"/>
      <c r="F120" s="2"/>
      <c r="G120" s="2"/>
      <c r="H120" s="2"/>
      <c r="I120" s="2"/>
      <c r="J120" s="2"/>
    </row>
    <row r="121" spans="5:10" x14ac:dyDescent="0.3">
      <c r="E121" s="2"/>
      <c r="F121" s="2"/>
      <c r="G121" s="2"/>
      <c r="H121" s="2"/>
      <c r="I121" s="2"/>
      <c r="J121" s="2"/>
    </row>
    <row r="122" spans="5:10" x14ac:dyDescent="0.3">
      <c r="E122" s="2"/>
      <c r="F122" s="2"/>
      <c r="G122" s="2"/>
      <c r="H122" s="2"/>
      <c r="I122" s="2"/>
      <c r="J122" s="2"/>
    </row>
    <row r="123" spans="5:10" x14ac:dyDescent="0.3">
      <c r="E123" s="2"/>
      <c r="F123" s="2"/>
      <c r="G123" s="2"/>
      <c r="H123" s="2"/>
      <c r="I123" s="2"/>
      <c r="J123" s="2"/>
    </row>
    <row r="124" spans="5:10" x14ac:dyDescent="0.3">
      <c r="E124" s="2"/>
      <c r="F124" s="2"/>
      <c r="G124" s="2"/>
      <c r="H124" s="2"/>
      <c r="I124" s="2"/>
      <c r="J124" s="2"/>
    </row>
    <row r="125" spans="5:10" x14ac:dyDescent="0.3">
      <c r="E125" s="2"/>
      <c r="F125" s="2"/>
      <c r="G125" s="2"/>
      <c r="H125" s="2"/>
      <c r="I125" s="2"/>
      <c r="J125" s="2"/>
    </row>
    <row r="126" spans="5:10" x14ac:dyDescent="0.3">
      <c r="E126" s="2"/>
      <c r="F126" s="2"/>
      <c r="G126" s="2"/>
      <c r="H126" s="2"/>
      <c r="I126" s="2"/>
      <c r="J126" s="2"/>
    </row>
    <row r="127" spans="5:10" x14ac:dyDescent="0.3">
      <c r="E127" s="2"/>
      <c r="F127" s="2"/>
      <c r="G127" s="2"/>
      <c r="H127" s="2"/>
      <c r="I127" s="2"/>
      <c r="J127" s="2"/>
    </row>
    <row r="128" spans="5:10" x14ac:dyDescent="0.3">
      <c r="E128" s="2"/>
      <c r="F128" s="2"/>
      <c r="G128" s="2"/>
      <c r="H128" s="2"/>
      <c r="I128" s="2"/>
      <c r="J128" s="2"/>
    </row>
  </sheetData>
  <sortState xmlns:xlrd2="http://schemas.microsoft.com/office/spreadsheetml/2017/richdata2" ref="B17:D31">
    <sortCondition ref="B17"/>
  </sortState>
  <mergeCells count="8">
    <mergeCell ref="E40:F40"/>
    <mergeCell ref="E41:F41"/>
    <mergeCell ref="N2:O2"/>
    <mergeCell ref="B3:C3"/>
    <mergeCell ref="E3:F3"/>
    <mergeCell ref="H3:I3"/>
    <mergeCell ref="E11:H11"/>
    <mergeCell ref="K2:L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O16"/>
  <sheetViews>
    <sheetView showGridLines="0" zoomScale="80" zoomScaleNormal="80" zoomScaleSheetLayoutView="70" workbookViewId="0">
      <selection activeCell="E6" sqref="E6:F6"/>
    </sheetView>
  </sheetViews>
  <sheetFormatPr baseColWidth="10" defaultColWidth="11.44140625" defaultRowHeight="14.4" x14ac:dyDescent="0.3"/>
  <cols>
    <col min="1" max="1" width="4.5546875" customWidth="1"/>
    <col min="2" max="2" width="22.44140625" style="101" customWidth="1"/>
    <col min="3" max="3" width="12.44140625" style="93" customWidth="1"/>
    <col min="4" max="4" width="53.88671875" style="102" customWidth="1"/>
    <col min="5" max="5" width="18" style="102" customWidth="1"/>
    <col min="6" max="6" width="19.88671875" style="102" customWidth="1"/>
    <col min="7" max="7" width="35.88671875" style="103" customWidth="1"/>
    <col min="8" max="8" width="32.5546875" customWidth="1"/>
    <col min="9" max="9" width="10.5546875" customWidth="1"/>
    <col min="10" max="10" width="17.5546875" style="101" customWidth="1"/>
    <col min="11" max="11" width="15.109375" customWidth="1"/>
    <col min="12" max="12" width="15.88671875" customWidth="1"/>
    <col min="13" max="13" width="14.44140625" customWidth="1"/>
    <col min="14" max="15" width="16" customWidth="1"/>
  </cols>
  <sheetData>
    <row r="1" spans="1:15" s="100" customFormat="1" ht="120.75" customHeight="1" thickBot="1" x14ac:dyDescent="0.4">
      <c r="A1" s="98"/>
      <c r="B1" s="392"/>
      <c r="C1" s="393"/>
      <c r="D1" s="379" t="s">
        <v>251</v>
      </c>
      <c r="E1" s="379"/>
      <c r="F1" s="379"/>
      <c r="G1" s="379"/>
      <c r="H1" s="379"/>
      <c r="I1" s="379"/>
      <c r="J1" s="379"/>
      <c r="K1" s="379"/>
      <c r="L1" s="379"/>
      <c r="M1" s="379"/>
      <c r="N1" s="394" t="s">
        <v>252</v>
      </c>
      <c r="O1" s="395"/>
    </row>
    <row r="2" spans="1:15" ht="12.75" customHeight="1" x14ac:dyDescent="0.3">
      <c r="B2" s="396"/>
      <c r="C2" s="397"/>
      <c r="D2" s="397"/>
      <c r="E2" s="397"/>
      <c r="F2" s="397"/>
      <c r="G2" s="397"/>
      <c r="H2" s="397"/>
      <c r="I2" s="397"/>
      <c r="J2" s="397"/>
      <c r="K2" s="397"/>
      <c r="L2" s="397"/>
      <c r="M2" s="397"/>
      <c r="N2" s="397"/>
      <c r="O2" s="397"/>
    </row>
    <row r="3" spans="1:15" ht="19.5" customHeight="1" x14ac:dyDescent="0.3">
      <c r="B3" s="398" t="s">
        <v>248</v>
      </c>
      <c r="C3" s="399"/>
      <c r="D3" s="399"/>
      <c r="E3" s="399"/>
      <c r="F3" s="399"/>
      <c r="G3" s="399"/>
      <c r="H3" s="399"/>
      <c r="I3" s="399"/>
      <c r="J3" s="399"/>
      <c r="K3" s="399"/>
      <c r="L3" s="399"/>
      <c r="M3" s="399"/>
      <c r="N3" s="399"/>
      <c r="O3" s="399"/>
    </row>
    <row r="4" spans="1:15" s="3" customFormat="1" ht="25.5" customHeight="1" x14ac:dyDescent="0.3">
      <c r="B4" s="196" t="s">
        <v>245</v>
      </c>
      <c r="C4" s="197" t="s">
        <v>249</v>
      </c>
      <c r="D4" s="197" t="s">
        <v>250</v>
      </c>
      <c r="E4" s="400" t="s">
        <v>283</v>
      </c>
      <c r="F4" s="400"/>
      <c r="G4" s="197" t="s">
        <v>247</v>
      </c>
      <c r="H4" s="400" t="s">
        <v>284</v>
      </c>
      <c r="I4" s="400"/>
      <c r="J4" s="400" t="s">
        <v>285</v>
      </c>
      <c r="K4" s="400"/>
      <c r="L4" s="400" t="s">
        <v>246</v>
      </c>
      <c r="M4" s="400"/>
      <c r="N4" s="400" t="s">
        <v>286</v>
      </c>
      <c r="O4" s="400"/>
    </row>
    <row r="5" spans="1:15" ht="39" customHeight="1" x14ac:dyDescent="0.3">
      <c r="B5" s="391" t="s">
        <v>253</v>
      </c>
      <c r="C5" s="198" t="s">
        <v>287</v>
      </c>
      <c r="D5" s="199" t="s">
        <v>288</v>
      </c>
      <c r="E5" s="390" t="s">
        <v>289</v>
      </c>
      <c r="F5" s="390"/>
      <c r="G5" s="199" t="s">
        <v>290</v>
      </c>
      <c r="H5" s="389" t="s">
        <v>211</v>
      </c>
      <c r="I5" s="389"/>
      <c r="J5" s="389"/>
      <c r="K5" s="389"/>
      <c r="L5" s="389" t="s">
        <v>291</v>
      </c>
      <c r="M5" s="389"/>
      <c r="N5" s="388">
        <v>45291</v>
      </c>
      <c r="O5" s="388"/>
    </row>
    <row r="6" spans="1:15" ht="39" customHeight="1" x14ac:dyDescent="0.3">
      <c r="B6" s="391"/>
      <c r="C6" s="198" t="s">
        <v>292</v>
      </c>
      <c r="D6" s="199" t="s">
        <v>293</v>
      </c>
      <c r="E6" s="390" t="s">
        <v>294</v>
      </c>
      <c r="F6" s="390"/>
      <c r="G6" s="199" t="s">
        <v>295</v>
      </c>
      <c r="H6" s="389" t="s">
        <v>211</v>
      </c>
      <c r="I6" s="389"/>
      <c r="J6" s="389"/>
      <c r="K6" s="389"/>
      <c r="L6" s="389" t="s">
        <v>296</v>
      </c>
      <c r="M6" s="389"/>
      <c r="N6" s="388">
        <v>45291</v>
      </c>
      <c r="O6" s="388"/>
    </row>
    <row r="7" spans="1:15" ht="39" customHeight="1" x14ac:dyDescent="0.3">
      <c r="B7" s="391"/>
      <c r="C7" s="198" t="s">
        <v>297</v>
      </c>
      <c r="D7" s="199" t="s">
        <v>298</v>
      </c>
      <c r="E7" s="389" t="s">
        <v>299</v>
      </c>
      <c r="F7" s="389"/>
      <c r="G7" s="199" t="s">
        <v>300</v>
      </c>
      <c r="H7" s="389" t="s">
        <v>211</v>
      </c>
      <c r="I7" s="389"/>
      <c r="J7" s="389"/>
      <c r="K7" s="389"/>
      <c r="L7" s="389" t="s">
        <v>296</v>
      </c>
      <c r="M7" s="389"/>
      <c r="N7" s="388">
        <v>45291</v>
      </c>
      <c r="O7" s="388"/>
    </row>
    <row r="8" spans="1:15" ht="39" customHeight="1" x14ac:dyDescent="0.3">
      <c r="B8" s="391"/>
      <c r="C8" s="198" t="s">
        <v>301</v>
      </c>
      <c r="D8" s="200" t="s">
        <v>302</v>
      </c>
      <c r="E8" s="390" t="s">
        <v>303</v>
      </c>
      <c r="F8" s="390"/>
      <c r="G8" s="199" t="s">
        <v>304</v>
      </c>
      <c r="H8" s="389" t="s">
        <v>211</v>
      </c>
      <c r="I8" s="389"/>
      <c r="J8" s="389"/>
      <c r="K8" s="389"/>
      <c r="L8" s="389" t="s">
        <v>296</v>
      </c>
      <c r="M8" s="389"/>
      <c r="N8" s="388" t="s">
        <v>305</v>
      </c>
      <c r="O8" s="388"/>
    </row>
    <row r="9" spans="1:15" ht="39" customHeight="1" x14ac:dyDescent="0.3">
      <c r="B9" s="391" t="s">
        <v>254</v>
      </c>
      <c r="C9" s="198" t="s">
        <v>306</v>
      </c>
      <c r="D9" s="199" t="s">
        <v>307</v>
      </c>
      <c r="E9" s="390" t="s">
        <v>308</v>
      </c>
      <c r="F9" s="390"/>
      <c r="G9" s="199" t="s">
        <v>309</v>
      </c>
      <c r="H9" s="389" t="s">
        <v>211</v>
      </c>
      <c r="I9" s="389"/>
      <c r="J9" s="389"/>
      <c r="K9" s="389"/>
      <c r="L9" s="389" t="s">
        <v>296</v>
      </c>
      <c r="M9" s="389"/>
      <c r="N9" s="388">
        <v>44957</v>
      </c>
      <c r="O9" s="388"/>
    </row>
    <row r="10" spans="1:15" ht="39" customHeight="1" x14ac:dyDescent="0.3">
      <c r="B10" s="391"/>
      <c r="C10" s="198" t="s">
        <v>310</v>
      </c>
      <c r="D10" s="199" t="s">
        <v>311</v>
      </c>
      <c r="E10" s="390" t="s">
        <v>312</v>
      </c>
      <c r="F10" s="390"/>
      <c r="G10" s="199" t="s">
        <v>313</v>
      </c>
      <c r="H10" s="389" t="s">
        <v>211</v>
      </c>
      <c r="I10" s="389"/>
      <c r="J10" s="389"/>
      <c r="K10" s="389"/>
      <c r="L10" s="389" t="s">
        <v>296</v>
      </c>
      <c r="M10" s="389"/>
      <c r="N10" s="388" t="s">
        <v>314</v>
      </c>
      <c r="O10" s="388"/>
    </row>
    <row r="11" spans="1:15" ht="39" customHeight="1" x14ac:dyDescent="0.3">
      <c r="B11" s="391" t="s">
        <v>315</v>
      </c>
      <c r="C11" s="198" t="s">
        <v>316</v>
      </c>
      <c r="D11" s="201" t="s">
        <v>317</v>
      </c>
      <c r="E11" s="390" t="s">
        <v>318</v>
      </c>
      <c r="F11" s="390"/>
      <c r="G11" s="199" t="s">
        <v>319</v>
      </c>
      <c r="H11" s="389" t="s">
        <v>211</v>
      </c>
      <c r="I11" s="389"/>
      <c r="J11" s="389"/>
      <c r="K11" s="389"/>
      <c r="L11" s="389" t="s">
        <v>296</v>
      </c>
      <c r="M11" s="389"/>
      <c r="N11" s="388">
        <v>44957</v>
      </c>
      <c r="O11" s="388"/>
    </row>
    <row r="12" spans="1:15" ht="39" customHeight="1" x14ac:dyDescent="0.3">
      <c r="B12" s="391"/>
      <c r="C12" s="198" t="s">
        <v>320</v>
      </c>
      <c r="D12" s="199" t="s">
        <v>321</v>
      </c>
      <c r="E12" s="390" t="s">
        <v>322</v>
      </c>
      <c r="F12" s="390"/>
      <c r="G12" s="199" t="s">
        <v>323</v>
      </c>
      <c r="H12" s="389" t="s">
        <v>211</v>
      </c>
      <c r="I12" s="389"/>
      <c r="J12" s="389"/>
      <c r="K12" s="389"/>
      <c r="L12" s="389" t="s">
        <v>296</v>
      </c>
      <c r="M12" s="389"/>
      <c r="N12" s="388">
        <v>44957</v>
      </c>
      <c r="O12" s="388"/>
    </row>
    <row r="13" spans="1:15" ht="39" customHeight="1" x14ac:dyDescent="0.3">
      <c r="B13" s="391" t="s">
        <v>255</v>
      </c>
      <c r="C13" s="198" t="s">
        <v>324</v>
      </c>
      <c r="D13" s="199" t="s">
        <v>325</v>
      </c>
      <c r="E13" s="390" t="s">
        <v>326</v>
      </c>
      <c r="F13" s="390"/>
      <c r="G13" s="199" t="s">
        <v>327</v>
      </c>
      <c r="H13" s="389" t="s">
        <v>211</v>
      </c>
      <c r="I13" s="389"/>
      <c r="J13" s="389" t="s">
        <v>328</v>
      </c>
      <c r="K13" s="389"/>
      <c r="L13" s="389" t="s">
        <v>296</v>
      </c>
      <c r="M13" s="389"/>
      <c r="N13" s="388" t="s">
        <v>329</v>
      </c>
      <c r="O13" s="388"/>
    </row>
    <row r="14" spans="1:15" ht="39" customHeight="1" x14ac:dyDescent="0.3">
      <c r="B14" s="391"/>
      <c r="C14" s="198" t="s">
        <v>330</v>
      </c>
      <c r="D14" s="199" t="s">
        <v>331</v>
      </c>
      <c r="E14" s="390" t="s">
        <v>332</v>
      </c>
      <c r="F14" s="390"/>
      <c r="G14" s="199" t="s">
        <v>333</v>
      </c>
      <c r="H14" s="389" t="s">
        <v>211</v>
      </c>
      <c r="I14" s="389"/>
      <c r="J14" s="389"/>
      <c r="K14" s="389"/>
      <c r="L14" s="389" t="s">
        <v>296</v>
      </c>
      <c r="M14" s="389"/>
      <c r="N14" s="388" t="s">
        <v>334</v>
      </c>
      <c r="O14" s="388"/>
    </row>
    <row r="15" spans="1:15" ht="39" customHeight="1" x14ac:dyDescent="0.3">
      <c r="B15" s="391" t="s">
        <v>256</v>
      </c>
      <c r="C15" s="198" t="s">
        <v>335</v>
      </c>
      <c r="D15" s="199" t="s">
        <v>336</v>
      </c>
      <c r="E15" s="390" t="s">
        <v>337</v>
      </c>
      <c r="F15" s="390"/>
      <c r="G15" s="199" t="s">
        <v>338</v>
      </c>
      <c r="H15" s="389" t="s">
        <v>339</v>
      </c>
      <c r="I15" s="389"/>
      <c r="J15" s="389"/>
      <c r="K15" s="389"/>
      <c r="L15" s="389" t="s">
        <v>296</v>
      </c>
      <c r="M15" s="389"/>
      <c r="N15" s="388" t="s">
        <v>340</v>
      </c>
      <c r="O15" s="388"/>
    </row>
    <row r="16" spans="1:15" ht="52.8" x14ac:dyDescent="0.3">
      <c r="B16" s="391"/>
      <c r="C16" s="198" t="s">
        <v>341</v>
      </c>
      <c r="D16" s="199" t="s">
        <v>342</v>
      </c>
      <c r="E16" s="390" t="s">
        <v>343</v>
      </c>
      <c r="F16" s="390"/>
      <c r="G16" s="199" t="s">
        <v>344</v>
      </c>
      <c r="H16" s="389" t="s">
        <v>339</v>
      </c>
      <c r="I16" s="389"/>
      <c r="J16" s="389"/>
      <c r="K16" s="389"/>
      <c r="L16" s="389" t="s">
        <v>296</v>
      </c>
      <c r="M16" s="389"/>
      <c r="N16" s="388">
        <v>45260</v>
      </c>
      <c r="O16" s="388"/>
    </row>
  </sheetData>
  <mergeCells count="75">
    <mergeCell ref="H16:I16"/>
    <mergeCell ref="J16:K16"/>
    <mergeCell ref="L16:M16"/>
    <mergeCell ref="N16:O16"/>
    <mergeCell ref="B9:B10"/>
    <mergeCell ref="B11:B12"/>
    <mergeCell ref="B13:B14"/>
    <mergeCell ref="B15:B16"/>
    <mergeCell ref="E16:F16"/>
    <mergeCell ref="E11:F11"/>
    <mergeCell ref="H11:I11"/>
    <mergeCell ref="J11:K11"/>
    <mergeCell ref="L11:M11"/>
    <mergeCell ref="N11:O11"/>
    <mergeCell ref="E12:F12"/>
    <mergeCell ref="H12:I12"/>
    <mergeCell ref="E4:F4"/>
    <mergeCell ref="H4:I4"/>
    <mergeCell ref="J4:K4"/>
    <mergeCell ref="L4:M4"/>
    <mergeCell ref="N4:O4"/>
    <mergeCell ref="B1:C1"/>
    <mergeCell ref="D1:M1"/>
    <mergeCell ref="N1:O1"/>
    <mergeCell ref="B2:O2"/>
    <mergeCell ref="B3:O3"/>
    <mergeCell ref="N5:O5"/>
    <mergeCell ref="E6:F6"/>
    <mergeCell ref="H6:I6"/>
    <mergeCell ref="J6:K6"/>
    <mergeCell ref="L6:M6"/>
    <mergeCell ref="E5:F5"/>
    <mergeCell ref="H5:I5"/>
    <mergeCell ref="J5:K5"/>
    <mergeCell ref="L5:M5"/>
    <mergeCell ref="N6:O6"/>
    <mergeCell ref="B5:B8"/>
    <mergeCell ref="E9:F9"/>
    <mergeCell ref="H9:I9"/>
    <mergeCell ref="J9:K9"/>
    <mergeCell ref="L9:M9"/>
    <mergeCell ref="E7:F7"/>
    <mergeCell ref="H7:I7"/>
    <mergeCell ref="J7:K7"/>
    <mergeCell ref="L7:M7"/>
    <mergeCell ref="N7:O7"/>
    <mergeCell ref="N9:O9"/>
    <mergeCell ref="E10:F10"/>
    <mergeCell ref="H10:I10"/>
    <mergeCell ref="J10:K10"/>
    <mergeCell ref="L10:M10"/>
    <mergeCell ref="N10:O10"/>
    <mergeCell ref="E8:F8"/>
    <mergeCell ref="H8:I8"/>
    <mergeCell ref="J8:K8"/>
    <mergeCell ref="L8:M8"/>
    <mergeCell ref="N8:O8"/>
    <mergeCell ref="J12:K12"/>
    <mergeCell ref="L12:M12"/>
    <mergeCell ref="N12:O12"/>
    <mergeCell ref="E13:F13"/>
    <mergeCell ref="H13:I13"/>
    <mergeCell ref="E14:F14"/>
    <mergeCell ref="H14:I14"/>
    <mergeCell ref="J14:K14"/>
    <mergeCell ref="L14:M14"/>
    <mergeCell ref="E15:F15"/>
    <mergeCell ref="H15:I15"/>
    <mergeCell ref="J15:K15"/>
    <mergeCell ref="L15:M15"/>
    <mergeCell ref="N15:O15"/>
    <mergeCell ref="J13:K13"/>
    <mergeCell ref="L13:M13"/>
    <mergeCell ref="N13:O13"/>
    <mergeCell ref="N14:O14"/>
  </mergeCells>
  <pageMargins left="0.23622047244094491" right="0.23622047244094491" top="0.23622047244094491" bottom="0.23622047244094491" header="0.23622047244094491" footer="0.23622047244094491"/>
  <pageSetup scale="45" orientation="landscape" r:id="rId1"/>
  <headerFooter>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4.9989318521683403E-2"/>
    <pageSetUpPr fitToPage="1"/>
  </sheetPr>
  <dimension ref="A1:R8"/>
  <sheetViews>
    <sheetView showGridLines="0" topLeftCell="A4" zoomScale="80" zoomScaleNormal="80" zoomScaleSheetLayoutView="90" workbookViewId="0">
      <selection activeCell="A5" sqref="A5"/>
    </sheetView>
  </sheetViews>
  <sheetFormatPr baseColWidth="10" defaultColWidth="11.44140625" defaultRowHeight="13.8" x14ac:dyDescent="0.25"/>
  <cols>
    <col min="1" max="1" width="3.88671875" style="107" customWidth="1"/>
    <col min="2" max="18" width="11.44140625" style="107"/>
    <col min="19" max="19" width="3.5546875" style="107" customWidth="1"/>
    <col min="20" max="16384" width="11.44140625" style="107"/>
  </cols>
  <sheetData>
    <row r="1" spans="1:18" ht="120.75" customHeight="1" thickBot="1" x14ac:dyDescent="0.35">
      <c r="A1" s="164"/>
      <c r="B1" s="410"/>
      <c r="C1" s="411"/>
      <c r="D1" s="412"/>
      <c r="E1" s="413" t="s">
        <v>259</v>
      </c>
      <c r="F1" s="379"/>
      <c r="G1" s="379"/>
      <c r="H1" s="379"/>
      <c r="I1" s="379"/>
      <c r="J1" s="379"/>
      <c r="K1" s="379"/>
      <c r="L1" s="379"/>
      <c r="M1" s="379"/>
      <c r="N1" s="379"/>
      <c r="O1" s="379"/>
      <c r="P1" s="379"/>
      <c r="Q1" s="394" t="s">
        <v>257</v>
      </c>
      <c r="R1" s="395"/>
    </row>
    <row r="2" spans="1:18" ht="14.25" customHeight="1" thickBot="1" x14ac:dyDescent="0.3">
      <c r="A2" s="163"/>
      <c r="B2" s="165"/>
      <c r="C2" s="161"/>
      <c r="D2" s="123"/>
      <c r="E2" s="123"/>
      <c r="F2" s="123"/>
      <c r="G2" s="123"/>
      <c r="H2" s="123"/>
      <c r="I2" s="123"/>
      <c r="J2" s="123"/>
      <c r="K2" s="123"/>
      <c r="L2" s="123"/>
      <c r="M2" s="123"/>
      <c r="N2" s="123"/>
      <c r="O2" s="123"/>
      <c r="P2" s="123"/>
      <c r="Q2" s="162"/>
      <c r="R2" s="166"/>
    </row>
    <row r="3" spans="1:18" ht="18" thickBot="1" x14ac:dyDescent="0.3">
      <c r="A3" s="167"/>
      <c r="B3" s="414" t="s">
        <v>262</v>
      </c>
      <c r="C3" s="415"/>
      <c r="D3" s="415"/>
      <c r="E3" s="415"/>
      <c r="F3" s="415"/>
      <c r="G3" s="415"/>
      <c r="H3" s="415"/>
      <c r="I3" s="415"/>
      <c r="J3" s="415"/>
      <c r="K3" s="415"/>
      <c r="L3" s="415"/>
      <c r="M3" s="415"/>
      <c r="N3" s="415"/>
      <c r="O3" s="415"/>
      <c r="P3" s="415"/>
      <c r="Q3" s="415"/>
      <c r="R3" s="416"/>
    </row>
    <row r="4" spans="1:18" ht="60" customHeight="1" thickBot="1" x14ac:dyDescent="0.3">
      <c r="A4" s="167"/>
      <c r="B4" s="417" t="s">
        <v>272</v>
      </c>
      <c r="C4" s="418"/>
      <c r="D4" s="418"/>
      <c r="E4" s="418"/>
      <c r="F4" s="418"/>
      <c r="G4" s="418"/>
      <c r="H4" s="418"/>
      <c r="I4" s="418"/>
      <c r="J4" s="418"/>
      <c r="K4" s="418"/>
      <c r="L4" s="418"/>
      <c r="M4" s="418"/>
      <c r="N4" s="418"/>
      <c r="O4" s="418"/>
      <c r="P4" s="418"/>
      <c r="Q4" s="418"/>
      <c r="R4" s="419"/>
    </row>
    <row r="5" spans="1:18" x14ac:dyDescent="0.25">
      <c r="A5" s="167"/>
      <c r="B5" s="401"/>
      <c r="C5" s="402"/>
      <c r="D5" s="402"/>
      <c r="E5" s="402"/>
      <c r="F5" s="402"/>
      <c r="G5" s="402"/>
      <c r="H5" s="402"/>
      <c r="I5" s="402"/>
      <c r="J5" s="402"/>
      <c r="K5" s="402"/>
      <c r="L5" s="402"/>
      <c r="M5" s="402"/>
      <c r="N5" s="402"/>
      <c r="O5" s="402"/>
      <c r="P5" s="402"/>
      <c r="Q5" s="402"/>
      <c r="R5" s="403"/>
    </row>
    <row r="6" spans="1:18" ht="14.4" thickBot="1" x14ac:dyDescent="0.3">
      <c r="A6" s="167"/>
      <c r="B6" s="404" t="s">
        <v>263</v>
      </c>
      <c r="C6" s="405"/>
      <c r="D6" s="405"/>
      <c r="E6" s="405"/>
      <c r="F6" s="405"/>
      <c r="G6" s="405"/>
      <c r="H6" s="405"/>
      <c r="I6" s="405"/>
      <c r="J6" s="405"/>
      <c r="K6" s="405"/>
      <c r="L6" s="405"/>
      <c r="M6" s="405"/>
      <c r="N6" s="405"/>
      <c r="O6" s="405"/>
      <c r="P6" s="405"/>
      <c r="Q6" s="405"/>
      <c r="R6" s="406"/>
    </row>
    <row r="7" spans="1:18" ht="310.5" customHeight="1" thickBot="1" x14ac:dyDescent="0.3">
      <c r="A7" s="168"/>
      <c r="B7" s="407" t="s">
        <v>273</v>
      </c>
      <c r="C7" s="408"/>
      <c r="D7" s="408"/>
      <c r="E7" s="408"/>
      <c r="F7" s="408"/>
      <c r="G7" s="408"/>
      <c r="H7" s="408"/>
      <c r="I7" s="408"/>
      <c r="J7" s="408"/>
      <c r="K7" s="408"/>
      <c r="L7" s="408"/>
      <c r="M7" s="408"/>
      <c r="N7" s="408"/>
      <c r="O7" s="408"/>
      <c r="P7" s="408"/>
      <c r="Q7" s="408"/>
      <c r="R7" s="409"/>
    </row>
    <row r="8" spans="1:18" ht="16.5" customHeight="1" x14ac:dyDescent="0.25"/>
  </sheetData>
  <mergeCells count="8">
    <mergeCell ref="B5:R5"/>
    <mergeCell ref="B6:R6"/>
    <mergeCell ref="B7:R7"/>
    <mergeCell ref="B1:D1"/>
    <mergeCell ref="E1:P1"/>
    <mergeCell ref="Q1:R1"/>
    <mergeCell ref="B3:R3"/>
    <mergeCell ref="B4:R4"/>
  </mergeCells>
  <pageMargins left="0.70866141732283472" right="0.70866141732283472" top="0.74803149606299213" bottom="0.74803149606299213" header="0.31496062992125984" footer="0.31496062992125984"/>
  <pageSetup paperSize="9" scale="65" orientation="landscape" r:id="rId1"/>
  <headerFooter>
    <oddFooter>&amp;R&amp;G</oddFoot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499984740745262"/>
    <pageSetUpPr fitToPage="1"/>
  </sheetPr>
  <dimension ref="B1:F32"/>
  <sheetViews>
    <sheetView showGridLines="0" zoomScale="80" zoomScaleNormal="80" zoomScaleSheetLayoutView="70" workbookViewId="0"/>
  </sheetViews>
  <sheetFormatPr baseColWidth="10" defaultColWidth="11.44140625" defaultRowHeight="13.8" x14ac:dyDescent="0.3"/>
  <cols>
    <col min="1" max="1" width="11.44140625" style="76"/>
    <col min="2" max="2" width="21.5546875" style="76" bestFit="1" customWidth="1"/>
    <col min="3" max="3" width="36.44140625" style="76" bestFit="1" customWidth="1"/>
    <col min="4" max="4" width="34.5546875" style="76" customWidth="1"/>
    <col min="5" max="5" width="60.88671875" style="76" customWidth="1"/>
    <col min="6" max="6" width="40.88671875" style="76" customWidth="1"/>
    <col min="7" max="16384" width="11.44140625" style="76"/>
  </cols>
  <sheetData>
    <row r="1" spans="2:6" s="105" customFormat="1" ht="135.75" customHeight="1" thickBot="1" x14ac:dyDescent="0.35">
      <c r="B1" s="104"/>
      <c r="C1" s="379" t="s">
        <v>259</v>
      </c>
      <c r="D1" s="379"/>
      <c r="E1" s="379"/>
      <c r="F1" s="99" t="s">
        <v>257</v>
      </c>
    </row>
    <row r="2" spans="2:6" s="105" customFormat="1" ht="21" customHeight="1" thickBot="1" x14ac:dyDescent="0.35">
      <c r="C2" s="116"/>
      <c r="D2" s="116"/>
      <c r="E2" s="116"/>
      <c r="F2" s="117"/>
    </row>
    <row r="3" spans="2:6" x14ac:dyDescent="0.3">
      <c r="B3" s="420" t="s">
        <v>30</v>
      </c>
      <c r="C3" s="421"/>
      <c r="D3" s="421"/>
      <c r="E3" s="421"/>
      <c r="F3" s="422"/>
    </row>
    <row r="4" spans="2:6" ht="14.4" thickBot="1" x14ac:dyDescent="0.35">
      <c r="B4" s="423"/>
      <c r="C4" s="424"/>
      <c r="D4" s="424"/>
      <c r="E4" s="424"/>
      <c r="F4" s="425"/>
    </row>
    <row r="5" spans="2:6" ht="26.25" customHeight="1" x14ac:dyDescent="0.3">
      <c r="B5" s="286" t="s">
        <v>31</v>
      </c>
      <c r="C5" s="287" t="s">
        <v>32</v>
      </c>
      <c r="D5" s="287" t="s">
        <v>33</v>
      </c>
      <c r="E5" s="287" t="s">
        <v>34</v>
      </c>
      <c r="F5" s="288" t="s">
        <v>35</v>
      </c>
    </row>
    <row r="6" spans="2:6" ht="82.8" x14ac:dyDescent="0.3">
      <c r="B6" s="112">
        <v>1</v>
      </c>
      <c r="C6" s="113" t="s">
        <v>622</v>
      </c>
      <c r="D6" s="113" t="s">
        <v>422</v>
      </c>
      <c r="E6" s="229" t="s">
        <v>423</v>
      </c>
      <c r="F6" s="113" t="s">
        <v>424</v>
      </c>
    </row>
    <row r="7" spans="2:6" ht="69" x14ac:dyDescent="0.3">
      <c r="B7" s="112">
        <v>2</v>
      </c>
      <c r="C7" s="113" t="s">
        <v>622</v>
      </c>
      <c r="D7" s="113" t="s">
        <v>425</v>
      </c>
      <c r="E7" s="229" t="s">
        <v>426</v>
      </c>
      <c r="F7" s="113" t="s">
        <v>427</v>
      </c>
    </row>
    <row r="8" spans="2:6" ht="96.6" x14ac:dyDescent="0.3">
      <c r="B8" s="112">
        <v>3</v>
      </c>
      <c r="C8" s="113" t="s">
        <v>622</v>
      </c>
      <c r="D8" s="113" t="s">
        <v>428</v>
      </c>
      <c r="E8" s="229" t="s">
        <v>429</v>
      </c>
      <c r="F8" s="113" t="s">
        <v>430</v>
      </c>
    </row>
    <row r="9" spans="2:6" ht="69" x14ac:dyDescent="0.3">
      <c r="B9" s="112">
        <v>4</v>
      </c>
      <c r="C9" s="113" t="s">
        <v>634</v>
      </c>
      <c r="D9" s="113" t="s">
        <v>431</v>
      </c>
      <c r="E9" s="229" t="s">
        <v>432</v>
      </c>
      <c r="F9" s="113" t="s">
        <v>433</v>
      </c>
    </row>
    <row r="10" spans="2:6" ht="55.2" x14ac:dyDescent="0.3">
      <c r="B10" s="113">
        <v>5</v>
      </c>
      <c r="C10" s="113" t="s">
        <v>634</v>
      </c>
      <c r="D10" s="113" t="s">
        <v>434</v>
      </c>
      <c r="E10" s="229" t="s">
        <v>435</v>
      </c>
      <c r="F10" s="113" t="s">
        <v>436</v>
      </c>
    </row>
    <row r="11" spans="2:6" ht="55.2" x14ac:dyDescent="0.3">
      <c r="B11" s="113">
        <v>6</v>
      </c>
      <c r="C11" s="113" t="s">
        <v>634</v>
      </c>
      <c r="D11" s="113" t="s">
        <v>437</v>
      </c>
      <c r="E11" s="229" t="s">
        <v>438</v>
      </c>
      <c r="F11" s="113" t="s">
        <v>439</v>
      </c>
    </row>
    <row r="12" spans="2:6" ht="96.6" x14ac:dyDescent="0.3">
      <c r="B12" s="113">
        <v>7</v>
      </c>
      <c r="C12" s="113" t="s">
        <v>624</v>
      </c>
      <c r="D12" s="113" t="s">
        <v>440</v>
      </c>
      <c r="E12" s="229" t="s">
        <v>441</v>
      </c>
      <c r="F12" s="113" t="s">
        <v>442</v>
      </c>
    </row>
    <row r="13" spans="2:6" ht="165.6" x14ac:dyDescent="0.3">
      <c r="B13" s="113">
        <v>8</v>
      </c>
      <c r="C13" s="113" t="s">
        <v>621</v>
      </c>
      <c r="D13" s="113" t="s">
        <v>443</v>
      </c>
      <c r="E13" s="229" t="s">
        <v>444</v>
      </c>
      <c r="F13" s="113" t="s">
        <v>445</v>
      </c>
    </row>
    <row r="14" spans="2:6" ht="110.4" x14ac:dyDescent="0.3">
      <c r="B14" s="113">
        <v>9</v>
      </c>
      <c r="C14" s="113" t="s">
        <v>628</v>
      </c>
      <c r="D14" s="113" t="s">
        <v>446</v>
      </c>
      <c r="E14" s="229" t="s">
        <v>447</v>
      </c>
      <c r="F14" s="113" t="s">
        <v>448</v>
      </c>
    </row>
    <row r="15" spans="2:6" ht="179.4" x14ac:dyDescent="0.3">
      <c r="B15" s="113">
        <v>10</v>
      </c>
      <c r="C15" s="113" t="s">
        <v>37</v>
      </c>
      <c r="D15" s="113" t="s">
        <v>449</v>
      </c>
      <c r="E15" s="229" t="s">
        <v>450</v>
      </c>
      <c r="F15" s="113" t="s">
        <v>451</v>
      </c>
    </row>
    <row r="16" spans="2:6" ht="69" x14ac:dyDescent="0.3">
      <c r="B16" s="113">
        <v>11</v>
      </c>
      <c r="C16" s="113" t="s">
        <v>631</v>
      </c>
      <c r="D16" s="113" t="s">
        <v>452</v>
      </c>
      <c r="E16" s="229" t="s">
        <v>453</v>
      </c>
      <c r="F16" s="113" t="s">
        <v>454</v>
      </c>
    </row>
    <row r="17" spans="2:6" ht="69" x14ac:dyDescent="0.3">
      <c r="B17" s="113">
        <v>12</v>
      </c>
      <c r="C17" s="113" t="s">
        <v>636</v>
      </c>
      <c r="D17" s="113" t="s">
        <v>455</v>
      </c>
      <c r="E17" s="229" t="s">
        <v>456</v>
      </c>
      <c r="F17" s="113" t="s">
        <v>457</v>
      </c>
    </row>
    <row r="18" spans="2:6" ht="96.6" x14ac:dyDescent="0.3">
      <c r="B18" s="113">
        <v>13</v>
      </c>
      <c r="C18" s="113" t="s">
        <v>38</v>
      </c>
      <c r="D18" s="113" t="s">
        <v>458</v>
      </c>
      <c r="E18" s="229" t="s">
        <v>459</v>
      </c>
      <c r="F18" s="113" t="s">
        <v>460</v>
      </c>
    </row>
    <row r="19" spans="2:6" ht="110.4" x14ac:dyDescent="0.3">
      <c r="B19" s="113">
        <v>14</v>
      </c>
      <c r="C19" s="113" t="s">
        <v>637</v>
      </c>
      <c r="D19" s="113" t="s">
        <v>461</v>
      </c>
      <c r="E19" s="229" t="s">
        <v>462</v>
      </c>
      <c r="F19" s="113" t="s">
        <v>463</v>
      </c>
    </row>
    <row r="20" spans="2:6" ht="69" x14ac:dyDescent="0.3">
      <c r="B20" s="113">
        <v>15</v>
      </c>
      <c r="C20" s="113" t="s">
        <v>637</v>
      </c>
      <c r="D20" s="113" t="s">
        <v>464</v>
      </c>
      <c r="E20" s="229" t="s">
        <v>465</v>
      </c>
      <c r="F20" s="113" t="s">
        <v>466</v>
      </c>
    </row>
    <row r="21" spans="2:6" ht="82.8" x14ac:dyDescent="0.3">
      <c r="B21" s="113">
        <v>16</v>
      </c>
      <c r="C21" s="113" t="s">
        <v>39</v>
      </c>
      <c r="D21" s="113" t="s">
        <v>467</v>
      </c>
      <c r="E21" s="229" t="s">
        <v>468</v>
      </c>
      <c r="F21" s="113" t="s">
        <v>469</v>
      </c>
    </row>
    <row r="22" spans="2:6" ht="41.4" x14ac:dyDescent="0.3">
      <c r="B22" s="113">
        <v>17</v>
      </c>
      <c r="C22" s="113" t="s">
        <v>632</v>
      </c>
      <c r="D22" s="113" t="s">
        <v>470</v>
      </c>
      <c r="E22" s="229" t="s">
        <v>471</v>
      </c>
      <c r="F22" s="113" t="s">
        <v>472</v>
      </c>
    </row>
    <row r="23" spans="2:6" ht="220.8" x14ac:dyDescent="0.3">
      <c r="B23" s="113">
        <v>18</v>
      </c>
      <c r="C23" s="113" t="s">
        <v>632</v>
      </c>
      <c r="D23" s="113" t="s">
        <v>473</v>
      </c>
      <c r="E23" s="229" t="s">
        <v>474</v>
      </c>
      <c r="F23" s="113" t="s">
        <v>475</v>
      </c>
    </row>
    <row r="24" spans="2:6" ht="124.2" x14ac:dyDescent="0.3">
      <c r="B24" s="113">
        <v>19</v>
      </c>
      <c r="C24" s="113" t="s">
        <v>630</v>
      </c>
      <c r="D24" s="113" t="s">
        <v>476</v>
      </c>
      <c r="E24" s="229" t="s">
        <v>477</v>
      </c>
      <c r="F24" s="113" t="s">
        <v>478</v>
      </c>
    </row>
    <row r="25" spans="2:6" ht="41.4" x14ac:dyDescent="0.3">
      <c r="B25" s="113">
        <v>20</v>
      </c>
      <c r="C25" s="113" t="s">
        <v>630</v>
      </c>
      <c r="D25" s="113" t="s">
        <v>479</v>
      </c>
      <c r="E25" s="229" t="s">
        <v>639</v>
      </c>
      <c r="F25" s="113" t="s">
        <v>480</v>
      </c>
    </row>
    <row r="26" spans="2:6" ht="69" x14ac:dyDescent="0.3">
      <c r="B26" s="113">
        <v>21</v>
      </c>
      <c r="C26" s="113" t="s">
        <v>626</v>
      </c>
      <c r="D26" s="113" t="s">
        <v>481</v>
      </c>
      <c r="E26" s="229" t="s">
        <v>482</v>
      </c>
      <c r="F26" s="113" t="s">
        <v>483</v>
      </c>
    </row>
    <row r="27" spans="2:6" ht="165.6" x14ac:dyDescent="0.3">
      <c r="B27" s="113">
        <v>22</v>
      </c>
      <c r="C27" s="113" t="s">
        <v>623</v>
      </c>
      <c r="D27" s="113" t="s">
        <v>484</v>
      </c>
      <c r="E27" s="229" t="s">
        <v>485</v>
      </c>
      <c r="F27" s="113" t="s">
        <v>486</v>
      </c>
    </row>
    <row r="28" spans="2:6" ht="55.2" x14ac:dyDescent="0.3">
      <c r="B28" s="113">
        <v>23</v>
      </c>
      <c r="C28" s="113" t="s">
        <v>634</v>
      </c>
      <c r="D28" s="113" t="s">
        <v>431</v>
      </c>
      <c r="E28" s="229" t="s">
        <v>487</v>
      </c>
      <c r="F28" s="113" t="s">
        <v>433</v>
      </c>
    </row>
    <row r="29" spans="2:6" ht="82.8" x14ac:dyDescent="0.3">
      <c r="B29" s="113">
        <v>24</v>
      </c>
      <c r="C29" s="113" t="s">
        <v>621</v>
      </c>
      <c r="D29" s="113" t="s">
        <v>488</v>
      </c>
      <c r="E29" s="229" t="s">
        <v>489</v>
      </c>
      <c r="F29" s="113" t="s">
        <v>490</v>
      </c>
    </row>
    <row r="30" spans="2:6" ht="82.8" x14ac:dyDescent="0.3">
      <c r="B30" s="113">
        <v>25</v>
      </c>
      <c r="C30" s="113" t="s">
        <v>621</v>
      </c>
      <c r="D30" s="113" t="s">
        <v>491</v>
      </c>
      <c r="E30" s="229" t="s">
        <v>492</v>
      </c>
      <c r="F30" s="113" t="s">
        <v>490</v>
      </c>
    </row>
    <row r="31" spans="2:6" ht="41.4" x14ac:dyDescent="0.3">
      <c r="B31" s="113">
        <v>26</v>
      </c>
      <c r="C31" s="113" t="s">
        <v>635</v>
      </c>
      <c r="D31" s="113" t="s">
        <v>479</v>
      </c>
      <c r="E31" s="229" t="s">
        <v>640</v>
      </c>
      <c r="F31" s="113" t="s">
        <v>480</v>
      </c>
    </row>
    <row r="32" spans="2:6" ht="124.2" x14ac:dyDescent="0.3">
      <c r="B32" s="113">
        <v>27</v>
      </c>
      <c r="C32" s="113" t="s">
        <v>630</v>
      </c>
      <c r="D32" s="113" t="s">
        <v>704</v>
      </c>
      <c r="E32" s="229" t="s">
        <v>705</v>
      </c>
      <c r="F32" s="113" t="s">
        <v>706</v>
      </c>
    </row>
  </sheetData>
  <sortState xmlns:xlrd2="http://schemas.microsoft.com/office/spreadsheetml/2017/richdata2" ref="C9:F29">
    <sortCondition ref="C9:C29"/>
  </sortState>
  <mergeCells count="2">
    <mergeCell ref="C1:E1"/>
    <mergeCell ref="B3:F4"/>
  </mergeCells>
  <pageMargins left="0.81" right="0.70866141732283472" top="0.54" bottom="0.74803149606299213" header="0.31496062992125984" footer="0.17"/>
  <pageSetup scale="50"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'TABLA DE INFORMACIÓN'!$B$17:$B$37</xm:f>
          </x14:formula1>
          <xm:sqref>C6:C32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499984740745262"/>
    <pageSetUpPr fitToPage="1"/>
  </sheetPr>
  <dimension ref="A1:P47"/>
  <sheetViews>
    <sheetView showGridLines="0" zoomScale="70" zoomScaleNormal="70" zoomScaleSheetLayoutView="70" workbookViewId="0">
      <selection sqref="A1:B1"/>
    </sheetView>
  </sheetViews>
  <sheetFormatPr baseColWidth="10" defaultColWidth="11.44140625" defaultRowHeight="13.8" x14ac:dyDescent="0.3"/>
  <cols>
    <col min="1" max="1" width="18.88671875" style="110" customWidth="1"/>
    <col min="2" max="2" width="43.109375" style="110" customWidth="1"/>
    <col min="3" max="3" width="32.5546875" style="110" customWidth="1"/>
    <col min="4" max="5" width="38" style="110" customWidth="1"/>
    <col min="6" max="6" width="29.88671875" style="110" customWidth="1"/>
    <col min="7" max="7" width="85.44140625" style="110" customWidth="1"/>
    <col min="8" max="8" width="22.5546875" style="110" hidden="1" customWidth="1"/>
    <col min="9" max="9" width="25.44140625" style="110" hidden="1" customWidth="1"/>
    <col min="10" max="10" width="44.44140625" style="110" hidden="1" customWidth="1"/>
    <col min="11" max="11" width="30.44140625" style="110" customWidth="1"/>
    <col min="12" max="12" width="29" style="110" customWidth="1"/>
    <col min="13" max="13" width="31.5546875" style="110" customWidth="1"/>
    <col min="14" max="14" width="21.44140625" style="115" customWidth="1"/>
    <col min="15" max="15" width="23.44140625" style="115" customWidth="1"/>
    <col min="16" max="16" width="15.109375" style="115" customWidth="1"/>
    <col min="17" max="17" width="28.5546875" style="110" customWidth="1"/>
    <col min="18" max="16384" width="11.44140625" style="110"/>
  </cols>
  <sheetData>
    <row r="1" spans="1:16" s="105" customFormat="1" ht="168" customHeight="1" thickBot="1" x14ac:dyDescent="0.35">
      <c r="A1" s="426"/>
      <c r="B1" s="427"/>
      <c r="C1" s="442" t="s">
        <v>259</v>
      </c>
      <c r="D1" s="442"/>
      <c r="E1" s="442"/>
      <c r="F1" s="442"/>
      <c r="G1" s="442"/>
      <c r="H1" s="442"/>
      <c r="I1" s="442"/>
      <c r="J1" s="442"/>
      <c r="K1" s="442"/>
      <c r="L1" s="442"/>
      <c r="M1" s="442"/>
      <c r="N1" s="442"/>
      <c r="O1" s="394" t="s">
        <v>257</v>
      </c>
      <c r="P1" s="395"/>
    </row>
    <row r="2" spans="1:16" s="105" customFormat="1" ht="18" customHeight="1" thickBot="1" x14ac:dyDescent="0.35">
      <c r="C2" s="108"/>
      <c r="D2" s="106"/>
      <c r="E2" s="106"/>
      <c r="F2" s="106"/>
      <c r="G2" s="106"/>
      <c r="H2" s="106"/>
      <c r="I2" s="106"/>
      <c r="J2" s="106"/>
      <c r="K2" s="106"/>
      <c r="L2" s="106"/>
      <c r="M2" s="109"/>
      <c r="N2" s="109"/>
    </row>
    <row r="3" spans="1:16" s="105" customFormat="1" ht="24" customHeight="1" thickBot="1" x14ac:dyDescent="0.35">
      <c r="A3" s="370" t="s">
        <v>258</v>
      </c>
      <c r="B3" s="371"/>
      <c r="C3" s="371"/>
      <c r="D3" s="371"/>
      <c r="E3" s="371"/>
      <c r="F3" s="371"/>
      <c r="G3" s="371"/>
      <c r="H3" s="371"/>
      <c r="I3" s="371"/>
      <c r="J3" s="371"/>
      <c r="K3" s="371"/>
      <c r="L3" s="371"/>
      <c r="M3" s="371"/>
      <c r="N3" s="371"/>
      <c r="O3" s="371"/>
      <c r="P3" s="372"/>
    </row>
    <row r="4" spans="1:16" ht="15" customHeight="1" x14ac:dyDescent="0.3">
      <c r="A4" s="428"/>
      <c r="B4" s="428"/>
      <c r="C4" s="430" t="s">
        <v>12</v>
      </c>
      <c r="D4" s="431"/>
      <c r="E4" s="431"/>
      <c r="F4" s="431"/>
      <c r="G4" s="431"/>
      <c r="H4" s="431"/>
      <c r="I4" s="432"/>
      <c r="J4" s="436" t="s">
        <v>13</v>
      </c>
      <c r="K4" s="437"/>
      <c r="L4" s="437"/>
      <c r="M4" s="437"/>
      <c r="N4" s="437"/>
      <c r="O4" s="437"/>
      <c r="P4" s="438"/>
    </row>
    <row r="5" spans="1:16" ht="15.75" customHeight="1" thickBot="1" x14ac:dyDescent="0.35">
      <c r="A5" s="429"/>
      <c r="B5" s="429"/>
      <c r="C5" s="433"/>
      <c r="D5" s="434"/>
      <c r="E5" s="434"/>
      <c r="F5" s="434"/>
      <c r="G5" s="434"/>
      <c r="H5" s="434"/>
      <c r="I5" s="435"/>
      <c r="J5" s="439"/>
      <c r="K5" s="440"/>
      <c r="L5" s="440"/>
      <c r="M5" s="440"/>
      <c r="N5" s="440"/>
      <c r="O5" s="440"/>
      <c r="P5" s="441"/>
    </row>
    <row r="6" spans="1:16" ht="52.8" thickBot="1" x14ac:dyDescent="0.35">
      <c r="A6" s="256" t="s">
        <v>14</v>
      </c>
      <c r="B6" s="256" t="s">
        <v>15</v>
      </c>
      <c r="C6" s="257" t="s">
        <v>16</v>
      </c>
      <c r="D6" s="257" t="s">
        <v>17</v>
      </c>
      <c r="E6" s="257" t="s">
        <v>18</v>
      </c>
      <c r="F6" s="258" t="s">
        <v>19</v>
      </c>
      <c r="G6" s="257" t="s">
        <v>20</v>
      </c>
      <c r="H6" s="259" t="s">
        <v>21</v>
      </c>
      <c r="I6" s="260" t="s">
        <v>22</v>
      </c>
      <c r="J6" s="261" t="s">
        <v>23</v>
      </c>
      <c r="K6" s="257" t="s">
        <v>24</v>
      </c>
      <c r="L6" s="257" t="s">
        <v>25</v>
      </c>
      <c r="M6" s="257" t="s">
        <v>26</v>
      </c>
      <c r="N6" s="257" t="s">
        <v>27</v>
      </c>
      <c r="O6" s="257" t="s">
        <v>28</v>
      </c>
      <c r="P6" s="257" t="s">
        <v>29</v>
      </c>
    </row>
    <row r="7" spans="1:16" s="114" customFormat="1" ht="172.8" x14ac:dyDescent="0.3">
      <c r="A7" s="262">
        <v>1</v>
      </c>
      <c r="B7" s="263" t="str">
        <f>+VLOOKUP(A7,'DEFINICIÓN DEL RC'!$A$6:$G$32,2,0)</f>
        <v>Acceso y Fortalecimiento a la Justicia</v>
      </c>
      <c r="C7" s="264" t="str">
        <f>+VLOOKUP(A7,'IDENTIFICACIÓN DEL RC'!$B$6:$D$33,3,0)</f>
        <v>Amenaza, intimidación o persuasión a un profesional para reportar información falsa en el contenido de un informe
Prejuicio sobre un usuario y falta de reconocimiento de logros o avances.</v>
      </c>
      <c r="D7" s="265" t="str">
        <f>+VLOOKUP(A7,'DEFINICIÓN DEL RC'!$A$6:$C$32,3,0)</f>
        <v>Posibilidad de Registro de información errada en los informes de procesos vinculados al PDJJR (Programa de Justicia Juvenil Restaurativa)</v>
      </c>
      <c r="E7" s="266" t="str">
        <f>+VLOOKUP(A7,'IDENTIFICACIÓN DEL RC'!$B$6:$F$34,5,0)</f>
        <v xml:space="preserve">Entrega de información falsa a las autoridades competentes. </v>
      </c>
      <c r="F7" s="266" t="str">
        <f>+VLOOKUP(A7,'ANÁLISIS DEL RC'!$A$6:$G$32,7,0)</f>
        <v>ZONA RIESGO MODERADO</v>
      </c>
      <c r="G7" s="264" t="str">
        <f>'CONTROL DEL RC'!F6</f>
        <v>Dos o tres profesionales (según sea el caso) verifica, aprueba y firma los informes (Informe Inicial, Informe de seguimiento al proceso de atención, Informe Final, Informe Extraordinario, Informe de Seguimiento y Mantenimiento y el Informe de Concepto integral de Cierre) que se generan de acuerdo con la periodicidad definida en el procedimiento para cada uno de estos. El contenido de los mismos requiere del involucramiento y validación conjunta de los profesionales mencionados. Si se presenta desacuerdo el caso es llevado cuatrimestralmente a los estudios de casos para análisis conjunto entre los profesionales del PDJJR y la Defensoría de Familia del ICBF. Toda vez que los informes son de carácter reservado y que solo pueden ser revisados por personal autorizado, como evidencia se contará con un correo electrónico mensual, que debe ser enviado dentro de los primeros 5 días del mes por el/la líder del programa Distrital de Justicia Juvenil Restaurativa dirigido al director de Responsabilidad Penal Adolescente en el que se relacionen los informes remitidos a las autoridades en el mes anterior. El cargue de las evidencias se realizara cuatrimestralmente.</v>
      </c>
      <c r="H7" s="266">
        <f>+VLOOKUP(A7,'VALORACIÓN DEL RC CON CONTROL'!$A$7:$C$31,3,0)</f>
        <v>100</v>
      </c>
      <c r="I7" s="266" t="str">
        <f>+VLOOKUP(A7,'VALORACIÓN DEL RC CON CONTROL'!$A$7:$G$31,7,0)</f>
        <v>ZONA RIESGO MODERADO</v>
      </c>
      <c r="J7" s="267" t="str">
        <f>+VLOOKUP(A7,'TRATAMIENTO DE RIESGO RESIDUAL '!$A$7:$D$31,4,0)</f>
        <v>Reducir el riesgo</v>
      </c>
      <c r="K7" s="264" t="s">
        <v>647</v>
      </c>
      <c r="L7" s="264" t="s">
        <v>345</v>
      </c>
      <c r="M7" s="264" t="s">
        <v>661</v>
      </c>
      <c r="N7" s="268" t="s">
        <v>346</v>
      </c>
      <c r="O7" s="268" t="s">
        <v>347</v>
      </c>
      <c r="P7" s="269" t="s">
        <v>348</v>
      </c>
    </row>
    <row r="8" spans="1:16" s="114" customFormat="1" ht="100.8" x14ac:dyDescent="0.3">
      <c r="A8" s="270">
        <v>2</v>
      </c>
      <c r="B8" s="209" t="str">
        <f>+VLOOKUP(A8,'DEFINICIÓN DEL RC'!$A$6:$G$32,2,0)</f>
        <v>Acceso y Fortalecimiento a la Justicia</v>
      </c>
      <c r="C8" s="95" t="str">
        <f>+VLOOKUP(A8,'IDENTIFICACIÓN DEL RC'!$B$6:$D$32,3,0)</f>
        <v xml:space="preserve">Desconocimiento o incumplimiento de las políticas definidas en el Plan Anticorrupción de la entidad y lineamientos de operación definidos por la dependencia </v>
      </c>
      <c r="D8" s="202" t="str">
        <f>+VLOOKUP(A8,'DEFINICIÓN DEL RC'!$A$6:$C$30,3,0)</f>
        <v>Posibilidad de actuaciones inadecuadas por parte de funcionarios y colaboradores de la Dirección de Acceso a la Justicia por el recibimiento de dadivas</v>
      </c>
      <c r="E8" s="94" t="str">
        <f>+VLOOKUP(A8,'IDENTIFICACIÓN DEL RC'!$B$6:$F$32,5,0)</f>
        <v>Desprestigio de la entidad, desconfianza en la prestación de los servicios de acceso a la justicia y procesos disciplinarios para funcionarios y colaboradores</v>
      </c>
      <c r="F8" s="443" t="str">
        <f>+VLOOKUP(A8,'ANÁLISIS DEL RC'!$A$6:$G$32,7,0)</f>
        <v>ZONA RIESGO EXTREMO</v>
      </c>
      <c r="G8" s="95" t="str">
        <f>'CONTROL DEL RC'!F7</f>
        <v>El(la) Director(a) de Acceso a la Justicia identifica y valida cuatrimestralmente la existencia de malas actuaciones de funcionarios y colaboradores de la dependencia mediante las PQRS radicadas a la dirección o por oficios que pongan en alerta al Director de Posibles actos de Corrupción, en caso que no existan manifestaciones de inconformidad se procede con la ejecución de acciones de prevención de actos contrarios al estatuto anticorrupción. Como soporte quedan las PQRS radicadas u oficios que evidencien la posible situación o los soportes de las acciones de prevención. El cargue de las evidencias se realizara cuatrimestralmente.</v>
      </c>
      <c r="H8" s="443">
        <f>+VLOOKUP(A8,'VALORACIÓN DEL RC CON CONTROL'!$A$7:$C$31,3,0)</f>
        <v>100</v>
      </c>
      <c r="I8" s="443" t="str">
        <f>+VLOOKUP(A8,'VALORACIÓN DEL RC CON CONTROL'!$A$7:$G$31,7,0)</f>
        <v>ZONA RIESGO EXTREMO</v>
      </c>
      <c r="J8" s="444" t="str">
        <f>+VLOOKUP(A8,'TRATAMIENTO DE RIESGO RESIDUAL '!$A$7:$D$31,4,0)</f>
        <v>Reducir el riesgo</v>
      </c>
      <c r="K8" s="95" t="s">
        <v>648</v>
      </c>
      <c r="L8" s="95" t="s">
        <v>349</v>
      </c>
      <c r="M8" s="95" t="s">
        <v>662</v>
      </c>
      <c r="N8" s="445" t="s">
        <v>350</v>
      </c>
      <c r="O8" s="445" t="s">
        <v>351</v>
      </c>
      <c r="P8" s="446" t="s">
        <v>352</v>
      </c>
    </row>
    <row r="9" spans="1:16" s="114" customFormat="1" ht="72" x14ac:dyDescent="0.3">
      <c r="A9" s="270">
        <v>2</v>
      </c>
      <c r="B9" s="209" t="str">
        <f>+VLOOKUP(A9,'DEFINICIÓN DEL RC'!$A$6:$G$32,2,0)</f>
        <v>Acceso y Fortalecimiento a la Justicia</v>
      </c>
      <c r="C9" s="95" t="str">
        <f>+VLOOKUP(A9,'IDENTIFICACIÓN DEL RC'!$B$6:$D$32,3,0)</f>
        <v xml:space="preserve">Desconocimiento o incumplimiento de las políticas definidas en el Plan Anticorrupción de la entidad y lineamientos de operación definidos por la dependencia </v>
      </c>
      <c r="D9" s="202" t="str">
        <f>+VLOOKUP(A9,'DEFINICIÓN DEL RC'!$A$6:$C$30,3,0)</f>
        <v>Posibilidad de actuaciones inadecuadas por parte de funcionarios y colaboradores de la Dirección de Acceso a la Justicia por el recibimiento de dadivas</v>
      </c>
      <c r="E9" s="94" t="str">
        <f>+VLOOKUP(A9,'IDENTIFICACIÓN DEL RC'!$B$6:$F$32,5,0)</f>
        <v>Desprestigio de la entidad, desconfianza en la prestación de los servicios de acceso a la justicia y procesos disciplinarios para funcionarios y colaboradores</v>
      </c>
      <c r="F9" s="443"/>
      <c r="G9" s="95" t="str">
        <f>'CONTROL DEL RC'!F8</f>
        <v>El(la) Director(a) de Acceso a la Justicia identifica y valida semestralmente las principales debilidades en los equipos de trabajo y realiza actividades de sensibilización para fortalecer su actuación y evitar malas prácticas, en caso que no se logren desarrollar estas se reprograman. Como evidencia quedan los listados de asistencia, capturas de pantalla de reuniones, correos electrónicos, piezas de comunicación o Actas de Reunión. El cargue de las evidencias se realizara cuatrimestralmente.</v>
      </c>
      <c r="H9" s="443"/>
      <c r="I9" s="443"/>
      <c r="J9" s="444"/>
      <c r="K9" s="95" t="s">
        <v>648</v>
      </c>
      <c r="L9" s="95" t="s">
        <v>353</v>
      </c>
      <c r="M9" s="95" t="s">
        <v>663</v>
      </c>
      <c r="N9" s="445"/>
      <c r="O9" s="445"/>
      <c r="P9" s="446"/>
    </row>
    <row r="10" spans="1:16" s="114" customFormat="1" ht="100.8" x14ac:dyDescent="0.3">
      <c r="A10" s="270">
        <v>3</v>
      </c>
      <c r="B10" s="209" t="str">
        <f>+VLOOKUP(A10,'DEFINICIÓN DEL RC'!$A$6:$G$32,2,0)</f>
        <v>Acceso y Fortalecimiento a la Justicia</v>
      </c>
      <c r="C10" s="95" t="str">
        <f>+VLOOKUP(A10,'IDENTIFICACIÓN DEL RC'!$B$6:$D$32,3,0)</f>
        <v>Con el ánimo de reportar el cumplimiento de metas trazadas en el Plan de Acción de la Dirección de Acceso a la Justicia, algunos equipos territoriales reportar información incoherente de acuerdo con las metas.</v>
      </c>
      <c r="D10" s="202" t="str">
        <f>+VLOOKUP(A10,'DEFINICIÓN DEL RC'!$A$6:$C$30,3,0)</f>
        <v>Posibilidad de presentar Inconsistencias en los reportes relacionados al Plan de Acción a la Justicia</v>
      </c>
      <c r="E10" s="94" t="str">
        <f>+VLOOKUP(A10,'IDENTIFICACIÓN DEL RC'!$B$6:$F$32,5,0)</f>
        <v>Desprestigio de la entidad, requerimientos por parte de entes de control y posibles hallazgos en auditorías externas e internas</v>
      </c>
      <c r="F10" s="94" t="str">
        <f>+VLOOKUP(A10,'ANÁLISIS DEL RC'!$A$6:$G$32,7,0)</f>
        <v>ZONA RIESGO EXTREMO</v>
      </c>
      <c r="G10" s="95" t="str">
        <f>'CONTROL DEL RC'!F9</f>
        <v>El personal responsable de hacer seguimiento en la Dirección de Acceso a la Justicia verifica Semestralmente el Plan de acceso a la Justicia mediante una reunión en la que valida que los soportes y la información cargada se encuentre conforme a la realidad y oportunidad, en caso de que se evidencie que los reportes no sean veraces se realizan reuniones de equipo para detectar los motivos y en caso de que persistan las inconsistencias se tramitarán los respectivos memorandos. Como evidencias quedaran las actas de las reuniones donde se presentan los resultados del Plan de Acceso a la Justica. El cargue de las evidencias se realizará cuatrimestralmente.</v>
      </c>
      <c r="H10" s="94">
        <f>+VLOOKUP(A10,'VALORACIÓN DEL RC CON CONTROL'!$A$7:$C$31,3,0)</f>
        <v>100</v>
      </c>
      <c r="I10" s="94" t="str">
        <f>+VLOOKUP(A10,'VALORACIÓN DEL RC CON CONTROL'!$A$7:$G$31,7,0)</f>
        <v>ZONA RIESGO EXTREMO</v>
      </c>
      <c r="J10" s="72" t="str">
        <f>+VLOOKUP(A10,'TRATAMIENTO DE RIESGO RESIDUAL '!$A$7:$D$31,4,0)</f>
        <v>Reducir el riesgo</v>
      </c>
      <c r="K10" s="95" t="s">
        <v>354</v>
      </c>
      <c r="L10" s="95" t="s">
        <v>353</v>
      </c>
      <c r="M10" s="95" t="s">
        <v>664</v>
      </c>
      <c r="N10" s="203" t="s">
        <v>356</v>
      </c>
      <c r="O10" s="203" t="s">
        <v>357</v>
      </c>
      <c r="P10" s="271" t="s">
        <v>358</v>
      </c>
    </row>
    <row r="11" spans="1:16" s="114" customFormat="1" ht="316.8" x14ac:dyDescent="0.3">
      <c r="A11" s="270">
        <v>4</v>
      </c>
      <c r="B11" s="209" t="str">
        <f>+VLOOKUP(A11,'DEFINICIÓN DEL RC'!$A$6:$G$32,2,0)</f>
        <v>Gestión Integral a las Personas Privadas de la Libertad -PPL-</v>
      </c>
      <c r="C11" s="95" t="str">
        <f>+VLOOKUP(A11,'IDENTIFICACIÓN DEL RC'!$B$6:$D$32,3,0)</f>
        <v>Soborno a los funcionarios encargados de la oferta de estos servicios para acelerar tramites o adulterar documentación</v>
      </c>
      <c r="D11" s="202" t="str">
        <f>+VLOOKUP(A11,'DEFINICIÓN DEL RC'!$A$6:$C$30,3,0)</f>
        <v>Posibilidad de Beneficio a particulares o a terceros derivados de trámites en procesos de Atención Integral (alimentación, servicios de salud, dotación de elementos básicos, ingreso a programas de Atención Social y actividades validas de redención de pena).</v>
      </c>
      <c r="E11" s="94" t="str">
        <f>+VLOOKUP(A11,'IDENTIFICACIÓN DEL RC'!$B$6:$F$32,5,0)</f>
        <v>Oferta parcializada y desproporcionada de los servicios de atención Integral a las PPL</v>
      </c>
      <c r="F11" s="94" t="str">
        <f>+VLOOKUP(A11,'ANÁLISIS DEL RC'!$A$6:$G$32,7,0)</f>
        <v>ZONA RIESGO ALTO</v>
      </c>
      <c r="G11" s="95" t="str">
        <f>'CONTROL DEL RC'!F10</f>
        <v>El responsable del área de atención integral de la cárcel distrital organizara cada vez que se requiera la atención e intervención de las personas privadas de la libertad, en las áreas de psicología, terapia ocupacional y trabajo social. A su vez supervisará el cumplimiento de los procedimientos del proceso misional del grupo de bienestar psicosocial – atención integral y participará en los cuerpos colegiados, en caso de identificar irregularidades en la prestación de los servicios se informará mediante correo electrónico a la dirección de la cárcel Distrital. Como evidencia quedarán los siguientes documentos:
- Salud: RITS Reporte integral de prestación del servicio.
- Alimentación: Formato parte de raciones alimentarias suministradas diariamente de manejo F-GIP-1178 Parte de Raciones Alimentarias Suministradas Diariamente CDVAM. 
- Dotación de elementos básicos: F-GIP-1227 Entrega de KIT de Aseo Personal para PPL.
- Ingreso a programas de atención social: F-GIP-1185 Intervención y Seguimiento Individual y las actas GAI del sistema SISIPEC WEB emitidas por la JETEE. Como evidencia quedaran los contratos de supervisión de Alimentos y Salud, a su vez los formatos reposaran en las carpetas de cada PPL resaltando que corresponde a información Confidencial y solo podrá ser visualizada por el personal autorizado. 
El cargue de las evidencias se realizará cuatrimestralmente</v>
      </c>
      <c r="H11" s="94">
        <f>+VLOOKUP(A11,'VALORACIÓN DEL RC CON CONTROL'!$A$7:$C$31,3,0)</f>
        <v>100</v>
      </c>
      <c r="I11" s="94" t="str">
        <f>+VLOOKUP(A11,'VALORACIÓN DEL RC CON CONTROL'!$A$7:$G$31,7,0)</f>
        <v>ZONA RIESGO ALTO</v>
      </c>
      <c r="J11" s="72" t="str">
        <f>+VLOOKUP(A11,'TRATAMIENTO DE RIESGO RESIDUAL '!$A$7:$D$31,4,0)</f>
        <v>Reducir el riesgo</v>
      </c>
      <c r="K11" s="95" t="s">
        <v>359</v>
      </c>
      <c r="L11" s="95" t="s">
        <v>355</v>
      </c>
      <c r="M11" s="95" t="s">
        <v>665</v>
      </c>
      <c r="N11" s="203" t="s">
        <v>360</v>
      </c>
      <c r="O11" s="203" t="s">
        <v>361</v>
      </c>
      <c r="P11" s="271" t="s">
        <v>362</v>
      </c>
    </row>
    <row r="12" spans="1:16" s="114" customFormat="1" ht="86.4" x14ac:dyDescent="0.3">
      <c r="A12" s="270">
        <v>5</v>
      </c>
      <c r="B12" s="209" t="str">
        <f>+VLOOKUP(A12,'DEFINICIÓN DEL RC'!$A$6:$G$32,2,0)</f>
        <v>Gestión Integral a las Personas Privadas de la Libertad -PPL-</v>
      </c>
      <c r="C12" s="95" t="str">
        <f>+VLOOKUP(A12,'IDENTIFICACIÓN DEL RC'!$B$6:$D$32,3,0)</f>
        <v>Dadivas a los funcionarios encargados de la custodia y vigilancia en beneficio particular de las PPL en la prestación del servicio</v>
      </c>
      <c r="D12" s="202" t="str">
        <f>+VLOOKUP(A12,'DEFINICIÓN DEL RC'!$A$6:$C$30,3,0)</f>
        <v>Posibilidad de Beneficio a particulares o a terceros derivados de la Custodia y Vigilancia a las PPL</v>
      </c>
      <c r="E12" s="94" t="str">
        <f>+VLOOKUP(A12,'IDENTIFICACIÓN DEL RC'!$B$6:$F$32,5,0)</f>
        <v>Oferta parcializada y desproporcionada de los servicios de Custodia y vigilancia a los PPL
Investigaciones Disciplinaria y Penal.</v>
      </c>
      <c r="F12" s="94" t="str">
        <f>+VLOOKUP(A12,'ANÁLISIS DEL RC'!$A$6:$G$32,7,0)</f>
        <v>ZONA RIESGO ALTO</v>
      </c>
      <c r="G12" s="95" t="str">
        <f>'CONTROL DEL RC'!F11</f>
        <v>El comandante de compañía asigna por cada turno un guardián para realizar la requisa en el punto "Puerta principal", lo cual se verá reflejado en el formato F-CVF-672 ORDEN DE SERVICIOS en concordancia al Instructivo I-CVF-6 REQUISA. Si se evidencia alguna novedad o ingreso de elementos no permitidos, se procede con el reporte en el informe mensual que es dirigido a la Dirección del establecimiento carcelario. Como evidencia se suministrara el Formato F-CVF-672 y los informes mensuales. El cargue de las evidencias se realizara cuatrimestralmente.</v>
      </c>
      <c r="H12" s="94">
        <f>+VLOOKUP(A12,'VALORACIÓN DEL RC CON CONTROL'!$A$7:$C$31,3,0)</f>
        <v>100</v>
      </c>
      <c r="I12" s="94" t="str">
        <f>+VLOOKUP(A12,'VALORACIÓN DEL RC CON CONTROL'!$A$7:$G$31,7,0)</f>
        <v>ZONA RIESGO ALTO</v>
      </c>
      <c r="J12" s="72" t="str">
        <f>+VLOOKUP(A12,'TRATAMIENTO DE RIESGO RESIDUAL '!$A$7:$D$31,4,0)</f>
        <v>Reducir el riesgo</v>
      </c>
      <c r="K12" s="95" t="s">
        <v>363</v>
      </c>
      <c r="L12" s="95" t="s">
        <v>364</v>
      </c>
      <c r="M12" s="95" t="s">
        <v>666</v>
      </c>
      <c r="N12" s="203" t="s">
        <v>365</v>
      </c>
      <c r="O12" s="203" t="s">
        <v>366</v>
      </c>
      <c r="P12" s="271" t="s">
        <v>367</v>
      </c>
    </row>
    <row r="13" spans="1:16" s="114" customFormat="1" ht="172.8" x14ac:dyDescent="0.3">
      <c r="A13" s="270">
        <v>6</v>
      </c>
      <c r="B13" s="209" t="str">
        <f>+VLOOKUP(A13,'DEFINICIÓN DEL RC'!$A$6:$G$32,2,0)</f>
        <v>Gestión Integral a las Personas Privadas de la Libertad -PPL-</v>
      </c>
      <c r="C13" s="95" t="str">
        <f>+VLOOKUP(A13,'IDENTIFICACIÓN DEL RC'!$B$6:$D$32,3,0)</f>
        <v>Dadivas a los funcionarios encargados del proceso de tramite Jurídico en beneficio particular de las PPL</v>
      </c>
      <c r="D13" s="202" t="str">
        <f>+VLOOKUP(A13,'DEFINICIÓN DEL RC'!$A$6:$C$30,3,0)</f>
        <v>Posibilidad de Beneficio a particulares o a terceros derivados de los trámites Jurídicos</v>
      </c>
      <c r="E13" s="94" t="str">
        <f>+VLOOKUP(A13,'IDENTIFICACIÓN DEL RC'!$B$6:$F$32,5,0)</f>
        <v>Oferta parcializada y desproporcionada de los tramites a los PPL
Investigaciones Disciplinaria y Penal.</v>
      </c>
      <c r="F13" s="94" t="str">
        <f>+VLOOKUP(A13,'ANÁLISIS DEL RC'!$A$6:$G$32,7,0)</f>
        <v>ZONA RIESGO ALTO</v>
      </c>
      <c r="G13" s="95" t="str">
        <f>'CONTROL DEL RC'!F12</f>
        <v>Los profesionales asignados del área de Trámite Jurídico elaboran y revisa los documentos en cumplimiento al instructivo "I-GIP-07 Atención y Gestión a los Requerimientos Judiciales yo Administrativos y Solicitudes de las PPL" los cuales son aprobados por la dirección de la cárcel. Para los casos en los cuales no se cuente con la información de la persona que elaboro y reviso, se precederá con la devolución del documento para la correspondiente revisión. Como evidencia quedara un correo cuatrimestral informando la ejecución del control de acuerdo con el instructivo "I-GIP-07 Atención y Gestión a los Requerimientos Judiciales yo Administrativos y Solicitudes de las PPL" dado no se podrán compartir las solicitudes individuales por tratarse de información confidencial, sin embargo, esta documentación reposara en los expedientes de las PPL y dicha información es confidencial. El cargue de las evidencias se realizará cuatrimestralmente.</v>
      </c>
      <c r="H13" s="94">
        <f>+VLOOKUP(A13,'VALORACIÓN DEL RC CON CONTROL'!$A$7:$C$31,3,0)</f>
        <v>100</v>
      </c>
      <c r="I13" s="94" t="str">
        <f>+VLOOKUP(A13,'VALORACIÓN DEL RC CON CONTROL'!$A$7:$G$31,7,0)</f>
        <v>ZONA RIESGO ALTO</v>
      </c>
      <c r="J13" s="72" t="str">
        <f>+VLOOKUP(A13,'TRATAMIENTO DE RIESGO RESIDUAL '!$A$7:$D$31,4,0)</f>
        <v>Reducir el riesgo</v>
      </c>
      <c r="K13" s="95" t="s">
        <v>368</v>
      </c>
      <c r="L13" s="95" t="s">
        <v>355</v>
      </c>
      <c r="M13" s="95" t="s">
        <v>667</v>
      </c>
      <c r="N13" s="203" t="s">
        <v>369</v>
      </c>
      <c r="O13" s="203" t="s">
        <v>370</v>
      </c>
      <c r="P13" s="271" t="s">
        <v>371</v>
      </c>
    </row>
    <row r="14" spans="1:16" s="114" customFormat="1" ht="172.8" x14ac:dyDescent="0.3">
      <c r="A14" s="270">
        <v>7</v>
      </c>
      <c r="B14" s="209" t="str">
        <f>+VLOOKUP(A14,'DEFINICIÓN DEL RC'!$A$6:$G$32,2,0)</f>
        <v>Control Disciplinario</v>
      </c>
      <c r="C14" s="95" t="str">
        <f>+VLOOKUP(A14,'IDENTIFICACIÓN DEL RC'!$B$6:$D$32,3,0)</f>
        <v xml:space="preserve">Pagos o presiones indebidas a los servidores de la oficina a fin de llevar a cabo incorrecta manipulación de los expedientes e impedir el normal desarrollo de la investigación disciplinaria </v>
      </c>
      <c r="D14" s="202" t="str">
        <f>+VLOOKUP(A14,'DEFINICIÓN DEL RC'!$A$6:$C$30,3,0)</f>
        <v>Posibilidad de desviaciones en las Investigaciones originadas por prácticas indebidas</v>
      </c>
      <c r="E14" s="94" t="str">
        <f>+VLOOKUP(A14,'IDENTIFICACIÓN DEL RC'!$B$6:$F$32,5,0)</f>
        <v>i). Indebida manipulación de las actuaciones
ii). Irregularidades en el trámite - caducidad - prescripción de las actuaciones disciplinarias 
iii).  Evasión de la responsabilidad derivada del proceso disciplinario</v>
      </c>
      <c r="F14" s="94" t="str">
        <f>+VLOOKUP(A14,'ANÁLISIS DEL RC'!$A$6:$G$32,7,0)</f>
        <v>ZONA RIESGO ALTO</v>
      </c>
      <c r="G14" s="95" t="str">
        <f>'CONTROL DEL RC'!F13</f>
        <v>El líder del proceso con su equipo de trabajo verifica el cumplimiento del objeto de la actuación, correcta comunicación y trámite de los términos procesales, respeto por las garantías y derechos fundamentales, conforme las leyes que rigen el proceso disciplinario mediante mesas mensuales de seguimiento a cada uno de los procesos disciplinarios a través de las cuales. Y respecto a la caracterización y procedimiento publicado en la intranet. En caso de identificarse irregularidades que afecten el normal desarrollo de la ID., se tomarán las determinaciones conforme a derecho. Las evidencias quedarán reflejadas en el cuadro de seguimiento que indica las observaciones periódicas, cuadro Excel de Matriz de procesos y autos activos junto a la totalidad del material probatorio archivado en la carpeta del proceso dicha información es de carácter confidencial de tal forma que únicamente podrán tener acceso las personas autorizadas. Como evidencia del control se cargarán las Actas de reunión mes vencido al seguimiento. El cargue de evidencias se realiza de manera cuatrimestral.</v>
      </c>
      <c r="H14" s="94">
        <f>+VLOOKUP(A14,'VALORACIÓN DEL RC CON CONTROL'!$A$7:$C$31,3,0)</f>
        <v>100</v>
      </c>
      <c r="I14" s="94" t="str">
        <f>+VLOOKUP(A14,'VALORACIÓN DEL RC CON CONTROL'!$A$7:$G$31,7,0)</f>
        <v>ZONA RIESGO ALTO</v>
      </c>
      <c r="J14" s="72" t="str">
        <f>+VLOOKUP(A14,'TRATAMIENTO DE RIESGO RESIDUAL '!$A$7:$D$31,4,0)</f>
        <v>Reducir el riesgo</v>
      </c>
      <c r="K14" s="95" t="s">
        <v>372</v>
      </c>
      <c r="L14" s="95" t="s">
        <v>373</v>
      </c>
      <c r="M14" s="95" t="s">
        <v>668</v>
      </c>
      <c r="N14" s="203" t="s">
        <v>374</v>
      </c>
      <c r="O14" s="203" t="s">
        <v>375</v>
      </c>
      <c r="P14" s="271" t="s">
        <v>376</v>
      </c>
    </row>
    <row r="15" spans="1:16" s="114" customFormat="1" ht="158.4" x14ac:dyDescent="0.3">
      <c r="A15" s="270">
        <v>8</v>
      </c>
      <c r="B15" s="209" t="str">
        <f>+VLOOKUP(A15,'DEFINICIÓN DEL RC'!$A$6:$G$32,2,0)</f>
        <v>Administración de Bienes Muebles e Inmuebles para el Fortalecimiento de las Capacidades Operativas</v>
      </c>
      <c r="C15" s="95" t="str">
        <f>+VLOOKUP(A15,'IDENTIFICACIÓN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5" s="202" t="str">
        <f>+VLOOKUP(A15,'DEFINICIÓN DEL RC'!$A$6:$C$30,3,0)</f>
        <v>Posibilidad de suministro de combustible por parte de los proveedores a vehículos que no son de propiedad o no están a cargo de la SDSCJ para beneficio propio o de terceros</v>
      </c>
      <c r="E15" s="94" t="str">
        <f>+VLOOKUP(A15,'IDENTIFICACIÓN DEL RC'!$B$6:$F$32,5,0)</f>
        <v>1. Incumplimiento a las obligaciones contractuales.
2. Perdida de confianza en lo público
3. Detrimento patrimonial
4. Enriquecimiento ilícito de contratistas y/o servidores públicos</v>
      </c>
      <c r="F15" s="443" t="str">
        <f>+VLOOKUP(A15,'ANÁLISIS DEL RC'!$A$6:$G$32,7,0)</f>
        <v>ZONA RIESGO EXTREMO</v>
      </c>
      <c r="G15" s="95" t="str">
        <f>'CONTROL DEL RC'!F14</f>
        <v>El funcionario o contratista encargado de la Dirección de Bienes, cada vez que se requiera, verifica en sitio la instalación de los chips de combustible realizada por el proveedor a los vehículos nuevos o en los casos de cambio de chip por pérdida o daño, con el propósito de validar que el chip sea instalado en los vehículos que están a cargo o son de propiedad de la SDSCJ. En caso de que los datos del vehículo no correspondan, no se autorizará la instalación del chip de control de combustible. Como evidencia se cuenta con el formato "Solicitud de Registro Parametrización e Instalación del Chip Control Suministro de Combustible F-AB-1329" (instalación nuevo chip) o Acta de reunión F-FI-1380 (reposición de chip). El cargue de las evidencias se realizará cuatrimestralmente.</v>
      </c>
      <c r="H15" s="443">
        <f>+VLOOKUP(A15,'VALORACIÓN DEL RC CON CONTROL'!$A$7:$C$31,3,0)</f>
        <v>96.666666666666671</v>
      </c>
      <c r="I15" s="443" t="str">
        <f>+VLOOKUP(A15,'VALORACIÓN DEL RC CON CONTROL'!$A$7:$G$31,7,0)</f>
        <v>ZONA RIESGO EXTREMO</v>
      </c>
      <c r="J15" s="444" t="str">
        <f>+VLOOKUP(A15,'TRATAMIENTO DE RIESGO RESIDUAL '!$A$7:$D$31,4,0)</f>
        <v>Reducir el riesgo</v>
      </c>
      <c r="K15" s="95" t="s">
        <v>649</v>
      </c>
      <c r="L15" s="95" t="s">
        <v>355</v>
      </c>
      <c r="M15" s="95" t="s">
        <v>669</v>
      </c>
      <c r="N15" s="445" t="s">
        <v>350</v>
      </c>
      <c r="O15" s="445" t="s">
        <v>351</v>
      </c>
      <c r="P15" s="446" t="s">
        <v>352</v>
      </c>
    </row>
    <row r="16" spans="1:16" s="114" customFormat="1" ht="158.4" x14ac:dyDescent="0.3">
      <c r="A16" s="270">
        <v>8</v>
      </c>
      <c r="B16" s="209" t="str">
        <f>+VLOOKUP(A16,'DEFINICIÓN DEL RC'!$A$6:$G$32,2,0)</f>
        <v>Administración de Bienes Muebles e Inmuebles para el Fortalecimiento de las Capacidades Operativas</v>
      </c>
      <c r="C16" s="95" t="str">
        <f>+VLOOKUP(A16,'IDENTIFICACIÓN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6" s="202" t="str">
        <f>+VLOOKUP(A16,'DEFINICIÓN DEL RC'!$A$6:$C$30,3,0)</f>
        <v>Posibilidad de suministro de combustible por parte de los proveedores a vehículos que no son de propiedad o no están a cargo de la SDSCJ para beneficio propio o de terceros</v>
      </c>
      <c r="E16" s="94" t="str">
        <f>+VLOOKUP(A16,'IDENTIFICACIÓN DEL RC'!$B$6:$F$32,5,0)</f>
        <v>1. Incumplimiento a las obligaciones contractuales.
2. Perdida de confianza en lo público
3. Detrimento patrimonial
4. Enriquecimiento ilícito de contratistas y/o servidores públicos</v>
      </c>
      <c r="F16" s="443"/>
      <c r="G16" s="95" t="str">
        <f>'CONTROL DEL RC'!F15</f>
        <v>El funcionario o contratista encargado de la Dirección de Bienes, verifica de manera aleatoria la instalación y el estado de los chips de suministro de combustible a los vehículos que ingresan a la estación de servicio al momento de realizar la visita de acuerdo con la programación mensual. En caso de encontrar avería en el chip se solicita su arreglo en la misma estación de servicio de ser posible o se retira del vehículo y se programa la reinstalación lo cual se registra mediante Acta de Reunión. Como evidencia se cuenta con Acta de reunión F-FI-1380 o F-GCT-1152 Acta de Visita de Campo y el cronograma de visitas. El cargue de las evidencias se realizará cuatrimestralmente.</v>
      </c>
      <c r="H16" s="443"/>
      <c r="I16" s="443"/>
      <c r="J16" s="444"/>
      <c r="K16" s="95" t="s">
        <v>649</v>
      </c>
      <c r="L16" s="95" t="s">
        <v>355</v>
      </c>
      <c r="M16" s="95" t="s">
        <v>377</v>
      </c>
      <c r="N16" s="445"/>
      <c r="O16" s="445"/>
      <c r="P16" s="446"/>
    </row>
    <row r="17" spans="1:16" s="114" customFormat="1" ht="158.4" x14ac:dyDescent="0.3">
      <c r="A17" s="270">
        <v>8</v>
      </c>
      <c r="B17" s="209" t="str">
        <f>+VLOOKUP(A17,'DEFINICIÓN DEL RC'!$A$6:$G$32,2,0)</f>
        <v>Administración de Bienes Muebles e Inmuebles para el Fortalecimiento de las Capacidades Operativas</v>
      </c>
      <c r="C17" s="95" t="str">
        <f>+VLOOKUP(A17,'IDENTIFICACIÓN DEL RC'!$B$6:$D$32,3,0)</f>
        <v>Falencias en la instalación o estado de los chips para el suministro de combustible, en los vehículos a cargo o que son de propiedad de la SDSCJ.
Deficiencia en la ejecución por parte del proveedor, de los lineamientos para el abastecimiento de combustible a los vehículos pertenecientes a la entidad y que han sido asignados a los organismos de seguridad del D.C.</v>
      </c>
      <c r="D17" s="202" t="str">
        <f>+VLOOKUP(A17,'DEFINICIÓN DEL RC'!$A$6:$C$30,3,0)</f>
        <v>Posibilidad de suministro de combustible por parte de los proveedores a vehículos que no son de propiedad o no están a cargo de la SDSCJ para beneficio propio o de terceros</v>
      </c>
      <c r="E17" s="94" t="str">
        <f>+VLOOKUP(A17,'IDENTIFICACIÓN DEL RC'!$B$6:$F$32,5,0)</f>
        <v>1. Incumplimiento a las obligaciones contractuales.
2. Perdida de confianza en lo público
3. Detrimento patrimonial
4. Enriquecimiento ilícito de contratistas y/o servidores públicos</v>
      </c>
      <c r="F17" s="443"/>
      <c r="G17" s="95" t="str">
        <f>'CONTROL DEL RC'!F16</f>
        <v>El funcionario o contratista encargado de la Dirección de Bienes, verifica la aplicación de los lineamientos establecido en el procedimiento PD-FC-4 de acuerdo con la programación mensual de  visitas a las estaciones de servicio, momento en el cual también se realiza sensibilización al personal del proveedor sobre los lineamientos de suministro de combustible en la estación. En caso de encontrar incumplimiento en la aplicación de los lineamientos, se notificará al proveedor o a la agencia respectiva vía correo electrónico u oficio. Como evidencia se cuenta con el cronograma de visitas, Acta de reunión F-DS-10 y/o correos electrónicos u oficios. El cargue de las evidencias se realizara cuatrimestralmente.</v>
      </c>
      <c r="H17" s="443"/>
      <c r="I17" s="443"/>
      <c r="J17" s="444"/>
      <c r="K17" s="95" t="s">
        <v>649</v>
      </c>
      <c r="L17" s="95" t="s">
        <v>373</v>
      </c>
      <c r="M17" s="95" t="s">
        <v>670</v>
      </c>
      <c r="N17" s="445"/>
      <c r="O17" s="445"/>
      <c r="P17" s="446"/>
    </row>
    <row r="18" spans="1:16" s="114" customFormat="1" ht="144" x14ac:dyDescent="0.3">
      <c r="A18" s="270">
        <v>9</v>
      </c>
      <c r="B18" s="209" t="str">
        <f>+VLOOKUP(A18,'DEFINICIÓN DEL RC'!$A$6:$G$32,2,0)</f>
        <v>Gestión de Comunicaciones Estratégicas</v>
      </c>
      <c r="C18" s="95" t="str">
        <f>+VLOOKUP(A18,'IDENTIFICACIÓN DEL RC'!$B$6:$D$32,3,0)</f>
        <v>Ausencia de protocolos de Custodia de la información confidencial de la Institución.
Inoperancia de algunos funcionarios.
Incumplimiento de funciones por acción u omisión.
Falta de capacitación para los funcionarios.</v>
      </c>
      <c r="D18" s="202" t="str">
        <f>+VLOOKUP(A18,'DEFINICIÓN DEL RC'!$A$6:$C$30,3,0)</f>
        <v>Posibilidad de Filtración o manejo inadecuado de información por parte de funcionarios de la entidad.</v>
      </c>
      <c r="E18" s="94" t="str">
        <f>+VLOOKUP(A18,'IDENTIFICACIÓN DEL RC'!$B$6:$F$32,5,0)</f>
        <v>Mala Imagen.
Perdida de Credibilidad.
Detrimento de la Imagen Publica.</v>
      </c>
      <c r="F18" s="443" t="str">
        <f>+VLOOKUP(A18,'ANÁLISIS DEL RC'!$A$6:$G$32,7,0)</f>
        <v>ZONA RIESGO EXTREMO</v>
      </c>
      <c r="G18" s="95" t="str">
        <f>'CONTROL DEL RC'!F17</f>
        <v>El jefe de la OAC y sus colaboradores realizan el seguimiento a los medios de comunicación diariamente e identifican la información emitida por los diferentes medios de comunicación, en caso que la información emitida no sea real, incompleta o contraproducente se indaga sobre la forma de como el periodista obtuvo dicha información, por si hay a lugar una rectificación de la información e internamente se investiga quien realizó la filtración de la información. El jefe de la OAC tomará los correctivos necesarios, que pueden ser desde una llamada de atención verbal, un informe dirigido a la OCID para investigar los hechos, o un proceso por incumplimiento contractual. Como evidencia queda el reporte de medios emitido por el profesional designado por el jefe de la OAC para realizarlo, de acuerdo con las indicaciones establecidas para esta tarea. El cargue de las evidencias se realizará cuatrimestralmente.</v>
      </c>
      <c r="H18" s="443">
        <f>+VLOOKUP(A18,'VALORACIÓN DEL RC CON CONTROL'!$A$7:$C$31,3,0)</f>
        <v>100</v>
      </c>
      <c r="I18" s="443" t="str">
        <f>+VLOOKUP(A18,'VALORACIÓN DEL RC CON CONTROL'!$A$7:$G$31,7,0)</f>
        <v>ZONA RIESGO EXTREMO</v>
      </c>
      <c r="J18" s="72" t="str">
        <f>+VLOOKUP(A18,'TRATAMIENTO DE RIESGO RESIDUAL '!$A$7:$D$31,4,0)</f>
        <v>Reducir el riesgo</v>
      </c>
      <c r="K18" s="95" t="s">
        <v>650</v>
      </c>
      <c r="L18" s="95" t="s">
        <v>378</v>
      </c>
      <c r="M18" s="95" t="s">
        <v>671</v>
      </c>
      <c r="N18" s="445" t="s">
        <v>379</v>
      </c>
      <c r="O18" s="445" t="s">
        <v>380</v>
      </c>
      <c r="P18" s="446" t="s">
        <v>381</v>
      </c>
    </row>
    <row r="19" spans="1:16" s="114" customFormat="1" ht="115.2" x14ac:dyDescent="0.3">
      <c r="A19" s="270">
        <v>9</v>
      </c>
      <c r="B19" s="209" t="str">
        <f>+VLOOKUP(A19,'DEFINICIÓN DEL RC'!$A$6:$G$32,2,0)</f>
        <v>Gestión de Comunicaciones Estratégicas</v>
      </c>
      <c r="C19" s="95" t="str">
        <f>+VLOOKUP(A19,'IDENTIFICACIÓN DEL RC'!$B$6:$D$32,3,0)</f>
        <v>Ausencia de protocolos de Custodia de la información confidencial de la Institución.
Inoperancia de algunos funcionarios.
Incumplimiento de funciones por acción u omisión.
Falta de capacitación para los funcionarios.</v>
      </c>
      <c r="D19" s="202" t="str">
        <f>+VLOOKUP(A19,'DEFINICIÓN DEL RC'!$A$6:$C$30,3,0)</f>
        <v>Posibilidad de Filtración o manejo inadecuado de información por parte de funcionarios de la entidad.</v>
      </c>
      <c r="E19" s="94" t="str">
        <f>+VLOOKUP(A19,'IDENTIFICACIÓN DEL RC'!$B$6:$F$32,5,0)</f>
        <v>Mala Imagen.
Perdida de Credibilidad.
Detrimento de la Imagen Publica.</v>
      </c>
      <c r="F19" s="443"/>
      <c r="G19" s="95" t="str">
        <f>'CONTROL DEL RC'!F18</f>
        <v>El líder Operativo de la OAC realizará trimestralmente una capacitación al grupo de la OAC, para los casos en los cuales no se logre la participación de todo el grupo, la información de la capacitación se entregará en medio físico o en medio digital. Como evidencia queda el Acta de reunión F-FI-1380 y el material a socializar. El cargue de las evidencias se realizará cuatrimestralmente.</v>
      </c>
      <c r="H19" s="443"/>
      <c r="I19" s="443"/>
      <c r="J19" s="72" t="str">
        <f>+VLOOKUP(A19,'TRATAMIENTO DE RIESGO RESIDUAL '!$A$7:$D$31,4,0)</f>
        <v>Reducir el riesgo</v>
      </c>
      <c r="K19" s="95" t="s">
        <v>651</v>
      </c>
      <c r="L19" s="95" t="s">
        <v>382</v>
      </c>
      <c r="M19" s="95" t="s">
        <v>672</v>
      </c>
      <c r="N19" s="445"/>
      <c r="O19" s="445"/>
      <c r="P19" s="446"/>
    </row>
    <row r="20" spans="1:16" s="114" customFormat="1" ht="187.2" x14ac:dyDescent="0.3">
      <c r="A20" s="270">
        <v>10</v>
      </c>
      <c r="B20" s="209" t="str">
        <f>+VLOOKUP(A20,'DEFINICIÓN DEL RC'!$A$6:$G$32,2,0)</f>
        <v>Gestión de Emergencias</v>
      </c>
      <c r="C20" s="95" t="str">
        <f>+VLOOKUP(A20,'IDENTIFICACIÓN DEL RC'!$B$6:$D$32,3,0)</f>
        <v>Indisponibilidad, manipulación, alteración, perdida o mal uso de la información por parte del personal del C4, Operadores externos, así como terceros no vinculados al C4.
Posible pérdida de documentos o información pública</v>
      </c>
      <c r="D20" s="202" t="str">
        <f>+VLOOKUP(A20,'DEFINICIÓN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0" s="94" t="str">
        <f>+VLOOKUP(A20,'IDENTIFICACIÓN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0" s="443" t="str">
        <f>+VLOOKUP(A20,'ANÁLISIS DEL RC'!$A$6:$G$32,7,0)</f>
        <v>ZONA RIESGO EXTREMO</v>
      </c>
      <c r="G20" s="95" t="str">
        <f>'CONTROL DEL RC'!F19</f>
        <v>El Profesional encargado por el Jefe del C4, verifica mensualmente el seguimiento efectuado por el personal contratista de seguridad y vigilancia al ingreso indebido de elementos o dispositivos electrónicos a la SUR, para lo cual el profesional designado remite correo al Jefe del C4 indicando las novedades presentadas durante el mes. Como prueba quedaran los registros de las cámaras del sistema de video vigilancia del edificio por un periodo de 90 días para consulta antes de que se reescriban los videos. Como evidencia queda el correo de parte del profesional designado indicando los eventos o incidentes presentados al Jefe del C4 o el Correo indicando que no se evidencio ningún ingreso de elementos o dispositivos electrónicos indebidos. El cargue de las evidencias se realizara cuatrimestralmente.</v>
      </c>
      <c r="H20" s="443">
        <f>+VLOOKUP(A20,'VALORACIÓN DEL RC CON CONTROL'!$A$7:$C$31,3,0)</f>
        <v>98.333333333333329</v>
      </c>
      <c r="I20" s="443" t="str">
        <f>+VLOOKUP(A20,'VALORACIÓN DEL RC CON CONTROL'!$A$7:$G$31,7,0)</f>
        <v>ZONA RIESGO ALTO</v>
      </c>
      <c r="J20" s="444" t="str">
        <f>+VLOOKUP(A20,'TRATAMIENTO DE RIESGO RESIDUAL '!$A$7:$D$31,4,0)</f>
        <v>Reducir el riesgo</v>
      </c>
      <c r="K20" s="95" t="s">
        <v>652</v>
      </c>
      <c r="L20" s="95" t="s">
        <v>373</v>
      </c>
      <c r="M20" s="95" t="s">
        <v>673</v>
      </c>
      <c r="N20" s="445" t="s">
        <v>384</v>
      </c>
      <c r="O20" s="445" t="s">
        <v>380</v>
      </c>
      <c r="P20" s="446" t="s">
        <v>381</v>
      </c>
    </row>
    <row r="21" spans="1:16" s="114" customFormat="1" ht="187.2" x14ac:dyDescent="0.3">
      <c r="A21" s="270">
        <v>10</v>
      </c>
      <c r="B21" s="209" t="str">
        <f>+VLOOKUP(A21,'DEFINICIÓN DEL RC'!$A$6:$G$32,2,0)</f>
        <v>Gestión de Emergencias</v>
      </c>
      <c r="C21" s="95" t="str">
        <f>+VLOOKUP(A21,'IDENTIFICACIÓN DEL RC'!$B$6:$D$32,3,0)</f>
        <v>Indisponibilidad, manipulación, alteración, perdida o mal uso de la información por parte del personal del C4, Operadores externos, así como terceros no vinculados al C4.
Posible pérdida de documentos o información pública</v>
      </c>
      <c r="D21" s="202" t="str">
        <f>+VLOOKUP(A21,'DEFINICIÓN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1" s="94" t="str">
        <f>+VLOOKUP(A21,'IDENTIFICACIÓN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1" s="443"/>
      <c r="G21" s="95" t="str">
        <f>'CONTROL DEL RC'!F20</f>
        <v>La supervisión del contrato de interventoría al convenio con el Operador Tecnológico (Empresa de telecomunicaciones de Bogotá-ETB) recibe el informe de la interventoría en el cual manifiesta la verificación y aprobación mensual del informe de gestión del Operador el cual incluye el registro de debilidades y la identificación de vulnerabilidades a la infraestructura y plataforma tecnológica del C4, actividad que se realiza dentro de los primeros 10 días hábiles del mes vencido. En caso de no contar con los informes de la interventoría, la supervisión emite notificación al supervisor del convenio quien procede con las notificaciones pertinentes. Como evidencia se tienen los correos con la notificación de aprobación del informe de ETB por parte de la Interventoría y los Informes mensuales del operador tecnológico (Capitulo 3, aparte 3.8 eventos de seguridad) mes vencido. El cargue de las evidencias se realizará cuatrimestralmente.</v>
      </c>
      <c r="H21" s="443"/>
      <c r="I21" s="443"/>
      <c r="J21" s="444"/>
      <c r="K21" s="95" t="s">
        <v>653</v>
      </c>
      <c r="L21" s="95" t="s">
        <v>373</v>
      </c>
      <c r="M21" s="95" t="s">
        <v>674</v>
      </c>
      <c r="N21" s="445"/>
      <c r="O21" s="445"/>
      <c r="P21" s="446"/>
    </row>
    <row r="22" spans="1:16" s="114" customFormat="1" ht="187.2" x14ac:dyDescent="0.3">
      <c r="A22" s="270">
        <v>10</v>
      </c>
      <c r="B22" s="209" t="str">
        <f>+VLOOKUP(A22,'DEFINICIÓN DEL RC'!$A$6:$G$32,2,0)</f>
        <v>Gestión de Emergencias</v>
      </c>
      <c r="C22" s="95" t="str">
        <f>+VLOOKUP(A22,'IDENTIFICACIÓN DEL RC'!$B$6:$D$32,3,0)</f>
        <v>Indisponibilidad, manipulación, alteración, perdida o mal uso de la información por parte del personal del C4, Operadores externos, así como terceros no vinculados al C4.
Posible pérdida de documentos o información pública</v>
      </c>
      <c r="D22" s="202" t="str">
        <f>+VLOOKUP(A22,'DEFINICIÓN DEL RC'!$A$6:$C$30,3,0)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E22" s="94" t="str">
        <f>+VLOOKUP(A22,'IDENTIFICACIÓN DEL RC'!$B$6:$F$32,5,0)</f>
        <v>Fuga y manejo de información diferente al establecido en el marco de requisitos aplicables.
Posible daño reputacional de la entidad. 
Divulgación de información de la entidad o de ciudadanos.
Sanciones a la entidad por inadecuada protección de datos personales o información de soporte legal como las cadenas de custodia.</v>
      </c>
      <c r="F22" s="443"/>
      <c r="G22" s="95" t="str">
        <f>'CONTROL DEL RC'!F21</f>
        <v>El Jefe del C4 con el apoyo del personal de capacitación verifica el cumplimiento de los entrenamientos al personal del C4 acorde al Instructivo de Formación para el Sistema NUSE Operadores de la S.U.R. y operadores de agencias del despacho I-GE-1 y el cronograma de capacitación estipulado. Para los casos en los cuales no se logre desarrollar alguna actividad de capacitación se procede con reprogramación y el ajuste de cronograma. Como evidencia se cuenta con los listados de asistencia, material de capacitación y el acta de reunión con la verificación del cumplimiento del cronograma por parte del personal de capacitación del C4. El cargue de las evidencias se realizará cuatrimestralmente.</v>
      </c>
      <c r="H22" s="443"/>
      <c r="I22" s="443"/>
      <c r="J22" s="444"/>
      <c r="K22" s="95" t="s">
        <v>383</v>
      </c>
      <c r="L22" s="95" t="s">
        <v>385</v>
      </c>
      <c r="M22" s="95" t="s">
        <v>675</v>
      </c>
      <c r="N22" s="445"/>
      <c r="O22" s="445"/>
      <c r="P22" s="446"/>
    </row>
    <row r="23" spans="1:16" s="114" customFormat="1" ht="86.4" x14ac:dyDescent="0.3">
      <c r="A23" s="270">
        <v>11</v>
      </c>
      <c r="B23" s="209" t="str">
        <f>+VLOOKUP(A23,'DEFINICIÓN DEL RC'!$A$6:$G$32,2,0)</f>
        <v>Gestión Documental</v>
      </c>
      <c r="C23" s="95" t="str">
        <f>+VLOOKUP(A23,'IDENTIFICACIÓN DEL RC'!$B$6:$D$32,3,0)</f>
        <v xml:space="preserve">Desconocimiento o incumplimiento de las políticas y procedimientos de Gestión Documental. </v>
      </c>
      <c r="D23" s="202" t="str">
        <f>+VLOOKUP(A23,'DEFINICIÓN DEL RC'!$A$6:$C$30,3,0)</f>
        <v>Posibilidad de Pérdida o extravió documental por parte de un servidor que, aprovechando su posición frente a un recurso público, privilegia a un tercero con información para su beneficio.</v>
      </c>
      <c r="E23" s="94" t="str">
        <f>+VLOOKUP(A23,'IDENTIFICACIÓN DEL RC'!$B$6:$F$32,5,0)</f>
        <v>* Desactualización de Inventario documental.
* Reconstrucción documental.
* Fraudes, Acciones ilícitas.
* Apertura de Investigación disciplinaria.</v>
      </c>
      <c r="F23" s="443" t="str">
        <f>+VLOOKUP(A23,'ANÁLISIS DEL RC'!$A$6:$G$32,7,0)</f>
        <v>ZONA RIESGO ALTO</v>
      </c>
      <c r="G23" s="95" t="str">
        <f>'CONTROL DEL RC'!F22</f>
        <v>El líder de gestión documental verifica semestralmente la implementación del Plan de Capacitación en Gestión Documental de acuerdo con lo establecido en el Cronograma de Trabajo Archivístico contra los listados o registros de asistencia virtual o presencial las capacitaciones, en caso de que no se realicen se debe reprogramar y citar a una capacitación con los temas establecidos. Como evidencia se presentan el cronograma junto con las listas o registro de asistencia virtual o presencial las capacitaciones efectuadas.  El cargue de las evidencias se hará Cuatrimestralmente</v>
      </c>
      <c r="H23" s="94">
        <f>+VLOOKUP(A23,'VALORACIÓN DEL RC CON CONTROL'!$A$7:$C$31,3,0)</f>
        <v>98.333333333333329</v>
      </c>
      <c r="I23" s="443" t="str">
        <f>+VLOOKUP(A23,'VALORACIÓN DEL RC CON CONTROL'!$A$7:$G$31,7,0)</f>
        <v>ZONA RIESGO ALTO</v>
      </c>
      <c r="J23" s="444" t="str">
        <f>+VLOOKUP(A23,'TRATAMIENTO DE RIESGO RESIDUAL '!$A$7:$D$31,4,0)</f>
        <v>Reducir el riesgo</v>
      </c>
      <c r="K23" s="95" t="s">
        <v>386</v>
      </c>
      <c r="L23" s="95" t="s">
        <v>353</v>
      </c>
      <c r="M23" s="95" t="s">
        <v>676</v>
      </c>
      <c r="N23" s="445" t="s">
        <v>350</v>
      </c>
      <c r="O23" s="445" t="s">
        <v>351</v>
      </c>
      <c r="P23" s="446" t="s">
        <v>352</v>
      </c>
    </row>
    <row r="24" spans="1:16" s="114" customFormat="1" ht="86.4" x14ac:dyDescent="0.3">
      <c r="A24" s="270">
        <v>11</v>
      </c>
      <c r="B24" s="209" t="str">
        <f>+VLOOKUP(A24,'DEFINICIÓN DEL RC'!$A$6:$G$32,2,0)</f>
        <v>Gestión Documental</v>
      </c>
      <c r="C24" s="95" t="str">
        <f>+VLOOKUP(A24,'IDENTIFICACIÓN DEL RC'!$B$6:$D$32,3,0)</f>
        <v xml:space="preserve">Desconocimiento o incumplimiento de las políticas y procedimientos de Gestión Documental. </v>
      </c>
      <c r="D24" s="202" t="str">
        <f>+VLOOKUP(A24,'DEFINICIÓN DEL RC'!$A$6:$C$30,3,0)</f>
        <v>Posibilidad de Pérdida o extravió documental por parte de un servidor que, aprovechando su posición frente a un recurso público, privilegia a un tercero con información para su beneficio.</v>
      </c>
      <c r="E24" s="94" t="str">
        <f>+VLOOKUP(A24,'IDENTIFICACIÓN DEL RC'!$B$6:$F$32,5,0)</f>
        <v>* Desactualización de Inventario documental.
* Reconstrucción documental.
* Fraudes, Acciones ilícitas.
* Apertura de Investigación disciplinaria.</v>
      </c>
      <c r="F24" s="443"/>
      <c r="G24" s="95" t="str">
        <f>'CONTROL DEL RC'!F23</f>
        <v>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v>
      </c>
      <c r="H24" s="94">
        <f>+VLOOKUP(A24,'VALORACIÓN DEL RC CON CONTROL'!$A$7:$C$31,3,0)</f>
        <v>98.333333333333329</v>
      </c>
      <c r="I24" s="443"/>
      <c r="J24" s="444"/>
      <c r="K24" s="95" t="s">
        <v>386</v>
      </c>
      <c r="L24" s="95" t="s">
        <v>387</v>
      </c>
      <c r="M24" s="95" t="s">
        <v>677</v>
      </c>
      <c r="N24" s="445"/>
      <c r="O24" s="445"/>
      <c r="P24" s="446"/>
    </row>
    <row r="25" spans="1:16" ht="72" x14ac:dyDescent="0.3">
      <c r="A25" s="270">
        <v>11</v>
      </c>
      <c r="B25" s="209" t="str">
        <f>+VLOOKUP(A25,'DEFINICIÓN DEL RC'!$A$6:$G$32,2,0)</f>
        <v>Gestión Documental</v>
      </c>
      <c r="C25" s="95" t="str">
        <f>+VLOOKUP(A25,'IDENTIFICACIÓN DEL RC'!$B$6:$D$32,3,0)</f>
        <v xml:space="preserve">Desconocimiento o incumplimiento de las políticas y procedimientos de Gestión Documental. </v>
      </c>
      <c r="D25" s="202" t="str">
        <f>+VLOOKUP(A25,'DEFINICIÓN DEL RC'!$A$6:$C$30,3,0)</f>
        <v>Posibilidad de Pérdida o extravió documental por parte de un servidor que, aprovechando su posición frente a un recurso público, privilegia a un tercero con información para su beneficio.</v>
      </c>
      <c r="E25" s="94" t="str">
        <f>+VLOOKUP(A25,'IDENTIFICACIÓN DEL RC'!$B$6:$F$32,5,0)</f>
        <v>* Desactualización de Inventario documental.
* Reconstrucción documental.
* Fraudes, Acciones ilícitas.
* Apertura de Investigación disciplinaria.</v>
      </c>
      <c r="F25" s="443"/>
      <c r="G25" s="95" t="str">
        <f>'CONTROL DEL RC'!F24</f>
        <v>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Cuatrimestralmente.</v>
      </c>
      <c r="H25" s="94">
        <f>+VLOOKUP(A25,'VALORACIÓN DEL RC CON CONTROL'!$A$7:$C$31,3,0)</f>
        <v>98.333333333333329</v>
      </c>
      <c r="I25" s="443"/>
      <c r="J25" s="444"/>
      <c r="K25" s="95" t="s">
        <v>388</v>
      </c>
      <c r="L25" s="95" t="s">
        <v>355</v>
      </c>
      <c r="M25" s="95" t="s">
        <v>678</v>
      </c>
      <c r="N25" s="445"/>
      <c r="O25" s="445"/>
      <c r="P25" s="446"/>
    </row>
    <row r="26" spans="1:16" ht="86.4" x14ac:dyDescent="0.3">
      <c r="A26" s="270">
        <v>12</v>
      </c>
      <c r="B26" s="209" t="str">
        <f>+VLOOKUP(A26,'DEFINICIÓN DEL RC'!$A$6:$G$32,2,0)</f>
        <v>Gestión de Recursos Físicos al Servicio de la Entidad</v>
      </c>
      <c r="C26" s="95" t="str">
        <f>+VLOOKUP(A26,'IDENTIFICACIÓN DEL RC'!$B$6:$D$32,3,0)</f>
        <v>Incumplimiento por parte de los servidores de lo establecido en las resoluciones, circulares, procedimientos y políticas, para la administración de bienes.</v>
      </c>
      <c r="D26" s="202" t="str">
        <f>+VLOOKUP(A26,'DEFINICIÓN DEL RC'!$A$6:$C$30,3,0)</f>
        <v>Posibilidad de Pérdida y/o desaparición de los bienes al servicio de la Entidad parte de un servidor que, aprovechando su posición frente a un recurso público, sustrae bienes de la Entidad para su beneficio personal o un tercero.</v>
      </c>
      <c r="E26" s="94" t="str">
        <f>+VLOOKUP(A26,'IDENTIFICACIÓN DEL RC'!$B$6:$F$32,5,0)</f>
        <v>* Afectación en la prestación del servicio.
* Detrimento patrimonial.
* Investigaciones disciplinarias.
* Generación de hallazgos por parte de Entes de Control.</v>
      </c>
      <c r="F26" s="443" t="str">
        <f>+VLOOKUP(A26,'ANÁLISIS DEL RC'!$A$6:$G$32,7,0)</f>
        <v>ZONA RIESGO ALTO</v>
      </c>
      <c r="G26" s="95" t="str">
        <f>'CONTROL DEL RC'!F25</f>
        <v>El almacenista general verifica anualmente el seguimiento de los bienes al servicio de la entidad, en caso de no realizarse se debe justificar mediante memorando las razones por las cuales no se implementó, como evidencia se presentan los formatos de seguimiento correspondientes e informe de toma física o el Plan de trabajo. El cargue de las evidencias se hará Cuatrimestralmente.</v>
      </c>
      <c r="H26" s="443">
        <f>+VLOOKUP(A26,'VALORACIÓN DEL RC CON CONTROL'!$A$7:$C$31,3,0)</f>
        <v>98.333333333333329</v>
      </c>
      <c r="I26" s="443" t="str">
        <f>+VLOOKUP(A26,'VALORACIÓN DEL RC CON CONTROL'!$A$7:$G$31,7,0)</f>
        <v>ZONA RIESGO ALTO</v>
      </c>
      <c r="J26" s="72" t="str">
        <f>+VLOOKUP(A26,'TRATAMIENTO DE RIESGO RESIDUAL '!$A$7:$D$31,4,0)</f>
        <v>Reducir el riesgo</v>
      </c>
      <c r="K26" s="95" t="s">
        <v>389</v>
      </c>
      <c r="L26" s="95" t="s">
        <v>387</v>
      </c>
      <c r="M26" s="95" t="s">
        <v>679</v>
      </c>
      <c r="N26" s="445" t="s">
        <v>350</v>
      </c>
      <c r="O26" s="445" t="s">
        <v>351</v>
      </c>
      <c r="P26" s="446" t="s">
        <v>352</v>
      </c>
    </row>
    <row r="27" spans="1:16" ht="86.4" x14ac:dyDescent="0.3">
      <c r="A27" s="270">
        <v>12</v>
      </c>
      <c r="B27" s="209" t="str">
        <f>+VLOOKUP(A27,'DEFINICIÓN DEL RC'!$A$6:$G$32,2,0)</f>
        <v>Gestión de Recursos Físicos al Servicio de la Entidad</v>
      </c>
      <c r="C27" s="95" t="str">
        <f>+VLOOKUP(A27,'IDENTIFICACIÓN DEL RC'!$B$6:$D$32,3,0)</f>
        <v>Incumplimiento por parte de los servidores de lo establecido en las resoluciones, circulares, procedimientos y políticas, para la administración de bienes.</v>
      </c>
      <c r="D27" s="202" t="str">
        <f>+VLOOKUP(A27,'DEFINICIÓN DEL RC'!$A$6:$C$30,3,0)</f>
        <v>Posibilidad de Pérdida y/o desaparición de los bienes al servicio de la Entidad parte de un servidor que, aprovechando su posición frente a un recurso público, sustrae bienes de la Entidad para su beneficio personal o un tercero.</v>
      </c>
      <c r="E27" s="94" t="str">
        <f>+VLOOKUP(A27,'IDENTIFICACIÓN DEL RC'!$B$6:$F$32,5,0)</f>
        <v>* Afectación en la prestación del servicio.
* Detrimento patrimonial.
* Investigaciones disciplinarias.
* Generación de hallazgos por parte de Entes de Control.</v>
      </c>
      <c r="F27" s="443"/>
      <c r="G27" s="95" t="str">
        <f>'CONTROL DEL RC'!F26</f>
        <v>El almacenista general verifica semestralmente contra el plan de trabajo la realización de las socializaciones programadas de circulares, resoluciones, procedimientos y/o políticas de almacén para el cuidado de los bienes al servicio de la Entidad, lo cual es confirmado por el líder de gestión Documental. En caso de que no se cumpla con alguna socialización se procede con la reprogramación y el ajuste cronograma. Como evidencia se presenta el Plan de trabajo y actas de reunión o listados de asistencia. El cargue de las evidencias se hará Cuatrimestralmente.</v>
      </c>
      <c r="H27" s="443"/>
      <c r="I27" s="443"/>
      <c r="J27" s="72" t="str">
        <f>+VLOOKUP(A27,'TRATAMIENTO DE RIESGO RESIDUAL '!$A$7:$D$31,4,0)</f>
        <v>Reducir el riesgo</v>
      </c>
      <c r="K27" s="95" t="s">
        <v>389</v>
      </c>
      <c r="L27" s="95" t="s">
        <v>353</v>
      </c>
      <c r="M27" s="95" t="s">
        <v>680</v>
      </c>
      <c r="N27" s="445"/>
      <c r="O27" s="445"/>
      <c r="P27" s="446"/>
    </row>
    <row r="28" spans="1:16" ht="86.4" x14ac:dyDescent="0.3">
      <c r="A28" s="270">
        <v>12</v>
      </c>
      <c r="B28" s="209" t="str">
        <f>+VLOOKUP(A28,'DEFINICIÓN DEL RC'!$A$6:$G$32,2,0)</f>
        <v>Gestión de Recursos Físicos al Servicio de la Entidad</v>
      </c>
      <c r="C28" s="95" t="str">
        <f>+VLOOKUP(A28,'IDENTIFICACIÓN DEL RC'!$B$6:$D$32,3,0)</f>
        <v>Incumplimiento por parte de los servidores de lo establecido en las resoluciones, circulares, procedimientos y políticas, para la administración de bienes.</v>
      </c>
      <c r="D28" s="202" t="str">
        <f>+VLOOKUP(A28,'DEFINICIÓN DEL RC'!$A$6:$C$30,3,0)</f>
        <v>Posibilidad de Pérdida y/o desaparición de los bienes al servicio de la Entidad parte de un servidor que, aprovechando su posición frente a un recurso público, sustrae bienes de la Entidad para su beneficio personal o un tercero.</v>
      </c>
      <c r="E28" s="94" t="str">
        <f>+VLOOKUP(A28,'IDENTIFICACIÓN DEL RC'!$B$6:$F$32,5,0)</f>
        <v>* Afectación en la prestación del servicio.
* Detrimento patrimonial.
* Investigaciones disciplinarias.
* Generación de hallazgos por parte de Entes de Control.</v>
      </c>
      <c r="F28" s="443"/>
      <c r="G28" s="95" t="str">
        <f>'CONTROL DEL RC'!F27</f>
        <v>El almacenista general verifica trimestralmente el seguimiento de traslado de bienes al servicio de la entidad, en caso de no realizarse debe justificarse mediante memorando la no implementación del mismo, como evidencia se presentan los comprobantes de traslado. El cargue de las evidencias se hará Cuatrimestralmente.</v>
      </c>
      <c r="H28" s="443"/>
      <c r="I28" s="443"/>
      <c r="J28" s="72" t="str">
        <f>+VLOOKUP(A28,'TRATAMIENTO DE RIESGO RESIDUAL '!$A$7:$D$31,4,0)</f>
        <v>Reducir el riesgo</v>
      </c>
      <c r="K28" s="95" t="s">
        <v>389</v>
      </c>
      <c r="L28" s="95" t="s">
        <v>382</v>
      </c>
      <c r="M28" s="95" t="s">
        <v>681</v>
      </c>
      <c r="N28" s="445"/>
      <c r="O28" s="445"/>
      <c r="P28" s="446"/>
    </row>
    <row r="29" spans="1:16" ht="115.2" x14ac:dyDescent="0.3">
      <c r="A29" s="270">
        <v>13</v>
      </c>
      <c r="B29" s="209" t="str">
        <f>+VLOOKUP(A29,'DEFINICIÓN DEL RC'!$A$6:$G$32,2,0)</f>
        <v>Gestión de Seguridad y Convivencia</v>
      </c>
      <c r="C29" s="95" t="str">
        <f>+VLOOKUP(A29,'IDENTIFICACIÓN DEL RC'!$B$6:$D$32,3,0)</f>
        <v>Ausencia de una cultura de la seguridad de la información que garantice que el funcionario o contratista conozca sus deberes y responsabilidades en la preservación de la confidencialidad de la información</v>
      </c>
      <c r="D29" s="202" t="str">
        <f>+VLOOKUP(A29,'DEFINICIÓN DEL RC'!$A$6:$C$30,3,0)</f>
        <v>Posibilidad de pérdida económica y reputacional por demandas a la entidad por el uso indebido de información confidencial a terceros por parte de funcionarios</v>
      </c>
      <c r="E29" s="94" t="str">
        <f>+VLOOKUP(A29,'IDENTIFICACIÓN DEL RC'!$B$6:$F$32,5,0)</f>
        <v>Fuga y mal manejo de la información. Posible perdida de información pública. Posibles daños a la imagen de la entidad frente a la ciudadanía. Mala manipulación de la información.</v>
      </c>
      <c r="F29" s="94" t="str">
        <f>+VLOOKUP(A29,'ANÁLISIS DEL RC'!$A$6:$G$32,7,0)</f>
        <v>ZONA RIESGO MODERADO</v>
      </c>
      <c r="G29" s="95" t="str">
        <f>'CONTROL DEL RC'!F28</f>
        <v>El administrador funcional de Progressus, verifica cuatrimestralmente que los usuarios activos en el sistema sean los requeridos y que los roles asignados a los usuarios correspondan con las tareas a cargo de cada persona, de esa manera se regula el acceso a la información contenida en el sistema. En caso de evidenciar la creación de usuarios con falencias en la asignación de roles y permisos, el administrador funcional procederá con los ajustes correspondientes que le sean posibles con sus permisos de usuario o solicitará a TIC´s la modificación necesaria. Como evidencia se suministrará un cuadro control de validadores y responsables de registro junto a las solicitudes a TIC´s en caso de ser necesario. El cargue de las evidencias se realizará cuatrimestralmente</v>
      </c>
      <c r="H29" s="94">
        <f>+VLOOKUP(A29,'VALORACIÓN DEL RC CON CONTROL'!$A$7:$C$31,3,0)</f>
        <v>100</v>
      </c>
      <c r="I29" s="94" t="str">
        <f>+VLOOKUP(A29,'VALORACIÓN DEL RC CON CONTROL'!$A$7:$G$31,7,0)</f>
        <v>ZONA RIESGO MODERADO</v>
      </c>
      <c r="J29" s="72" t="str">
        <f>+VLOOKUP(A29,'TRATAMIENTO DE RIESGO RESIDUAL '!$A$7:$D$31,4,0)</f>
        <v>Reducir el riesgo</v>
      </c>
      <c r="K29" s="95" t="s">
        <v>654</v>
      </c>
      <c r="L29" s="95" t="s">
        <v>349</v>
      </c>
      <c r="M29" s="95" t="s">
        <v>682</v>
      </c>
      <c r="N29" s="203" t="s">
        <v>390</v>
      </c>
      <c r="O29" s="203" t="s">
        <v>391</v>
      </c>
      <c r="P29" s="271" t="s">
        <v>392</v>
      </c>
    </row>
    <row r="30" spans="1:16" ht="115.2" x14ac:dyDescent="0.3">
      <c r="A30" s="270">
        <v>14</v>
      </c>
      <c r="B30" s="209" t="str">
        <f>+VLOOKUP(A30,'DEFINICIÓN DEL RC'!$A$6:$G$32,2,0)</f>
        <v>Gestión de Tecnologías de la Información</v>
      </c>
      <c r="C30" s="95" t="str">
        <f>+VLOOKUP(A30,'IDENTIFICACIÓN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0" s="202" t="str">
        <f>+VLOOKUP(A30,'DEFINICIÓN DEL RC'!$A$6:$C$30,3,0)</f>
        <v>Posibilidad de pérdida económica y reputacional por demandas debido al uso inadecuado de información catalogada por la entidad como clasificada o reservada por parte de colaboradores de la Secretaría</v>
      </c>
      <c r="E30" s="94" t="str">
        <f>+VLOOKUP(A30,'IDENTIFICACIÓN DEL RC'!$B$6:$F$32,5,0)</f>
        <v>Divulgación de información clasificada o reservada de la entidad. Sanciones a la entidad por inadecuada protección de datos personales. Perdida de imagen reputacional de la entidad. Vicio en los procesos de contratación.</v>
      </c>
      <c r="F30" s="443" t="str">
        <f>+VLOOKUP(A30,'ANÁLISIS DEL RC'!$A$6:$G$32,7,0)</f>
        <v>ZONA RIESGO EXTREMO</v>
      </c>
      <c r="G30" s="95" t="str">
        <f>'CONTROL DEL RC'!F29</f>
        <v>El responsable de seguridad informática de la Dirección de Tecnologías y Sistemas de Información parametrizará los dispositivos de seguridad perimetral cada vez que se requiera de forma preventiva o reactiva para mitigar la fuga de información en la entidad. En caso de no realizar la parametrización se justificará el motivo por el cual no se aplicó. Como evidencia de las parametrizaciones de los dispositivos de seguridad perimetral se dejará el reporte emitido por el Profesional Especializado. El cargue de las evidencias se realizará cuatrimestralmente.</v>
      </c>
      <c r="H30" s="443">
        <f>+VLOOKUP(A30,'VALORACIÓN DEL RC CON CONTROL'!$A$7:$C$31,3,0)</f>
        <v>100</v>
      </c>
      <c r="I30" s="443" t="str">
        <f>+VLOOKUP(A30,'VALORACIÓN DEL RC CON CONTROL'!$A$7:$G$31,7,0)</f>
        <v>ZONA RIESGO EXTREMO</v>
      </c>
      <c r="J30" s="444" t="str">
        <f>+VLOOKUP(A30,'TRATAMIENTO DE RIESGO RESIDUAL '!$A$7:$D$31,4,0)</f>
        <v>Reducir el riesgo</v>
      </c>
      <c r="K30" s="95" t="s">
        <v>393</v>
      </c>
      <c r="L30" s="95" t="s">
        <v>355</v>
      </c>
      <c r="M30" s="95" t="s">
        <v>683</v>
      </c>
      <c r="N30" s="445" t="s">
        <v>384</v>
      </c>
      <c r="O30" s="445" t="s">
        <v>394</v>
      </c>
      <c r="P30" s="446" t="s">
        <v>395</v>
      </c>
    </row>
    <row r="31" spans="1:16" ht="129.6" x14ac:dyDescent="0.3">
      <c r="A31" s="270">
        <v>14</v>
      </c>
      <c r="B31" s="209" t="str">
        <f>+VLOOKUP(A31,'DEFINICIÓN DEL RC'!$A$6:$G$32,2,0)</f>
        <v>Gestión de Tecnologías de la Información</v>
      </c>
      <c r="C31" s="95" t="str">
        <f>+VLOOKUP(A31,'IDENTIFICACIÓN DEL RC'!$B$6:$D$32,3,0)</f>
        <v>Ausencia de controles que mitiguen los riesgos de fuga de información adecuada protección de los activos de información que contienen información clasificada o reservada. 
Falta de consideraciones relevantes en las clausulas de confidencialidad de la minuta contractual.</v>
      </c>
      <c r="D31" s="202" t="str">
        <f>+VLOOKUP(A31,'DEFINICIÓN DEL RC'!$A$6:$C$30,3,0)</f>
        <v>Posibilidad de pérdida económica y reputacional por demandas debido al uso inadecuado de información catalogada por la entidad como clasificada o reservada por parte de colaboradores de la Secretaría</v>
      </c>
      <c r="E31" s="94" t="str">
        <f>+VLOOKUP(A31,'IDENTIFICACIÓN DEL RC'!$B$6:$F$32,5,0)</f>
        <v>Divulgación de información clasificada o reservada de la entidad. Sanciones a la entidad por inadecuada protección de datos personales. Perdida de imagen reputacional de la entidad. Vicio en los procesos de contratación.</v>
      </c>
      <c r="F31" s="443"/>
      <c r="G31" s="95" t="str">
        <f>'CONTROL DEL RC'!F30</f>
        <v>El Profesional designado por el Director de Tecnologías y Sistemas de la Información verifica cada vez que se requiera, la incorporación de la cláusula de confidencialidad en la minuta contractual elaborada por la Dirección Jurídica y Contractual de acuerdo con los requerimientos legales y técnicos para el uso y tratamiento de la información o en el acuerdo marco para las Órdenes de compra de Colombia Compra Eficiente. En caso de no evidenciar la cláusula se procederá con la inclusión en las obligaciones específicas de cada contrato condiciones necesarias para velar por la confidencialidad de la información de la entidad. Como evidencia se dejan las minutas contractuales, acuerdos Marco y cláusulas de confidencialidad de los proveedores. El cargue de las evidencias se realizará cuatrimestralmente.</v>
      </c>
      <c r="H31" s="443"/>
      <c r="I31" s="443"/>
      <c r="J31" s="444"/>
      <c r="K31" s="95" t="s">
        <v>655</v>
      </c>
      <c r="L31" s="95" t="s">
        <v>355</v>
      </c>
      <c r="M31" s="95" t="s">
        <v>684</v>
      </c>
      <c r="N31" s="445"/>
      <c r="O31" s="445"/>
      <c r="P31" s="446"/>
    </row>
    <row r="32" spans="1:16" ht="129.6" x14ac:dyDescent="0.3">
      <c r="A32" s="270">
        <v>15</v>
      </c>
      <c r="B32" s="209" t="str">
        <f>+VLOOKUP(A32,'DEFINICIÓN DEL RC'!$A$6:$G$32,2,0)</f>
        <v>Gestión de Tecnologías de la Información</v>
      </c>
      <c r="C32" s="95" t="str">
        <f>+VLOOKUP(A32,'IDENTIFICACIÓN DEL RC'!$B$6:$D$32,3,0)</f>
        <v>Manipulación y/o Modificación de información de la entidad por usuarios o procesos no autorizados.</v>
      </c>
      <c r="D32" s="202" t="str">
        <f>+VLOOKUP(A32,'DEFINICIÓN DEL RC'!$A$6:$C$30,3,0)</f>
        <v>Posibilidad de Pérdida de Integridad de la información almacenada en la infraestructura o soluciones tecnológicas de la entidad.</v>
      </c>
      <c r="E32" s="94" t="str">
        <f>+VLOOKUP(A32,'IDENTIFICACIÓN DEL RC'!$B$6:$F$32,5,0)</f>
        <v>Alteración de cifras o contenido publicado en la pagina de la entidad o la intranet. Alteración de cifras o datos generados por las áreas de la entidad. Perdida de imagen reputacional de la entidad</v>
      </c>
      <c r="F32" s="443" t="str">
        <f>+VLOOKUP(A32,'ANÁLISIS DEL RC'!$A$6:$G$32,7,0)</f>
        <v>ZONA RIESGO EXTREMO</v>
      </c>
      <c r="G32" s="95" t="str">
        <f>'CONTROL DEL RC'!F31</f>
        <v>El Profesional de Seguridad de la información de la Dirección de Tecnología y Sistemas de Información verifica el cumplimiento del plan de Uso y Apropiación que incorpora las políticas de seguridad y privacidad de la información a funcionarios y contratista de la entidad Cuatrimestralmente, mediante la validación de las presentaciones realizadas contra las listas de asistencia y el cronograma estipulado. En caso de no realizar las sesiones de Uso y Apropiación se enviarán típs de seguridad a través los demás canales dispuestos en la entidad para las comunicaciones oficiales. Como evidencia de este control se tienen las listas de asistencia, el cronograma y las presentaciones de las diferentes sesiones realizadas en el proceso de divulgación. El cargue de las evidencias se realizara cuatrimestralmente.</v>
      </c>
      <c r="H32" s="443">
        <f>+VLOOKUP(A32,'VALORACIÓN DEL RC CON CONTROL'!$A$7:$C$31,3,0)</f>
        <v>100</v>
      </c>
      <c r="I32" s="443" t="str">
        <f>+VLOOKUP(A32,'VALORACIÓN DEL RC CON CONTROL'!$A$7:$G$31,7,0)</f>
        <v>ZONA RIESGO EXTREMO</v>
      </c>
      <c r="J32" s="444" t="str">
        <f>+VLOOKUP(A32,'TRATAMIENTO DE RIESGO RESIDUAL '!$A$7:$D$31,4,0)</f>
        <v>Reducir el riesgo</v>
      </c>
      <c r="K32" s="95" t="s">
        <v>396</v>
      </c>
      <c r="L32" s="95" t="s">
        <v>349</v>
      </c>
      <c r="M32" s="95" t="s">
        <v>685</v>
      </c>
      <c r="N32" s="445" t="s">
        <v>384</v>
      </c>
      <c r="O32" s="445" t="s">
        <v>394</v>
      </c>
      <c r="P32" s="446" t="s">
        <v>397</v>
      </c>
    </row>
    <row r="33" spans="1:16" ht="86.4" x14ac:dyDescent="0.3">
      <c r="A33" s="270">
        <v>15</v>
      </c>
      <c r="B33" s="209" t="str">
        <f>+VLOOKUP(A33,'DEFINICIÓN DEL RC'!$A$6:$G$32,2,0)</f>
        <v>Gestión de Tecnologías de la Información</v>
      </c>
      <c r="C33" s="95" t="str">
        <f>+VLOOKUP(A33,'IDENTIFICACIÓN DEL RC'!$B$6:$D$32,3,0)</f>
        <v>Manipulación y/o Modificación de información de la entidad por usuarios o procesos no autorizados.</v>
      </c>
      <c r="D33" s="202" t="str">
        <f>+VLOOKUP(A33,'DEFINICIÓN DEL RC'!$A$6:$C$30,3,0)</f>
        <v>Posibilidad de Pérdida de Integridad de la información almacenada en la infraestructura o soluciones tecnológicas de la entidad.</v>
      </c>
      <c r="E33" s="94" t="str">
        <f>+VLOOKUP(A33,'IDENTIFICACIÓN DEL RC'!$B$6:$F$32,5,0)</f>
        <v>Alteración de cifras o contenido publicado en la pagina de la entidad o la intranet. Alteración de cifras o datos generados por las áreas de la entidad. Perdida de imagen reputacional de la entidad</v>
      </c>
      <c r="F33" s="443"/>
      <c r="G33" s="95" t="str">
        <f>'CONTROL DEL RC'!F32</f>
        <v>Los Profesionales especializados de cada uno de los componentes de infraestructura (Redes, Servidores, Seguridad Perimetral y demás) de la Dirección de Tecnologías y Sistemas de Información, apoyados por las herramientas tecnológicas verifican la generación cuatrimestral de los reportes de monitoreo. En caso de no realizar los reportes, se justificará el motivo por el cual no se aplicó. Como evidencia de los monitoreos de los componentes de infraestructura se dejará los informes emitidos por los Profesionales Especializados. El cargue de las evidencias se realizará cuatrimestralmente.</v>
      </c>
      <c r="H33" s="443"/>
      <c r="I33" s="443"/>
      <c r="J33" s="444"/>
      <c r="K33" s="95" t="s">
        <v>398</v>
      </c>
      <c r="L33" s="95" t="s">
        <v>349</v>
      </c>
      <c r="M33" s="95" t="s">
        <v>686</v>
      </c>
      <c r="N33" s="445"/>
      <c r="O33" s="445"/>
      <c r="P33" s="446"/>
    </row>
    <row r="34" spans="1:16" ht="345.6" x14ac:dyDescent="0.3">
      <c r="A34" s="270">
        <v>16</v>
      </c>
      <c r="B34" s="209" t="str">
        <f>+VLOOKUP(A34,'DEFINICIÓN DEL RC'!$A$6:$G$32,2,0)</f>
        <v>Gestión Financiera</v>
      </c>
      <c r="C34" s="95" t="str">
        <f>+VLOOKUP(A34,'IDENTIFICACIÓN DEL RC'!$B$6:$D$32,3,0)</f>
        <v>Adulteración de los documentos legales soporte de pago
Incumplimiento de funciones por acción u omisión
Falta de personal capacitado para brindar atención y servicio</v>
      </c>
      <c r="D34" s="202" t="str">
        <f>+VLOOKUP(A34,'DEFINICIÓN DEL RC'!$A$6:$C$30,3,0)</f>
        <v>Posibilidad de Tramite de pagos incumpliendo los requisitos establecidos otorgando beneficios a terceros en contra de lo establecido en el Procedimiento PD-GF-13 Gestión de Pagos</v>
      </c>
      <c r="E34" s="94" t="str">
        <f>+VLOOKUP(A34,'IDENTIFICACIÓN DEL RC'!$B$6:$F$32,5,0)</f>
        <v>Pagos sin cumplir con los requisitos establecidos</v>
      </c>
      <c r="F34" s="94" t="str">
        <f>+VLOOKUP(A34,'ANÁLISIS DEL RC'!$A$6:$G$32,7,0)</f>
        <v>ZONA RIESGO ALTO</v>
      </c>
      <c r="G34" s="95" t="str">
        <f>'CONTROL DEL RC'!F33</f>
        <v>Los Funcionarios y/o Contratistas de la Dirección Financiera, verifican cada vez que es radicada una cuenta por medio del Aplicativo de Gestión Documental al usuario creado para tal fin (DF CUENTAS CONTINGENCIA), de acuerdo con el I-GF-10.; verificando de lo siguiente: 
a. Calculo manual del CERTIFICADO DE SUPERVISION E INTERVENTORIA PARA GESTIÓN DE CUENTAS.GF
b. Instructivo de pagos de la Dirección Financiera (I-GF-1)
c. Minuta del contrato. De no encontrarse acorde con lo establecido en el literal b., c., y si la información financiera no corresponde a lo certificado, o de no cumplir con los requisitos para continuar con el trámite de pago se procede a remitir correo al supervisor del contrato con copia al contratista, donde se evidencie el motivo por el cual no puede continuar para trámite de pago y se procede con el cierre del radicado.
La cuenta pasara por revisión contable y presupuestal registrando esta trazabilidad en el sistema de Gestión Documental.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correo que se le remita al supervisor con copia al contratista.
La evidencia del trámite sea aprobado o rechazado; queda evidenciado en el sistema de gestión documental. 
Las evidencias de seguimiento al Riesgo son alimentadas de manera cuatrimestral en la carpeta SharePoint mediante relación en Excel de la radicación del sistema Gestión Documental al usuario DF CUENTAS CONTINGENCIA. El cargue de las evidencias se realizará cuatrimestralmente.</v>
      </c>
      <c r="H34" s="94">
        <f>+VLOOKUP(A34,'VALORACIÓN DEL RC CON CONTROL'!$A$7:$C$31,3,0)</f>
        <v>100</v>
      </c>
      <c r="I34" s="94" t="str">
        <f>+VLOOKUP(A34,'VALORACIÓN DEL RC CON CONTROL'!$A$7:$G$31,7,0)</f>
        <v>ZONA RIESGO MODERADO</v>
      </c>
      <c r="J34" s="72" t="str">
        <f>+VLOOKUP(A34,'TRATAMIENTO DE RIESGO RESIDUAL '!$A$7:$D$31,4,0)</f>
        <v>Reducir el riesgo</v>
      </c>
      <c r="K34" s="95" t="s">
        <v>656</v>
      </c>
      <c r="L34" s="95" t="s">
        <v>355</v>
      </c>
      <c r="M34" s="95" t="s">
        <v>687</v>
      </c>
      <c r="N34" s="203" t="s">
        <v>374</v>
      </c>
      <c r="O34" s="203" t="s">
        <v>399</v>
      </c>
      <c r="P34" s="271" t="s">
        <v>400</v>
      </c>
    </row>
    <row r="35" spans="1:16" ht="129.6" x14ac:dyDescent="0.3">
      <c r="A35" s="270">
        <v>17</v>
      </c>
      <c r="B35" s="209" t="str">
        <f>+VLOOKUP(A35,'DEFINICIÓN DEL RC'!$A$6:$G$32,2,0)</f>
        <v>Gestión Estratégica del Talento Humano</v>
      </c>
      <c r="C35" s="95" t="str">
        <f>+VLOOKUP(A35,'IDENTIFICACIÓN DEL RC'!$B$6:$D$32,3,0)</f>
        <v>Posible intercambio de dadivas entre el funcionario responsable y el contratista no apto para la vacante.</v>
      </c>
      <c r="D35" s="202" t="str">
        <f>+VLOOKUP(A35,'DEFINICIÓN DEL RC'!$A$6:$C$30,3,0)</f>
        <v>Posibilidad de Posesionar un servidor público que Incumpla con los requisitos establecidos en el Manual de Funciones de la SCJ</v>
      </c>
      <c r="E35" s="94" t="str">
        <f>+VLOOKUP(A35,'IDENTIFICACIÓN DEL RC'!$B$6:$F$32,5,0)</f>
        <v>Sanciones disciplinarias a los funcionarios implicados en la Vinculación viciada</v>
      </c>
      <c r="F35" s="94" t="str">
        <f>+VLOOKUP(A35,'ANÁLISIS DEL RC'!$A$6:$G$32,7,0)</f>
        <v>ZONA RIESGO ALTO</v>
      </c>
      <c r="G35" s="95" t="str">
        <f>'CONTROL DEL RC'!F34</f>
        <v>El profesional responsable del proceso de encargos, verifica, cada vez que haya lugar a un proceso de encargos, el cumplimiento de los requisitos para desempeñar el cargo, según como lo estipula la Ley. Para esto se basa en la actualización de la base de datos de planta de personal y en lo establecido en el Instructivo Provisión Transitoria de Empleos de Carrera en Vacancia Definitiva o Temporal a través de Encargo (I-GH-1). 
En caso de no cumplirse con los requisitos o presentarse inconsistencias, se revisa nuevamente la documentación allegada por los servidores que participan en el proceso de encargo. 
Evidencia de este proceso queda la publicación en la intranet, en el espacio de Gestión Humana - Proceso Encargo. El cargue de las evidencias se realizara cuatrimestralmente.</v>
      </c>
      <c r="H35" s="94">
        <f>+VLOOKUP(A35,'VALORACIÓN DEL RC CON CONTROL'!$A$7:$C$31,3,0)</f>
        <v>100</v>
      </c>
      <c r="I35" s="94" t="str">
        <f>+VLOOKUP(A35,'VALORACIÓN DEL RC CON CONTROL'!$A$7:$G$31,7,0)</f>
        <v>ZONA RIESGO ALTO</v>
      </c>
      <c r="J35" s="72" t="str">
        <f>+VLOOKUP(A35,'TRATAMIENTO DE RIESGO RESIDUAL '!$A$7:$D$31,4,0)</f>
        <v>Reducir el riesgo</v>
      </c>
      <c r="K35" s="95" t="s">
        <v>401</v>
      </c>
      <c r="L35" s="95" t="s">
        <v>355</v>
      </c>
      <c r="M35" s="95" t="s">
        <v>688</v>
      </c>
      <c r="N35" s="203" t="s">
        <v>374</v>
      </c>
      <c r="O35" s="203" t="s">
        <v>402</v>
      </c>
      <c r="P35" s="271" t="s">
        <v>400</v>
      </c>
    </row>
    <row r="36" spans="1:16" ht="230.4" hidden="1" x14ac:dyDescent="0.3">
      <c r="A36" s="272">
        <v>18</v>
      </c>
      <c r="B36" s="209" t="str">
        <f>+VLOOKUP(A36,'DEFINICIÓN DEL RC'!$A$6:$G$32,2,0)</f>
        <v>Gestión Estratégica del Talento Humano</v>
      </c>
      <c r="C36" s="204" t="str">
        <f>+VLOOKUP(A36,'IDENTIFICACIÓN DEL RC'!$B$6:$D$32,3,0)</f>
        <v>1. Ausencias y/o fallas en el control, registro y verificación de información por parte del área técnica y la Dirección de Contratación en la elaboración de documentación previa.
2. Manipulación de información y documentación del proceso por parte de servidores y colaboradores con intereses particulares.
3. Existencia de tráfico de influencias</v>
      </c>
      <c r="D36" s="244" t="str">
        <f>+VLOOKUP(A36,'DEFINICIÓN DEL RC'!$A$6:$C$30,3,0)</f>
        <v>Posibilidad de Interés indebido por un oferente en los procesos de contratación de la Dirección de Gestión Humana</v>
      </c>
      <c r="E36" s="204" t="str">
        <f>+VLOOKUP(A36,'IDENTIFICACIÓN DEL RC'!$B$6:$F$32,5,0)</f>
        <v>1. Incumpliendo de los principios de transparencia, economía y selección objetiva de la contratación pública. 
2. Deficiencias en la prestación del servicio y afectación en el cumplimiento de la misión y los objetivos institucionales.
3. Procesos sancionatorios, disciplinarios, fiscales y penales.
4. Pérdida de la imagen y credibilidad institucional
 5. Afectación en la ejecución presupuestal y sobrecostos.</v>
      </c>
      <c r="F36" s="204" t="str">
        <f>+VLOOKUP(A36,'ANÁLISIS DEL RC'!$A$6:$G$32,7,0)</f>
        <v>ZONA RIESGO EXTREMO</v>
      </c>
      <c r="G36" s="204" t="str">
        <f>'CONTROL DEL RC'!F35</f>
        <v>El profesional o contratista responsable de los procesos de contratación para la Dirección de Gestión Humana, verifica y da cumplimiento a lo establecido en el Manual de Contratación de la Entidad (MA-JC-1) con el cual elabora cada vez que sean necesarios los estudios previos y de sector, y se indican las exigencias para los posibles proponentes, con el fin de poder realizar un adecuado proceso de selección y contratación. Para los casos en los cuales no se cuente con los estudios Previos ni de Sector no será posible llevar a cabo el proceso de contratación. Evidencia de los procesos contractuales, queda en la plataforma SECOP II donde se puede consultar la información relacionada con cada proceso. El cargue de las evidencias se realizara cuatrimestralmente.</v>
      </c>
      <c r="H36" s="204">
        <f>+VLOOKUP(A36,'VALORACIÓN DEL RC CON CONTROL'!$A$7:$C$31,3,0)</f>
        <v>100</v>
      </c>
      <c r="I36" s="204" t="str">
        <f>+VLOOKUP(A36,'VALORACIÓN DEL RC CON CONTROL'!$A$7:$G$31,7,0)</f>
        <v>ZONA RIESGO EXTREMO</v>
      </c>
      <c r="J36" s="205" t="str">
        <f>+VLOOKUP(A36,'TRATAMIENTO DE RIESGO RESIDUAL '!$A$7:$D$31,4,0)</f>
        <v>Reducir el riesgo</v>
      </c>
      <c r="K36" s="204" t="s">
        <v>401</v>
      </c>
      <c r="L36" s="204" t="s">
        <v>355</v>
      </c>
      <c r="M36" s="204" t="s">
        <v>403</v>
      </c>
      <c r="N36" s="204" t="s">
        <v>374</v>
      </c>
      <c r="O36" s="204" t="s">
        <v>402</v>
      </c>
      <c r="P36" s="273" t="s">
        <v>400</v>
      </c>
    </row>
    <row r="37" spans="1:16" ht="129.6" x14ac:dyDescent="0.3">
      <c r="A37" s="270">
        <v>19</v>
      </c>
      <c r="B37" s="209" t="str">
        <f>+VLOOKUP(A37,'DEFINICIÓN DEL RC'!$A$6:$G$32,2,0)</f>
        <v>Gestión Contractual</v>
      </c>
      <c r="C37" s="95" t="str">
        <f>+VLOOKUP(A37,'IDENTIFICACIÓN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7" s="202" t="str">
        <f>+VLOOKUP(A37,'DEFINICIÓN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7" s="94" t="str">
        <f>+VLOOKUP(A37,'IDENTIFICACIÓN DEL RC'!$B$6:$F$32,5,0)</f>
        <v>Pérdida de recursos públicos. - Incumplimiento del objeto contractual.</v>
      </c>
      <c r="F37" s="443" t="str">
        <f>+VLOOKUP(A37,'ANÁLISIS DEL RC'!$A$6:$G$32,7,0)</f>
        <v>ZONA RIESGO EXTREMO</v>
      </c>
      <c r="G37" s="95" t="str">
        <f>'CONTROL DEL RC'!F36</f>
        <v>La Secretaria técnica del comité de contratación somete a revisión y aprobación de los miembros del Comité de Contratación, los procesos contractuales que lo requieran de conformidad con la Resolución de conformación y funcionamiento de dicho Comité, mediante la presentación de la ficha técnica de cada proceso, en la cual se indican las exigencias para los posibles proponentes y las características principales del proyecto. Como evidencia queda el acta de la sesión del comité de contratación, que queda en custodia de la secretaría técnica, para los casos en los que no se obtenga aprobación se dejara la constancia en el acta de la sesión del comité de contratación. El cargue de las evidencias se realizará cuatrimestralmente.</v>
      </c>
      <c r="H37" s="443">
        <f>+VLOOKUP(A37,'VALORACIÓN DEL RC CON CONTROL'!$A$7:$C$31,3,0)</f>
        <v>100</v>
      </c>
      <c r="I37" s="443" t="str">
        <f>+VLOOKUP(A37,'VALORACIÓN DEL RC CON CONTROL'!$A$7:$G$31,7,0)</f>
        <v>ZONA RIESGO EXTREMO</v>
      </c>
      <c r="J37" s="444" t="str">
        <f>+VLOOKUP(A37,'TRATAMIENTO DE RIESGO RESIDUAL '!$A$7:$D$31,4,0)</f>
        <v>Reducir el riesgo</v>
      </c>
      <c r="K37" s="95" t="s">
        <v>404</v>
      </c>
      <c r="L37" s="95" t="s">
        <v>355</v>
      </c>
      <c r="M37" s="95" t="s">
        <v>689</v>
      </c>
      <c r="N37" s="445" t="s">
        <v>350</v>
      </c>
      <c r="O37" s="445" t="s">
        <v>405</v>
      </c>
      <c r="P37" s="446" t="s">
        <v>406</v>
      </c>
    </row>
    <row r="38" spans="1:16" ht="129.6" x14ac:dyDescent="0.3">
      <c r="A38" s="270">
        <v>19</v>
      </c>
      <c r="B38" s="209" t="str">
        <f>+VLOOKUP(A38,'DEFINICIÓN DEL RC'!$A$6:$G$32,2,0)</f>
        <v>Gestión Contractual</v>
      </c>
      <c r="C38" s="95" t="str">
        <f>+VLOOKUP(A38,'IDENTIFICACIÓN DEL RC'!$B$6:$D$32,3,0)</f>
        <v xml:space="preserve"> Determinar requisitos excluyentes en el proceso que se adelanta lo cual permitiría el direccionamiento de contratos y el favorecimiento a terceros.
Falta de capacitación de los funcionarios que adelantan los procesos de contratación</v>
      </c>
      <c r="D38" s="202" t="str">
        <f>+VLOOKUP(A38,'DEFINICIÓN DEL RC'!$A$6:$C$30,3,0)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E38" s="94" t="str">
        <f>+VLOOKUP(A38,'IDENTIFICACIÓN DEL RC'!$B$6:$F$32,5,0)</f>
        <v>Pérdida de recursos públicos. - Incumplimiento del objeto contractual.</v>
      </c>
      <c r="F38" s="443"/>
      <c r="G38" s="95" t="str">
        <f>'CONTROL DEL RC'!F37</f>
        <v>El Jefe de la Dirección Jurídica Cuatrimestralmente coordina la ejecución de socializaciones que permitan brindar información al personal de la dirección, la cual es liderada por el Profesional a cargo del tema. Adicionalmente se solicitarán capacitaciones coordinadas con Gestión Humana de acuerdo con disponibilidad.  Como evidencia quedaran las actas de reunión de las socializaciones de la Dirección Jurídica y/o para las capacitaciones coordinadas por Gestión Humana quedaran las planillas o registro de asistencia. El cargue de las evidencias se realizará cuatrimestralmente.</v>
      </c>
      <c r="H38" s="443"/>
      <c r="I38" s="443"/>
      <c r="J38" s="444"/>
      <c r="K38" s="95" t="s">
        <v>407</v>
      </c>
      <c r="L38" s="95" t="s">
        <v>349</v>
      </c>
      <c r="M38" s="95" t="s">
        <v>690</v>
      </c>
      <c r="N38" s="445"/>
      <c r="O38" s="445"/>
      <c r="P38" s="446"/>
    </row>
    <row r="39" spans="1:16" ht="86.4" x14ac:dyDescent="0.3">
      <c r="A39" s="270">
        <v>20</v>
      </c>
      <c r="B39" s="209" t="str">
        <f>+VLOOKUP(A39,'DEFINICIÓN DEL RC'!$A$6:$G$32,2,0)</f>
        <v>Gestión Contractual</v>
      </c>
      <c r="C39" s="95" t="str">
        <f>+VLOOKUP(A39,'IDENTIFICACIÓN DEL RC'!$B$6:$D$32,3,0)</f>
        <v>Desconocimiento de la norma
Desconocimiento de funciones
Desidia</v>
      </c>
      <c r="D39" s="202" t="str">
        <f>+VLOOKUP(A39,'DEFINICIÓN DEL RC'!$A$6:$C$30,3,0)</f>
        <v>Posibilidad de Incumplimiento de funciones por acción u omisión por procedimientos desactualizados de la Gestión Contractual</v>
      </c>
      <c r="E39" s="94" t="str">
        <f>+VLOOKUP(A39,'IDENTIFICACIÓN DEL RC'!$B$6:$F$32,5,0)</f>
        <v>Sanciones por parte de entes de control internos y externos.
Procesos disciplinarios internos y externos.</v>
      </c>
      <c r="F39" s="94" t="str">
        <f>+VLOOKUP(A39,'ANÁLISIS DEL RC'!$A$6:$G$32,7,0)</f>
        <v>ZONA RIESGO EXTREMO</v>
      </c>
      <c r="G39" s="95" t="str">
        <f>'CONTROL DEL RC'!F38</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39" s="94">
        <f>+VLOOKUP(A39,'VALORACIÓN DEL RC CON CONTROL'!$A$7:$C$31,3,0)</f>
        <v>100</v>
      </c>
      <c r="I39" s="94" t="str">
        <f>+VLOOKUP(A39,'VALORACIÓN DEL RC CON CONTROL'!$A$7:$G$31,7,0)</f>
        <v>ZONA RIESGO EXTREMO</v>
      </c>
      <c r="J39" s="72" t="str">
        <f>+VLOOKUP(A39,'TRATAMIENTO DE RIESGO RESIDUAL '!$A$7:$D$31,4,0)</f>
        <v>Reducir el riesgo</v>
      </c>
      <c r="K39" s="95" t="s">
        <v>658</v>
      </c>
      <c r="L39" s="95" t="s">
        <v>382</v>
      </c>
      <c r="M39" s="95" t="s">
        <v>691</v>
      </c>
      <c r="N39" s="203" t="s">
        <v>409</v>
      </c>
      <c r="O39" s="203" t="s">
        <v>410</v>
      </c>
      <c r="P39" s="271" t="s">
        <v>411</v>
      </c>
    </row>
    <row r="40" spans="1:16" ht="100.8" x14ac:dyDescent="0.3">
      <c r="A40" s="270">
        <v>21</v>
      </c>
      <c r="B40" s="209" t="str">
        <f>+VLOOKUP(A40,'DEFINICIÓN DEL RC'!$A$6:$G$32,2,0)</f>
        <v>Evaluación al Sistema de Control Interno</v>
      </c>
      <c r="C40" s="95" t="str">
        <f>+VLOOKUP(A40,'IDENTIFICACIÓN DEL RC'!$B$6:$D$32,3,0)</f>
        <v xml:space="preserve">Desconocimiento u omisión de las normas de auditoria generalmente aceptadas o 
Impedimentos y/o conflictos de interés no comunicados. </v>
      </c>
      <c r="D40" s="202" t="str">
        <f>+VLOOKUP(A40,'DEFINICIÓN DEL RC'!$A$6:$C$30,3,0)</f>
        <v>Posibilidad de Favorecimiento al proceso auditado o a terceros responsables a partir de auditorías, sesgadas, manipuladas o direccionadas, que impidan evidenciar la realidad de la gestión obstruyendo la evaluación de esta.</v>
      </c>
      <c r="E40" s="94" t="str">
        <f>+VLOOKUP(A40,'IDENTIFICACIÓN DEL RC'!$B$6:$F$32,5,0)</f>
        <v>Sanciones por parte de entes de control.</v>
      </c>
      <c r="F40" s="94" t="str">
        <f>+VLOOKUP(A40,'ANÁLISIS DEL RC'!$A$6:$G$32,7,0)</f>
        <v>ZONA RIESGO EXTREMO</v>
      </c>
      <c r="G40" s="95" t="str">
        <f>'CONTROL DEL RC'!F39</f>
        <v>El jefe de la Oficina de Control Interno designa el equipo auditor de conformidad con sus competencias y los tipos de trabajo de auditoria plasmados en el Plan Anual de Auditoria (PAA) y programa mensualmente seguimientos al desarrollo de las auditorias y/o actividades a fin de identificar fallas o desviaciones del control, documentándolos a partir de actas de reunión de avance. En el evento de ser detectada alguna irregularidad, se tomarán las acciones disciplinarias a que haya lugar. Como evidencia quedaran las Actas de reunión y la presentación. El cargue de las evidencias se realizara cuatrimestralmente.</v>
      </c>
      <c r="H40" s="94">
        <f>+VLOOKUP(A40,'VALORACIÓN DEL RC CON CONTROL'!$A$7:$C$31,3,0)</f>
        <v>100</v>
      </c>
      <c r="I40" s="94" t="str">
        <f>+VLOOKUP(A40,'VALORACIÓN DEL RC CON CONTROL'!$A$7:$G$31,7,0)</f>
        <v>ZONA RIESGO EXTREMO</v>
      </c>
      <c r="J40" s="72" t="str">
        <f>+VLOOKUP(A40,'TRATAMIENTO DE RIESGO RESIDUAL '!$A$7:$D$31,4,0)</f>
        <v>Reducir el riesgo</v>
      </c>
      <c r="K40" s="95" t="s">
        <v>657</v>
      </c>
      <c r="L40" s="95" t="s">
        <v>373</v>
      </c>
      <c r="M40" s="95" t="s">
        <v>692</v>
      </c>
      <c r="N40" s="203" t="s">
        <v>412</v>
      </c>
      <c r="O40" s="203" t="s">
        <v>413</v>
      </c>
      <c r="P40" s="271" t="s">
        <v>414</v>
      </c>
    </row>
    <row r="41" spans="1:16" ht="158.4" x14ac:dyDescent="0.3">
      <c r="A41" s="270">
        <v>22</v>
      </c>
      <c r="B41" s="209" t="str">
        <f>+VLOOKUP(A41,'DEFINICIÓN DEL RC'!$A$6:$G$32,2,0)</f>
        <v>Atención y Relación con el Ciudadano</v>
      </c>
      <c r="C41" s="95" t="str">
        <f>+VLOOKUP(A41,'IDENTIFICACIÓN DEL RC'!$B$6:$D$32,3,0)</f>
        <v>Falta de personal capacitado
Rotación recurso humano que realiza funciones de atención a la ciudadanía en las dependencias de la Entidad. 
Desconocimiento al interior de la Entidad, del rol del equipo de atención y servicio al ciudadano encargado de apoyar el cumplimiento de los lineamientos de la Política Pública Distrital de Servicio a la Ciudadanía.</v>
      </c>
      <c r="D41" s="202" t="str">
        <f>+VLOOKUP(A41,'DEFINICIÓN DEL RC'!$A$6:$C$30,3,0)</f>
        <v>Posibilidad de Favorecimiento a terceros para acceder a los servicios ofertados por al SCJ por fuera de los lineamientos establecidos a cambio de dadivas</v>
      </c>
      <c r="E41" s="94" t="str">
        <f>+VLOOKUP(A41,'IDENTIFICACIÓN DEL RC'!$B$6:$F$32,5,0)</f>
        <v>Percepción negativa de la Ciudadanía de la entidad. 
Procesos disciplinarios internos y externos.</v>
      </c>
      <c r="F41" s="94" t="str">
        <f>+VLOOKUP(A41,'ANÁLISIS DEL RC'!$A$6:$G$32,7,0)</f>
        <v>ZONA RIESGO EXTREMO</v>
      </c>
      <c r="G41" s="95" t="str">
        <f>'CONTROL DEL RC'!F40</f>
        <v>Líder Operativo de Atención y Relación con el Ciudadano verifica el cumplimiento de las jornadas de socialización con los responsables de la ejecución de las actividades cuatrimestralmente de acuerdo con el cronograma y las listas de asistencia de las socializaciones realizadas dejando como constancia un acta de reunión. Para los casos en los cuales no se logre cumplir el cronograma se procede con la reprogramación de las actividades. Como evidencia queda el cronograma y las listas de asistencia de las socializaciones. El cargue de las evidencias se realizará cuatrimestralmente</v>
      </c>
      <c r="H41" s="94">
        <f>+VLOOKUP(A41,'VALORACIÓN DEL RC CON CONTROL'!$A$7:$C$31,3,0)</f>
        <v>100</v>
      </c>
      <c r="I41" s="94" t="str">
        <f>+VLOOKUP(A41,'VALORACIÓN DEL RC CON CONTROL'!$A$7:$G$31,7,0)</f>
        <v>ZONA RIESGO ALTO</v>
      </c>
      <c r="J41" s="72" t="str">
        <f>+VLOOKUP(A41,'TRATAMIENTO DE RIESGO RESIDUAL '!$A$7:$D$31,4,0)</f>
        <v>Reducir el riesgo</v>
      </c>
      <c r="K41" s="95" t="s">
        <v>660</v>
      </c>
      <c r="L41" s="95" t="s">
        <v>349</v>
      </c>
      <c r="M41" s="95" t="s">
        <v>693</v>
      </c>
      <c r="N41" s="203" t="s">
        <v>415</v>
      </c>
      <c r="O41" s="203" t="s">
        <v>416</v>
      </c>
      <c r="P41" s="271" t="s">
        <v>417</v>
      </c>
    </row>
    <row r="42" spans="1:16" ht="86.4" x14ac:dyDescent="0.3">
      <c r="A42" s="270">
        <v>23</v>
      </c>
      <c r="B42" s="209" t="str">
        <f>+VLOOKUP(A42,'DEFINICIÓN DEL RC'!$A$6:$G$32,2,0)</f>
        <v>Gestión Integral a las Personas Privadas de la Libertad -PPL-</v>
      </c>
      <c r="C42" s="95" t="str">
        <f>+VLOOKUP(A42,'IDENTIFICACIÓN DEL RC'!$B$6:$D$32,3,0)</f>
        <v>Soborno a los funcionarios encargados de la oferta de estos servicios para acelerar tramites o adulterar documentación</v>
      </c>
      <c r="D42" s="202" t="str">
        <f>+VLOOKUP(A42,'DEFINICIÓN DEL RC'!$A$6:$C$30,3,0)</f>
        <v>Posibilidad de alteración de la información en el SISIPEC web generando beneficio en el trámite de Autorización para ingreso como visitante a la Cárcel Distrital de Varones y Anexo de Mujeres.</v>
      </c>
      <c r="E42" s="94" t="str">
        <f>+VLOOKUP(A42,'IDENTIFICACIÓN DEL RC'!$B$6:$F$32,5,0)</f>
        <v>Oferta parcializada y desproporcionada de los servicios de atención Integral a las PPL</v>
      </c>
      <c r="F42" s="94" t="str">
        <f>+VLOOKUP(A42,'ANÁLISIS DEL RC'!$A$6:$G$32,7,0)</f>
        <v>ZONA RIESGO EXTREMO</v>
      </c>
      <c r="G42" s="95" t="str">
        <f>'CONTROL DEL RC'!F41</f>
        <v>El líder y el equipo de Atención Integral verifican la ejecución del registro de las novedades en el sistema SISIPEC Web bimensualmente, a través de la revisión del formato de autorización de visitas firmado por las PPL y los servidores de Atención Integral contra la información registrada en el sistema. En caso de evidenciar fallas en el diligenciamiento del formato se procede con el ajuste y registro en el acta. Como evidencia queda el acta de reunión. El cargue de las evidencias se realizará cuatrimestralmente</v>
      </c>
      <c r="H42" s="94">
        <f>+VLOOKUP(A42,'VALORACIÓN DEL RC CON CONTROL'!$A$7:$C$31,3,0)</f>
        <v>100</v>
      </c>
      <c r="I42" s="94" t="str">
        <f>+VLOOKUP(A42,'VALORACIÓN DEL RC CON CONTROL'!$A$7:$G$31,7,0)</f>
        <v>ZONA RIESGO EXTREMO</v>
      </c>
      <c r="J42" s="72" t="str">
        <f>+VLOOKUP(A42,'TRATAMIENTO DE RIESGO RESIDUAL '!$A$7:$D$31,4,0)</f>
        <v>Reducir el riesgo</v>
      </c>
      <c r="K42" s="95" t="s">
        <v>418</v>
      </c>
      <c r="L42" s="95" t="s">
        <v>419</v>
      </c>
      <c r="M42" s="95" t="s">
        <v>694</v>
      </c>
      <c r="N42" s="203" t="s">
        <v>415</v>
      </c>
      <c r="O42" s="203" t="s">
        <v>416</v>
      </c>
      <c r="P42" s="271" t="s">
        <v>417</v>
      </c>
    </row>
    <row r="43" spans="1:16" ht="100.8" x14ac:dyDescent="0.3">
      <c r="A43" s="270">
        <v>24</v>
      </c>
      <c r="B43" s="209" t="str">
        <f>+VLOOKUP(A43,'DEFINICIÓN DEL RC'!$A$6:$G$32,2,0)</f>
        <v>Administración de Bienes Muebles e Inmuebles para el Fortalecimiento de las Capacidades Operativas</v>
      </c>
      <c r="C43" s="95" t="str">
        <f>+VLOOKUP(A43,'IDENTIFICACIÓN DEL RC'!$B$6:$D$32,3,0)</f>
        <v>Falencia en el reporte de estado de disponibilidad de los vehículos de propiedad o a cargo de la SDSCJ.
Errores en el registro del kilometraje de cada vehículo en la plataforma del proveedor.</v>
      </c>
      <c r="D43" s="202" t="str">
        <f>+VLOOKUP(A43,'DEFINICIÓN DEL RC'!$A$6:$C$30,3,0)</f>
        <v>Posibilidad de suministro de combustible por parte de los proveedores a vehículos de propiedad o a cargo de la SDSCJ, por fuera de los parámetros de suministro establecidos para beneficio propio o de terceros</v>
      </c>
      <c r="E43" s="94" t="str">
        <f>+VLOOKUP(A43,'IDENTIFICACIÓN DEL RC'!$B$6:$F$32,5,0)</f>
        <v>1. Incumplimiento a las obligaciones contractuales.
2. Pérdida de confianza en lo público
3. Detrimento patrimonial
4. Enriquecimiento ilícito de contratistas y/o servidores públicos</v>
      </c>
      <c r="F43" s="447" t="str">
        <f>+VLOOKUP(A43,'ANÁLISIS DEL RC'!$A$6:$G$32,7,0)</f>
        <v>ZONA RIESGO EXTREMO</v>
      </c>
      <c r="G43" s="95" t="str">
        <f>'CONTROL DEL RC'!F42</f>
        <v>El funcionario o contratista encargado de la Dirección de Bienes, cada vez que se requiera, bloquea el chip de combustible en la plataforma del proveedor de acuerdo con el ingreso a mantenimiento de los vehículos o reporte de siniestros, con el propósito de evitar el suministro de combustible a vehículos fuera de servicio. En caso que se bloquee el chip por error, se procede a activar previa solicitud de la agencia. Como evidencia se cuenta con la matriz Registro de activación y bloqueo de CHIPS para el control de suministro de combustible. El cargue de las evidencias se realizara cuatrimestralmente.</v>
      </c>
      <c r="H43" s="443">
        <f>+VLOOKUP(A43,'VALORACIÓN DEL RC CON CONTROL'!$A$7:$C$31,3,0)</f>
        <v>100</v>
      </c>
      <c r="I43" s="443" t="str">
        <f>+VLOOKUP(A43,'VALORACIÓN DEL RC CON CONTROL'!$A$7:$G$31,7,0)</f>
        <v>ZONA RIESGO EXTREMO</v>
      </c>
      <c r="J43" s="444" t="str">
        <f>+VLOOKUP(A43,'TRATAMIENTO DE RIESGO RESIDUAL '!$A$7:$D$31,4,0)</f>
        <v>Reducir el riesgo</v>
      </c>
      <c r="K43" s="95" t="s">
        <v>649</v>
      </c>
      <c r="L43" s="95" t="s">
        <v>355</v>
      </c>
      <c r="M43" s="95" t="s">
        <v>695</v>
      </c>
      <c r="N43" s="445" t="s">
        <v>350</v>
      </c>
      <c r="O43" s="445" t="s">
        <v>420</v>
      </c>
      <c r="P43" s="446" t="s">
        <v>421</v>
      </c>
    </row>
    <row r="44" spans="1:16" ht="115.2" x14ac:dyDescent="0.3">
      <c r="A44" s="270">
        <v>24</v>
      </c>
      <c r="B44" s="209" t="str">
        <f>+VLOOKUP(A44,'DEFINICIÓN DEL RC'!$A$6:$G$32,2,0)</f>
        <v>Administración de Bienes Muebles e Inmuebles para el Fortalecimiento de las Capacidades Operativas</v>
      </c>
      <c r="C44" s="95" t="str">
        <f>+VLOOKUP(A44,'IDENTIFICACIÓN DEL RC'!$B$6:$D$32,3,0)</f>
        <v>Falencia en el reporte de estado de disponibilidad de los vehículos de propiedad o a cargo de la SDSCJ.
Errores en el registro del kilometraje de cada vehículo en la plataforma del proveedor.</v>
      </c>
      <c r="D44" s="202" t="str">
        <f>+VLOOKUP(A44,'DEFINICIÓN DEL RC'!$A$6:$C$30,3,0)</f>
        <v>Posibilidad de suministro de combustible por parte de los proveedores a vehículos de propiedad o a cargo de la SDSCJ, por fuera de los parámetros de suministro establecidos para beneficio propio o de terceros</v>
      </c>
      <c r="E44" s="94" t="str">
        <f>+VLOOKUP(A44,'IDENTIFICACIÓN DEL RC'!$B$6:$F$32,5,0)</f>
        <v>1. Incumplimiento a las obligaciones contractuales.
2. Pérdida de confianza en lo público
3. Detrimento patrimonial
4. Enriquecimiento ilícito de contratistas y/o servidores públicos</v>
      </c>
      <c r="F44" s="447"/>
      <c r="G44" s="95" t="str">
        <f>'CONTROL DEL RC'!F43</f>
        <v>El funcionario o contratista encargado de la Dirección de Bienes, cada vez que se requiera, bloquea o activa el chip de combustible en la plataforma del proveedor de acuerdo con el resultado de visitas a estaciones de servicio o de acuerdo con las solicitudes de las agencias o del proveedor, con el propósito de evitar el suministro de combustible a los vehículos por fuera de los parámetros establecidos. En caso de que se bloquee el chip por error, se procede a activar previa verificación del motivo por el cual fue bloqueado. Como evidencia se cuenta con la matriz con las solicitudes de activación y bloqueo de CHIPS para el control de suministro de combustible. El cargue de las evidencias se realizará cuatrimestralmente.</v>
      </c>
      <c r="H44" s="443"/>
      <c r="I44" s="443"/>
      <c r="J44" s="444"/>
      <c r="K44" s="95" t="s">
        <v>649</v>
      </c>
      <c r="L44" s="95" t="s">
        <v>355</v>
      </c>
      <c r="M44" s="95" t="s">
        <v>696</v>
      </c>
      <c r="N44" s="445"/>
      <c r="O44" s="445"/>
      <c r="P44" s="446"/>
    </row>
    <row r="45" spans="1:16" ht="144" x14ac:dyDescent="0.3">
      <c r="A45" s="270">
        <v>25</v>
      </c>
      <c r="B45" s="209" t="str">
        <f>+VLOOKUP(A45,'DEFINICIÓN DEL RC'!$A$6:$G$32,2,0)</f>
        <v>Administración de Bienes Muebles e Inmuebles para el Fortalecimiento de las Capacidades Operativas</v>
      </c>
      <c r="C45" s="95" t="str">
        <f>+VLOOKUP(A45,'IDENTIFICACIÓN DEL RC'!$B$6:$D$32,3,0)</f>
        <v>Vehículos o equipos de combustión sin autorización para el abastecimiento de combustible</v>
      </c>
      <c r="D45" s="202" t="str">
        <f>+VLOOKUP(A45,'DEFINICIÓN DEL RC'!$A$6:$C$30,3,0)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E45" s="94" t="str">
        <f>+VLOOKUP(A45,'IDENTIFICACIÓN DEL RC'!$B$6:$F$32,5,0)</f>
        <v>1. Incumplimiento a las obligaciones contractuales.
2. Pérdida de confianza en lo público
3. Detrimento patrimonial
4. Enriquecimiento ilícito de contratistas y/o servidores públicos</v>
      </c>
      <c r="F45" s="94" t="str">
        <f>+VLOOKUP(A45,'ANÁLISIS DEL RC'!$A$6:$G$32,7,0)</f>
        <v>ZONA RIESGO EXTREMO</v>
      </c>
      <c r="G45" s="95" t="str">
        <f>'CONTROL DEL RC'!F44</f>
        <v>El funcionario o contratista encargado de la Dirección de Bienes, verifica cada vez que se requiera en la estación de servicio y mediante el uso de un CHIP maestro de control de combustible, el abastecimiento de combustible a los equipos de combustión (en tanques), a los vehículos solicitados por las agencias que no cuentan con el dispositivo de control instalado (chip) o a vehículos a los cuales se les realizará pruebas de ruta. Lo anterior con el fin de abastecer únicamente a equipos o automotores autorizados por la SDSCJ o que están a cargo o son de propiedad de la SDSCJ. En caso de que se presenten vehículos a la estación de servicio que no están incluidos en las solicitudes de las agencias no se autorizará el abastecimiento de combustible. Como evidencia se cuenta con el formato "Acta de Entrega y Recibo a Satisfacción de Combustibles F-AB-1347". El cargue de las evidencias se realizará cuatrimestralmente.</v>
      </c>
      <c r="H45" s="94">
        <f>+VLOOKUP(A45,'VALORACIÓN DEL RC CON CONTROL'!$A$7:$C$31,3,0)</f>
        <v>100</v>
      </c>
      <c r="I45" s="94" t="str">
        <f>+VLOOKUP(A45,'VALORACIÓN DEL RC CON CONTROL'!$A$7:$G$31,7,0)</f>
        <v>ZONA RIESGO EXTREMO</v>
      </c>
      <c r="J45" s="72" t="str">
        <f>+VLOOKUP(A45,'TRATAMIENTO DE RIESGO RESIDUAL '!$A$7:$D$31,4,0)</f>
        <v>Reducir el riesgo</v>
      </c>
      <c r="K45" s="95" t="s">
        <v>649</v>
      </c>
      <c r="L45" s="95" t="s">
        <v>355</v>
      </c>
      <c r="M45" s="95" t="s">
        <v>697</v>
      </c>
      <c r="N45" s="203" t="s">
        <v>415</v>
      </c>
      <c r="O45" s="203" t="s">
        <v>375</v>
      </c>
      <c r="P45" s="271" t="s">
        <v>417</v>
      </c>
    </row>
    <row r="46" spans="1:16" ht="87" thickBot="1" x14ac:dyDescent="0.35">
      <c r="A46" s="274">
        <v>26</v>
      </c>
      <c r="B46" s="275" t="str">
        <f>+VLOOKUP(A46,'DEFINICIÓN DEL RC'!$A$6:$G$32,2,0)</f>
        <v>Gestión Jurídica</v>
      </c>
      <c r="C46" s="276" t="str">
        <f>+VLOOKUP(A46,'IDENTIFICACIÓN DEL RC'!$B$6:$D$32,3,0)</f>
        <v>Desconocimiento de la norma
Desconocimiento de funciones
Desidia</v>
      </c>
      <c r="D46" s="277" t="str">
        <f>+VLOOKUP(A46,'DEFINICIÓN DEL RC'!$A$6:$C$32,3,0)</f>
        <v>Posibilidad de Incumplimiento de funciones por acción u omisión por procedimientos desactualizados de la Gestión Juridica</v>
      </c>
      <c r="E46" s="278" t="str">
        <f>+VLOOKUP(A46,'IDENTIFICACIÓN DEL RC'!$B$6:$F$32,5,0)</f>
        <v>Sanciones por parte de entes de control internos y externos.
Procesos disciplinarios internos y externos.</v>
      </c>
      <c r="F46" s="278" t="str">
        <f>+VLOOKUP(A46,'ANÁLISIS DEL RC'!$A$6:$G$32,7,0)</f>
        <v>ZONA RIESGO EXTREMO</v>
      </c>
      <c r="G46" s="276" t="str">
        <f>'CONTROL DEL RC'!F45</f>
        <v>El profesional especializado con la aprobación del director(a) Jurídica y Contractual trimestralmente revisa todos los documentos del proceso Jurídica y Contractual, con el fin de actualizarlos de acuerdo con las necesidades u obligaciones internas o externas. Si se recibe alguna modificación antes del periodo de revisión se procede con el ajuste de inmediato. Como evidencia quedan las actas de reunión con el Director de Jurídica y Contractual y/o la documentación ajustada. El cargue de las evidencias se realizará cuatrimestralmente.</v>
      </c>
      <c r="H46" s="278">
        <f>+VLOOKUP(A46,'VALORACIÓN DEL RC CON CONTROL'!$A$7:$C$33,3,0)</f>
        <v>100</v>
      </c>
      <c r="I46" s="278" t="str">
        <f>+VLOOKUP(A46,'VALORACIÓN DEL RC CON CONTROL'!$A$7:$G$33,7,0)</f>
        <v>ZONA RIESGO EXTREMO</v>
      </c>
      <c r="J46" s="279" t="str">
        <f>+VLOOKUP(A46,'TRATAMIENTO DE RIESGO RESIDUAL '!$A$7:$D$33,4,0)</f>
        <v>Reducir el riesgo</v>
      </c>
      <c r="K46" s="276" t="s">
        <v>408</v>
      </c>
      <c r="L46" s="276" t="s">
        <v>382</v>
      </c>
      <c r="M46" s="276" t="s">
        <v>691</v>
      </c>
      <c r="N46" s="280" t="s">
        <v>409</v>
      </c>
      <c r="O46" s="280" t="s">
        <v>410</v>
      </c>
      <c r="P46" s="281" t="s">
        <v>411</v>
      </c>
    </row>
    <row r="47" spans="1:16" ht="159" thickBot="1" x14ac:dyDescent="0.35">
      <c r="A47" s="274">
        <v>27</v>
      </c>
      <c r="B47" s="275" t="str">
        <f>+VLOOKUP(A47,'DEFINICIÓN DEL RC'!$A$6:$G$32,2,0)</f>
        <v>Gestión Contractual</v>
      </c>
      <c r="C47" s="276" t="str">
        <f>+VLOOKUP(A47,'IDENTIFICACIÓN DEL RC'!$B$6:$D$32,3,0)</f>
        <v>~ Por falencias en el conocimiento de los contratistas  y origen de sus recursos o activos
~ Por suscribir contratos con personas naturales o juridicas con infracciones por el Consejo de Seguridad de las Naciones Unidas o incluidas en otras listas vinculantes o de control.</v>
      </c>
      <c r="D47" s="277" t="str">
        <f>+VLOOKUP(A47,'DEFINICIÓN DEL RC'!$A$6:$C$32,3,0)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E47" s="278" t="str">
        <f>+VLOOKUP(A47,'IDENTIFICACIÓN DEL RC'!$B$6:$F$32,5,0)</f>
        <v xml:space="preserve">~Responsabilidades penales, disciplinarias y fiscales </v>
      </c>
      <c r="F47" s="278" t="str">
        <f>+VLOOKUP(A47,'ANÁLISIS DEL RC'!$A$6:$G$32,7,0)</f>
        <v>ZONA RIESGO EXTREMO</v>
      </c>
      <c r="G47" s="276" t="str">
        <f>'CONTROL DEL RC'!F46</f>
        <v>La Dirección Jurídica y contractual cada vez que se requiera verifica que los profesionales encargados de adelantar los procesos de contratación den cumplimiento a lo establecido en el lineamiento SARLAFT, el "MA-GCT-1 Manual de Contratación Supervisión e Interventoría" atendiendo los lineamientos para el conocimiento de los interesados o proponentes, del origen de los recursos, revisión de listas restrictivas, verificación de referencias e información de certificados. Para los casos que aplique se deben efectuar las gestiones de debida diligencia y debida diligencia reforzada. Como evidencia queda el listado de los procesos adelantados durante el periodo.</v>
      </c>
      <c r="H47" s="278">
        <f>+VLOOKUP(A47,'VALORACIÓN DEL RC CON CONTROL'!$A$7:$C$33,3,0)</f>
        <v>100</v>
      </c>
      <c r="I47" s="278" t="str">
        <f>+VLOOKUP(A47,'VALORACIÓN DEL RC CON CONTROL'!$A$7:$G$33,7,0)</f>
        <v>ZONA RIESGO EXTREMO</v>
      </c>
      <c r="J47" s="279" t="str">
        <f>+VLOOKUP(A47,'TRATAMIENTO DE RIESGO RESIDUAL '!$A$7:$D$33,4,0)</f>
        <v>Reducir el riesgo</v>
      </c>
      <c r="K47" s="276" t="s">
        <v>710</v>
      </c>
      <c r="L47" s="276" t="s">
        <v>709</v>
      </c>
      <c r="M47" s="276" t="s">
        <v>708</v>
      </c>
      <c r="N47" s="280" t="s">
        <v>409</v>
      </c>
      <c r="O47" s="280" t="s">
        <v>410</v>
      </c>
      <c r="P47" s="281" t="s">
        <v>411</v>
      </c>
    </row>
  </sheetData>
  <autoFilter ref="A6:P45" xr:uid="{00000000-0009-0000-0000-000004000000}"/>
  <mergeCells count="74">
    <mergeCell ref="O43:O44"/>
    <mergeCell ref="P43:P44"/>
    <mergeCell ref="F43:F44"/>
    <mergeCell ref="H43:H44"/>
    <mergeCell ref="I43:I44"/>
    <mergeCell ref="J43:J44"/>
    <mergeCell ref="N43:N44"/>
    <mergeCell ref="O32:O33"/>
    <mergeCell ref="P32:P33"/>
    <mergeCell ref="F37:F38"/>
    <mergeCell ref="H37:H38"/>
    <mergeCell ref="I37:I38"/>
    <mergeCell ref="J37:J38"/>
    <mergeCell ref="N37:N38"/>
    <mergeCell ref="P37:P38"/>
    <mergeCell ref="O37:O38"/>
    <mergeCell ref="F32:F33"/>
    <mergeCell ref="H32:H33"/>
    <mergeCell ref="I32:I33"/>
    <mergeCell ref="J32:J33"/>
    <mergeCell ref="N32:N33"/>
    <mergeCell ref="P26:P28"/>
    <mergeCell ref="F30:F31"/>
    <mergeCell ref="H30:H31"/>
    <mergeCell ref="I30:I31"/>
    <mergeCell ref="N30:N31"/>
    <mergeCell ref="O30:O31"/>
    <mergeCell ref="P30:P31"/>
    <mergeCell ref="J30:J31"/>
    <mergeCell ref="F26:F28"/>
    <mergeCell ref="H26:H28"/>
    <mergeCell ref="I26:I28"/>
    <mergeCell ref="N26:N28"/>
    <mergeCell ref="O26:O28"/>
    <mergeCell ref="O8:O9"/>
    <mergeCell ref="P8:P9"/>
    <mergeCell ref="O20:O22"/>
    <mergeCell ref="P20:P22"/>
    <mergeCell ref="F23:F25"/>
    <mergeCell ref="I23:I25"/>
    <mergeCell ref="J23:J25"/>
    <mergeCell ref="N23:N25"/>
    <mergeCell ref="O23:O25"/>
    <mergeCell ref="P23:P25"/>
    <mergeCell ref="F20:F22"/>
    <mergeCell ref="H20:H22"/>
    <mergeCell ref="I20:I22"/>
    <mergeCell ref="J20:J22"/>
    <mergeCell ref="N20:N22"/>
    <mergeCell ref="O15:O17"/>
    <mergeCell ref="P15:P17"/>
    <mergeCell ref="F18:F19"/>
    <mergeCell ref="H18:H19"/>
    <mergeCell ref="I18:I19"/>
    <mergeCell ref="N18:N19"/>
    <mergeCell ref="O18:O19"/>
    <mergeCell ref="P18:P19"/>
    <mergeCell ref="F15:F17"/>
    <mergeCell ref="I15:I17"/>
    <mergeCell ref="H15:H17"/>
    <mergeCell ref="J15:J17"/>
    <mergeCell ref="H8:H9"/>
    <mergeCell ref="J8:J9"/>
    <mergeCell ref="F8:F9"/>
    <mergeCell ref="I8:I9"/>
    <mergeCell ref="N15:N17"/>
    <mergeCell ref="N8:N9"/>
    <mergeCell ref="A1:B1"/>
    <mergeCell ref="A3:P3"/>
    <mergeCell ref="A4:B5"/>
    <mergeCell ref="C4:I5"/>
    <mergeCell ref="J4:P5"/>
    <mergeCell ref="O1:P1"/>
    <mergeCell ref="C1:N1"/>
  </mergeCells>
  <conditionalFormatting sqref="F7:F8 F10:F15 F18 F20 F23 F26 F29:F30 F32 F34:F37 F39:F43 F45:F47">
    <cfRule type="containsText" dxfId="21" priority="16" operator="containsText" text="EXTREMO">
      <formula>NOT(ISERROR(SEARCH("EXTREMO",F7)))</formula>
    </cfRule>
    <cfRule type="containsText" dxfId="20" priority="17" operator="containsText" text="ALTO">
      <formula>NOT(ISERROR(SEARCH("ALTO",F7)))</formula>
    </cfRule>
    <cfRule type="containsText" dxfId="19" priority="18" operator="containsText" text="MODERADO">
      <formula>NOT(ISERROR(SEARCH("MODERADO",F7)))</formula>
    </cfRule>
  </conditionalFormatting>
  <conditionalFormatting sqref="I7:I8 I10:I15 I18 I20 I23 I26 I29:I30 I32 I34:I37 I39:I43 I45:I47">
    <cfRule type="containsText" dxfId="18" priority="13" operator="containsText" text="EXTREMO">
      <formula>NOT(ISERROR(SEARCH("EXTREMO",I7)))</formula>
    </cfRule>
    <cfRule type="containsText" dxfId="17" priority="14" operator="containsText" text="ALTO">
      <formula>NOT(ISERROR(SEARCH("ALTO",I7)))</formula>
    </cfRule>
  </conditionalFormatting>
  <pageMargins left="0.70866141732283472" right="0.70866141732283472" top="0.74803149606299213" bottom="0.74803149606299213" header="0.31496062992125984" footer="0.31496062992125984"/>
  <pageSetup scale="28" fitToHeight="0" orientation="landscape" r:id="rId1"/>
  <headerFooter>
    <oddFooter>&amp;R&amp;G</oddFooter>
  </headerFooter>
  <rowBreaks count="1" manualBreakCount="1">
    <brk id="31" max="15" man="1"/>
  </rowBreaks>
  <drawing r:id="rId2"/>
  <legacyDrawing r:id="rId3"/>
  <legacyDrawingHF r:id="rId4"/>
  <extLst>
    <ext xmlns:x14="http://schemas.microsoft.com/office/spreadsheetml/2009/9/main" uri="{78C0D931-6437-407d-A8EE-F0AAD7539E65}">
      <x14:conditionalFormattings>
        <x14:conditionalFormatting xmlns:xm="http://schemas.microsoft.com/office/excel/2006/main">
          <x14:cfRule type="containsText" priority="15" operator="containsText" id="{4CD2BC4E-869F-42F1-9F0E-5AB95F5C449C}">
            <xm:f>NOT(ISERROR(SEARCH("MODERADO",I7)))</xm:f>
            <xm:f>"MODERADO"</xm:f>
            <x14:dxf>
              <fill>
                <patternFill>
                  <bgColor rgb="FFFFFF00"/>
                </patternFill>
              </fill>
            </x14:dxf>
          </x14:cfRule>
          <xm:sqref>I7:I8 I10:I15 I18 I20 I23 I26 I29:I30 I32 I34:I37 I39:I43 I45:I47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F18"/>
  <sheetViews>
    <sheetView showGridLines="0" zoomScaleNormal="100" zoomScaleSheetLayoutView="90" workbookViewId="0">
      <selection sqref="A1:XFD1048576"/>
    </sheetView>
  </sheetViews>
  <sheetFormatPr baseColWidth="10" defaultColWidth="11.44140625" defaultRowHeight="13.2" x14ac:dyDescent="0.3"/>
  <cols>
    <col min="1" max="6" width="25.5546875" style="291" customWidth="1"/>
    <col min="7" max="16384" width="11.44140625" style="291"/>
  </cols>
  <sheetData>
    <row r="1" spans="1:6" ht="89.25" customHeight="1" thickBot="1" x14ac:dyDescent="0.35">
      <c r="A1" s="289"/>
      <c r="B1" s="450" t="s">
        <v>260</v>
      </c>
      <c r="C1" s="450"/>
      <c r="D1" s="450"/>
      <c r="E1" s="450"/>
      <c r="F1" s="290" t="s">
        <v>261</v>
      </c>
    </row>
    <row r="2" spans="1:6" ht="19.5" customHeight="1" thickBot="1" x14ac:dyDescent="0.35">
      <c r="A2" s="292"/>
      <c r="B2" s="170"/>
      <c r="C2" s="170"/>
      <c r="D2" s="170"/>
      <c r="E2" s="170"/>
      <c r="F2" s="293"/>
    </row>
    <row r="3" spans="1:6" ht="19.5" customHeight="1" thickBot="1" x14ac:dyDescent="0.35">
      <c r="A3" s="448" t="s">
        <v>264</v>
      </c>
      <c r="B3" s="451"/>
      <c r="C3" s="451"/>
      <c r="D3" s="451"/>
      <c r="E3" s="451"/>
      <c r="F3" s="449"/>
    </row>
    <row r="4" spans="1:6" ht="13.8" thickBot="1" x14ac:dyDescent="0.35">
      <c r="A4" s="157" t="s">
        <v>32</v>
      </c>
      <c r="B4" s="452" t="s">
        <v>265</v>
      </c>
      <c r="C4" s="453"/>
      <c r="D4" s="453"/>
      <c r="E4" s="453"/>
      <c r="F4" s="454"/>
    </row>
    <row r="5" spans="1:6" ht="13.8" thickBot="1" x14ac:dyDescent="0.35">
      <c r="A5" s="157" t="s">
        <v>266</v>
      </c>
      <c r="B5" s="452" t="s">
        <v>265</v>
      </c>
      <c r="C5" s="453"/>
      <c r="D5" s="453"/>
      <c r="E5" s="453"/>
      <c r="F5" s="454"/>
    </row>
    <row r="6" spans="1:6" ht="13.8" thickBot="1" x14ac:dyDescent="0.35">
      <c r="A6" s="448" t="s">
        <v>33</v>
      </c>
      <c r="B6" s="449"/>
      <c r="C6" s="448" t="s">
        <v>34</v>
      </c>
      <c r="D6" s="449"/>
      <c r="E6" s="448" t="s">
        <v>267</v>
      </c>
      <c r="F6" s="449"/>
    </row>
    <row r="7" spans="1:6" ht="13.8" thickBot="1" x14ac:dyDescent="0.35">
      <c r="A7" s="455" t="s">
        <v>268</v>
      </c>
      <c r="B7" s="456"/>
      <c r="C7" s="455" t="s">
        <v>269</v>
      </c>
      <c r="D7" s="456"/>
      <c r="E7" s="455" t="s">
        <v>270</v>
      </c>
      <c r="F7" s="456"/>
    </row>
    <row r="8" spans="1:6" ht="81" customHeight="1" x14ac:dyDescent="0.3">
      <c r="A8" s="457" t="s">
        <v>271</v>
      </c>
      <c r="B8" s="458"/>
      <c r="C8" s="458" t="s">
        <v>265</v>
      </c>
      <c r="D8" s="458"/>
      <c r="E8" s="458" t="s">
        <v>265</v>
      </c>
      <c r="F8" s="459"/>
    </row>
    <row r="9" spans="1:6" ht="81" customHeight="1" x14ac:dyDescent="0.3">
      <c r="A9" s="457" t="s">
        <v>271</v>
      </c>
      <c r="B9" s="458"/>
      <c r="C9" s="458" t="s">
        <v>265</v>
      </c>
      <c r="D9" s="458"/>
      <c r="E9" s="458" t="s">
        <v>265</v>
      </c>
      <c r="F9" s="459"/>
    </row>
    <row r="10" spans="1:6" ht="81" customHeight="1" x14ac:dyDescent="0.3">
      <c r="A10" s="457" t="s">
        <v>271</v>
      </c>
      <c r="B10" s="458"/>
      <c r="C10" s="458" t="s">
        <v>265</v>
      </c>
      <c r="D10" s="458"/>
      <c r="E10" s="458" t="s">
        <v>265</v>
      </c>
      <c r="F10" s="459"/>
    </row>
    <row r="11" spans="1:6" ht="81" customHeight="1" x14ac:dyDescent="0.3">
      <c r="A11" s="457" t="s">
        <v>271</v>
      </c>
      <c r="B11" s="458"/>
      <c r="C11" s="458" t="s">
        <v>265</v>
      </c>
      <c r="D11" s="458"/>
      <c r="E11" s="458" t="s">
        <v>265</v>
      </c>
      <c r="F11" s="459"/>
    </row>
    <row r="12" spans="1:6" ht="81" customHeight="1" x14ac:dyDescent="0.3">
      <c r="A12" s="457" t="s">
        <v>271</v>
      </c>
      <c r="B12" s="458"/>
      <c r="C12" s="458" t="s">
        <v>265</v>
      </c>
      <c r="D12" s="458"/>
      <c r="E12" s="458" t="s">
        <v>265</v>
      </c>
      <c r="F12" s="459"/>
    </row>
    <row r="13" spans="1:6" ht="81" customHeight="1" x14ac:dyDescent="0.3">
      <c r="A13" s="457" t="s">
        <v>271</v>
      </c>
      <c r="B13" s="458"/>
      <c r="C13" s="458" t="s">
        <v>265</v>
      </c>
      <c r="D13" s="458"/>
      <c r="E13" s="458" t="s">
        <v>265</v>
      </c>
      <c r="F13" s="459"/>
    </row>
    <row r="14" spans="1:6" ht="81" customHeight="1" x14ac:dyDescent="0.3">
      <c r="A14" s="457" t="s">
        <v>271</v>
      </c>
      <c r="B14" s="458"/>
      <c r="C14" s="458" t="s">
        <v>265</v>
      </c>
      <c r="D14" s="458"/>
      <c r="E14" s="458" t="s">
        <v>265</v>
      </c>
      <c r="F14" s="459"/>
    </row>
    <row r="15" spans="1:6" ht="81" customHeight="1" x14ac:dyDescent="0.3">
      <c r="A15" s="457" t="s">
        <v>271</v>
      </c>
      <c r="B15" s="458"/>
      <c r="C15" s="458" t="s">
        <v>265</v>
      </c>
      <c r="D15" s="458"/>
      <c r="E15" s="458" t="s">
        <v>265</v>
      </c>
      <c r="F15" s="459"/>
    </row>
    <row r="16" spans="1:6" ht="81" customHeight="1" x14ac:dyDescent="0.3">
      <c r="A16" s="457" t="s">
        <v>271</v>
      </c>
      <c r="B16" s="458"/>
      <c r="C16" s="458" t="s">
        <v>265</v>
      </c>
      <c r="D16" s="458"/>
      <c r="E16" s="458" t="s">
        <v>265</v>
      </c>
      <c r="F16" s="459"/>
    </row>
    <row r="17" spans="1:6" ht="81" customHeight="1" x14ac:dyDescent="0.3">
      <c r="A17" s="457" t="s">
        <v>271</v>
      </c>
      <c r="B17" s="458"/>
      <c r="C17" s="458" t="s">
        <v>265</v>
      </c>
      <c r="D17" s="458"/>
      <c r="E17" s="458" t="s">
        <v>265</v>
      </c>
      <c r="F17" s="459"/>
    </row>
    <row r="18" spans="1:6" ht="81" customHeight="1" thickBot="1" x14ac:dyDescent="0.35">
      <c r="A18" s="460" t="s">
        <v>271</v>
      </c>
      <c r="B18" s="461"/>
      <c r="C18" s="461" t="s">
        <v>265</v>
      </c>
      <c r="D18" s="461"/>
      <c r="E18" s="461" t="s">
        <v>265</v>
      </c>
      <c r="F18" s="462"/>
    </row>
  </sheetData>
  <mergeCells count="43">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9:B9"/>
    <mergeCell ref="C9:D9"/>
    <mergeCell ref="E9:F9"/>
    <mergeCell ref="A10:B10"/>
    <mergeCell ref="C10:D10"/>
    <mergeCell ref="E10:F10"/>
    <mergeCell ref="A7:B7"/>
    <mergeCell ref="C7:D7"/>
    <mergeCell ref="E7:F7"/>
    <mergeCell ref="A8:B8"/>
    <mergeCell ref="C8:D8"/>
    <mergeCell ref="E8:F8"/>
    <mergeCell ref="A6:B6"/>
    <mergeCell ref="C6:D6"/>
    <mergeCell ref="E6:F6"/>
    <mergeCell ref="B1:E1"/>
    <mergeCell ref="A3:F3"/>
    <mergeCell ref="B4:F4"/>
    <mergeCell ref="B5:F5"/>
  </mergeCells>
  <pageMargins left="0.70866141732283472" right="0.70866141732283472" top="0.74803149606299213" bottom="0.74803149606299213" header="0.31496062992125984" footer="0.31496062992125984"/>
  <pageSetup paperSize="9" scale="57" orientation="portrait" r:id="rId1"/>
  <headerFooter>
    <oddFooter>&amp;R&amp;G</oddFooter>
  </headerFooter>
  <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
    <tabColor theme="0" tint="-0.499984740745262"/>
    <pageSetUpPr fitToPage="1"/>
  </sheetPr>
  <dimension ref="A1:G32"/>
  <sheetViews>
    <sheetView showGridLines="0" topLeftCell="C1" zoomScale="80" zoomScaleNormal="80" zoomScaleSheetLayoutView="80" workbookViewId="0">
      <selection activeCell="H6" sqref="H6"/>
    </sheetView>
  </sheetViews>
  <sheetFormatPr baseColWidth="10" defaultColWidth="11.44140625" defaultRowHeight="13.8" x14ac:dyDescent="0.3"/>
  <cols>
    <col min="1" max="1" width="21.5546875" style="76" bestFit="1" customWidth="1"/>
    <col min="2" max="2" width="32.88671875" style="76" customWidth="1"/>
    <col min="3" max="3" width="47" style="76" bestFit="1" customWidth="1"/>
    <col min="4" max="4" width="34.5546875" style="76" customWidth="1"/>
    <col min="5" max="5" width="49.88671875" style="76" bestFit="1" customWidth="1"/>
    <col min="6" max="6" width="47.88671875" style="76" customWidth="1"/>
    <col min="7" max="7" width="35.44140625" style="76" bestFit="1" customWidth="1"/>
    <col min="8" max="8" width="11.44140625" style="76" customWidth="1"/>
    <col min="9" max="16384" width="11.44140625" style="76"/>
  </cols>
  <sheetData>
    <row r="1" spans="1:7" s="105" customFormat="1" ht="121.5" customHeight="1" thickBot="1" x14ac:dyDescent="0.35">
      <c r="A1" s="104"/>
      <c r="B1" s="379" t="s">
        <v>259</v>
      </c>
      <c r="C1" s="379"/>
      <c r="D1" s="379"/>
      <c r="E1" s="379"/>
      <c r="F1" s="379"/>
      <c r="G1" s="99" t="s">
        <v>257</v>
      </c>
    </row>
    <row r="2" spans="1:7" s="105" customFormat="1" ht="15" customHeight="1" thickBot="1" x14ac:dyDescent="0.35">
      <c r="A2" s="122"/>
      <c r="B2" s="123"/>
      <c r="C2" s="123"/>
      <c r="D2" s="123"/>
      <c r="G2" s="117"/>
    </row>
    <row r="3" spans="1:7" ht="15" customHeight="1" x14ac:dyDescent="0.3">
      <c r="A3" s="463" t="s">
        <v>40</v>
      </c>
      <c r="B3" s="464"/>
      <c r="C3" s="464"/>
      <c r="D3" s="464"/>
      <c r="E3" s="464"/>
      <c r="F3" s="464"/>
      <c r="G3" s="465"/>
    </row>
    <row r="4" spans="1:7" ht="15" customHeight="1" thickBot="1" x14ac:dyDescent="0.35">
      <c r="A4" s="466"/>
      <c r="B4" s="467"/>
      <c r="C4" s="467"/>
      <c r="D4" s="467"/>
      <c r="E4" s="467"/>
      <c r="F4" s="467"/>
      <c r="G4" s="468"/>
    </row>
    <row r="5" spans="1:7" s="110" customFormat="1" ht="31.8" thickBot="1" x14ac:dyDescent="0.35">
      <c r="A5" s="338" t="s">
        <v>31</v>
      </c>
      <c r="B5" s="338" t="s">
        <v>32</v>
      </c>
      <c r="C5" s="338" t="s">
        <v>34</v>
      </c>
      <c r="D5" s="338" t="s">
        <v>41</v>
      </c>
      <c r="E5" s="338" t="s">
        <v>42</v>
      </c>
      <c r="F5" s="338" t="s">
        <v>43</v>
      </c>
      <c r="G5" s="338" t="s">
        <v>44</v>
      </c>
    </row>
    <row r="6" spans="1:7" ht="55.2" x14ac:dyDescent="0.3">
      <c r="A6" s="206">
        <v>1</v>
      </c>
      <c r="B6" s="220" t="str">
        <f>+VLOOKUP(A6,'IDENTIFICACIÓN DEL RC'!$B$6:$F$32,2,0)</f>
        <v>Acceso y Fortalecimiento a la Justicia</v>
      </c>
      <c r="C6" s="245" t="str">
        <f>+VLOOKUP(A6,'IDENTIFICACIÓN DEL RC'!$B$6:$F$32,4,0)</f>
        <v>Posibilidad de Registro de información errada en los informes de procesos vinculados al PDJJR (Programa de Justicia Juvenil Restaurativa)</v>
      </c>
      <c r="D6" s="207" t="s">
        <v>493</v>
      </c>
      <c r="E6" s="207" t="s">
        <v>494</v>
      </c>
      <c r="F6" s="207" t="s">
        <v>495</v>
      </c>
      <c r="G6" s="208" t="s">
        <v>496</v>
      </c>
    </row>
    <row r="7" spans="1:7" ht="55.2" x14ac:dyDescent="0.3">
      <c r="A7" s="118">
        <v>2</v>
      </c>
      <c r="B7" s="113" t="str">
        <f>+VLOOKUP(A7,'IDENTIFICACIÓN DEL RC'!$B$6:$F$32,2,0)</f>
        <v>Acceso y Fortalecimiento a la Justicia</v>
      </c>
      <c r="C7" s="124" t="str">
        <f>+VLOOKUP(A7,'IDENTIFICACIÓN DEL RC'!$B$6:$F$32,4,0)</f>
        <v>Posibilidad de actuaciones inadecuadas por parte de funcionarios y colaboradores de la Dirección de Acceso a la Justicia por el recibimiento de dadivas</v>
      </c>
      <c r="D7" s="169" t="s">
        <v>497</v>
      </c>
      <c r="E7" s="169" t="s">
        <v>498</v>
      </c>
      <c r="F7" s="169" t="s">
        <v>499</v>
      </c>
      <c r="G7" s="171" t="s">
        <v>500</v>
      </c>
    </row>
    <row r="8" spans="1:7" ht="41.4" x14ac:dyDescent="0.3">
      <c r="A8" s="118">
        <v>3</v>
      </c>
      <c r="B8" s="113" t="str">
        <f>+VLOOKUP(A8,'IDENTIFICACIÓN DEL RC'!$B$6:$F$32,2,0)</f>
        <v>Acceso y Fortalecimiento a la Justicia</v>
      </c>
      <c r="C8" s="124" t="str">
        <f>+VLOOKUP(A8,'IDENTIFICACIÓN DEL RC'!$B$6:$F$32,4,0)</f>
        <v>Posibilidad de presentar Inconsistencias en los reportes relacionados al Plan de Acción a la Justicia</v>
      </c>
      <c r="D8" s="169" t="s">
        <v>501</v>
      </c>
      <c r="E8" s="169" t="s">
        <v>502</v>
      </c>
      <c r="F8" s="169" t="s">
        <v>503</v>
      </c>
      <c r="G8" s="171" t="s">
        <v>504</v>
      </c>
    </row>
    <row r="9" spans="1:7" ht="82.8" x14ac:dyDescent="0.3">
      <c r="A9" s="118">
        <v>4</v>
      </c>
      <c r="B9" s="113" t="str">
        <f>+VLOOKUP(A9,'IDENTIFICACIÓN DEL RC'!$B$6:$F$32,2,0)</f>
        <v>Gestión Integral a las Personas Privadas de la Libertad -PPL-</v>
      </c>
      <c r="C9" s="124" t="str">
        <f>+VLOOKUP(A9,'IDENTIFICACIÓN DEL RC'!$B$6:$F$32,4,0)</f>
        <v>Posibilidad de Beneficio a particulares o a terceros derivados de trámites en procesos de Atención Integral (alimentación, servicios de salud, dotación de elementos básicos, ingreso a programas de Atención Social y actividades validas de redención de pena).</v>
      </c>
      <c r="D9" s="169" t="s">
        <v>505</v>
      </c>
      <c r="E9" s="169" t="s">
        <v>506</v>
      </c>
      <c r="F9" s="169" t="s">
        <v>507</v>
      </c>
      <c r="G9" s="171" t="s">
        <v>508</v>
      </c>
    </row>
    <row r="10" spans="1:7" ht="55.2" x14ac:dyDescent="0.3">
      <c r="A10" s="118">
        <v>5</v>
      </c>
      <c r="B10" s="113" t="str">
        <f>+VLOOKUP(A10,'IDENTIFICACIÓN DEL RC'!$B$6:$F$32,2,0)</f>
        <v>Gestión Integral a las Personas Privadas de la Libertad -PPL-</v>
      </c>
      <c r="C10" s="124" t="str">
        <f>+VLOOKUP(A10,'IDENTIFICACIÓN DEL RC'!$B$6:$F$32,4,0)</f>
        <v>Posibilidad de Beneficio a particulares o a terceros derivados de la Custodia y Vigilancia a las PPL</v>
      </c>
      <c r="D10" s="169" t="s">
        <v>509</v>
      </c>
      <c r="E10" s="169" t="s">
        <v>510</v>
      </c>
      <c r="F10" s="169" t="s">
        <v>511</v>
      </c>
      <c r="G10" s="171" t="s">
        <v>512</v>
      </c>
    </row>
    <row r="11" spans="1:7" ht="55.2" x14ac:dyDescent="0.3">
      <c r="A11" s="118">
        <v>6</v>
      </c>
      <c r="B11" s="113" t="str">
        <f>+VLOOKUP(A11,'IDENTIFICACIÓN DEL RC'!$B$6:$F$32,2,0)</f>
        <v>Gestión Integral a las Personas Privadas de la Libertad -PPL-</v>
      </c>
      <c r="C11" s="124" t="str">
        <f>+VLOOKUP(A11,'IDENTIFICACIÓN DEL RC'!$B$6:$F$32,4,0)</f>
        <v>Posibilidad de Beneficio a particulares o a terceros derivados de los trámites Jurídicos</v>
      </c>
      <c r="D11" s="169" t="s">
        <v>513</v>
      </c>
      <c r="E11" s="169" t="s">
        <v>514</v>
      </c>
      <c r="F11" s="169" t="s">
        <v>515</v>
      </c>
      <c r="G11" s="171" t="s">
        <v>516</v>
      </c>
    </row>
    <row r="12" spans="1:7" ht="55.2" x14ac:dyDescent="0.3">
      <c r="A12" s="118">
        <v>7</v>
      </c>
      <c r="B12" s="113" t="str">
        <f>+VLOOKUP(A12,'IDENTIFICACIÓN DEL RC'!$B$6:$F$32,2,0)</f>
        <v>Control Disciplinario</v>
      </c>
      <c r="C12" s="124" t="str">
        <f>+VLOOKUP(A12,'IDENTIFICACIÓN DEL RC'!$B$6:$F$32,4,0)</f>
        <v>Posibilidad de desviaciones en las Investigaciones originadas por prácticas indebidas</v>
      </c>
      <c r="D12" s="169" t="s">
        <v>517</v>
      </c>
      <c r="E12" s="169" t="s">
        <v>518</v>
      </c>
      <c r="F12" s="169" t="s">
        <v>519</v>
      </c>
      <c r="G12" s="171" t="s">
        <v>520</v>
      </c>
    </row>
    <row r="13" spans="1:7" ht="55.2" x14ac:dyDescent="0.3">
      <c r="A13" s="118">
        <v>8</v>
      </c>
      <c r="B13" s="113" t="str">
        <f>+VLOOKUP(A13,'IDENTIFICACIÓN DEL RC'!$B$6:$F$32,2,0)</f>
        <v>Administración de Bienes Muebles e Inmuebles para el Fortalecimiento de las Capacidades Operativas</v>
      </c>
      <c r="C13" s="124" t="str">
        <f>+VLOOKUP(A13,'IDENTIFICACIÓN DEL RC'!$B$6:$F$32,4,0)</f>
        <v>Posibilidad de suministro de combustible por parte de los proveedores a vehículos que no son de propiedad o no están a cargo de la SDSCJ para beneficio propio o de terceros</v>
      </c>
      <c r="D13" s="169" t="s">
        <v>521</v>
      </c>
      <c r="E13" s="169" t="s">
        <v>522</v>
      </c>
      <c r="F13" s="169" t="s">
        <v>523</v>
      </c>
      <c r="G13" s="171" t="s">
        <v>524</v>
      </c>
    </row>
    <row r="14" spans="1:7" ht="55.2" x14ac:dyDescent="0.3">
      <c r="A14" s="118">
        <v>9</v>
      </c>
      <c r="B14" s="113" t="str">
        <f>+VLOOKUP(A14,'IDENTIFICACIÓN DEL RC'!$B$6:$F$32,2,0)</f>
        <v>Gestión de Comunicaciones Estratégicas</v>
      </c>
      <c r="C14" s="124" t="str">
        <f>+VLOOKUP(A14,'IDENTIFICACIÓN DEL RC'!$B$6:$F$32,4,0)</f>
        <v>Posibilidad de Filtración o manejo inadecuado de información por parte de funcionarios de la entidad.</v>
      </c>
      <c r="D14" s="169" t="s">
        <v>525</v>
      </c>
      <c r="E14" s="169" t="s">
        <v>526</v>
      </c>
      <c r="F14" s="169" t="s">
        <v>527</v>
      </c>
      <c r="G14" s="171" t="s">
        <v>528</v>
      </c>
    </row>
    <row r="15" spans="1:7" ht="124.2" x14ac:dyDescent="0.3">
      <c r="A15" s="118">
        <v>10</v>
      </c>
      <c r="B15" s="113" t="str">
        <f>+VLOOKUP(A15,'IDENTIFICACIÓN DEL RC'!$B$6:$F$32,2,0)</f>
        <v>Gestión de Emergencias</v>
      </c>
      <c r="C15" s="124" t="str">
        <f>+VLOOKUP(A15,'IDENTIFICACIÓN DEL RC'!$B$6:$F$32,4,0)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69" t="s">
        <v>529</v>
      </c>
      <c r="E15" s="169" t="s">
        <v>530</v>
      </c>
      <c r="F15" s="169" t="s">
        <v>531</v>
      </c>
      <c r="G15" s="171" t="s">
        <v>532</v>
      </c>
    </row>
    <row r="16" spans="1:7" ht="69" x14ac:dyDescent="0.3">
      <c r="A16" s="118">
        <v>11</v>
      </c>
      <c r="B16" s="113" t="str">
        <f>+VLOOKUP(A16,'IDENTIFICACIÓN DEL RC'!$B$6:$F$32,2,0)</f>
        <v>Gestión Documental</v>
      </c>
      <c r="C16" s="124" t="str">
        <f>+VLOOKUP(A16,'IDENTIFICACIÓN DEL RC'!$B$6:$F$32,4,0)</f>
        <v>Posibilidad de Pérdida o extravió documental por parte de un servidor que, aprovechando su posición frente a un recurso público, privilegia a un tercero con información para su beneficio.</v>
      </c>
      <c r="D16" s="169" t="s">
        <v>533</v>
      </c>
      <c r="E16" s="169" t="s">
        <v>534</v>
      </c>
      <c r="F16" s="169" t="s">
        <v>535</v>
      </c>
      <c r="G16" s="171" t="s">
        <v>536</v>
      </c>
    </row>
    <row r="17" spans="1:7" ht="82.8" x14ac:dyDescent="0.3">
      <c r="A17" s="118">
        <v>12</v>
      </c>
      <c r="B17" s="113" t="str">
        <f>+VLOOKUP(A17,'IDENTIFICACIÓN DEL RC'!$B$6:$F$32,2,0)</f>
        <v>Gestión de Recursos Físicos al Servicio de la Entidad</v>
      </c>
      <c r="C17" s="124" t="str">
        <f>+VLOOKUP(A17,'IDENTIFICACIÓN DEL RC'!$B$6:$F$32,4,0)</f>
        <v>Posibilidad de Pérdida y/o desaparición de los bienes al servicio de la Entidad parte de un servidor que, aprovechando su posición frente a un recurso público, sustrae bienes de la Entidad para su beneficio personal o un tercero.</v>
      </c>
      <c r="D17" s="169" t="s">
        <v>537</v>
      </c>
      <c r="E17" s="169" t="s">
        <v>534</v>
      </c>
      <c r="F17" s="169" t="s">
        <v>538</v>
      </c>
      <c r="G17" s="171" t="s">
        <v>539</v>
      </c>
    </row>
    <row r="18" spans="1:7" ht="55.2" x14ac:dyDescent="0.3">
      <c r="A18" s="118">
        <v>13</v>
      </c>
      <c r="B18" s="113" t="str">
        <f>+VLOOKUP(A18,'IDENTIFICACIÓN DEL RC'!$B$6:$F$32,2,0)</f>
        <v>Gestión de Seguridad y Convivencia</v>
      </c>
      <c r="C18" s="124" t="str">
        <f>+VLOOKUP(A18,'IDENTIFICACIÓN DEL RC'!$B$6:$F$32,4,0)</f>
        <v>Posibilidad de pérdida económica y reputacional por demandas a la entidad por el uso indebido de información confidencial a terceros por parte de funcionarios</v>
      </c>
      <c r="D18" s="169" t="s">
        <v>540</v>
      </c>
      <c r="E18" s="169" t="s">
        <v>541</v>
      </c>
      <c r="F18" s="169" t="s">
        <v>542</v>
      </c>
      <c r="G18" s="171" t="s">
        <v>543</v>
      </c>
    </row>
    <row r="19" spans="1:7" ht="69" x14ac:dyDescent="0.3">
      <c r="A19" s="118">
        <v>14</v>
      </c>
      <c r="B19" s="113" t="str">
        <f>+VLOOKUP(A19,'IDENTIFICACIÓN DEL RC'!$B$6:$F$32,2,0)</f>
        <v>Gestión de Tecnologías de la Información</v>
      </c>
      <c r="C19" s="124" t="str">
        <f>+VLOOKUP(A19,'IDENTIFICACIÓN DEL RC'!$B$6:$F$32,4,0)</f>
        <v>Posibilidad de pérdida económica y reputacional por demandas debido al uso inadecuado de información catalogada por la entidad como clasificada o reservada por parte de colaboradores de la Secretaría</v>
      </c>
      <c r="D19" s="169" t="s">
        <v>544</v>
      </c>
      <c r="E19" s="169" t="s">
        <v>545</v>
      </c>
      <c r="F19" s="169" t="s">
        <v>546</v>
      </c>
      <c r="G19" s="171" t="s">
        <v>547</v>
      </c>
    </row>
    <row r="20" spans="1:7" ht="55.2" x14ac:dyDescent="0.3">
      <c r="A20" s="118">
        <v>15</v>
      </c>
      <c r="B20" s="113" t="str">
        <f>+VLOOKUP(A20,'IDENTIFICACIÓN DEL RC'!$B$6:$F$32,2,0)</f>
        <v>Gestión de Tecnologías de la Información</v>
      </c>
      <c r="C20" s="124" t="str">
        <f>+VLOOKUP(A20,'IDENTIFICACIÓN DEL RC'!$B$6:$F$32,4,0)</f>
        <v>Posibilidad de Pérdida de Integridad de la información almacenada en la infraestructura o soluciones tecnológicas de la entidad.</v>
      </c>
      <c r="D20" s="169" t="s">
        <v>548</v>
      </c>
      <c r="E20" s="169" t="s">
        <v>545</v>
      </c>
      <c r="F20" s="169" t="s">
        <v>495</v>
      </c>
      <c r="G20" s="171" t="s">
        <v>549</v>
      </c>
    </row>
    <row r="21" spans="1:7" ht="69" x14ac:dyDescent="0.3">
      <c r="A21" s="118">
        <v>16</v>
      </c>
      <c r="B21" s="113" t="str">
        <f>+VLOOKUP(A21,'IDENTIFICACIÓN DEL RC'!$B$6:$F$32,2,0)</f>
        <v>Gestión Financiera</v>
      </c>
      <c r="C21" s="124" t="str">
        <f>+VLOOKUP(A21,'IDENTIFICACIÓN DEL RC'!$B$6:$F$32,4,0)</f>
        <v>Posibilidad de Tramite de pagos incumpliendo los requisitos establecidos otorgando beneficios a terceros en contra de lo establecido en el Procedimiento PD-GF-13 Gestión de Pagos</v>
      </c>
      <c r="D21" s="169" t="s">
        <v>550</v>
      </c>
      <c r="E21" s="169" t="s">
        <v>551</v>
      </c>
      <c r="F21" s="169" t="s">
        <v>552</v>
      </c>
      <c r="G21" s="171" t="s">
        <v>553</v>
      </c>
    </row>
    <row r="22" spans="1:7" ht="41.4" x14ac:dyDescent="0.3">
      <c r="A22" s="118">
        <v>17</v>
      </c>
      <c r="B22" s="113" t="str">
        <f>+VLOOKUP(A22,'IDENTIFICACIÓN DEL RC'!$B$6:$F$32,2,0)</f>
        <v>Gestión Estratégica del Talento Humano</v>
      </c>
      <c r="C22" s="124" t="str">
        <f>+VLOOKUP(A22,'IDENTIFICACIÓN DEL RC'!$B$6:$F$32,4,0)</f>
        <v>Posibilidad de Posesionar un servidor público que Incumpla con los requisitos establecidos en el Manual de Funciones de la SCJ</v>
      </c>
      <c r="D22" s="169" t="s">
        <v>554</v>
      </c>
      <c r="E22" s="169" t="s">
        <v>555</v>
      </c>
      <c r="F22" s="169" t="s">
        <v>556</v>
      </c>
      <c r="G22" s="171" t="s">
        <v>557</v>
      </c>
    </row>
    <row r="23" spans="1:7" ht="41.4" x14ac:dyDescent="0.3">
      <c r="A23" s="213">
        <v>18</v>
      </c>
      <c r="B23" s="113" t="str">
        <f>+VLOOKUP(A23,'IDENTIFICACIÓN DEL RC'!$B$6:$F$32,2,0)</f>
        <v>Gestión Estratégica del Talento Humano</v>
      </c>
      <c r="C23" s="124" t="str">
        <f>+VLOOKUP(A23,'IDENTIFICACIÓN DEL RC'!$B$6:$F$32,4,0)</f>
        <v>Posibilidad de Interés indebido por un oferente en los procesos de contratación de la Dirección de Gestión Humana</v>
      </c>
      <c r="D23" s="210" t="s">
        <v>558</v>
      </c>
      <c r="E23" s="210" t="s">
        <v>559</v>
      </c>
      <c r="F23" s="210" t="s">
        <v>560</v>
      </c>
      <c r="G23" s="212" t="s">
        <v>561</v>
      </c>
    </row>
    <row r="24" spans="1:7" ht="110.4" x14ac:dyDescent="0.3">
      <c r="A24" s="118">
        <v>19</v>
      </c>
      <c r="B24" s="113" t="str">
        <f>+VLOOKUP(A24,'IDENTIFICACIÓN DEL RC'!$B$6:$F$32,2,0)</f>
        <v>Gestión Contractual</v>
      </c>
      <c r="C24" s="124" t="str">
        <f>+VLOOKUP(A24,'IDENTIFICACIÓN DEL RC'!$B$6:$F$32,4,0)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69" t="s">
        <v>558</v>
      </c>
      <c r="E24" s="169" t="s">
        <v>555</v>
      </c>
      <c r="F24" s="169" t="s">
        <v>562</v>
      </c>
      <c r="G24" s="171" t="s">
        <v>563</v>
      </c>
    </row>
    <row r="25" spans="1:7" ht="41.4" x14ac:dyDescent="0.3">
      <c r="A25" s="118">
        <v>20</v>
      </c>
      <c r="B25" s="113" t="str">
        <f>+VLOOKUP(A25,'IDENTIFICACIÓN DEL RC'!$B$6:$F$32,2,0)</f>
        <v>Gestión Contractual</v>
      </c>
      <c r="C25" s="124" t="str">
        <f>+VLOOKUP(A25,'IDENTIFICACIÓN DEL RC'!$B$6:$F$32,4,0)</f>
        <v>Posibilidad de Incumplimiento de funciones por acción u omisión por procedimientos desactualizados de la Gestión Contractual</v>
      </c>
      <c r="D25" s="169" t="s">
        <v>564</v>
      </c>
      <c r="E25" s="169" t="s">
        <v>565</v>
      </c>
      <c r="F25" s="169" t="s">
        <v>566</v>
      </c>
      <c r="G25" s="171" t="s">
        <v>567</v>
      </c>
    </row>
    <row r="26" spans="1:7" ht="82.8" x14ac:dyDescent="0.3">
      <c r="A26" s="118">
        <v>21</v>
      </c>
      <c r="B26" s="113" t="str">
        <f>+VLOOKUP(A26,'IDENTIFICACIÓN DEL RC'!$B$6:$F$32,2,0)</f>
        <v>Evaluación al Sistema de Control Interno</v>
      </c>
      <c r="C26" s="124" t="str">
        <f>+VLOOKUP(A26,'IDENTIFICACIÓN DEL RC'!$B$6:$F$32,4,0)</f>
        <v>Posibilidad de Favorecimiento al proceso auditado o a terceros responsables a partir de auditorías, sesgadas, manipuladas o direccionadas, que impidan evidenciar la realidad de la gestión obstruyendo la evaluación de esta.</v>
      </c>
      <c r="D26" s="169" t="s">
        <v>568</v>
      </c>
      <c r="E26" s="169" t="s">
        <v>569</v>
      </c>
      <c r="F26" s="169" t="s">
        <v>570</v>
      </c>
      <c r="G26" s="171" t="s">
        <v>543</v>
      </c>
    </row>
    <row r="27" spans="1:7" ht="55.2" x14ac:dyDescent="0.3">
      <c r="A27" s="118">
        <v>22</v>
      </c>
      <c r="B27" s="113" t="str">
        <f>+VLOOKUP(A27,'IDENTIFICACIÓN DEL RC'!$B$6:$F$32,2,0)</f>
        <v>Atención y Relación con el Ciudadano</v>
      </c>
      <c r="C27" s="124" t="str">
        <f>+VLOOKUP(A27,'IDENTIFICACIÓN DEL RC'!$B$6:$F$32,4,0)</f>
        <v>Posibilidad de Favorecimiento a terceros para acceder a los servicios ofertados por al SCJ por fuera de los lineamientos establecidos a cambio de dadivas</v>
      </c>
      <c r="D27" s="169" t="s">
        <v>571</v>
      </c>
      <c r="E27" s="169" t="s">
        <v>565</v>
      </c>
      <c r="F27" s="169" t="s">
        <v>566</v>
      </c>
      <c r="G27" s="171" t="s">
        <v>572</v>
      </c>
    </row>
    <row r="28" spans="1:7" ht="69" x14ac:dyDescent="0.3">
      <c r="A28" s="118">
        <v>23</v>
      </c>
      <c r="B28" s="113" t="str">
        <f>+VLOOKUP(A28,'IDENTIFICACIÓN DEL RC'!$B$6:$F$32,2,0)</f>
        <v>Gestión Integral a las Personas Privadas de la Libertad -PPL-</v>
      </c>
      <c r="C28" s="124" t="str">
        <f>+VLOOKUP(A28,'IDENTIFICACIÓN DEL RC'!$B$6:$F$32,4,0)</f>
        <v>Posibilidad de alteración de la información en el SISIPEC web generando beneficio en el trámite de Autorización para ingreso como visitante a la Cárcel Distrital de Varones y Anexo de Mujeres.</v>
      </c>
      <c r="D28" s="169" t="s">
        <v>573</v>
      </c>
      <c r="E28" s="169" t="s">
        <v>573</v>
      </c>
      <c r="F28" s="169" t="s">
        <v>573</v>
      </c>
      <c r="G28" s="171" t="s">
        <v>574</v>
      </c>
    </row>
    <row r="29" spans="1:7" ht="69" x14ac:dyDescent="0.3">
      <c r="A29" s="118">
        <v>24</v>
      </c>
      <c r="B29" s="113" t="str">
        <f>+VLOOKUP(A29,'IDENTIFICACIÓN DEL RC'!$B$6:$F$32,2,0)</f>
        <v>Administración de Bienes Muebles e Inmuebles para el Fortalecimiento de las Capacidades Operativas</v>
      </c>
      <c r="C29" s="124" t="str">
        <f>+VLOOKUP(A29,'IDENTIFICACIÓN DEL RC'!$B$6:$F$32,4,0)</f>
        <v>Posibilidad de suministro de combustible por parte de los proveedores a vehículos de propiedad o a cargo de la SDSCJ, por fuera de los parámetros de suministro establecidos para beneficio propio o de terceros</v>
      </c>
      <c r="D29" s="169" t="s">
        <v>521</v>
      </c>
      <c r="E29" s="169" t="s">
        <v>522</v>
      </c>
      <c r="F29" s="169" t="s">
        <v>575</v>
      </c>
      <c r="G29" s="171" t="s">
        <v>524</v>
      </c>
    </row>
    <row r="30" spans="1:7" ht="110.4" x14ac:dyDescent="0.3">
      <c r="A30" s="118">
        <v>25</v>
      </c>
      <c r="B30" s="113" t="str">
        <f>+VLOOKUP(A30,'IDENTIFICACIÓN DEL RC'!$B$6:$F$32,2,0)</f>
        <v>Administración de Bienes Muebles e Inmuebles para el Fortalecimiento de las Capacidades Operativas</v>
      </c>
      <c r="C30" s="124" t="str">
        <f>+VLOOKUP(A30,'IDENTIFICACIÓN DEL RC'!$B$6:$F$32,4,0)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69" t="s">
        <v>576</v>
      </c>
      <c r="E30" s="169" t="s">
        <v>577</v>
      </c>
      <c r="F30" s="169" t="s">
        <v>578</v>
      </c>
      <c r="G30" s="171" t="s">
        <v>524</v>
      </c>
    </row>
    <row r="31" spans="1:7" ht="41.4" x14ac:dyDescent="0.3">
      <c r="A31" s="118">
        <v>26</v>
      </c>
      <c r="B31" s="113" t="str">
        <f>+VLOOKUP(A31,'IDENTIFICACIÓN DEL RC'!$B$6:$F$32,2,0)</f>
        <v>Gestión Jurídica</v>
      </c>
      <c r="C31" s="124" t="str">
        <f>+VLOOKUP(A31,'IDENTIFICACIÓN DEL RC'!$B$6:$F$32,4,0)</f>
        <v>Posibilidad de Incumplimiento de funciones por acción u omisión por procedimientos desactualizados de la Gestión Juridica</v>
      </c>
      <c r="D31" s="169" t="s">
        <v>564</v>
      </c>
      <c r="E31" s="169" t="s">
        <v>565</v>
      </c>
      <c r="F31" s="169" t="s">
        <v>566</v>
      </c>
      <c r="G31" s="171" t="s">
        <v>567</v>
      </c>
    </row>
    <row r="32" spans="1:7" ht="138.6" thickBot="1" x14ac:dyDescent="0.35">
      <c r="A32" s="142">
        <v>27</v>
      </c>
      <c r="B32" s="119" t="str">
        <f>+VLOOKUP(A32,'IDENTIFICACIÓN DEL RC'!$B$6:$F$32,2,0)</f>
        <v>Gestión Contractual</v>
      </c>
      <c r="C32" s="174" t="str">
        <f>+VLOOKUP(A32,'IDENTIFICACIÓN DEL RC'!$B$6:$F$32,4,0)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172" t="s">
        <v>564</v>
      </c>
      <c r="E32" s="172" t="s">
        <v>565</v>
      </c>
      <c r="F32" s="172" t="s">
        <v>562</v>
      </c>
      <c r="G32" s="173" t="s">
        <v>563</v>
      </c>
    </row>
  </sheetData>
  <autoFilter ref="A5:G5" xr:uid="{00000000-0009-0000-0000-000006000000}"/>
  <mergeCells count="2">
    <mergeCell ref="B1:F1"/>
    <mergeCell ref="A3:G4"/>
  </mergeCells>
  <pageMargins left="0.70866141732283472" right="0.70866141732283472" top="0.74803149606299213" bottom="0.74803149606299213" header="0.31496062992125984" footer="0.31496062992125984"/>
  <pageSetup scale="22" orientation="landscape" horizontalDpi="4294967292" r:id="rId1"/>
  <headerFooter>
    <oddFooter>&amp;R&amp;G</oddFooter>
  </headerFooter>
  <drawing r:id="rId2"/>
  <legacy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pageSetUpPr fitToPage="1"/>
  </sheetPr>
  <dimension ref="A1:J33"/>
  <sheetViews>
    <sheetView showGridLines="0" topLeftCell="A14" zoomScale="85" zoomScaleNormal="85" zoomScaleSheetLayoutView="90" workbookViewId="0">
      <selection activeCell="A3" sqref="A3:G4"/>
    </sheetView>
  </sheetViews>
  <sheetFormatPr baseColWidth="10" defaultColWidth="11.44140625" defaultRowHeight="13.8" x14ac:dyDescent="0.25"/>
  <cols>
    <col min="1" max="1" width="21.44140625" style="107" customWidth="1"/>
    <col min="2" max="5" width="23.5546875" style="107" customWidth="1"/>
    <col min="6" max="7" width="17.5546875" style="107" customWidth="1"/>
    <col min="8" max="16384" width="11.44140625" style="107"/>
  </cols>
  <sheetData>
    <row r="1" spans="1:10" s="105" customFormat="1" ht="96.75" customHeight="1" thickBot="1" x14ac:dyDescent="0.3">
      <c r="A1" s="104"/>
      <c r="B1" s="486" t="s">
        <v>259</v>
      </c>
      <c r="C1" s="486"/>
      <c r="D1" s="486"/>
      <c r="E1" s="486"/>
      <c r="F1" s="486"/>
      <c r="G1" s="183" t="s">
        <v>257</v>
      </c>
    </row>
    <row r="2" spans="1:10" s="105" customFormat="1" ht="10.5" customHeight="1" thickBot="1" x14ac:dyDescent="0.35">
      <c r="B2" s="116"/>
      <c r="C2" s="116"/>
      <c r="D2" s="116"/>
      <c r="E2" s="116"/>
      <c r="F2" s="116"/>
      <c r="G2" s="181"/>
    </row>
    <row r="3" spans="1:10" s="127" customFormat="1" ht="8.25" customHeight="1" x14ac:dyDescent="0.3">
      <c r="A3" s="487" t="s">
        <v>45</v>
      </c>
      <c r="B3" s="488"/>
      <c r="C3" s="488"/>
      <c r="D3" s="488"/>
      <c r="E3" s="488"/>
      <c r="F3" s="488"/>
      <c r="G3" s="489"/>
    </row>
    <row r="4" spans="1:10" s="127" customFormat="1" ht="8.25" customHeight="1" thickBot="1" x14ac:dyDescent="0.35">
      <c r="A4" s="490"/>
      <c r="B4" s="491"/>
      <c r="C4" s="491"/>
      <c r="D4" s="491"/>
      <c r="E4" s="491"/>
      <c r="F4" s="491"/>
      <c r="G4" s="492"/>
    </row>
    <row r="5" spans="1:10" x14ac:dyDescent="0.25">
      <c r="A5" s="493" t="s">
        <v>46</v>
      </c>
      <c r="B5" s="480"/>
      <c r="C5" s="480"/>
      <c r="D5" s="480"/>
      <c r="E5" s="480"/>
      <c r="F5" s="480"/>
      <c r="G5" s="481"/>
    </row>
    <row r="6" spans="1:10" x14ac:dyDescent="0.25">
      <c r="A6" s="494" t="s">
        <v>47</v>
      </c>
      <c r="B6" s="484"/>
      <c r="C6" s="484"/>
      <c r="D6" s="484"/>
      <c r="E6" s="484"/>
      <c r="F6" s="484"/>
      <c r="G6" s="485"/>
    </row>
    <row r="7" spans="1:10" ht="14.4" thickBot="1" x14ac:dyDescent="0.3">
      <c r="A7" s="495" t="s">
        <v>48</v>
      </c>
      <c r="B7" s="472"/>
      <c r="C7" s="472"/>
      <c r="D7" s="472"/>
      <c r="E7" s="472"/>
      <c r="F7" s="472"/>
      <c r="G7" s="473"/>
      <c r="H7" s="85"/>
      <c r="I7" s="85"/>
      <c r="J7" s="85"/>
    </row>
    <row r="8" spans="1:10" ht="14.4" thickBot="1" x14ac:dyDescent="0.3">
      <c r="A8" s="496" t="s">
        <v>49</v>
      </c>
      <c r="B8" s="498" t="s">
        <v>50</v>
      </c>
      <c r="C8" s="499"/>
      <c r="D8" s="499"/>
      <c r="E8" s="500"/>
      <c r="F8" s="501" t="s">
        <v>51</v>
      </c>
      <c r="G8" s="502"/>
    </row>
    <row r="9" spans="1:10" ht="15" customHeight="1" thickBot="1" x14ac:dyDescent="0.3">
      <c r="A9" s="497"/>
      <c r="B9" s="503" t="s">
        <v>52</v>
      </c>
      <c r="C9" s="504"/>
      <c r="D9" s="504"/>
      <c r="E9" s="505"/>
      <c r="F9" s="156" t="s">
        <v>53</v>
      </c>
      <c r="G9" s="155" t="s">
        <v>54</v>
      </c>
    </row>
    <row r="10" spans="1:10" x14ac:dyDescent="0.25">
      <c r="A10" s="86">
        <v>1</v>
      </c>
      <c r="B10" s="506" t="s">
        <v>55</v>
      </c>
      <c r="C10" s="506"/>
      <c r="D10" s="506"/>
      <c r="E10" s="506"/>
      <c r="F10" s="175"/>
      <c r="G10" s="176"/>
    </row>
    <row r="11" spans="1:10" x14ac:dyDescent="0.25">
      <c r="A11" s="87">
        <v>2</v>
      </c>
      <c r="B11" s="469" t="s">
        <v>56</v>
      </c>
      <c r="C11" s="469"/>
      <c r="D11" s="469"/>
      <c r="E11" s="469"/>
      <c r="F11" s="177"/>
      <c r="G11" s="178"/>
    </row>
    <row r="12" spans="1:10" x14ac:dyDescent="0.25">
      <c r="A12" s="87">
        <v>3</v>
      </c>
      <c r="B12" s="469" t="s">
        <v>57</v>
      </c>
      <c r="C12" s="469"/>
      <c r="D12" s="469"/>
      <c r="E12" s="469"/>
      <c r="F12" s="177"/>
      <c r="G12" s="178"/>
    </row>
    <row r="13" spans="1:10" x14ac:dyDescent="0.25">
      <c r="A13" s="87">
        <v>4</v>
      </c>
      <c r="B13" s="469" t="s">
        <v>58</v>
      </c>
      <c r="C13" s="469"/>
      <c r="D13" s="469"/>
      <c r="E13" s="469"/>
      <c r="F13" s="177"/>
      <c r="G13" s="178"/>
    </row>
    <row r="14" spans="1:10" x14ac:dyDescent="0.25">
      <c r="A14" s="87">
        <v>5</v>
      </c>
      <c r="B14" s="469" t="s">
        <v>59</v>
      </c>
      <c r="C14" s="469"/>
      <c r="D14" s="469"/>
      <c r="E14" s="469"/>
      <c r="F14" s="177"/>
      <c r="G14" s="178"/>
    </row>
    <row r="15" spans="1:10" x14ac:dyDescent="0.25">
      <c r="A15" s="87">
        <v>6</v>
      </c>
      <c r="B15" s="469" t="s">
        <v>60</v>
      </c>
      <c r="C15" s="469"/>
      <c r="D15" s="469"/>
      <c r="E15" s="469"/>
      <c r="F15" s="177"/>
      <c r="G15" s="178"/>
    </row>
    <row r="16" spans="1:10" x14ac:dyDescent="0.25">
      <c r="A16" s="87">
        <v>7</v>
      </c>
      <c r="B16" s="469" t="s">
        <v>61</v>
      </c>
      <c r="C16" s="469"/>
      <c r="D16" s="469"/>
      <c r="E16" s="469"/>
      <c r="F16" s="177"/>
      <c r="G16" s="178"/>
    </row>
    <row r="17" spans="1:7" ht="17.25" customHeight="1" x14ac:dyDescent="0.25">
      <c r="A17" s="87">
        <v>8</v>
      </c>
      <c r="B17" s="469" t="s">
        <v>62</v>
      </c>
      <c r="C17" s="469"/>
      <c r="D17" s="469"/>
      <c r="E17" s="469"/>
      <c r="F17" s="177"/>
      <c r="G17" s="178"/>
    </row>
    <row r="18" spans="1:7" x14ac:dyDescent="0.25">
      <c r="A18" s="87">
        <v>9</v>
      </c>
      <c r="B18" s="469" t="s">
        <v>63</v>
      </c>
      <c r="C18" s="469"/>
      <c r="D18" s="469"/>
      <c r="E18" s="469"/>
      <c r="F18" s="177"/>
      <c r="G18" s="178"/>
    </row>
    <row r="19" spans="1:7" x14ac:dyDescent="0.25">
      <c r="A19" s="87">
        <v>10</v>
      </c>
      <c r="B19" s="469" t="s">
        <v>64</v>
      </c>
      <c r="C19" s="469"/>
      <c r="D19" s="469"/>
      <c r="E19" s="469"/>
      <c r="F19" s="177"/>
      <c r="G19" s="178"/>
    </row>
    <row r="20" spans="1:7" x14ac:dyDescent="0.25">
      <c r="A20" s="87">
        <v>11</v>
      </c>
      <c r="B20" s="469" t="s">
        <v>65</v>
      </c>
      <c r="C20" s="469"/>
      <c r="D20" s="469"/>
      <c r="E20" s="469"/>
      <c r="F20" s="177"/>
      <c r="G20" s="178"/>
    </row>
    <row r="21" spans="1:7" x14ac:dyDescent="0.25">
      <c r="A21" s="87">
        <v>12</v>
      </c>
      <c r="B21" s="469" t="s">
        <v>66</v>
      </c>
      <c r="C21" s="469"/>
      <c r="D21" s="469"/>
      <c r="E21" s="469"/>
      <c r="F21" s="177"/>
      <c r="G21" s="178"/>
    </row>
    <row r="22" spans="1:7" x14ac:dyDescent="0.25">
      <c r="A22" s="87">
        <v>13</v>
      </c>
      <c r="B22" s="469" t="s">
        <v>67</v>
      </c>
      <c r="C22" s="469"/>
      <c r="D22" s="469"/>
      <c r="E22" s="469"/>
      <c r="F22" s="177"/>
      <c r="G22" s="178"/>
    </row>
    <row r="23" spans="1:7" x14ac:dyDescent="0.25">
      <c r="A23" s="87">
        <v>14</v>
      </c>
      <c r="B23" s="469" t="s">
        <v>68</v>
      </c>
      <c r="C23" s="469"/>
      <c r="D23" s="469"/>
      <c r="E23" s="469"/>
      <c r="F23" s="177"/>
      <c r="G23" s="178"/>
    </row>
    <row r="24" spans="1:7" x14ac:dyDescent="0.25">
      <c r="A24" s="87">
        <v>15</v>
      </c>
      <c r="B24" s="469" t="s">
        <v>69</v>
      </c>
      <c r="C24" s="469"/>
      <c r="D24" s="469"/>
      <c r="E24" s="469"/>
      <c r="F24" s="177"/>
      <c r="G24" s="178"/>
    </row>
    <row r="25" spans="1:7" x14ac:dyDescent="0.25">
      <c r="A25" s="87">
        <v>16</v>
      </c>
      <c r="B25" s="469" t="s">
        <v>70</v>
      </c>
      <c r="C25" s="469"/>
      <c r="D25" s="469"/>
      <c r="E25" s="469"/>
      <c r="F25" s="177"/>
      <c r="G25" s="178"/>
    </row>
    <row r="26" spans="1:7" x14ac:dyDescent="0.25">
      <c r="A26" s="87">
        <v>17</v>
      </c>
      <c r="B26" s="469" t="s">
        <v>71</v>
      </c>
      <c r="C26" s="469"/>
      <c r="D26" s="469"/>
      <c r="E26" s="469"/>
      <c r="F26" s="177"/>
      <c r="G26" s="178"/>
    </row>
    <row r="27" spans="1:7" x14ac:dyDescent="0.25">
      <c r="A27" s="87">
        <v>18</v>
      </c>
      <c r="B27" s="469" t="s">
        <v>72</v>
      </c>
      <c r="C27" s="469"/>
      <c r="D27" s="469"/>
      <c r="E27" s="469"/>
      <c r="F27" s="177"/>
      <c r="G27" s="178"/>
    </row>
    <row r="28" spans="1:7" ht="14.4" thickBot="1" x14ac:dyDescent="0.3">
      <c r="A28" s="88">
        <v>19</v>
      </c>
      <c r="B28" s="474" t="s">
        <v>73</v>
      </c>
      <c r="C28" s="474"/>
      <c r="D28" s="474"/>
      <c r="E28" s="474"/>
      <c r="F28" s="179"/>
      <c r="G28" s="180"/>
    </row>
    <row r="29" spans="1:7" ht="14.4" thickBot="1" x14ac:dyDescent="0.3">
      <c r="A29" s="475" t="s">
        <v>74</v>
      </c>
      <c r="B29" s="476"/>
      <c r="C29" s="476"/>
      <c r="D29" s="476"/>
      <c r="E29" s="477"/>
      <c r="F29" s="128">
        <f>+COUNTIF(F10:F28,"*")</f>
        <v>0</v>
      </c>
      <c r="G29" s="89" t="str">
        <f>IF(AND(F29&gt;=1,F29&lt;=5),"MODERADO",IF(AND(F29&gt;=6,F29&lt;=11),"MAYOR",IF(AND(F29&gt;=12,F29&lt;=19),"CATASTROFICO","SIN IMPACTO")))</f>
        <v>SIN IMPACTO</v>
      </c>
    </row>
    <row r="30" spans="1:7" ht="14.4" thickBot="1" x14ac:dyDescent="0.3">
      <c r="A30" s="129"/>
      <c r="B30" s="130"/>
      <c r="C30" s="130"/>
      <c r="D30" s="130"/>
      <c r="E30" s="130"/>
      <c r="F30" s="131"/>
      <c r="G30" s="125"/>
    </row>
    <row r="31" spans="1:7" ht="15" customHeight="1" x14ac:dyDescent="0.25">
      <c r="A31" s="132"/>
      <c r="B31" s="478" t="s">
        <v>75</v>
      </c>
      <c r="C31" s="479"/>
      <c r="D31" s="480" t="s">
        <v>76</v>
      </c>
      <c r="E31" s="480"/>
      <c r="F31" s="481"/>
      <c r="G31" s="133"/>
    </row>
    <row r="32" spans="1:7" ht="15" customHeight="1" x14ac:dyDescent="0.25">
      <c r="A32" s="132"/>
      <c r="B32" s="482" t="s">
        <v>77</v>
      </c>
      <c r="C32" s="483"/>
      <c r="D32" s="484" t="s">
        <v>78</v>
      </c>
      <c r="E32" s="484"/>
      <c r="F32" s="485"/>
      <c r="G32" s="133"/>
    </row>
    <row r="33" spans="1:7" ht="15" customHeight="1" thickBot="1" x14ac:dyDescent="0.3">
      <c r="A33" s="134"/>
      <c r="B33" s="470" t="s">
        <v>79</v>
      </c>
      <c r="C33" s="471"/>
      <c r="D33" s="472" t="s">
        <v>80</v>
      </c>
      <c r="E33" s="472"/>
      <c r="F33" s="473"/>
      <c r="G33" s="135"/>
    </row>
  </sheetData>
  <mergeCells count="35">
    <mergeCell ref="B1:F1"/>
    <mergeCell ref="A3:G4"/>
    <mergeCell ref="B26:E26"/>
    <mergeCell ref="B15:E15"/>
    <mergeCell ref="A5:G5"/>
    <mergeCell ref="A6:G6"/>
    <mergeCell ref="A7:G7"/>
    <mergeCell ref="A8:A9"/>
    <mergeCell ref="B8:E8"/>
    <mergeCell ref="F8:G8"/>
    <mergeCell ref="B9:E9"/>
    <mergeCell ref="B10:E10"/>
    <mergeCell ref="B11:E11"/>
    <mergeCell ref="B12:E12"/>
    <mergeCell ref="B13:E13"/>
    <mergeCell ref="B14:E14"/>
    <mergeCell ref="B33:C33"/>
    <mergeCell ref="D33:F33"/>
    <mergeCell ref="B28:E28"/>
    <mergeCell ref="A29:E29"/>
    <mergeCell ref="B31:C31"/>
    <mergeCell ref="D31:F31"/>
    <mergeCell ref="B32:C32"/>
    <mergeCell ref="D32:F32"/>
    <mergeCell ref="B27:E27"/>
    <mergeCell ref="B16:E16"/>
    <mergeCell ref="B17:E17"/>
    <mergeCell ref="B18:E18"/>
    <mergeCell ref="B19:E19"/>
    <mergeCell ref="B20:E20"/>
    <mergeCell ref="B23:E23"/>
    <mergeCell ref="B24:E24"/>
    <mergeCell ref="B25:E25"/>
    <mergeCell ref="B21:E21"/>
    <mergeCell ref="B22:E22"/>
  </mergeCells>
  <conditionalFormatting sqref="G29:G30">
    <cfRule type="cellIs" dxfId="15" priority="1" operator="equal">
      <formula>"CATASTROFICO"</formula>
    </cfRule>
    <cfRule type="cellIs" dxfId="14" priority="2" operator="equal">
      <formula>"MAYOR"</formula>
    </cfRule>
    <cfRule type="cellIs" dxfId="13" priority="3" operator="equal">
      <formula>"MODERADO"</formula>
    </cfRule>
  </conditionalFormatting>
  <pageMargins left="0.70866141732283472" right="0.70866141732283472" top="0.74803149606299213" bottom="0.74803149606299213" header="0.31496062992125984" footer="0.31496062992125984"/>
  <pageSetup scale="80" fitToHeight="0" orientation="landscape" r:id="rId1"/>
  <headerFooter>
    <oddFooter>&amp;R&amp;G</oddFooter>
  </headerFooter>
  <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
    <tabColor theme="0" tint="-0.499984740745262"/>
    <pageSetUpPr fitToPage="1"/>
  </sheetPr>
  <dimension ref="A1:G32"/>
  <sheetViews>
    <sheetView showGridLines="0" view="pageBreakPreview" zoomScale="90" zoomScaleNormal="100" zoomScaleSheetLayoutView="90" workbookViewId="0">
      <selection activeCell="A5" sqref="A5"/>
    </sheetView>
  </sheetViews>
  <sheetFormatPr baseColWidth="10" defaultColWidth="11.44140625" defaultRowHeight="13.8" x14ac:dyDescent="0.25"/>
  <cols>
    <col min="1" max="1" width="19.44140625" style="107" customWidth="1"/>
    <col min="2" max="2" width="54.109375" style="107" bestFit="1" customWidth="1"/>
    <col min="3" max="3" width="54.109375" style="107" customWidth="1"/>
    <col min="4" max="4" width="28" style="107" customWidth="1"/>
    <col min="5" max="5" width="24" style="107" bestFit="1" customWidth="1"/>
    <col min="6" max="6" width="20.5546875" style="107" bestFit="1" customWidth="1"/>
    <col min="7" max="7" width="26.5546875" style="107" bestFit="1" customWidth="1"/>
    <col min="8" max="16384" width="11.44140625" style="107"/>
  </cols>
  <sheetData>
    <row r="1" spans="1:7" s="105" customFormat="1" ht="121.5" customHeight="1" thickBot="1" x14ac:dyDescent="0.35">
      <c r="A1" s="104"/>
      <c r="B1" s="379" t="s">
        <v>259</v>
      </c>
      <c r="C1" s="379"/>
      <c r="D1" s="379"/>
      <c r="E1" s="379"/>
      <c r="F1" s="379"/>
      <c r="G1" s="99" t="s">
        <v>257</v>
      </c>
    </row>
    <row r="2" spans="1:7" s="105" customFormat="1" ht="9.75" customHeight="1" thickBot="1" x14ac:dyDescent="0.35">
      <c r="A2" s="120"/>
      <c r="B2" s="106"/>
      <c r="C2" s="106"/>
      <c r="D2" s="106"/>
      <c r="E2" s="106"/>
      <c r="F2" s="106"/>
      <c r="G2" s="121"/>
    </row>
    <row r="3" spans="1:7" ht="9" customHeight="1" x14ac:dyDescent="0.25">
      <c r="A3" s="463" t="s">
        <v>81</v>
      </c>
      <c r="B3" s="464"/>
      <c r="C3" s="464"/>
      <c r="D3" s="464"/>
      <c r="E3" s="464"/>
      <c r="F3" s="464"/>
      <c r="G3" s="465"/>
    </row>
    <row r="4" spans="1:7" ht="9" customHeight="1" thickBot="1" x14ac:dyDescent="0.3">
      <c r="A4" s="466"/>
      <c r="B4" s="467"/>
      <c r="C4" s="467"/>
      <c r="D4" s="467"/>
      <c r="E4" s="467"/>
      <c r="F4" s="467"/>
      <c r="G4" s="468"/>
    </row>
    <row r="5" spans="1:7" ht="39.75" customHeight="1" thickBot="1" x14ac:dyDescent="0.3">
      <c r="A5" s="246" t="s">
        <v>31</v>
      </c>
      <c r="B5" s="246" t="s">
        <v>32</v>
      </c>
      <c r="C5" s="247" t="s">
        <v>34</v>
      </c>
      <c r="D5" s="246" t="s">
        <v>82</v>
      </c>
      <c r="E5" s="246" t="s">
        <v>83</v>
      </c>
      <c r="F5" s="246" t="s">
        <v>84</v>
      </c>
      <c r="G5" s="246" t="s">
        <v>85</v>
      </c>
    </row>
    <row r="6" spans="1:7" ht="41.4" x14ac:dyDescent="0.25">
      <c r="A6" s="206">
        <v>1</v>
      </c>
      <c r="B6" s="214" t="str">
        <f>+VLOOKUP(A6,'IDENTIFICACIÓN DEL RC'!$B$6:$F$34,2,0)</f>
        <v>Acceso y Fortalecimiento a la Justicia</v>
      </c>
      <c r="C6" s="215" t="str">
        <f>+VLOOKUP(A6,'IDENTIFICACIÓN DEL RC'!$B$6:$F$34,4,0)</f>
        <v>Posibilidad de Registro de información errada en los informes de procesos vinculados al PDJJR (Programa de Justicia Juvenil Restaurativa)</v>
      </c>
      <c r="D6" s="216">
        <v>1</v>
      </c>
      <c r="E6" s="216">
        <v>5</v>
      </c>
      <c r="F6" s="217" t="str">
        <f>IF(AND(E6&lt;=5),"MODERADO",IF(AND(E6&gt;=6,E6&lt;=11),"MAYOR",IF(AND(E6&gt;=12),"CATASTROFICO")))</f>
        <v>MODERADO</v>
      </c>
      <c r="G6" s="218" t="str">
        <f>IF(OR(AND(D6=1,F6="MODERADO"),AND(D6=2,F6="MODERADO")),"ZONA RIESGO MODERADO",IF(OR(AND(D6=4,F6="MODERADO"),AND(D6=3,F6="MODERADO"),AND(D6=2,F6="MAYOR"),AND(D6=1,F6="MAYOR")),"ZONA RIESGO ALTO",IF(OR(AND(D6=5,F6="MODERADO"),AND(D6=5,F6="MAYOR"),AND(D6=4,F6="MAYOR"),AND(D6=3,F6="MAYOR"),AND(D6&lt;=5,F6="CATASTROFICO")),"ZONA RIESGO EXTREMO",0)))</f>
        <v>ZONA RIESGO MODERADO</v>
      </c>
    </row>
    <row r="7" spans="1:7" ht="41.4" x14ac:dyDescent="0.25">
      <c r="A7" s="118">
        <v>2</v>
      </c>
      <c r="B7" s="112" t="str">
        <f>+VLOOKUP(A7,'IDENTIFICACIÓN DEL RC'!$B$6:$F$34,2,0)</f>
        <v>Acceso y Fortalecimiento a la Justicia</v>
      </c>
      <c r="C7" s="229" t="str">
        <f>+VLOOKUP(A7,'IDENTIFICACIÓN DEL RC'!$B$6:$F$34,4,0)</f>
        <v>Posibilidad de actuaciones inadecuadas por parte de funcionarios y colaboradores de la Dirección de Acceso a la Justicia por el recibimiento de dadivas</v>
      </c>
      <c r="D7" s="184">
        <v>2</v>
      </c>
      <c r="E7" s="184">
        <v>17</v>
      </c>
      <c r="F7" s="126" t="str">
        <f t="shared" ref="F7:F29" si="0">IF(AND(E7&lt;=5),"MODERADO",IF(AND(E7&gt;=6,E7&lt;=11),"MAYOR",IF(AND(E7&gt;=12),"CATASTROFICO")))</f>
        <v>CATASTROFICO</v>
      </c>
      <c r="G7" s="248" t="str">
        <f t="shared" ref="G7:G29" si="1">IF(OR(AND(D7=1,F7="MODERADO"),AND(D7=2,F7="MODERADO")),"ZONA RIESGO MODERADO",IF(OR(AND(D7=4,F7="MODERADO"),AND(D7=3,F7="MODERADO"),AND(D7=2,F7="MAYOR"),AND(D7=1,F7="MAYOR")),"ZONA RIESGO ALTO",IF(OR(AND(D7=5,F7="MODERADO"),AND(D7=5,F7="MAYOR"),AND(D7=4,F7="MAYOR"),AND(D7=3,F7="MAYOR"),AND(D7&lt;=5,F7="CATASTROFICO")),"ZONA RIESGO EXTREMO",0)))</f>
        <v>ZONA RIESGO EXTREMO</v>
      </c>
    </row>
    <row r="8" spans="1:7" ht="27.6" x14ac:dyDescent="0.25">
      <c r="A8" s="118">
        <v>3</v>
      </c>
      <c r="B8" s="112" t="str">
        <f>+VLOOKUP(A8,'IDENTIFICACIÓN DEL RC'!$B$6:$F$34,2,0)</f>
        <v>Acceso y Fortalecimiento a la Justicia</v>
      </c>
      <c r="C8" s="229" t="str">
        <f>+VLOOKUP(A8,'IDENTIFICACIÓN DEL RC'!$B$6:$F$34,4,0)</f>
        <v>Posibilidad de presentar Inconsistencias en los reportes relacionados al Plan de Acción a la Justicia</v>
      </c>
      <c r="D8" s="184">
        <v>2</v>
      </c>
      <c r="E8" s="184">
        <v>15</v>
      </c>
      <c r="F8" s="126" t="str">
        <f t="shared" si="0"/>
        <v>CATASTROFICO</v>
      </c>
      <c r="G8" s="248" t="str">
        <f t="shared" si="1"/>
        <v>ZONA RIESGO EXTREMO</v>
      </c>
    </row>
    <row r="9" spans="1:7" ht="82.8" x14ac:dyDescent="0.25">
      <c r="A9" s="118">
        <v>4</v>
      </c>
      <c r="B9" s="112" t="str">
        <f>+VLOOKUP(A9,'IDENTIFICACIÓN DEL RC'!$B$6:$F$34,2,0)</f>
        <v>Gestión Integral a las Personas Privadas de la Libertad -PPL-</v>
      </c>
      <c r="C9" s="229" t="str">
        <f>+VLOOKUP(A9,'IDENTIFICACIÓN DEL RC'!$B$6:$F$34,4,0)</f>
        <v>Posibilidad de Beneficio a particulares o a terceros derivados de trámites en procesos de Atención Integral (alimentación, servicios de salud, dotación de elementos básicos, ingreso a programas de Atención Social y actividades validas de redención de pena).</v>
      </c>
      <c r="D9" s="184">
        <v>2</v>
      </c>
      <c r="E9" s="184">
        <v>11</v>
      </c>
      <c r="F9" s="126" t="str">
        <f t="shared" si="0"/>
        <v>MAYOR</v>
      </c>
      <c r="G9" s="248" t="str">
        <f t="shared" si="1"/>
        <v>ZONA RIESGO ALTO</v>
      </c>
    </row>
    <row r="10" spans="1:7" ht="27.6" x14ac:dyDescent="0.25">
      <c r="A10" s="118">
        <v>5</v>
      </c>
      <c r="B10" s="112" t="str">
        <f>+VLOOKUP(A10,'IDENTIFICACIÓN DEL RC'!$B$6:$F$34,2,0)</f>
        <v>Gestión Integral a las Personas Privadas de la Libertad -PPL-</v>
      </c>
      <c r="C10" s="229" t="str">
        <f>+VLOOKUP(A10,'IDENTIFICACIÓN DEL RC'!$B$6:$F$34,4,0)</f>
        <v>Posibilidad de Beneficio a particulares o a terceros derivados de la Custodia y Vigilancia a las PPL</v>
      </c>
      <c r="D10" s="184">
        <v>2</v>
      </c>
      <c r="E10" s="184">
        <v>11</v>
      </c>
      <c r="F10" s="126" t="str">
        <f t="shared" si="0"/>
        <v>MAYOR</v>
      </c>
      <c r="G10" s="248" t="str">
        <f t="shared" si="1"/>
        <v>ZONA RIESGO ALTO</v>
      </c>
    </row>
    <row r="11" spans="1:7" ht="27.6" x14ac:dyDescent="0.25">
      <c r="A11" s="118">
        <v>6</v>
      </c>
      <c r="B11" s="112" t="str">
        <f>+VLOOKUP(A11,'IDENTIFICACIÓN DEL RC'!$B$6:$F$34,2,0)</f>
        <v>Gestión Integral a las Personas Privadas de la Libertad -PPL-</v>
      </c>
      <c r="C11" s="229" t="str">
        <f>+VLOOKUP(A11,'IDENTIFICACIÓN DEL RC'!$B$6:$F$34,4,0)</f>
        <v>Posibilidad de Beneficio a particulares o a terceros derivados de los trámites Jurídicos</v>
      </c>
      <c r="D11" s="184">
        <v>1</v>
      </c>
      <c r="E11" s="184">
        <v>9</v>
      </c>
      <c r="F11" s="126" t="str">
        <f t="shared" si="0"/>
        <v>MAYOR</v>
      </c>
      <c r="G11" s="248" t="str">
        <f t="shared" si="1"/>
        <v>ZONA RIESGO ALTO</v>
      </c>
    </row>
    <row r="12" spans="1:7" ht="27.6" x14ac:dyDescent="0.25">
      <c r="A12" s="118">
        <v>7</v>
      </c>
      <c r="B12" s="112" t="str">
        <f>+VLOOKUP(A12,'IDENTIFICACIÓN DEL RC'!$B$6:$F$34,2,0)</f>
        <v>Control Disciplinario</v>
      </c>
      <c r="C12" s="229" t="str">
        <f>+VLOOKUP(A12,'IDENTIFICACIÓN DEL RC'!$B$6:$F$34,4,0)</f>
        <v>Posibilidad de desviaciones en las Investigaciones originadas por prácticas indebidas</v>
      </c>
      <c r="D12" s="184">
        <v>1</v>
      </c>
      <c r="E12" s="184">
        <v>10</v>
      </c>
      <c r="F12" s="126" t="str">
        <f t="shared" si="0"/>
        <v>MAYOR</v>
      </c>
      <c r="G12" s="248" t="str">
        <f t="shared" si="1"/>
        <v>ZONA RIESGO ALTO</v>
      </c>
    </row>
    <row r="13" spans="1:7" ht="55.2" x14ac:dyDescent="0.25">
      <c r="A13" s="118">
        <v>8</v>
      </c>
      <c r="B13" s="112" t="str">
        <f>+VLOOKUP(A13,'IDENTIFICACIÓN DEL RC'!$B$6:$F$34,2,0)</f>
        <v>Administración de Bienes Muebles e Inmuebles para el Fortalecimiento de las Capacidades Operativas</v>
      </c>
      <c r="C13" s="229" t="str">
        <f>+VLOOKUP(A13,'IDENTIFICACIÓN DEL RC'!$B$6:$F$34,4,0)</f>
        <v>Posibilidad de suministro de combustible por parte de los proveedores a vehículos que no son de propiedad o no están a cargo de la SDSCJ para beneficio propio o de terceros</v>
      </c>
      <c r="D13" s="184">
        <v>2</v>
      </c>
      <c r="E13" s="184">
        <v>16</v>
      </c>
      <c r="F13" s="126" t="str">
        <f t="shared" si="0"/>
        <v>CATASTROFICO</v>
      </c>
      <c r="G13" s="248" t="str">
        <f t="shared" si="1"/>
        <v>ZONA RIESGO EXTREMO</v>
      </c>
    </row>
    <row r="14" spans="1:7" ht="27.6" x14ac:dyDescent="0.25">
      <c r="A14" s="118">
        <v>9</v>
      </c>
      <c r="B14" s="112" t="str">
        <f>+VLOOKUP(A14,'IDENTIFICACIÓN DEL RC'!$B$6:$F$34,2,0)</f>
        <v>Gestión de Comunicaciones Estratégicas</v>
      </c>
      <c r="C14" s="229" t="str">
        <f>+VLOOKUP(A14,'IDENTIFICACIÓN DEL RC'!$B$6:$F$34,4,0)</f>
        <v>Posibilidad de Filtración o manejo inadecuado de información por parte de funcionarios de la entidad.</v>
      </c>
      <c r="D14" s="184">
        <v>1</v>
      </c>
      <c r="E14" s="184">
        <v>13</v>
      </c>
      <c r="F14" s="126" t="str">
        <f t="shared" si="0"/>
        <v>CATASTROFICO</v>
      </c>
      <c r="G14" s="248" t="str">
        <f t="shared" si="1"/>
        <v>ZONA RIESGO EXTREMO</v>
      </c>
    </row>
    <row r="15" spans="1:7" ht="96.6" x14ac:dyDescent="0.25">
      <c r="A15" s="118">
        <v>10</v>
      </c>
      <c r="B15" s="112" t="str">
        <f>+VLOOKUP(A15,'IDENTIFICACIÓN DEL RC'!$B$6:$F$34,2,0)</f>
        <v>Gestión de Emergencias</v>
      </c>
      <c r="C15" s="229" t="str">
        <f>+VLOOKUP(A15,'IDENTIFICACIÓN DEL RC'!$B$6:$F$34,4,0)</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D15" s="184">
        <v>3</v>
      </c>
      <c r="E15" s="184">
        <v>6</v>
      </c>
      <c r="F15" s="126" t="str">
        <f t="shared" si="0"/>
        <v>MAYOR</v>
      </c>
      <c r="G15" s="248" t="str">
        <f t="shared" si="1"/>
        <v>ZONA RIESGO EXTREMO</v>
      </c>
    </row>
    <row r="16" spans="1:7" ht="55.2" x14ac:dyDescent="0.25">
      <c r="A16" s="118">
        <v>11</v>
      </c>
      <c r="B16" s="112" t="str">
        <f>+VLOOKUP(A16,'IDENTIFICACIÓN DEL RC'!$B$6:$F$34,2,0)</f>
        <v>Gestión Documental</v>
      </c>
      <c r="C16" s="229" t="str">
        <f>+VLOOKUP(A16,'IDENTIFICACIÓN DEL RC'!$B$6:$F$34,4,0)</f>
        <v>Posibilidad de Pérdida o extravió documental por parte de un servidor que, aprovechando su posición frente a un recurso público, privilegia a un tercero con información para su beneficio.</v>
      </c>
      <c r="D16" s="184">
        <v>1</v>
      </c>
      <c r="E16" s="184">
        <v>9</v>
      </c>
      <c r="F16" s="126" t="str">
        <f t="shared" si="0"/>
        <v>MAYOR</v>
      </c>
      <c r="G16" s="248" t="str">
        <f t="shared" si="1"/>
        <v>ZONA RIESGO ALTO</v>
      </c>
    </row>
    <row r="17" spans="1:7" ht="69" x14ac:dyDescent="0.25">
      <c r="A17" s="118">
        <v>12</v>
      </c>
      <c r="B17" s="112" t="str">
        <f>+VLOOKUP(A17,'IDENTIFICACIÓN DEL RC'!$B$6:$F$34,2,0)</f>
        <v>Gestión de Recursos Físicos al Servicio de la Entidad</v>
      </c>
      <c r="C17" s="229" t="str">
        <f>+VLOOKUP(A17,'IDENTIFICACIÓN DEL RC'!$B$6:$F$34,4,0)</f>
        <v>Posibilidad de Pérdida y/o desaparición de los bienes al servicio de la Entidad parte de un servidor que, aprovechando su posición frente a un recurso público, sustrae bienes de la Entidad para su beneficio personal o un tercero.</v>
      </c>
      <c r="D17" s="184">
        <v>1</v>
      </c>
      <c r="E17" s="184">
        <v>8</v>
      </c>
      <c r="F17" s="126" t="str">
        <f t="shared" si="0"/>
        <v>MAYOR</v>
      </c>
      <c r="G17" s="248" t="str">
        <f t="shared" si="1"/>
        <v>ZONA RIESGO ALTO</v>
      </c>
    </row>
    <row r="18" spans="1:7" ht="55.2" x14ac:dyDescent="0.25">
      <c r="A18" s="118">
        <v>13</v>
      </c>
      <c r="B18" s="112" t="str">
        <f>+VLOOKUP(A18,'IDENTIFICACIÓN DEL RC'!$B$6:$F$34,2,0)</f>
        <v>Gestión de Seguridad y Convivencia</v>
      </c>
      <c r="C18" s="229" t="str">
        <f>+VLOOKUP(A18,'IDENTIFICACIÓN DEL RC'!$B$6:$F$34,4,0)</f>
        <v>Posibilidad de pérdida económica y reputacional por demandas a la entidad por el uso indebido de información confidencial a terceros por parte de funcionarios</v>
      </c>
      <c r="D18" s="184">
        <v>1</v>
      </c>
      <c r="E18" s="184">
        <v>3</v>
      </c>
      <c r="F18" s="126" t="str">
        <f t="shared" si="0"/>
        <v>MODERADO</v>
      </c>
      <c r="G18" s="248" t="str">
        <f t="shared" si="1"/>
        <v>ZONA RIESGO MODERADO</v>
      </c>
    </row>
    <row r="19" spans="1:7" ht="55.2" x14ac:dyDescent="0.25">
      <c r="A19" s="118">
        <v>14</v>
      </c>
      <c r="B19" s="112" t="str">
        <f>+VLOOKUP(A19,'IDENTIFICACIÓN DEL RC'!$B$6:$F$34,2,0)</f>
        <v>Gestión de Tecnologías de la Información</v>
      </c>
      <c r="C19" s="229" t="str">
        <f>+VLOOKUP(A19,'IDENTIFICACIÓN DEL RC'!$B$6:$F$34,4,0)</f>
        <v>Posibilidad de pérdida económica y reputacional por demandas debido al uso inadecuado de información catalogada por la entidad como clasificada o reservada por parte de colaboradores de la Secretaría</v>
      </c>
      <c r="D19" s="184">
        <v>2</v>
      </c>
      <c r="E19" s="184">
        <v>17</v>
      </c>
      <c r="F19" s="126" t="str">
        <f t="shared" si="0"/>
        <v>CATASTROFICO</v>
      </c>
      <c r="G19" s="248" t="str">
        <f t="shared" si="1"/>
        <v>ZONA RIESGO EXTREMO</v>
      </c>
    </row>
    <row r="20" spans="1:7" ht="41.4" x14ac:dyDescent="0.25">
      <c r="A20" s="118">
        <v>15</v>
      </c>
      <c r="B20" s="112" t="str">
        <f>+VLOOKUP(A20,'IDENTIFICACIÓN DEL RC'!$B$6:$F$34,2,0)</f>
        <v>Gestión de Tecnologías de la Información</v>
      </c>
      <c r="C20" s="229" t="str">
        <f>+VLOOKUP(A20,'IDENTIFICACIÓN DEL RC'!$B$6:$F$34,4,0)</f>
        <v>Posibilidad de Pérdida de Integridad de la información almacenada en la infraestructura o soluciones tecnológicas de la entidad.</v>
      </c>
      <c r="D20" s="184">
        <v>2</v>
      </c>
      <c r="E20" s="184">
        <v>17</v>
      </c>
      <c r="F20" s="126" t="str">
        <f t="shared" si="0"/>
        <v>CATASTROFICO</v>
      </c>
      <c r="G20" s="248" t="str">
        <f t="shared" si="1"/>
        <v>ZONA RIESGO EXTREMO</v>
      </c>
    </row>
    <row r="21" spans="1:7" ht="55.2" x14ac:dyDescent="0.25">
      <c r="A21" s="118">
        <v>16</v>
      </c>
      <c r="B21" s="112" t="str">
        <f>+VLOOKUP(A21,'IDENTIFICACIÓN DEL RC'!$B$6:$F$34,2,0)</f>
        <v>Gestión Financiera</v>
      </c>
      <c r="C21" s="229" t="str">
        <f>+VLOOKUP(A21,'IDENTIFICACIÓN DEL RC'!$B$6:$F$34,4,0)</f>
        <v>Posibilidad de Tramite de pagos incumpliendo los requisitos establecidos otorgando beneficios a terceros en contra de lo establecido en el Procedimiento PD-GF-13 Gestión de Pagos</v>
      </c>
      <c r="D21" s="184">
        <v>4</v>
      </c>
      <c r="E21" s="184">
        <v>5</v>
      </c>
      <c r="F21" s="126" t="str">
        <f t="shared" si="0"/>
        <v>MODERADO</v>
      </c>
      <c r="G21" s="248" t="str">
        <f t="shared" si="1"/>
        <v>ZONA RIESGO ALTO</v>
      </c>
    </row>
    <row r="22" spans="1:7" ht="41.4" x14ac:dyDescent="0.25">
      <c r="A22" s="118">
        <v>17</v>
      </c>
      <c r="B22" s="112" t="str">
        <f>+VLOOKUP(A22,'IDENTIFICACIÓN DEL RC'!$B$6:$F$34,2,0)</f>
        <v>Gestión Estratégica del Talento Humano</v>
      </c>
      <c r="C22" s="229" t="str">
        <f>+VLOOKUP(A22,'IDENTIFICACIÓN DEL RC'!$B$6:$F$34,4,0)</f>
        <v>Posibilidad de Posesionar un servidor público que Incumpla con los requisitos establecidos en el Manual de Funciones de la SCJ</v>
      </c>
      <c r="D22" s="184">
        <v>2</v>
      </c>
      <c r="E22" s="184">
        <v>11</v>
      </c>
      <c r="F22" s="126" t="str">
        <f t="shared" si="0"/>
        <v>MAYOR</v>
      </c>
      <c r="G22" s="248" t="str">
        <f t="shared" si="1"/>
        <v>ZONA RIESGO ALTO</v>
      </c>
    </row>
    <row r="23" spans="1:7" ht="41.4" x14ac:dyDescent="0.25">
      <c r="A23" s="118">
        <v>18</v>
      </c>
      <c r="B23" s="112" t="str">
        <f>+VLOOKUP(A23,'IDENTIFICACIÓN DEL RC'!$B$6:$F$34,2,0)</f>
        <v>Gestión Estratégica del Talento Humano</v>
      </c>
      <c r="C23" s="229" t="str">
        <f>+VLOOKUP(A23,'IDENTIFICACIÓN DEL RC'!$B$6:$F$34,4,0)</f>
        <v>Posibilidad de Interés indebido por un oferente en los procesos de contratación de la Dirección de Gestión Humana</v>
      </c>
      <c r="D23" s="184">
        <v>3</v>
      </c>
      <c r="E23" s="184">
        <v>12</v>
      </c>
      <c r="F23" s="126" t="str">
        <f t="shared" si="0"/>
        <v>CATASTROFICO</v>
      </c>
      <c r="G23" s="248" t="str">
        <f t="shared" si="1"/>
        <v>ZONA RIESGO EXTREMO</v>
      </c>
    </row>
    <row r="24" spans="1:7" ht="96.6" x14ac:dyDescent="0.25">
      <c r="A24" s="118">
        <v>19</v>
      </c>
      <c r="B24" s="112" t="str">
        <f>+VLOOKUP(A24,'IDENTIFICACIÓN DEL RC'!$B$6:$F$34,2,0)</f>
        <v>Gestión Contractual</v>
      </c>
      <c r="C24" s="229" t="str">
        <f>+VLOOKUP(A24,'IDENTIFICACIÓN DEL RC'!$B$6:$F$34,4,0)</f>
        <v>Posibilidad de Favorecimiento a un proponente determinado en algún proceso de contratación, adelantado mediante cualquier modalidad de selección, al establecer requisitos que sólo puedan cumplir él, así como omitir la verificación del cumplimiento de los requisitos legales para la celebración de un contrato.</v>
      </c>
      <c r="D24" s="184">
        <v>2</v>
      </c>
      <c r="E24" s="184">
        <v>16</v>
      </c>
      <c r="F24" s="126" t="str">
        <f t="shared" si="0"/>
        <v>CATASTROFICO</v>
      </c>
      <c r="G24" s="248" t="str">
        <f t="shared" si="1"/>
        <v>ZONA RIESGO EXTREMO</v>
      </c>
    </row>
    <row r="25" spans="1:7" ht="41.4" x14ac:dyDescent="0.25">
      <c r="A25" s="118">
        <v>20</v>
      </c>
      <c r="B25" s="112" t="str">
        <f>+VLOOKUP(A25,'IDENTIFICACIÓN DEL RC'!$B$6:$F$34,2,0)</f>
        <v>Gestión Contractual</v>
      </c>
      <c r="C25" s="229" t="str">
        <f>+VLOOKUP(A25,'IDENTIFICACIÓN DEL RC'!$B$6:$F$34,4,0)</f>
        <v>Posibilidad de Incumplimiento de funciones por acción u omisión por procedimientos desactualizados de la Gestión Contractual</v>
      </c>
      <c r="D25" s="184">
        <v>1</v>
      </c>
      <c r="E25" s="184">
        <v>13</v>
      </c>
      <c r="F25" s="126" t="str">
        <f t="shared" si="0"/>
        <v>CATASTROFICO</v>
      </c>
      <c r="G25" s="248" t="str">
        <f t="shared" si="1"/>
        <v>ZONA RIESGO EXTREMO</v>
      </c>
    </row>
    <row r="26" spans="1:7" ht="69" x14ac:dyDescent="0.25">
      <c r="A26" s="118">
        <v>21</v>
      </c>
      <c r="B26" s="112" t="str">
        <f>+VLOOKUP(A26,'IDENTIFICACIÓN DEL RC'!$B$6:$F$34,2,0)</f>
        <v>Evaluación al Sistema de Control Interno</v>
      </c>
      <c r="C26" s="229" t="str">
        <f>+VLOOKUP(A26,'IDENTIFICACIÓN DEL RC'!$B$6:$F$34,4,0)</f>
        <v>Posibilidad de Favorecimiento al proceso auditado o a terceros responsables a partir de auditorías, sesgadas, manipuladas o direccionadas, que impidan evidenciar la realidad de la gestión obstruyendo la evaluación de esta.</v>
      </c>
      <c r="D26" s="184">
        <v>1</v>
      </c>
      <c r="E26" s="184">
        <v>12</v>
      </c>
      <c r="F26" s="126" t="str">
        <f t="shared" si="0"/>
        <v>CATASTROFICO</v>
      </c>
      <c r="G26" s="248" t="str">
        <f t="shared" si="1"/>
        <v>ZONA RIESGO EXTREMO</v>
      </c>
    </row>
    <row r="27" spans="1:7" ht="55.2" x14ac:dyDescent="0.25">
      <c r="A27" s="118">
        <v>22</v>
      </c>
      <c r="B27" s="112" t="str">
        <f>+VLOOKUP(A27,'IDENTIFICACIÓN DEL RC'!$B$6:$F$34,2,0)</f>
        <v>Atención y Relación con el Ciudadano</v>
      </c>
      <c r="C27" s="229" t="str">
        <f>+VLOOKUP(A27,'IDENTIFICACIÓN DEL RC'!$B$6:$F$34,4,0)</f>
        <v>Posibilidad de Favorecimiento a terceros para acceder a los servicios ofertados por al SCJ por fuera de los lineamientos establecidos a cambio de dadivas</v>
      </c>
      <c r="D27" s="184">
        <v>3</v>
      </c>
      <c r="E27" s="184">
        <v>11</v>
      </c>
      <c r="F27" s="126" t="str">
        <f t="shared" si="0"/>
        <v>MAYOR</v>
      </c>
      <c r="G27" s="248" t="str">
        <f t="shared" si="1"/>
        <v>ZONA RIESGO EXTREMO</v>
      </c>
    </row>
    <row r="28" spans="1:7" ht="55.2" x14ac:dyDescent="0.25">
      <c r="A28" s="118">
        <v>23</v>
      </c>
      <c r="B28" s="112" t="str">
        <f>+VLOOKUP(A28,'IDENTIFICACIÓN DEL RC'!$B$6:$F$34,2,0)</f>
        <v>Gestión Integral a las Personas Privadas de la Libertad -PPL-</v>
      </c>
      <c r="C28" s="229" t="str">
        <f>+VLOOKUP(A28,'IDENTIFICACIÓN DEL RC'!$B$6:$F$34,4,0)</f>
        <v>Posibilidad de alteración de la información en el SISIPEC web generando beneficio en el trámite de Autorización para ingreso como visitante a la Cárcel Distrital de Varones y Anexo de Mujeres.</v>
      </c>
      <c r="D28" s="184">
        <v>1</v>
      </c>
      <c r="E28" s="184">
        <v>16</v>
      </c>
      <c r="F28" s="126" t="str">
        <f t="shared" si="0"/>
        <v>CATASTROFICO</v>
      </c>
      <c r="G28" s="248" t="str">
        <f t="shared" si="1"/>
        <v>ZONA RIESGO EXTREMO</v>
      </c>
    </row>
    <row r="29" spans="1:7" ht="69" x14ac:dyDescent="0.25">
      <c r="A29" s="118">
        <v>24</v>
      </c>
      <c r="B29" s="112" t="str">
        <f>+VLOOKUP(A29,'IDENTIFICACIÓN DEL RC'!$B$6:$F$34,2,0)</f>
        <v>Administración de Bienes Muebles e Inmuebles para el Fortalecimiento de las Capacidades Operativas</v>
      </c>
      <c r="C29" s="229" t="str">
        <f>+VLOOKUP(A29,'IDENTIFICACIÓN DEL RC'!$B$6:$F$34,4,0)</f>
        <v>Posibilidad de suministro de combustible por parte de los proveedores a vehículos de propiedad o a cargo de la SDSCJ, por fuera de los parámetros de suministro establecidos para beneficio propio o de terceros</v>
      </c>
      <c r="D29" s="184">
        <v>2</v>
      </c>
      <c r="E29" s="184">
        <v>16</v>
      </c>
      <c r="F29" s="126" t="str">
        <f t="shared" si="0"/>
        <v>CATASTROFICO</v>
      </c>
      <c r="G29" s="248" t="str">
        <f t="shared" si="1"/>
        <v>ZONA RIESGO EXTREMO</v>
      </c>
    </row>
    <row r="30" spans="1:7" ht="96.6" x14ac:dyDescent="0.25">
      <c r="A30" s="118">
        <v>25</v>
      </c>
      <c r="B30" s="112" t="str">
        <f>+VLOOKUP(A30,'IDENTIFICACIÓN DEL RC'!$B$6:$F$34,2,0)</f>
        <v>Administración de Bienes Muebles e Inmuebles para el Fortalecimiento de las Capacidades Operativas</v>
      </c>
      <c r="C30" s="229" t="str">
        <f>+VLOOKUP(A30,'IDENTIFICACIÓN DEL RC'!$B$6:$F$34,4,0)</f>
        <v>Posibilidad de autorizar el suministro de combustible por el funcionario o contratista encargado de la Dirección de Bienes a vehículos y equipos de combustión que no cuenten con solicitud de la agencia y aprobación por parte de la SDSCJ o que no son de propiedad o no están a cargo de la SDSCJ para beneficio propio o de terceros</v>
      </c>
      <c r="D30" s="184">
        <v>2</v>
      </c>
      <c r="E30" s="184">
        <v>16</v>
      </c>
      <c r="F30" s="126" t="str">
        <f t="shared" ref="F30:F32" si="2">IF(AND(E30&lt;=5),"MODERADO",IF(AND(E30&gt;=6,E30&lt;=11),"MAYOR",IF(AND(E30&gt;=12),"CATASTROFICO")))</f>
        <v>CATASTROFICO</v>
      </c>
      <c r="G30" s="248" t="str">
        <f t="shared" ref="G30:G32" si="3">IF(OR(AND(D30=1,F30="MODERADO"),AND(D30=2,F30="MODERADO")),"ZONA RIESGO MODERADO",IF(OR(AND(D30=4,F30="MODERADO"),AND(D30=3,F30="MODERADO"),AND(D30=2,F30="MAYOR"),AND(D30=1,F30="MAYOR")),"ZONA RIESGO ALTO",IF(OR(AND(D30=5,F30="MODERADO"),AND(D30=5,F30="MAYOR"),AND(D30=4,F30="MAYOR"),AND(D30=3,F30="MAYOR"),AND(D30&lt;=5,F30="CATASTROFICO")),"ZONA RIESGO EXTREMO",0)))</f>
        <v>ZONA RIESGO EXTREMO</v>
      </c>
    </row>
    <row r="31" spans="1:7" ht="41.4" x14ac:dyDescent="0.25">
      <c r="A31" s="118">
        <v>26</v>
      </c>
      <c r="B31" s="112" t="str">
        <f>+VLOOKUP(A31,'IDENTIFICACIÓN DEL RC'!$B$6:$F$34,2,0)</f>
        <v>Gestión Jurídica</v>
      </c>
      <c r="C31" s="229" t="str">
        <f>+VLOOKUP(A31,'IDENTIFICACIÓN DEL RC'!$B$6:$F$34,4,0)</f>
        <v>Posibilidad de Incumplimiento de funciones por acción u omisión por procedimientos desactualizados de la Gestión Juridica</v>
      </c>
      <c r="D31" s="184">
        <v>1</v>
      </c>
      <c r="E31" s="184">
        <v>13</v>
      </c>
      <c r="F31" s="126" t="str">
        <f t="shared" ref="F31" si="4">IF(AND(E31&lt;=5),"MODERADO",IF(AND(E31&gt;=6,E31&lt;=11),"MAYOR",IF(AND(E31&gt;=12),"CATASTROFICO")))</f>
        <v>CATASTROFICO</v>
      </c>
      <c r="G31" s="248" t="str">
        <f t="shared" ref="G31" si="5">IF(OR(AND(D31=1,F31="MODERADO"),AND(D31=2,F31="MODERADO")),"ZONA RIESGO MODERADO",IF(OR(AND(D31=4,F31="MODERADO"),AND(D31=3,F31="MODERADO"),AND(D31=2,F31="MAYOR"),AND(D31=1,F31="MAYOR")),"ZONA RIESGO ALTO",IF(OR(AND(D31=5,F31="MODERADO"),AND(D31=5,F31="MAYOR"),AND(D31=4,F31="MAYOR"),AND(D31=3,F31="MAYOR"),AND(D31&lt;=5,F31="CATASTROFICO")),"ZONA RIESGO EXTREMO",0)))</f>
        <v>ZONA RIESGO EXTREMO</v>
      </c>
    </row>
    <row r="32" spans="1:7" ht="124.8" thickBot="1" x14ac:dyDescent="0.3">
      <c r="A32" s="142">
        <v>27</v>
      </c>
      <c r="B32" s="143" t="str">
        <f>+VLOOKUP(A32,'IDENTIFICACIÓN DEL RC'!$B$6:$F$34,2,0)</f>
        <v>Gestión Contractual</v>
      </c>
      <c r="C32" s="230" t="str">
        <f>+VLOOKUP(A32,'IDENTIFICACIÓN DEL RC'!$B$6:$F$34,4,0)</f>
        <v>Posibilidad que la entidad sea utilizada para el LA/FT/FPADM por falencias en el proceso de vinculación de los procesos de contratación de mayor cuantia y la verificación de los documentos que componen la lista de chequeo con la información suministrada por el proponente y ser objeto de sanciones por suscribir contratos con personas naturales o juridicas incluidas en listas vinculantes o restrictivas.</v>
      </c>
      <c r="D32" s="219">
        <v>2</v>
      </c>
      <c r="E32" s="219">
        <v>16</v>
      </c>
      <c r="F32" s="144" t="str">
        <f t="shared" si="2"/>
        <v>CATASTROFICO</v>
      </c>
      <c r="G32" s="249" t="str">
        <f t="shared" si="3"/>
        <v>ZONA RIESGO EXTREMO</v>
      </c>
    </row>
  </sheetData>
  <autoFilter ref="A5:G5" xr:uid="{00000000-0009-0000-0000-000008000000}"/>
  <mergeCells count="2">
    <mergeCell ref="B1:F1"/>
    <mergeCell ref="A3:G4"/>
  </mergeCells>
  <conditionalFormatting sqref="F6:F32">
    <cfRule type="containsText" dxfId="12" priority="4" operator="containsText" text="MAYOR">
      <formula>NOT(ISERROR(SEARCH("MAYOR",F6)))</formula>
    </cfRule>
    <cfRule type="containsText" dxfId="11" priority="5" operator="containsText" text="MODERADO">
      <formula>NOT(ISERROR(SEARCH("MODERADO",F6)))</formula>
    </cfRule>
    <cfRule type="containsText" dxfId="10" priority="6" operator="containsText" text="CATASTROFICO">
      <formula>NOT(ISERROR(SEARCH("CATASTROFICO",F6)))</formula>
    </cfRule>
  </conditionalFormatting>
  <conditionalFormatting sqref="G6:G32">
    <cfRule type="containsText" dxfId="9" priority="1" operator="containsText" text="ZONA RIESGO MODERADO">
      <formula>NOT(ISERROR(SEARCH("ZONA RIESGO MODERADO",G6)))</formula>
    </cfRule>
    <cfRule type="containsText" dxfId="8" priority="2" operator="containsText" text="ZONA RIESGO ALTO">
      <formula>NOT(ISERROR(SEARCH("ZONA RIESGO ALTO",G6)))</formula>
    </cfRule>
    <cfRule type="containsText" dxfId="7" priority="3" operator="containsText" text="ZONA RIESGO EXTREMO">
      <formula>NOT(ISERROR(SEARCH("ZONA RIESGO EXTREMO",G6)))</formula>
    </cfRule>
  </conditionalFormatting>
  <pageMargins left="0.70866141732283472" right="0.70866141732283472" top="0.74803149606299213" bottom="0.74803149606299213" header="0.31496062992125984" footer="0.31496062992125984"/>
  <pageSetup scale="53" fitToHeight="0" orientation="landscape"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'TABLA DE INFORMACIÓN'!$E$5:$E$9</xm:f>
          </x14:formula1>
          <xm:sqref>D6:D29 D31:D32</xm:sqref>
        </x14:dataValidation>
        <x14:dataValidation type="list" allowBlank="1" showInputMessage="1" showErrorMessage="1" xr:uid="{00000000-0002-0000-0800-000001000000}">
          <x14:formula1>
            <xm:f>'TABLA DE INFORMACIÓN'!$AE$4:$AE$22</xm:f>
          </x14:formula1>
          <xm:sqref>E6:E29 E31:E32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6" ma:contentTypeDescription="Crear nuevo documento." ma:contentTypeScope="" ma:versionID="e7c5285516d9d9e1c0ce4c937fa9587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f3bf46f7a5061079153424ff8a18a8b3"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79ee7df-2f77-403d-8537-026757c209ed">
      <Terms xmlns="http://schemas.microsoft.com/office/infopath/2007/PartnerControls"/>
    </lcf76f155ced4ddcb4097134ff3c332f>
    <TaxCatchAll xmlns="954d8b88-66fa-41a0-8629-83d1f9f1be58" xsi:nil="true"/>
  </documentManagement>
</p:properties>
</file>

<file path=customXml/itemProps1.xml><?xml version="1.0" encoding="utf-8"?>
<ds:datastoreItem xmlns:ds="http://schemas.openxmlformats.org/officeDocument/2006/customXml" ds:itemID="{61A33731-98B6-42D1-8574-2B2E72BAC77A}">
  <ds:schemaRefs>
    <ds:schemaRef ds:uri="http://schemas.microsoft.com/sharepoint/v3/contenttype/forms"/>
  </ds:schemaRefs>
</ds:datastoreItem>
</file>

<file path=customXml/itemProps2.xml><?xml version="1.0" encoding="utf-8"?>
<ds:datastoreItem xmlns:ds="http://schemas.openxmlformats.org/officeDocument/2006/customXml" ds:itemID="{E1427ED8-2A30-4DAB-B427-6B0C85F30B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F75B7B-4860-4381-989C-3161AC02ACEF}">
  <ds:schemaRefs>
    <ds:schemaRef ds:uri="http://schemas.microsoft.com/office/2006/documentManagement/types"/>
    <ds:schemaRef ds:uri="http://purl.org/dc/terms/"/>
    <ds:schemaRef ds:uri="http://www.w3.org/XML/1998/namespace"/>
    <ds:schemaRef ds:uri="954d8b88-66fa-41a0-8629-83d1f9f1be58"/>
    <ds:schemaRef ds:uri="http://schemas.microsoft.com/office/2006/metadata/properties"/>
    <ds:schemaRef ds:uri="http://schemas.microsoft.com/office/infopath/2007/PartnerControls"/>
    <ds:schemaRef ds:uri="http://schemas.openxmlformats.org/package/2006/metadata/core-properties"/>
    <ds:schemaRef ds:uri="c79ee7df-2f77-403d-8537-026757c209ed"/>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SDSCJ</vt:lpstr>
      <vt:lpstr>Componente PAAC</vt:lpstr>
      <vt:lpstr>INSTRUCCIONES DE DILIGENCIAM</vt:lpstr>
      <vt:lpstr>IDENTIFICACIÓN DEL RC</vt:lpstr>
      <vt:lpstr>MAPA RESUMEN OAP</vt:lpstr>
      <vt:lpstr>CAUSA-CONSECUENCIA</vt:lpstr>
      <vt:lpstr>DEFINICIÓN DEL RC</vt:lpstr>
      <vt:lpstr>CALIFICACION DE IMPACTO</vt:lpstr>
      <vt:lpstr>ANÁLISIS DEL RC</vt:lpstr>
      <vt:lpstr>CONTROL DEL RC_SEGUIMIENTO</vt:lpstr>
      <vt:lpstr>Matriz seguimiento MRC</vt:lpstr>
      <vt:lpstr>Evaluación controles </vt:lpstr>
      <vt:lpstr>CONTROL DEL RC</vt:lpstr>
      <vt:lpstr>VALORACIÓN DEL RC CON CONTROL</vt:lpstr>
      <vt:lpstr>TRATAMIENTO DE RIESGO RESIDUAL </vt:lpstr>
      <vt:lpstr>CONTROL DE CAMBIOS</vt:lpstr>
      <vt:lpstr>TABLA DE INFORMACIÓN</vt:lpstr>
      <vt:lpstr>'ANÁLISIS DEL RC'!Área_de_impresión</vt:lpstr>
      <vt:lpstr>'Componente PAAC'!Área_de_impresión</vt:lpstr>
      <vt:lpstr>'CONTROL DEL RC_SEGUIMIENTO'!Área_de_impresión</vt:lpstr>
      <vt:lpstr>'DEFINICIÓN DEL RC'!Área_de_impresión</vt:lpstr>
      <vt:lpstr>'IDENTIFICACIÓN DEL RC'!Área_de_impresión</vt:lpstr>
      <vt:lpstr>'INSTRUCCIONES DE DILIGENCIAM'!Área_de_impresión</vt:lpstr>
      <vt:lpstr>'MAPA RESUMEN OAP'!Área_de_impresión</vt:lpstr>
      <vt:lpstr>'TRATAMIENTO DE RIESGO RESIDUAL '!Área_de_impresión</vt:lpstr>
      <vt:lpstr>'VALORACIÓN DEL RC CON CONTROL'!Área_de_impresión</vt:lpstr>
      <vt:lpstr>'TRATAMIENTO DE RIESGO RESIDUAL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Karol Andrea Parraga Hache</cp:lastModifiedBy>
  <cp:revision/>
  <cp:lastPrinted>2023-10-19T14:55:33Z</cp:lastPrinted>
  <dcterms:created xsi:type="dcterms:W3CDTF">2016-12-07T14:26:41Z</dcterms:created>
  <dcterms:modified xsi:type="dcterms:W3CDTF">2025-01-15T21:44:18Z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