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hidePivotFieldList="1"/>
  <mc:AlternateContent xmlns:mc="http://schemas.openxmlformats.org/markup-compatibility/2006">
    <mc:Choice Requires="x15">
      <x15ac:absPath xmlns:x15ac="http://schemas.microsoft.com/office/spreadsheetml/2010/11/ac" url="C:\Users\diana\Downloads\"/>
    </mc:Choice>
  </mc:AlternateContent>
  <xr:revisionPtr revIDLastSave="0" documentId="8_{8BBFB04E-37EE-44A7-A901-3EE6D3563FDC}" xr6:coauthVersionLast="47" xr6:coauthVersionMax="47" xr10:uidLastSave="{00000000-0000-0000-0000-000000000000}"/>
  <bookViews>
    <workbookView xWindow="-108" yWindow="-108" windowWidth="23256" windowHeight="12456" firstSheet="4" xr2:uid="{00000000-000D-0000-FFFF-FFFF00000000}"/>
  </bookViews>
  <sheets>
    <sheet name="MATRIZ" sheetId="1" r:id="rId1"/>
    <sheet name="TD" sheetId="4" state="hidden" r:id="rId2"/>
    <sheet name="BASE" sheetId="2" state="hidden" r:id="rId3"/>
    <sheet name="Hoja2" sheetId="6" state="hidden" r:id="rId4"/>
    <sheet name="RESUMEN DE CUMPLIMIENTO" sheetId="3" r:id="rId5"/>
  </sheets>
  <definedNames>
    <definedName name="_xlnm._FilterDatabase" localSheetId="2" hidden="1">BASE!$A$1:$J$64</definedName>
    <definedName name="_xlnm._FilterDatabase" localSheetId="0" hidden="1">MATRIZ!$A$12:$U$106</definedName>
    <definedName name="_xlnm._FilterDatabase" localSheetId="4" hidden="1">'RESUMEN DE CUMPLIMIENTO'!$A$2:$F$28</definedName>
    <definedName name="_xlnm.Print_Area" localSheetId="0">MATRIZ!$A$1:$U$106</definedName>
    <definedName name="_xlnm.Print_Titles" localSheetId="0">MATRIZ!$10:$12</definedName>
  </definedNames>
  <calcPr calcId="191028"/>
  <pivotCaches>
    <pivotCache cacheId="1936" r:id="rId6"/>
    <pivotCache cacheId="193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X87" i="2"/>
  <c r="W55" i="2"/>
  <c r="Q97" i="2"/>
  <c r="P97" i="2"/>
  <c r="Q96" i="2"/>
  <c r="P96" i="2"/>
  <c r="Q95" i="2"/>
  <c r="P95" i="2"/>
  <c r="Q94" i="2"/>
  <c r="P94" i="2"/>
  <c r="Q93" i="2"/>
  <c r="P93" i="2"/>
  <c r="Q92" i="2"/>
  <c r="R92" i="2" s="1"/>
  <c r="P92" i="2"/>
  <c r="Q91" i="2"/>
  <c r="P91" i="2"/>
  <c r="Q89" i="2"/>
  <c r="P89" i="2"/>
  <c r="Q88" i="2"/>
  <c r="P88" i="2"/>
  <c r="Q87" i="2"/>
  <c r="P87" i="2"/>
  <c r="Q86" i="2"/>
  <c r="P86" i="2"/>
  <c r="Q85" i="2"/>
  <c r="P85" i="2"/>
  <c r="Q84" i="2"/>
  <c r="P84" i="2"/>
  <c r="Q83" i="2"/>
  <c r="P83" i="2"/>
  <c r="Q82" i="2"/>
  <c r="P82" i="2"/>
  <c r="Q81" i="2"/>
  <c r="P81" i="2"/>
  <c r="Q80" i="2"/>
  <c r="P80" i="2"/>
  <c r="Q79" i="2"/>
  <c r="P79" i="2"/>
  <c r="Q78" i="2"/>
  <c r="P78" i="2"/>
  <c r="Q77" i="2"/>
  <c r="P77" i="2"/>
  <c r="Q76" i="2"/>
  <c r="P76" i="2"/>
  <c r="Q75" i="2"/>
  <c r="P75" i="2"/>
  <c r="Q74" i="2"/>
  <c r="P74" i="2"/>
  <c r="Q73" i="2"/>
  <c r="P73" i="2"/>
  <c r="Q71" i="2"/>
  <c r="P71" i="2"/>
  <c r="Q69" i="2"/>
  <c r="P69" i="2"/>
  <c r="Q68" i="2"/>
  <c r="P68" i="2"/>
  <c r="Q67" i="2"/>
  <c r="P67" i="2"/>
  <c r="Q66" i="2"/>
  <c r="P66" i="2"/>
  <c r="Q65" i="2"/>
  <c r="P65" i="2"/>
  <c r="Q64" i="2"/>
  <c r="P64" i="2"/>
  <c r="Q63" i="2"/>
  <c r="P63" i="2"/>
  <c r="Q62" i="2"/>
  <c r="P62" i="2"/>
  <c r="Q61" i="2"/>
  <c r="P61" i="2"/>
  <c r="Q60" i="2"/>
  <c r="P60" i="2"/>
  <c r="Q59" i="2"/>
  <c r="P59" i="2"/>
  <c r="Q58" i="2"/>
  <c r="P58" i="2"/>
  <c r="Q57" i="2"/>
  <c r="P57" i="2"/>
  <c r="Q56" i="2"/>
  <c r="P56" i="2"/>
  <c r="Q54" i="2"/>
  <c r="P54" i="2"/>
  <c r="Q53" i="2"/>
  <c r="P53" i="2"/>
  <c r="Q51" i="2"/>
  <c r="P51" i="2"/>
  <c r="Q50" i="2"/>
  <c r="R50" i="2" s="1"/>
  <c r="P50" i="2"/>
  <c r="Q49" i="2"/>
  <c r="P49" i="2"/>
  <c r="Q48" i="2"/>
  <c r="P48" i="2"/>
  <c r="Q47" i="2"/>
  <c r="P47" i="2"/>
  <c r="Q46" i="2"/>
  <c r="P46" i="2"/>
  <c r="Q45" i="2"/>
  <c r="P45" i="2"/>
  <c r="Q44" i="2"/>
  <c r="P44" i="2"/>
  <c r="Q43" i="2"/>
  <c r="P43" i="2"/>
  <c r="Q42" i="2"/>
  <c r="P42" i="2"/>
  <c r="Q41" i="2"/>
  <c r="P41" i="2"/>
  <c r="Q40" i="2"/>
  <c r="P40" i="2"/>
  <c r="Q39" i="2"/>
  <c r="P39" i="2"/>
  <c r="Q38" i="2"/>
  <c r="R38" i="2" s="1"/>
  <c r="P38" i="2"/>
  <c r="Q37" i="2"/>
  <c r="P37" i="2"/>
  <c r="Q36" i="2"/>
  <c r="R36" i="2" s="1"/>
  <c r="P36" i="2"/>
  <c r="Q35" i="2"/>
  <c r="P35" i="2"/>
  <c r="Q34" i="2"/>
  <c r="R34" i="2" s="1"/>
  <c r="P34" i="2"/>
  <c r="P33" i="2"/>
  <c r="Q33" i="2" s="1"/>
  <c r="R33" i="2" s="1"/>
  <c r="Q32" i="2"/>
  <c r="P32" i="2"/>
  <c r="Q31" i="2"/>
  <c r="P31" i="2"/>
  <c r="Q30" i="2"/>
  <c r="P30" i="2"/>
  <c r="Q29" i="2"/>
  <c r="P29" i="2"/>
  <c r="Q28" i="2"/>
  <c r="P28" i="2"/>
  <c r="Q27" i="2"/>
  <c r="P27" i="2"/>
  <c r="Q26" i="2"/>
  <c r="P26" i="2"/>
  <c r="Q25" i="2"/>
  <c r="P25" i="2"/>
  <c r="Q24" i="2"/>
  <c r="P24" i="2"/>
  <c r="Q23" i="2"/>
  <c r="P23" i="2"/>
  <c r="Q22" i="2"/>
  <c r="P22" i="2"/>
  <c r="Q21" i="2"/>
  <c r="P21" i="2"/>
  <c r="Q20" i="2"/>
  <c r="P20" i="2"/>
  <c r="Q19" i="2"/>
  <c r="P19" i="2"/>
  <c r="Q18" i="2"/>
  <c r="P18" i="2"/>
  <c r="Q16" i="2"/>
  <c r="P16" i="2"/>
  <c r="Q15" i="2"/>
  <c r="P15" i="2"/>
  <c r="Q14" i="2"/>
  <c r="P14" i="2"/>
  <c r="Q13" i="2"/>
  <c r="P13" i="2"/>
  <c r="Q12" i="2"/>
  <c r="P12" i="2"/>
  <c r="Q11" i="2"/>
  <c r="P11" i="2"/>
  <c r="Q9" i="2"/>
  <c r="P9" i="2"/>
  <c r="Q8" i="2"/>
  <c r="P8" i="2"/>
  <c r="Q7" i="2"/>
  <c r="P7" i="2"/>
  <c r="Q5" i="2"/>
  <c r="P5" i="2"/>
  <c r="Q4" i="2"/>
  <c r="P4" i="2"/>
  <c r="E4" i="3"/>
  <c r="E6" i="3"/>
  <c r="E8" i="3"/>
  <c r="E10" i="3"/>
  <c r="E11" i="3"/>
  <c r="E12" i="3"/>
  <c r="E13" i="3"/>
  <c r="E14" i="3"/>
  <c r="E15" i="3"/>
  <c r="E16" i="3"/>
  <c r="E17" i="3"/>
  <c r="E18" i="3"/>
  <c r="E19" i="3"/>
  <c r="E21" i="3"/>
  <c r="E22" i="3"/>
  <c r="E24" i="3"/>
  <c r="E25" i="3"/>
  <c r="E26" i="3"/>
  <c r="E27" i="3"/>
  <c r="E28" i="3"/>
  <c r="E3" i="3"/>
  <c r="Y79" i="1"/>
  <c r="X79" i="1"/>
  <c r="S103" i="1"/>
  <c r="S101" i="1"/>
  <c r="V95" i="1"/>
  <c r="V93" i="1"/>
  <c r="Q94" i="1"/>
  <c r="Q95" i="1"/>
  <c r="Q96" i="1"/>
  <c r="Q97" i="1"/>
  <c r="Q98" i="1"/>
  <c r="Q100" i="1"/>
  <c r="Q101" i="1"/>
  <c r="Q102" i="1"/>
  <c r="Q103" i="1"/>
  <c r="Q104" i="1"/>
  <c r="Q105" i="1"/>
  <c r="Q106" i="1"/>
  <c r="R40" i="2" l="1"/>
  <c r="R94" i="2"/>
  <c r="R19" i="2"/>
  <c r="R30" i="2"/>
  <c r="Q82" i="1" l="1"/>
  <c r="Q83" i="1"/>
  <c r="Q84" i="1"/>
  <c r="Q85" i="1"/>
  <c r="Q86" i="1"/>
  <c r="Q87" i="1"/>
  <c r="Q88" i="1"/>
  <c r="Q89" i="1"/>
  <c r="Q90" i="1"/>
  <c r="Q91" i="1"/>
  <c r="Q92" i="1"/>
  <c r="Q93" i="1"/>
  <c r="Q78" i="1"/>
  <c r="Q71" i="1"/>
  <c r="Q72" i="1"/>
  <c r="Q73" i="1"/>
  <c r="Q74" i="1"/>
  <c r="Q75" i="1"/>
  <c r="Q76" i="1"/>
  <c r="Q77" i="1"/>
  <c r="Q80" i="1"/>
  <c r="R59" i="1"/>
  <c r="S59" i="1" s="1"/>
  <c r="R60" i="1"/>
  <c r="R62" i="1"/>
  <c r="R63" i="1"/>
  <c r="R65" i="1"/>
  <c r="R66" i="1"/>
  <c r="R67" i="1"/>
  <c r="R68" i="1"/>
  <c r="R69" i="1"/>
  <c r="R70" i="1"/>
  <c r="R71" i="1"/>
  <c r="R72" i="1"/>
  <c r="R73" i="1"/>
  <c r="R74" i="1"/>
  <c r="R75" i="1"/>
  <c r="R76" i="1"/>
  <c r="R77" i="1"/>
  <c r="R78" i="1"/>
  <c r="R80" i="1"/>
  <c r="R82" i="1"/>
  <c r="R83" i="1"/>
  <c r="R84" i="1"/>
  <c r="R85" i="1"/>
  <c r="R86" i="1"/>
  <c r="R87" i="1"/>
  <c r="R88" i="1"/>
  <c r="R89" i="1"/>
  <c r="R90" i="1"/>
  <c r="R91" i="1"/>
  <c r="R92" i="1"/>
  <c r="R93" i="1"/>
  <c r="R94" i="1"/>
  <c r="R95" i="1"/>
  <c r="R96" i="1"/>
  <c r="R97" i="1"/>
  <c r="R98" i="1"/>
  <c r="R100" i="1"/>
  <c r="R101" i="1"/>
  <c r="R102" i="1"/>
  <c r="R103" i="1"/>
  <c r="R104" i="1"/>
  <c r="R105" i="1"/>
  <c r="R106" i="1"/>
  <c r="Q59" i="1"/>
  <c r="R45" i="1"/>
  <c r="S45" i="1" s="1"/>
  <c r="Q45" i="1"/>
  <c r="Q46" i="1"/>
  <c r="Q47" i="1"/>
  <c r="Q48" i="1"/>
  <c r="Q49" i="1"/>
  <c r="Q50" i="1"/>
  <c r="Q51" i="1"/>
  <c r="Q52" i="1"/>
  <c r="Q53" i="1"/>
  <c r="Q54" i="1"/>
  <c r="Q55" i="1"/>
  <c r="Q56" i="1"/>
  <c r="Q57" i="1"/>
  <c r="Q58" i="1"/>
  <c r="Q60" i="1"/>
  <c r="Q62" i="1"/>
  <c r="Q63" i="1"/>
  <c r="Q65" i="1"/>
  <c r="Q66" i="1"/>
  <c r="Q67" i="1"/>
  <c r="Q68" i="1"/>
  <c r="Q69" i="1"/>
  <c r="Q70" i="1"/>
  <c r="Q44" i="1"/>
  <c r="R42" i="1"/>
  <c r="S42" i="1" s="1"/>
  <c r="Q39" i="1"/>
  <c r="Q40" i="1"/>
  <c r="Q41" i="1"/>
  <c r="Q37" i="1"/>
  <c r="Q38" i="1"/>
  <c r="Q42" i="1"/>
  <c r="Q43" i="1"/>
  <c r="Q36" i="1"/>
  <c r="R34" i="1"/>
  <c r="R35" i="1"/>
  <c r="R30" i="1"/>
  <c r="Q30" i="1"/>
  <c r="Q28" i="1"/>
  <c r="Q29" i="1"/>
  <c r="R28" i="1"/>
  <c r="S28" i="1" s="1"/>
  <c r="Q22" i="1"/>
  <c r="Q23" i="1"/>
  <c r="Q24" i="1"/>
  <c r="Q25" i="1"/>
  <c r="Q27" i="1"/>
  <c r="Q31" i="1"/>
  <c r="Q32" i="1"/>
  <c r="Q33" i="1"/>
  <c r="Q34" i="1"/>
  <c r="Q35" i="1"/>
  <c r="Q21" i="1"/>
  <c r="R21" i="1"/>
  <c r="R20" i="1"/>
  <c r="R14" i="1"/>
  <c r="R16" i="1"/>
  <c r="R17" i="1"/>
  <c r="R18" i="1"/>
  <c r="R22" i="1"/>
  <c r="R23" i="1"/>
  <c r="R24" i="1"/>
  <c r="R25" i="1"/>
  <c r="R27" i="1"/>
  <c r="R29" i="1"/>
  <c r="R31" i="1"/>
  <c r="R32" i="1"/>
  <c r="R33" i="1"/>
  <c r="R36" i="1"/>
  <c r="R37" i="1"/>
  <c r="R38" i="1"/>
  <c r="R39" i="1"/>
  <c r="R40" i="1"/>
  <c r="R41" i="1"/>
  <c r="S39" i="1" s="1"/>
  <c r="R43" i="1"/>
  <c r="S43" i="1" s="1"/>
  <c r="R44" i="1"/>
  <c r="R46" i="1"/>
  <c r="R47" i="1"/>
  <c r="S47" i="1" s="1"/>
  <c r="R48" i="1"/>
  <c r="R49" i="1"/>
  <c r="S49" i="1" s="1"/>
  <c r="R50" i="1"/>
  <c r="R51" i="1"/>
  <c r="R52" i="1"/>
  <c r="R53" i="1"/>
  <c r="R54" i="1"/>
  <c r="R55" i="1"/>
  <c r="R56" i="1"/>
  <c r="R57" i="1"/>
  <c r="R58" i="1"/>
  <c r="Q13" i="1"/>
  <c r="R13" i="1"/>
  <c r="Q14" i="1"/>
  <c r="Q16" i="1"/>
  <c r="Q17" i="1"/>
  <c r="Q18" i="1"/>
  <c r="Q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tc={4889E07B-D12B-4EBD-93E1-9DE22C1DFA2D}</author>
    <author>Diana Lopez</author>
    <author>tc={BA9F80EE-9725-4AD2-9EC5-E46CA0F0E06C}</author>
  </authors>
  <commentList>
    <comment ref="D27" authorId="0" shapeId="0" xr:uid="{A9E57375-CDC8-496F-8D7D-6D30EC06BAD4}">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C39" authorId="1" shapeId="0" xr:uid="{4889E07B-D12B-4EBD-93E1-9DE22C1DFA2D}">
      <text>
        <t>[Threaded comment]
Your version of Excel allows you to read this threaded comment; however, any edits to it will get removed if the file is opened in a newer version of Excel. Learn more: https://go.microsoft.com/fwlink/?linkid=870924
Comment:
    Toda la linea depende de la Dirección de Acción a la Justicia.</t>
      </text>
    </comment>
    <comment ref="H43" authorId="0" shapeId="0" xr:uid="{0A1B1A8A-794F-4781-98B5-B9D0A13753B8}">
      <text>
        <r>
          <rPr>
            <b/>
            <sz val="9"/>
            <color indexed="81"/>
            <rFont val="Tahoma"/>
            <family val="2"/>
          </rPr>
          <t>Diana Lopez Coronado:</t>
        </r>
        <r>
          <rPr>
            <sz val="9"/>
            <color indexed="81"/>
            <rFont val="Tahoma"/>
            <family val="2"/>
          </rPr>
          <t xml:space="preserve">
definri si se trata de un plan</t>
        </r>
      </text>
    </comment>
    <comment ref="R44" authorId="2" shapeId="0" xr:uid="{DB7413FE-9603-47CD-AF3D-DA8CEE30344E}">
      <text>
        <r>
          <rPr>
            <b/>
            <sz val="9"/>
            <color indexed="81"/>
            <rFont val="Tahoma"/>
            <family val="2"/>
          </rPr>
          <t>Diana Lopez:</t>
        </r>
        <r>
          <rPr>
            <sz val="9"/>
            <color indexed="81"/>
            <rFont val="Tahoma"/>
            <family val="2"/>
          </rPr>
          <t xml:space="preserve">
</t>
        </r>
      </text>
    </comment>
    <comment ref="Q45" authorId="2" shapeId="0" xr:uid="{89E787DF-C11D-4733-AA09-EAD93ADCAF42}">
      <text>
        <r>
          <rPr>
            <b/>
            <sz val="9"/>
            <color indexed="81"/>
            <rFont val="Tahoma"/>
            <family val="2"/>
          </rPr>
          <t>Diana Lopez:</t>
        </r>
        <r>
          <rPr>
            <sz val="9"/>
            <color indexed="81"/>
            <rFont val="Tahoma"/>
            <family val="2"/>
          </rPr>
          <t xml:space="preserve">
</t>
        </r>
      </text>
    </comment>
    <comment ref="H47" authorId="0" shapeId="0" xr:uid="{04B67FE7-96BB-4BA5-A352-8F6B6A0555A3}">
      <text>
        <r>
          <rPr>
            <b/>
            <sz val="9"/>
            <color indexed="81"/>
            <rFont val="Tahoma"/>
            <family val="2"/>
          </rPr>
          <t>Diana Lopez Coronado:</t>
        </r>
        <r>
          <rPr>
            <sz val="9"/>
            <color indexed="81"/>
            <rFont val="Tahoma"/>
            <family val="2"/>
          </rPr>
          <t xml:space="preserve">
cual es la unidad de medida</t>
        </r>
      </text>
    </comment>
    <comment ref="C49" authorId="0" shapeId="0" xr:uid="{6F89BEE7-FA2F-41E8-9E53-5F7E099C8D5F}">
      <text>
        <r>
          <rPr>
            <b/>
            <sz val="9"/>
            <color indexed="81"/>
            <rFont val="Tahoma"/>
            <family val="2"/>
          </rPr>
          <t>Diana Lopez Coronado:</t>
        </r>
        <r>
          <rPr>
            <sz val="9"/>
            <color indexed="81"/>
            <rFont val="Tahoma"/>
            <family val="2"/>
          </rPr>
          <t xml:space="preserve">
Las tres direcciones tiene actividades</t>
        </r>
      </text>
    </comment>
    <comment ref="C61" authorId="3" shapeId="0" xr:uid="{BA9F80EE-9725-4AD2-9EC5-E46CA0F0E06C}">
      <text>
        <t>[Threaded comment]
Your version of Excel allows you to read this threaded comment; however, any edits to it will get removed if the file is opened in a newer version of Excel. Learn more: https://go.microsoft.com/fwlink/?linkid=870924
Comment:
    Todas las direcciones de la Subse aportan a esa linea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tc={584BE934-B8AE-4656-8199-E5E29EAB6109}</author>
    <author>Diana Lopez Coronado</author>
    <author>Diana Lopez</author>
    <author>tc={F64F50AE-BBAA-4C79-BE0D-B3D22D555E2B}</author>
  </authors>
  <commentList>
    <comment ref="C30" authorId="0" shapeId="0" xr:uid="{584BE934-B8AE-4656-8199-E5E29EAB6109}">
      <text>
        <t>[Threaded comment]
Your version of Excel allows you to read this threaded comment; however, any edits to it will get removed if the file is opened in a newer version of Excel. Learn more: https://go.microsoft.com/fwlink/?linkid=870924
Comment:
    Toda la linea depende de la Dirección de Acción a la Justicia.</t>
      </text>
    </comment>
    <comment ref="G34" authorId="1" shapeId="0" xr:uid="{334B2D86-88A6-4928-B855-027387C04FB6}">
      <text>
        <r>
          <rPr>
            <b/>
            <sz val="9"/>
            <color indexed="81"/>
            <rFont val="Tahoma"/>
            <family val="2"/>
          </rPr>
          <t>Diana Lopez Coronado:</t>
        </r>
        <r>
          <rPr>
            <sz val="9"/>
            <color indexed="81"/>
            <rFont val="Tahoma"/>
            <family val="2"/>
          </rPr>
          <t xml:space="preserve">
definri si se trata de un plan</t>
        </r>
      </text>
    </comment>
    <comment ref="Q35" authorId="2" shapeId="0" xr:uid="{6014027F-277B-4341-A7A0-ED440562365F}">
      <text>
        <r>
          <rPr>
            <b/>
            <sz val="9"/>
            <color indexed="81"/>
            <rFont val="Tahoma"/>
            <family val="2"/>
          </rPr>
          <t>Diana Lopez:</t>
        </r>
        <r>
          <rPr>
            <sz val="9"/>
            <color indexed="81"/>
            <rFont val="Tahoma"/>
            <family val="2"/>
          </rPr>
          <t xml:space="preserve">
</t>
        </r>
      </text>
    </comment>
    <comment ref="P36" authorId="2" shapeId="0" xr:uid="{2C108AE6-4424-4753-A234-6D4E21251300}">
      <text>
        <r>
          <rPr>
            <b/>
            <sz val="9"/>
            <color indexed="81"/>
            <rFont val="Tahoma"/>
            <family val="2"/>
          </rPr>
          <t>Diana Lopez:</t>
        </r>
        <r>
          <rPr>
            <sz val="9"/>
            <color indexed="81"/>
            <rFont val="Tahoma"/>
            <family val="2"/>
          </rPr>
          <t xml:space="preserve">
</t>
        </r>
      </text>
    </comment>
    <comment ref="G38" authorId="1" shapeId="0" xr:uid="{B9672324-14A8-4D77-9C46-1C4820570C87}">
      <text>
        <r>
          <rPr>
            <b/>
            <sz val="9"/>
            <color indexed="81"/>
            <rFont val="Tahoma"/>
            <family val="2"/>
          </rPr>
          <t>Diana Lopez Coronado:</t>
        </r>
        <r>
          <rPr>
            <sz val="9"/>
            <color indexed="81"/>
            <rFont val="Tahoma"/>
            <family val="2"/>
          </rPr>
          <t xml:space="preserve">
cual es la unidad de medida</t>
        </r>
      </text>
    </comment>
    <comment ref="C40" authorId="1" shapeId="0" xr:uid="{C41CB0FE-C746-4104-8B07-044D0EC471CF}">
      <text>
        <r>
          <rPr>
            <b/>
            <sz val="9"/>
            <color indexed="81"/>
            <rFont val="Tahoma"/>
            <family val="2"/>
          </rPr>
          <t>Diana Lopez Coronado:</t>
        </r>
        <r>
          <rPr>
            <sz val="9"/>
            <color indexed="81"/>
            <rFont val="Tahoma"/>
            <family val="2"/>
          </rPr>
          <t xml:space="preserve">
Las tres direcciones tiene actividades</t>
        </r>
      </text>
    </comment>
    <comment ref="C52" authorId="3" shapeId="0" xr:uid="{F64F50AE-BBAA-4C79-BE0D-B3D22D555E2B}">
      <text>
        <t>[Threaded comment]
Your version of Excel allows you to read this threaded comment; however, any edits to it will get removed if the file is opened in a newer version of Excel. Learn more: https://go.microsoft.com/fwlink/?linkid=870924
Comment:
    Todas las direcciones de la Subse aportan a esa linea</t>
      </text>
    </comment>
  </commentList>
</comments>
</file>

<file path=xl/sharedStrings.xml><?xml version="1.0" encoding="utf-8"?>
<sst xmlns="http://schemas.openxmlformats.org/spreadsheetml/2006/main" count="1882" uniqueCount="518">
  <si>
    <t xml:space="preserve">30 de marzo </t>
  </si>
  <si>
    <t>Suma</t>
  </si>
  <si>
    <t>30 de junio</t>
  </si>
  <si>
    <t>Constante</t>
  </si>
  <si>
    <t xml:space="preserve">30 de septiembre </t>
  </si>
  <si>
    <t xml:space="preserve">Creciente </t>
  </si>
  <si>
    <t xml:space="preserve">31 de diciembre </t>
  </si>
  <si>
    <t xml:space="preserve">Decreciente </t>
  </si>
  <si>
    <t>SEGUIMIENTO PLAN ESTRATÉGICO INSTITUCIONAL - PEI</t>
  </si>
  <si>
    <t>F-DE-1376
V.1</t>
  </si>
  <si>
    <t>CORTE DE REPORTE:</t>
  </si>
  <si>
    <t>30 de junio de 2025</t>
  </si>
  <si>
    <t xml:space="preserve">OBJETIVO ESTRATÉGICO </t>
  </si>
  <si>
    <t>LINEA ESTRATÉGICA</t>
  </si>
  <si>
    <t xml:space="preserve">META </t>
  </si>
  <si>
    <t>ACTIVIDAD</t>
  </si>
  <si>
    <t>PONDERACION</t>
  </si>
  <si>
    <t xml:space="preserve">NOMBRE DEL INDICADOR </t>
  </si>
  <si>
    <t xml:space="preserve">TIPO DE INDICADOR </t>
  </si>
  <si>
    <t>PRODUCTO</t>
  </si>
  <si>
    <t xml:space="preserve">FUENTE </t>
  </si>
  <si>
    <t xml:space="preserve">RESPONSABLE </t>
  </si>
  <si>
    <t>TOTAL PROGRAMADO VIGENCIA 
2025</t>
  </si>
  <si>
    <t xml:space="preserve">DESCRIPCIÓN AVANCE </t>
  </si>
  <si>
    <t>META ANUAL</t>
  </si>
  <si>
    <t>PROGRAMADO T1</t>
  </si>
  <si>
    <t>PROGRAMADO T2</t>
  </si>
  <si>
    <t>PROGRAMADO T3</t>
  </si>
  <si>
    <t>PROGRAMADO T4</t>
  </si>
  <si>
    <t>EJECUTADO AL CORTE DEL INFORME</t>
  </si>
  <si>
    <t>CUMPLIMIENTO</t>
  </si>
  <si>
    <t>Cumplimiento ponderado Trimestral por actividad</t>
  </si>
  <si>
    <t>CUMPLIMIENTO PONDERADO POR LÍNEA</t>
  </si>
  <si>
    <t>CUMPLIMIENTO NORMALIZADO</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</si>
  <si>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</si>
  <si>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</si>
  <si>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Realizar intervenciones formativas mediante el uso de metodologías diferenciales y herramientas innovadoras para contribuir en la transformación de comportamientos contrarios a la convivencia.</t>
  </si>
  <si>
    <t xml:space="preserve">Numero de intervenciones formativas </t>
  </si>
  <si>
    <t>Producto</t>
  </si>
  <si>
    <t>Intervenciones formativas</t>
  </si>
  <si>
    <t>POA 2025</t>
  </si>
  <si>
    <t>Subsecretaría de Seguridad</t>
  </si>
  <si>
    <t>A corte  del segundo trimestre se realizaron 125 intervenciones formativas, con lo cual se da cumplimiento a la meta acumulada del segundo trimestre de 142 intervenciones formativas, detalladas de las siguiente froma: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</si>
  <si>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OBJETIVO 1 - LINEA ESTRATÉGICA 2
Ampliación de la cobertura y la sostenibilidad para la orientación en gestión de medidas correctivas mediante la implementación del portafolio de servicios a la ciudadanía</t>
  </si>
  <si>
    <t>Implementar 23 puntos de atención para gestión de comparendos del Código Nacional de Seguridad y Convivencia</t>
  </si>
  <si>
    <t xml:space="preserve">Número de Puntos de atención para gestión de comparendos implementados </t>
  </si>
  <si>
    <t>Puntos de atención</t>
  </si>
  <si>
    <t>Para el segundo trimestre 2025, se mantuvo la cobertura de atención en 10 puntos de la REDCADE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</si>
  <si>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OBJETIVO 1 - LINEA ESTRATÉGICA 3
Desarrollo de alianzas estratégicas entre actores institucionales y comunitarios para el fortalecimiento de liderazgos sociales y orientación técnica para la sostenibilidad de iniciativas de convivencia</t>
  </si>
  <si>
    <t xml:space="preserve">Diseñar un modelo de articulación para la generación de alianzas estratégicas entre actores que promuevan la sostenibilidad de prácticas comunitarios en convivencia. </t>
  </si>
  <si>
    <t>Número de Modelos de articulación para la generación de alianzas</t>
  </si>
  <si>
    <t>Modelo de articulación</t>
  </si>
  <si>
    <t>NO PROGRAMADA</t>
  </si>
  <si>
    <t xml:space="preserve">con conrte al l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</si>
  <si>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</si>
  <si>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</si>
  <si>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</si>
  <si>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</si>
  <si>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</si>
  <si>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Oficina de Análisis de Información y Estudios Estratégicos</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</si>
  <si>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</si>
  <si>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Generar un boletin mensual de los principales indicadores de seguridad, convivencia y acceso a la justicia</t>
  </si>
  <si>
    <t>Número de boletines mensuales de los principales indicadores de seguridad, convivencia y acceso a la justicia</t>
  </si>
  <si>
    <t>Boletines</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</si>
  <si>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</si>
  <si>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Desarrollar  herramientas de análisis y visualización de datos en materia de seguridad, convivencia y justicia.</t>
  </si>
  <si>
    <t>Número de  herramientas de análisis y visualización de datos en materia de seguridad, convivencia y justicia.</t>
  </si>
  <si>
    <t xml:space="preserve">Herramientas de análisis y visualización </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</si>
  <si>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</si>
  <si>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OBJETIVO 2 - LINEA ESTATÉGICA 2
Diseño, despliegue e implementación de un modelo de intervención territorial para la transformación de entornos problemáticos.</t>
  </si>
  <si>
    <t>Intervenir 20 entornos problemáticos de manera articulada con los organismos de seguridad y justicia, gobierno distrital, sector privado y la ciudadanía para mejorar las condiciones de seguridad y convivencia</t>
  </si>
  <si>
    <t>Numero de territorios intervenidos</t>
  </si>
  <si>
    <t>Territorios intervenidos</t>
  </si>
  <si>
    <t>Subsecretaria de Seguridad y Convivencia</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</si>
  <si>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</si>
  <si>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OBJETIVO 2 - LINEA ESTATÉGICA 3
Fortalecimiento de la gestión comunitaria de la Seguridad y la Convivencia, con el fin de generar espacios donde los ciudadanos colaboren en la identificación de problemas y en la implementación de estrategias</t>
  </si>
  <si>
    <t>Diseñar el modelo de  Gestión Comunitaria de la Seguridad y la Convivencia.</t>
  </si>
  <si>
    <t>Número de Modelos de  Gestión Comunitaria de la Seguridad y la Convivencia</t>
  </si>
  <si>
    <t>Modelos de gestion comunitaria</t>
  </si>
  <si>
    <t>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asi mismo esta centrado en la ciudadanía; ya que propone las necesidades e intereses de los ciudadanos como centro de todas las acciones y decisiones.</t>
  </si>
  <si>
    <t>Intervenir 19 territorios priorizados con el modelo de  Gestión Comunitaria de la Seguridad y la Convivencia.</t>
  </si>
  <si>
    <t xml:space="preserve">Número de Territorios intervenidos con el modelo de  Gestión Comunitaria </t>
  </si>
  <si>
    <t>La implementación del modelo de Gestión Comunitario de Seguridad y Conviencia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t>
  </si>
  <si>
    <t>OBJETIVO 2 - LINEA ESTATÉGICA 4
Desarrollo de un plan integral de mejoramiento de competencias para Gestores de Convivencia y estandarización de procedimientos, como elementos clave para optimizar la gestión de la convivencia y la seguridad en las comunidades.</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</si>
  <si>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</si>
  <si>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</si>
  <si>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mejoramiento de competencias</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</si>
  <si>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</si>
  <si>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</si>
  <si>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</si>
  <si>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Gestión</t>
  </si>
  <si>
    <t>Gestores con competencias mejoradas</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</si>
  <si>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</si>
  <si>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</si>
  <si>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</si>
  <si>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 para actualización de documentos</t>
  </si>
  <si>
    <t xml:space="preserve"> 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t>
  </si>
  <si>
    <t>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</si>
  <si>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</si>
  <si>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plan de acción para revisión y ajuste de productos en políticas públicas</t>
  </si>
  <si>
    <t xml:space="preserve"> 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t>
  </si>
  <si>
    <t>OBJETIVO 2 - LINEA ESTATÉGICA 5
Construcción de un modelo de gobernanza de la seguridad en Bogotá Región que optimice recursos y capacidades para el abordaje conjunto de fenómenos asociados a la seguridad y la convivencia.</t>
  </si>
  <si>
    <t>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</si>
  <si>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</si>
  <si>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Documento de caracterización</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</si>
  <si>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</si>
  <si>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r>
      <rPr>
        <b/>
        <sz val="11"/>
        <rFont val="Arial"/>
        <family val="2"/>
      </rPr>
      <t>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</si>
  <si>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</si>
  <si>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t>Presupuesto ejecutado</t>
  </si>
  <si>
    <t>Subsecretaría de Inversiones y Fortalecimiento de Capacidades Operativas</t>
  </si>
  <si>
    <t>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</si>
  <si>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</si>
  <si>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</si>
  <si>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</si>
  <si>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</si>
  <si>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Jornadas atención integral y aprovechamiento del tiempo libre</t>
  </si>
  <si>
    <t>Subsecretaría de Acceso a la Justicia</t>
  </si>
  <si>
    <t>Se realizaron las 24 jornadas de atención integral y aprovechamiento del tiempo libre dirigidas a los PPL de los CDT, que se encontraban programadas, distribuidas así:
* 6 Talleres Jurídicos
* 18 psicosociales</t>
  </si>
  <si>
    <t>Entregar bienes a los Centros de Detención Transitoria -CDT- del distrito con destino a los PPL</t>
  </si>
  <si>
    <t>número de CDT del distrito con entrega de bienes para PPL</t>
  </si>
  <si>
    <t>PPL beneficidos con bienes y servicios</t>
  </si>
  <si>
    <t xml:space="preserve">
Durante el segundo trimestre se entregaron bienes en los siguientes 5 CDT:
Estación San Cristobal
Estación Usme
Estación Tunjuelito
Estación Bosa
Estación Kennedy
Se anexan actas de las entregas en cada uno de los CDT mencionados</t>
  </si>
  <si>
    <t>Vincular  adultos pospenados y posegresados al programa casa libertad para la generación de oportunidades de inclusión social y productiva desde la disminución de factores de riesgo frente al delito</t>
  </si>
  <si>
    <t>Número de adultos pospenados y posegresados vinculados al programa Casa Libertad</t>
  </si>
  <si>
    <t>Personas vinculadas al programa casa libertad</t>
  </si>
  <si>
    <t xml:space="preserve">Durante el segundo trimestre de 2025, se realizó la atención y vinculación de 290 personas personas pospenadas y cuentan con su Plan de Trabajo Individual.
En lo corrido del año se han atendido y vinculado 435 personas  personas pospenadas y cuentan con su Plan de Trabajo Individual.. </t>
  </si>
  <si>
    <t xml:space="preserve">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</si>
  <si>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</si>
  <si>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Informe de gestion</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</si>
  <si>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</si>
  <si>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</si>
  <si>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</si>
  <si>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Modelo de atención</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</si>
  <si>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</si>
  <si>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Realizar jornadas de socialización de los programas de la Dirección con los actores y/o autoridades del SRPA</t>
  </si>
  <si>
    <t>Número de Jornadas de socialización con actores y/o autoridades del SRPA realizadas</t>
  </si>
  <si>
    <t>Jornadas de socialización</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</si>
  <si>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</si>
  <si>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Brindar el servicio de atención en salud primaria (medicina general y odontología general de primer nivel) a las Personas Privadas de la Libertad de la Cárcel Distrital</t>
  </si>
  <si>
    <t>Porcentaje de Servicios de salud primaria brindados a las PPL de la Cárcel Distrital</t>
  </si>
  <si>
    <t>Servicios de atención primaria en medicina y odontología general de primer nivel</t>
  </si>
  <si>
    <t>Se evidenció la existencia de registros de atención consignados en las planillas de citas lo que da cuenta de la pestación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t>
  </si>
  <si>
    <t>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</si>
  <si>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</si>
  <si>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Requisas dentro de la cárcel</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</si>
  <si>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</si>
  <si>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Brindar el servicio de atención en salud primaria (medicina general, odontología general y psicología de primer nivel) a las Personas Privadas de la Libertad del Centro Especial de Reclusión (CER).</t>
  </si>
  <si>
    <t>Porcentaje de servicios de salud primaria brindados a las PPL del Centro Especial de Reclusión (CER).</t>
  </si>
  <si>
    <t>Servicios de atención en salud primaria</t>
  </si>
  <si>
    <t xml:space="preserve">
100%</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</si>
  <si>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t>
  </si>
  <si>
    <t>Diagnósticar los 40 estándares obligatorios ACA para el CER</t>
  </si>
  <si>
    <t xml:space="preserve">Número de estándares obligatorios ACA diagnosticados </t>
  </si>
  <si>
    <t>Estándares ACA</t>
  </si>
  <si>
    <t>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</si>
  <si>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OBJETIVO 3 - LINEA ESTATÉGICA 2
Mejoramiento de la gestión contractual y la capacidad de respuesta frente a las necesidades de dotación y de infraestructura de clientes internos y externos</t>
  </si>
  <si>
    <t>Realizar seguimiento a la correcta ejecucion de  los contratos de obras e interventoría a cargo de la Dirección de Bienes.</t>
  </si>
  <si>
    <t>Numero de comités de obra realizado en el marco de seguimiento a ejecución de contratos de obra a cargo de la Dirección de Bienes</t>
  </si>
  <si>
    <t>Comités realizados</t>
  </si>
  <si>
    <t xml:space="preserve">Al finalizar el segundo trimestre se realizo seguimiento a los contratos de obra para lo cual se anexan 3 actas adicionales, para un total de 6 actas acumuladas en los dos primeros trimestres.
Observaciones del monitoreo: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</si>
  <si>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</si>
  <si>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</si>
  <si>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</si>
  <si>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Estrategia para estructuar Red de Organizaciones sociales</t>
  </si>
  <si>
    <t>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t>
  </si>
  <si>
    <t>2. Diseñar e implementar un modelo de relacionamiento con todos los actores de justicia centrado en la gestión de capacidades</t>
  </si>
  <si>
    <t>Número de  Modelos de relacionamiento con todos los actores de justicia centrado en la gestión de capacidades implementado</t>
  </si>
  <si>
    <t xml:space="preserve">Modelo de relacionamiento </t>
  </si>
  <si>
    <t>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</si>
  <si>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</si>
  <si>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</si>
  <si>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</si>
  <si>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Asi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</si>
  <si>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</si>
  <si>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</si>
  <si>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 xml:space="preserve"> Formular un plan de analítica de datos para el sistema del Centro de Comando, Control y Computo - C4.</t>
  </si>
  <si>
    <t>Porcentaje de avance en la formulación del plan de analítica de datos alcanzado.</t>
  </si>
  <si>
    <t>Plan de analítica de datos</t>
  </si>
  <si>
    <t>Oficina Centro de Comando, Control, comunicaciones y Cómputo-C4</t>
  </si>
  <si>
    <t>No se evidencia el cumplimiento toda vez quesi bien se aportó el plan de trabajo con las actividades del primer trimestre, no se allegaron los soportes documentales que evidencien su  realización, por tanto no es posible validar el cumplimiento</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</si>
  <si>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</si>
  <si>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</si>
  <si>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</si>
  <si>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 xml:space="preserve">Proyecto </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</si>
  <si>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</si>
  <si>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3. Formular el plan para incrementar la cobertura del sistema de video vigilancia del C4.​</t>
  </si>
  <si>
    <t>Porcentaje de avance en la formulación del plan de incremento anual de cobertura del sistema de videovigilancia.</t>
  </si>
  <si>
    <t>Plan para incremenar cobertura</t>
  </si>
  <si>
    <t xml:space="preserve">En el segundo trimestre de 2025 se elaboró documento de propuesta de plan de incremento de cobertura del sistema de video vigilancia e cual incluye la proyección de Adquisión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</si>
  <si>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</si>
  <si>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</si>
  <si>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</si>
  <si>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</si>
  <si>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</si>
  <si>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OBJETIVO 4 - LINEA ESTRATÉGICA 4
Articulación e integración con las agencias y entidades externas para mejorar la respuesta distrital a la demanda de servicios de los ciudadanos</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</si>
  <si>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</si>
  <si>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</si>
  <si>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</si>
  <si>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</si>
  <si>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</si>
  <si>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</si>
  <si>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</si>
  <si>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Certificación del sistema NUSE</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</si>
  <si>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</si>
  <si>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OBJETIVO ESTRATÉGICO N° 5: Mejorar la gestión y la eficiencia organizacional, para el fortalecimiento de las capacidades de los organismos de vigilancia policial, funciones militares y otras de apoyo a la seguridad, la convivencia y justicia de Bogotá.</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</si>
  <si>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</si>
  <si>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</si>
  <si>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</si>
  <si>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Plan de trabajo</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</si>
  <si>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</si>
  <si>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OBJETIVO 5 - LINEA ESTRATÉGICA 2
Mejoramiento de la gestión contractual y la capacidad de respuesta frente a las necesidades de dotación y de infraestructura de clientes internos y externos</t>
  </si>
  <si>
    <t xml:space="preserve">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</si>
  <si>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</si>
  <si>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Estudios previos</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</si>
  <si>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</si>
  <si>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</si>
  <si>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</si>
  <si>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Mesas de trabajo</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</si>
  <si>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</si>
  <si>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</si>
  <si>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</si>
  <si>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Transferencias documentales</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</si>
  <si>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</si>
  <si>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 xml:space="preserve">Realizar mesas de seguimiento mensuales al interior de la Dirección de Operaciones, para revisar el avance en los procesos de contratación y de novedades contractuales radicados a la dependencia. </t>
  </si>
  <si>
    <t>Número de mesas de seguimiento a procesos contractuales</t>
  </si>
  <si>
    <t>Al corte del segundo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6 mesas de seguimiento a trámites en el primer semestre de la vigencia 2025</t>
  </si>
  <si>
    <t>Realizar un reporte mensual a los Supervisores de los contratos de unidad ejecutara No. 2 con la información de los contratos que requieren liquidación y/o cierre de expediente.</t>
  </si>
  <si>
    <t>Número de reportes  de seguimiento a la liquidación de contratos</t>
  </si>
  <si>
    <t>Reporte mensual</t>
  </si>
  <si>
    <t>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areas realicen los procedimientos correspondientes.</t>
  </si>
  <si>
    <t xml:space="preserve">Realizar reporte mensual a las dependencias informando el avance en la radicación de los procesos de contratación, para el cumplimiento del Plan Anual de Adquisiciones. </t>
  </si>
  <si>
    <t xml:space="preserve">Número de reportes de seguimiento a radicación de procesos contractuales </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</si>
  <si>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</si>
  <si>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</si>
  <si>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</si>
  <si>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</si>
  <si>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Al corte del segundo trimestre se llevo a cabo una mesa de retroalimentación con las áreas responsables de la solicitud de contratación conforme lo descrito en el PAA, para instar y validar el avance de la radicación de cada una de las lineas programadas a corte del mes de junio a la unidad ejecutora 2.</t>
  </si>
  <si>
    <t>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</si>
  <si>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</si>
  <si>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Contratos verificados</t>
  </si>
  <si>
    <t xml:space="preserve">
50%</t>
  </si>
  <si>
    <t>Durante el II trimestre se realizó la  vcerificación de (49) contratos del total de (97) contratos en ejecución en la Dirección de Bienes, Cumpliendo así con la meta del 50% de contratos verificados.</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</si>
  <si>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</si>
  <si>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</si>
  <si>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</si>
  <si>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Durante el segundo trimestre se realizó una socialización frente al diligenciamiento del formato Requerimiento solicitud bienes y serviciosgestionados por la Subsecretaría de Inversiones y Fortalecimiento de Capacidades Operativas F-GCT-1153 a los clientes internos y externos con lo quie se tiene un acumulado de dos socializaciones para el periodo dando un cumplimineto del 100% de lo programado para la vigencia.</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</si>
  <si>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</si>
  <si>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</si>
  <si>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Jornadas de capacitación</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</si>
  <si>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caracteristicas  al momento de la estructuración de los procesos.</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</si>
  <si>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</si>
  <si>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</si>
  <si>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</si>
  <si>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Documento de criterios de eligibilidad</t>
  </si>
  <si>
    <t>Oficina Asesora de Planeación</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</si>
  <si>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</si>
  <si>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</si>
  <si>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ESTRATÉGICO N° 6- LINEA ESTRATÉGICA 1. Desarrollo e implementación del rediseño de la estructura organizacional para optimizar la planeación de recursos, procesos, talento humano, tecnología y relación con el ciudadano, bajo un modelo de gestión basado en capacidades</t>
  </si>
  <si>
    <t>SIN META PARA 2025</t>
  </si>
  <si>
    <t>SIN ACTIVIDADES</t>
  </si>
  <si>
    <t>N/A</t>
  </si>
  <si>
    <t>NO PROGRAMADA PARA EL 2025</t>
  </si>
  <si>
    <t>Se recomienda revisar a la luz de las actividades que actualmente se desarrollan relacionadas con el rediseño, que se establezcan las dependencias responsables y se solicite el registro dentro del PEI y del POA de las actividades y metas que correspondan</t>
  </si>
  <si>
    <t>NO APLICA</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</si>
  <si>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</si>
  <si>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Realizar semestre vencido la publicación del informe de austeridad en el gasto público </t>
  </si>
  <si>
    <t>Número de informes publicados</t>
  </si>
  <si>
    <t>Informe publicado</t>
  </si>
  <si>
    <t>Subsecretaría de Gestión Institucional</t>
  </si>
  <si>
    <t>98.86%</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</si>
  <si>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</si>
  <si>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</si>
  <si>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</si>
  <si>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Seguimientos realizados</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</si>
  <si>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</si>
  <si>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Realizar Mesas Técnicas de seguimiento al Plan Anual de Adquisiciones y Ejecución de Proyectos, con el objetivo de generar puntos de control y articular a las dependencias.</t>
  </si>
  <si>
    <t>Número de mesas técnicas de seguimiento al PAA realizadas</t>
  </si>
  <si>
    <t>Actas de reunión</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</si>
  <si>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</si>
  <si>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 xml:space="preserve">Hacer interoperables los  sistemas de información para la gestión contractual, financiera, documental y del talento humano en la Entidad, realizando la respectiva transferencia del conocimiento. </t>
  </si>
  <si>
    <t>Numero de sistemas de información interoperables</t>
  </si>
  <si>
    <t>Sistemas de información interoperables</t>
  </si>
  <si>
    <t>Gestionar los requerimientos tecnológicos recibidos de las dependencias a través de mesa de servicio de TI, conforme al procedimiento definido para esto.</t>
  </si>
  <si>
    <t>Porcentaje de requerimientos  tecnologicos  gestionados a través de la mesa de servicio de TI</t>
  </si>
  <si>
    <t>Requerimientos tecnológicos</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</si>
  <si>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</si>
  <si>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 xml:space="preserve">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</si>
  <si>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</si>
  <si>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Disponibilidad de soluciones tecnológicas</t>
  </si>
  <si>
    <t xml:space="preserve">Para el segundo trimestre del 2025, la disponibilidad de las 16 soluciones tecnologicas de la Entidad a cargo de la DTSI  fue de 98,56 % resultado promedio de la mismas, información consolidada a partir  de los datos generados por la herramienta de monitoreo  System Operations Manager. Promedio que se calcula  manualmente. </t>
  </si>
  <si>
    <t>Ejecutar las actividades  definidas el Plan Estratégico de Tecnologías de Información - PETI, de acuerdo con lo programado.</t>
  </si>
  <si>
    <t>Porcentaje de ejecución del PETI</t>
  </si>
  <si>
    <t>Avance del PETI</t>
  </si>
  <si>
    <t>Para el segundo trimestre del 2025,  se ejecutaron las actividades definidas en el cronograma de seguimiento al Plan Estrategico de Tecnologias de la Información para los meses de abril, mayo y junio del 2025 cumpliendo al 100%.
Finalmente, de acuerdo a lo programado en el PETI, en el primer semestre del 2025, se han cumplido con las actividades definidas al 100%</t>
  </si>
  <si>
    <t>Ejecutar las actividades  definidas en el Plan de Seguridad y Privacidad de la Información , de acuerdo con lo programado</t>
  </si>
  <si>
    <t>Número de actividades ejecutadas</t>
  </si>
  <si>
    <t>Avance del Plan de seguridad y privacidad de la información</t>
  </si>
  <si>
    <t>De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junio del 2025, es  del 24 %, debido a que en el primer trimestre del 2025, no se programaron actividades.</t>
  </si>
  <si>
    <t>Ejecutar las  actividades  definidas en el Plan de Tratamiento de Riesgos de Seguridad de la Información), de acuerdo con lo programado</t>
  </si>
  <si>
    <t>Avance en el plan de tratamiento de riesgos</t>
  </si>
  <si>
    <t>De acuerdo a lo definido en la actividad del Plan de Acción (POA),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</si>
  <si>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 xml:space="preserve">Realizar capacitaciones a contratistas y supervisores sobre cargue de documentos en el SECOP II y supervisión e interventoría. </t>
  </si>
  <si>
    <t>Numero de capacitaciones realizadas</t>
  </si>
  <si>
    <t>Capacitaciones</t>
  </si>
  <si>
    <t>En el segundo trimestre se programo la capacitacion a los supervisores el 26 de junio sobre uso de la heramienta secop y registro lineamiento de pagos  , cumpliendo con el 100% de la actividad para el periodo progrmado y obteniendo un total acumulado de 2 capacitaciones  al corte del segundo trimestre</t>
  </si>
  <si>
    <t xml:space="preserve">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</si>
  <si>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</si>
  <si>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 xml:space="preserve">Comunicaciones </t>
  </si>
  <si>
    <t>En el trimestre se emitio comunicacion a los directivos , supervisiores reordado la aplicacion del manual de contratacion, manual de supervision y la guia de cargue secop cumplimiendo hasta la fecha con el 100% de la actividad  en el semestre de acuerdo con la programacion</t>
  </si>
  <si>
    <t>Capacitacion sobre lineamiento en la política de daño antijurídico.</t>
  </si>
  <si>
    <t xml:space="preserve">Número de capacitaciones en lineamientos de daño antijurídico </t>
  </si>
  <si>
    <t>En el trimestre se brindo la capacitacion de daño antijuridico  en la suscirpcion de  contratos de prestacion de servicios  dirigda a funcionarios, en su calidad de supervisores, de acuerdo con la programacion semestral cumpliendo con 100% de la actividad para el  periodo</t>
  </si>
  <si>
    <t>Responder  oportunamente las acciones judiciales y extrajudiciales  notificadas en la Secretaría Distrital de Seguridad, Convivencia y Justicia</t>
  </si>
  <si>
    <t xml:space="preserve">Porcentaje de cumplimiento en la respuesta a acciones judiciales y extrajudiciales </t>
  </si>
  <si>
    <t>Respuestas atendidas de acciones judiciales</t>
  </si>
  <si>
    <t xml:space="preserve">En el segundo trimestre  se recibieron un total de 12 demandas, de las cuales  4 fueron contestada por cumplirse el termino, y las 8 restantes se encuentran en termino para el proximo periodo.  De otra parte, sobre las 3 acciones prejudicales  recibidas, las 3 fueron contestadas, cumpliendose el 100%, </t>
  </si>
  <si>
    <t>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</si>
  <si>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</si>
  <si>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Resoluciones</t>
  </si>
  <si>
    <t>En el segundo trimestre se expidieron  9 resoluciones de las 10 resoluciones programadas para el periodo , cumpliendo con el 90% debido al volumen del expediente restante</t>
  </si>
  <si>
    <t xml:space="preserve"> Impulsar oportunamente los procesos disciplinarios en etapa de juzgamiento</t>
  </si>
  <si>
    <t>Porcentaje de procesos disciplinarios impulsados</t>
  </si>
  <si>
    <t>Actuaciones administrativas</t>
  </si>
  <si>
    <t xml:space="preserve">Durante el segundo trimestre se impulsaron 16 procesos radicados en la direccion juridica y contractual, sobre los cuales se realizaron actuaciones en los 16, consistentenes en 23 autos de tramites y  1 fallo </t>
  </si>
  <si>
    <t xml:space="preserve"> Continuar con las capacitaciones de orientación a las áreas de la SDCJ en el trámite de radicación de cuentas y tramites presupuestales conforme a los procedimientos establecidos.</t>
  </si>
  <si>
    <t>Capaciones realizadas</t>
  </si>
  <si>
    <t>Teniendo en cuenta que la actividad no tiene programación para el primer trimestre, no se requiere avance cuantitativo</t>
  </si>
  <si>
    <t xml:space="preserve"> Alertamiento a las áreas a través del seguimiento a la ejecución presupuestal del rubro de funcionamiento, servicios personales y bienes y servicios.</t>
  </si>
  <si>
    <t xml:space="preserve">Número de alertas semanales sobre el seguimiento a ejecución presupuestal </t>
  </si>
  <si>
    <t>La Direccion Financiera durante el primer trimestre realizó 12 seguimientos a través de correo electronico dirigido a las areas con la información presupuestal para que desde las dependencias se realice el control y toma de decisiones de acuerdo a esta informacion correspondiente a la vigencia y reserva presupuestal.</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</si>
  <si>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</si>
  <si>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1. Implementar el plan de trabajo para la construcción de planes de gerencia de los proyectos de inversión.</t>
  </si>
  <si>
    <t xml:space="preserve"> 
Número de planes de gerencia implementados </t>
  </si>
  <si>
    <t>Proyectos con metodologia aplicada</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</si>
  <si>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</si>
  <si>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2. Diseñar e implementar un tablero de control integral para la OAP</t>
  </si>
  <si>
    <t>Número de tableros de control elaborados e implementados</t>
  </si>
  <si>
    <t xml:space="preserve">Tablero de control imlementado </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</si>
  <si>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</si>
  <si>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3. Realizar el envío del 100% de los reportes solicitados, sobre los productos de la SDSCJ en los Planes de Acción respecto a las Políticas Públicas Distritales.</t>
  </si>
  <si>
    <t>Porcentaje de envío trimestral de reportes solicitados</t>
  </si>
  <si>
    <t xml:space="preserve">Reportes Enviados </t>
  </si>
  <si>
    <r>
      <rPr>
        <b/>
        <sz val="11"/>
        <color rgb="FF000000"/>
        <rFont val="Arial"/>
        <family val="2"/>
      </rPr>
      <t>4. 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</si>
  <si>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</si>
  <si>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Reportes</t>
  </si>
  <si>
    <t>5. Consolidar trimestralmente el reporte del PISCCJ</t>
  </si>
  <si>
    <t>Número de reportes consolidados</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</si>
  <si>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</si>
  <si>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6. Completar la actualización del 100 %  de los documentos del SGC.</t>
  </si>
  <si>
    <t xml:space="preserve">Numero de documentos actualizados del Mapa de Proceoso </t>
  </si>
  <si>
    <t xml:space="preserve">Documentos Intervenidos </t>
  </si>
  <si>
    <t xml:space="preserve">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</si>
  <si>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7.Ejecutar cronograma plan de sostenibilidad MIPG</t>
  </si>
  <si>
    <t xml:space="preserve">
Porcentaje de avance en el cronograma del Plan</t>
  </si>
  <si>
    <t xml:space="preserve">
Cronograma ejecutado</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</si>
  <si>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desarrollo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llevo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pagina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modulo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</si>
  <si>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8. Implementar el plan de continuidad del negocio  en la SDSCJ</t>
  </si>
  <si>
    <t>Porcentaje de avance en la implementación en plan de continuidad en la entidad</t>
  </si>
  <si>
    <t>Plan de continuidad en implementación</t>
  </si>
  <si>
    <t>Al corte del segundo trimestre se cumplieron actividades orientadas a documentar el proceso, análisis y resultados de los reportes del BIA así :
1. Se actualizó la metodología con el proceso y cronología de ejecución del análisis de impacto BIA.Metodologia de gestión del BIA V0_3.docx
2. Se actualizó la herramienta Plantilla del BIA para ingreso de los datos.Plantilla-BIA-SCJ v1_3.xlsx
3. Se generó la base de datos del BIA con la información recopilada del análisis de impacto.Base de Datos - BIA V2_0.xlsx
4. Se generó el modelo de informe base sobre el análisis de datos del BIA.BIA SDSCJ Reportes 2024 V2.pdf</t>
  </si>
  <si>
    <t>9. Monitorear trimestralmente el plan de ejecución anual del PTEP</t>
  </si>
  <si>
    <t xml:space="preserve">Numero de seguimientos realizados </t>
  </si>
  <si>
    <t>Durante le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</si>
  <si>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12. Ejecutar Plan de trabajo para Optimizar la administración del Sistema del Cuidado y Servicios Sociales. PSCSS</t>
  </si>
  <si>
    <t xml:space="preserve">Porcentaje de cumplimiento de actividades del plan </t>
  </si>
  <si>
    <t xml:space="preserve">Plan </t>
  </si>
  <si>
    <t>"La ejecución de este periodo está conforme a las actividades programadas así:
_Realizar seguimiento a conceptos de localización y desarrollo y reportes PSCSS (5%)
_Programar jornada de sensibilización PSCSS (15%)
_Incorporar el PSCSS a normograma MIPG (5%)"</t>
  </si>
  <si>
    <t>1. Ejecutar el Plan Anual de Auditoría aprobado para la vigencia en términos de oportunidad y calidad, fortaleciendo así el Sistema de Control Interno de la entidad.</t>
  </si>
  <si>
    <t>Porcentaje del cumplimiento del 
Plan Anual de Auditoria</t>
  </si>
  <si>
    <t>Avance al Plan Anual de Auditroria</t>
  </si>
  <si>
    <t>Oficina de Control Interno</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</si>
  <si>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</si>
  <si>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1. Realizar tres capacitaciones en temas que permitan  prevenir las conductas con incidencia disciplinaria.</t>
  </si>
  <si>
    <t>Número de capacitaciones realizadas en temas que permitan prevenir las conductas con incidencia disciplinaria.</t>
  </si>
  <si>
    <t>Oficina de Control Disciplinario Interno</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</si>
  <si>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</si>
  <si>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 xml:space="preserve">
2. Impulsar  los procesos disciplinarios que se encuentren activos en la OCDI.</t>
  </si>
  <si>
    <t xml:space="preserve">
Porcentaje Procesos disciplinarios impulsados que se encuentren activos.</t>
  </si>
  <si>
    <t>Procesos disciplinarios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</si>
  <si>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</si>
  <si>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 xml:space="preserve">3. Realizar y difundir tres piezas comunicativas de sensibilización de conductas con incidencia disciplinaria. </t>
  </si>
  <si>
    <t>Número de piezas comunicativas de sensibilización de conductas con incidencia disciplinaria difundidas</t>
  </si>
  <si>
    <t>piezas comunicativas</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</si>
  <si>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</si>
  <si>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OBJETIVO 6 - LINEA ESTRATÉGICA 4
 Fortalecimiento de las competencias del talento humano para el logro de los objetivos institucionales, afianzando el sentido de pertenencia, la gestión del cambio y la mejora en la prestación de los servicios de la entidad</t>
  </si>
  <si>
    <t>1. Ejecutar y hacer segimiento  al Plan Estratégico de Talento Humano.</t>
  </si>
  <si>
    <t>Porcentaje de cumplimiento del Plan Estratégico del Talento humano</t>
  </si>
  <si>
    <t>Plan cumplido</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</si>
  <si>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</si>
  <si>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2. Realizar reportes de seguimiento de las actividades orientadas al cumplimiento de las políticas distritales transversales a la Dirección de Gestión Humana.</t>
  </si>
  <si>
    <t>Numero de reportes de seguimiento</t>
  </si>
  <si>
    <t>Reportes de seguimiento realizados</t>
  </si>
  <si>
    <t>Se realiza el seguindo seguimiento al PROGRAMA DE TRANSPARENCIA Y ÉTICA PÚBLICA - EJECUCIÓN ANUAL PTEP 2025</t>
  </si>
  <si>
    <t xml:space="preserve">3. Realizar la ejecución y seguimiento al Plan Institucional de Capacitación, basado en las necesidades identificadas en cada una de las áreas
</t>
  </si>
  <si>
    <t xml:space="preserve">Porcentaje de cumplimiento del Plan Institucional de Capacitación </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</si>
  <si>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</si>
  <si>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4. Ejecutar y hacer seguimiento al Plan Anual de Vacantes</t>
  </si>
  <si>
    <t xml:space="preserve">Porcentaje de avance en el cumplimiento del Plan Anual de Vacantes </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</si>
  <si>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</si>
  <si>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5.Ejecutar y hacer seguimiento al Plan de Previsión de necesidades
​</t>
  </si>
  <si>
    <t>Porcentaje de avance en el cumplimiento del Plan de Previsión de necesidades</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</si>
  <si>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</si>
  <si>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 xml:space="preserve">6. Ejecutar y hacer seguimiento del Plan de Bienestar e Incentivos Institucionales </t>
  </si>
  <si>
    <t>Porcentaje de avance en el cumplimiento del Plan de Bienestar e Incentivos Institucionales</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</si>
  <si>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</si>
  <si>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7. Ejecutar y hacer seguimiento al Plan de Trabajo Anual en Seguridad y Salud en el Trabajo</t>
  </si>
  <si>
    <t>Porcentaje de avance en el cumplimiento del Plan de Trabajo Anual en Seguridad y Salud en el Trabajo</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</si>
  <si>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</si>
  <si>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1. Actualizar, publicar y socializar los lineamientos archivísticos anuales.</t>
  </si>
  <si>
    <t>Numero de publicaciones de lineamientos archivisticos realizados</t>
  </si>
  <si>
    <t>Publicación realizada</t>
  </si>
  <si>
    <t xml:space="preserve">-   </t>
  </si>
  <si>
    <t xml:space="preserve"> -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</si>
  <si>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</si>
  <si>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2. Realizar el seguimiento a la actualización de los instrumentos archivísticos de la SCJ</t>
  </si>
  <si>
    <t>Número de seguimientos realizados a los intrumentos archivísticos de la SCJ</t>
  </si>
  <si>
    <t>Matriz de seguimiento</t>
  </si>
  <si>
    <t>Se realiza seguimiento a la actualización de los instrumentos archivisticos a través del cumplimiento al desarrollo de las actividades planteadas en el Plan de trabajo de la vigencia 2025</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</si>
  <si>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</si>
  <si>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</si>
  <si>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</si>
  <si>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Guia</t>
  </si>
  <si>
    <t>Oficinas Despacho</t>
  </si>
  <si>
    <t> </t>
  </si>
  <si>
    <t>Durante el trimestre se diseñó y publico la Guía de Compras Públicas Sostenibles (CPS), con la normativa ambiental vigente y con la incorporación de fichas contractuales en base al diagnóstico por tipología de contrato, dando cumplimiento a la actividad. </t>
  </si>
  <si>
    <t>11. Realizar el reporte de los requerimientos formulados por los entes de control, en cumplimiento de la normatividad ambiental vigente.</t>
  </si>
  <si>
    <t>Número de reportes de requerimientos realizados</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</si>
  <si>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
Como dificultad para el cumplimiento, se identificó que algunas actividades programadas 2025 requieren un ajuste en su planificación, ya que su ejecución está condicionada por tiempos de entrega correspondientes al trimestre anterior.
Como medida correctiva, se ajustará el cronograma de actividades para sincronizar los tiempos de ejecución con los plazos establecidos, garantizando que las acciones programadas en cada trimestre puedan ser desarrolladas y finalizadas dentro del mismo periodo.</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</si>
  <si>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</si>
  <si>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1. Diseñar e implementar cinco (5) campañas estratégicas de comunicación externa.</t>
  </si>
  <si>
    <t>Número de campañas de comunicación externa implementadas en la vigencia</t>
  </si>
  <si>
    <t>Campañas de comunicación externa</t>
  </si>
  <si>
    <t>Oficina Asesora de Comunicaciones</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</si>
  <si>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</si>
  <si>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2. Diseñar e implementar cuatro (4) campañas estrategicas de comunicación interna.</t>
  </si>
  <si>
    <t>Número de campañas de comunicación interna implementadas en la vigencia</t>
  </si>
  <si>
    <t>Campañas de comunicación interna</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</si>
  <si>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</si>
  <si>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3. Aumentar el 32% del total de seguidores en las redes sociales de la entidad frente a la vigencia anterior</t>
  </si>
  <si>
    <t>Porcentaje de incremento en el número de seguidores de redes sociales frente al año anterior</t>
  </si>
  <si>
    <t>Resultado</t>
  </si>
  <si>
    <t>Seguidores en redes sociales</t>
  </si>
  <si>
    <t>La Oficina Asesora de Comunicaciones logró cumplir satisfactoriamente con la meta del segundo  trimestre de 2025, correspondiente a un aumento del 16,% en el total de seguidores en las redes sociales de la entidad. 
A 31 de diciembre de 2024, se registraban 348.382 seguidores, y al corte del 30 de junio de 2025, la cifra ascendió a 500.950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</si>
  <si>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4. Entregar el 95% de los productos de comunicación internos y externos, solicitados a la OAC, a través del formato 571.</t>
  </si>
  <si>
    <t>Porcentaje de productos de comunicación entregados y solicitados mediante formato 571</t>
  </si>
  <si>
    <t>Productos entregados</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</si>
  <si>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</si>
  <si>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Etiquetas de fila</t>
  </si>
  <si>
    <t>Cuenta de LINEA ESTRATÉGICA</t>
  </si>
  <si>
    <t>OBJETIVO 2 - LINEA ESTATÉGICA 1</t>
  </si>
  <si>
    <t>OBJETIVO 2 - LINEA ESTATÉGICA 5</t>
  </si>
  <si>
    <t xml:space="preserve">OBJETIVO 3 - LINEA ESTATÉGICA </t>
  </si>
  <si>
    <t>OBJETIVO 3 - LINEA ESTATÉGICA 1</t>
  </si>
  <si>
    <t>OBJETIVO 3 - LINEA ESTATÉGICA 2</t>
  </si>
  <si>
    <t>OBJETIVO 3 - LINEA ESTATÉGICA 3</t>
  </si>
  <si>
    <t>OBJETIVO 4 - LINEA ESTRATÉGICA 1</t>
  </si>
  <si>
    <t>OBJETIVO 4 - LINEA ESTRATÉGICA 2</t>
  </si>
  <si>
    <t>OBJETIVO 4 - LINEA ESTRATÉGICA 3</t>
  </si>
  <si>
    <t>OBJETIVO 4 - LINEA ESTRATÉGICA 4</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</si>
  <si>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</si>
  <si>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</si>
  <si>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</si>
  <si>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</si>
  <si>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</si>
  <si>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</si>
  <si>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5</t>
  </si>
  <si>
    <t>OBJETIVO 6 - LINEA ESTRATÉGICA 6</t>
  </si>
  <si>
    <t>Total general</t>
  </si>
  <si>
    <t>OBJETIVO 1 - LINEA ESTRATÉGICA 1</t>
  </si>
  <si>
    <t>OBJETIVO 1 - LINEA ESTRATÉGICA 2</t>
  </si>
  <si>
    <t>OBJETIVO 1 - LINEA ESTRATÉGICA 3</t>
  </si>
  <si>
    <t>OBJETIVO 2 - LINEA ESTATÉGICA 2</t>
  </si>
  <si>
    <t>OBJETIVO 2 - LINEA ESTATÉGICA 3</t>
  </si>
  <si>
    <t>OBJETIVO 2 - LINEA ESTATÉGICA 4</t>
  </si>
  <si>
    <t>OBJETIVO 4 - LINEA ESTRATÉGICA 5</t>
  </si>
  <si>
    <t>OBJETIVO 5 - LINEA ESTRATÉGICA 4</t>
  </si>
  <si>
    <t>OBJETIVO 6- LINEA ESTRATÉGICA 1.</t>
  </si>
  <si>
    <t>DESCRIPCIÓN DE LA LÍNEA</t>
  </si>
  <si>
    <t>PONDERACIÓN AJUSTADA SEGÚN ACTIVIDADES PROGRAMADAS PARA EL TRIMESTRE</t>
  </si>
  <si>
    <t xml:space="preserve">SUMATORIA CUMPLIMIENTO PONDERADO </t>
  </si>
  <si>
    <t>RESPONSABLE</t>
  </si>
  <si>
    <t xml:space="preserve">Diseño e implementación de intervenciones formativas mediante el uso de metodologías diferenciales y herramientas innovadoras que contribuyan a la transformación de comportamientos contrarios a la convivencia.  </t>
  </si>
  <si>
    <t>SUBSECRETARÍA DE SEGURIDAD</t>
  </si>
  <si>
    <t>Ampliación de la cobertura y la sostenibilidad para la orientación en gestión de medidas correctivas mediante la implementación del portafolio de servicios a la ciudadanía</t>
  </si>
  <si>
    <t>Desarrollo de alianzas estratégicas entre actores institucionales y comunitarios para el fortalecimiento de liderazgos sociales y orientación técnica para la sostenibilidad de iniciativas de convivencia</t>
  </si>
  <si>
    <t>Elaboración de herramientas de análisis de información y documentos estratégicos que contribuyen a la toma de decisión agiles y oportunas en los procesos misionales bajo una lógica de comprensión integral de territorio</t>
  </si>
  <si>
    <t>OFICINA DE ANÁLISIS DE INFORMACIÓN</t>
  </si>
  <si>
    <t>Diseño, despliegue e implementación de un modelo de intervención territorial para la transformación de entornos problemáticos.</t>
  </si>
  <si>
    <t>Fortalecimiento de la gestión comunitaria de la Seguridad y la Convivencia, con el fin de generar espacios donde los ciudadanos colaboren en la identificación de problemas y en la implementación de estrategias</t>
  </si>
  <si>
    <t>Desarrollo de un plan integral de mejoramiento de competencias para Gestores de Convivencia y estandarización de procedimientos, como elementos clave para optimizar la gestión de la convivencia y la seguridad en las comunidades.</t>
  </si>
  <si>
    <t>Construcción de un modelo de gobernanza de la seguridad en Bogotá Región que optimice recursos y capacidades para el abordaje conjunto de fenómenos asociados a la seguridad y la convivencia.</t>
  </si>
  <si>
    <t>SUB. SEGURIDAD/ SUB. INVERSIONES</t>
  </si>
  <si>
    <t>Implementación del modelo de gestión carcelaria restaurativo para la Cárcel Distrital, el Centro Especial de Reclusión y Casa Libertad</t>
  </si>
  <si>
    <t>SUBSECRETARÍA DE ACCESO A LA JUSTICIA</t>
  </si>
  <si>
    <t>Mejoramiento de la gestión contractual y la capacidad de respuesta frente a las necesidades de dotación y de infraestructura de clientes internos y externos</t>
  </si>
  <si>
    <t>SUBSECRETARÍA DE INVERSIONES Y FORTALECIMIENTO</t>
  </si>
  <si>
    <t>Traslado de las capacidades de las Comisarías de Familia que permitan activar la ruta de atención integral en casos de violencia en el contexto familiar</t>
  </si>
  <si>
    <t>Incorporación de técnicas de analítica de datos, con estándares de ciberseguridad y seguridad de la información por medio del diseño de modelos descriptivos</t>
  </si>
  <si>
    <t>OFICINA CENTRO C4</t>
  </si>
  <si>
    <t>Evolución integral del modelo operacional y de los procesos estratégicos y de apoyo del C4</t>
  </si>
  <si>
    <t>Descentralización de la operación del sistema C4</t>
  </si>
  <si>
    <t>Articulación e integración con las agencias y entidades externas para mejorar la respuesta distrital a la demanda de servicios de los ciudadanos</t>
  </si>
  <si>
    <t>Avance en el cumplimiento de estándares y buenas prácticas de gestión de incidentes para alcanzar un nivel superior y continuar siendo referente regional</t>
  </si>
  <si>
    <t xml:space="preserve"> Implementación y optimización de herramientas tecnológicas para la gestión administrativa y el aprovechamiento del ciclo de vida útil de los bienes de la secretaría dispuestos para la operación de l</t>
  </si>
  <si>
    <t>Fortalecimiento de los procesos y los procedimientos para la definición de requisitos de inversión en capacidades de los organismos de seguridad de la ciudad</t>
  </si>
  <si>
    <t xml:space="preserve">Estructuración e implementación de mecanismos para la articulación de los Fondos de Desarrollo Local que permitan la optimización de recursos presupuestales y el fortalecimiento de capacidades en función de la Convivencia, Seguridad y justicia. </t>
  </si>
  <si>
    <t>OFICINA ASESORA DE PLANEACIÓN</t>
  </si>
  <si>
    <t xml:space="preserve"> Desarrollo e implementación del rediseño de la estructura organizacional para optimizar la planeación de recursos, procesos, talento humano, tecnología y relación con el ciudadano, bajo un modelo de gestión basado en capacidades</t>
  </si>
  <si>
    <t>SIN ACTIVIADES EN 2025</t>
  </si>
  <si>
    <t>SIN RESPONSABLE ASGINADO</t>
  </si>
  <si>
    <t>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</si>
  <si>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</si>
  <si>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 Transformación organizacional inteligente y adaptativa, mediante la gestión del conocimiento y la innovación, optimizando procesos con la adopción de prácticas de agilidad organizacional y del MIPG </t>
  </si>
  <si>
    <t>OFICINA ASESORA DE PLANEACIÓN/OCI/OCDI</t>
  </si>
  <si>
    <t xml:space="preserve"> Fortalecimiento de las competencias del talento humano para el logro de los objetivos institucionales, afianzando el sentido de pertenencia, la gestión del cambio y la mejora en la prestación de los servicios de la entidad</t>
  </si>
  <si>
    <t>Contribución a la conservación del medio ambiente y la mitigación del cambio climático mediante la planeación, prevención, intervención y articulación interinstitucional</t>
  </si>
  <si>
    <t>Consolidación de la comunicación interna y externa como herramienta clave para posicionar los servicios y programas de la SDSCJ, implementando estrategias para el posicionamiento institucional y  y fortalecimiento de la imagen corporativa</t>
  </si>
  <si>
    <t>OFICINA ASESORA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</si>
</sst>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 #,##0.00_-;\-&quot;$&quot;\ * #,##0.00_-;_-&quot;$&quot;\ * &quot;-&quot;??_-;_-@_-"/>
    <numFmt numFmtId="165" formatCode="#,##0_ ;\-#,##0\ "/>
    <numFmt numFmtId="166" formatCode="0.000%"/>
  </numFmts>
  <fonts count="30">
    <font>
      <sz val="11"/>
      <color theme="1"/>
      <name val="Calibri"/>
      <family val="2"/>
      <scheme val="minor"/>
    </font>
    <font>
      <sz val="11"/>
      <color theme="1"/>
      <name val="Arial"/>
      <family val="2"/>
    </font>
    <font>
      <sz val="10"/>
      <name val="Arial"/>
      <family val="2"/>
    </font>
    <font>
      <sz val="11"/>
      <color theme="1"/>
      <name val="Calibri"/>
      <family val="2"/>
      <scheme val="minor"/>
    </font>
    <font>
      <sz val="11"/>
      <name val="Arial"/>
      <family val="2"/>
    </font>
    <font>
      <b/>
      <sz val="12"/>
      <name val="Arial"/>
      <family val="2"/>
    </font>
    <font>
      <b/>
      <sz val="14"/>
      <color theme="1"/>
      <name val="Arial"/>
      <family val="2"/>
    </font>
    <font>
      <b/>
      <sz val="18"/>
      <color theme="1"/>
      <name val="Arial"/>
      <family val="2"/>
    </font>
    <font>
      <b/>
      <sz val="18"/>
      <color theme="0"/>
      <name val="Arial"/>
      <family val="2"/>
    </font>
    <font>
      <sz val="12"/>
      <color theme="1"/>
      <name val="Arial"/>
      <family val="2"/>
    </font>
    <font>
      <b/>
      <sz val="11"/>
      <color rgb="FF000000"/>
      <name val="Arial"/>
      <family val="2"/>
    </font>
    <font>
      <b/>
      <sz val="11"/>
      <color rgb="FFFF0000"/>
      <name val="Arial"/>
      <family val="2"/>
    </font>
    <font>
      <sz val="11"/>
      <color rgb="FF000000"/>
      <name val="Arial"/>
      <family val="2"/>
    </font>
    <font>
      <b/>
      <sz val="11"/>
      <name val="Arial"/>
      <family val="2"/>
    </font>
    <font>
      <b/>
      <sz val="9"/>
      <color indexed="81"/>
      <name val="Tahoma"/>
      <family val="2"/>
    </font>
    <font>
      <sz val="9"/>
      <color indexed="81"/>
      <name val="Tahoma"/>
      <family val="2"/>
    </font>
    <font>
      <b/>
      <sz val="11"/>
      <color theme="1"/>
      <name val="Arial"/>
      <family val="2"/>
    </font>
    <font>
      <sz val="11"/>
      <color indexed="8"/>
      <name val="Arial"/>
      <family val="2"/>
    </font>
    <font>
      <sz val="10"/>
      <color theme="1"/>
      <name val="Calibri"/>
      <family val="2"/>
      <scheme val="minor"/>
    </font>
    <font>
      <b/>
      <sz val="10"/>
      <color theme="1"/>
      <name val="Calibri"/>
      <family val="2"/>
      <scheme val="minor"/>
    </font>
    <font>
      <b/>
      <sz val="12"/>
      <color theme="1"/>
      <name val="Arial"/>
      <family val="2"/>
    </font>
    <font>
      <sz val="11"/>
      <color rgb="FF242424"/>
      <name val="Aptos Narrow"/>
      <family val="2"/>
    </font>
    <font>
      <sz val="11"/>
      <color theme="1"/>
      <name val="Arial"/>
    </font>
    <font>
      <sz val="18"/>
      <color theme="1"/>
      <name val="Arial"/>
    </font>
    <font>
      <b/>
      <sz val="12"/>
      <color theme="1"/>
      <name val="Arial"/>
    </font>
    <font>
      <sz val="11"/>
      <color rgb="FF000000"/>
      <name val="Arial"/>
    </font>
    <font>
      <sz val="11"/>
      <name val="Arial"/>
    </font>
    <font>
      <sz val="11"/>
      <color indexed="8"/>
      <name val="Arial"/>
    </font>
    <font>
      <sz val="11"/>
      <color rgb="FF242424"/>
      <name val="Arial"/>
    </font>
    <font>
      <b/>
      <sz val="11"/>
      <color rgb="FF000000"/>
      <name val="Arial"/>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CCFFFF"/>
      </patternFill>
    </fill>
    <fill>
      <patternFill patternType="solid">
        <fgColor theme="0"/>
        <bgColor rgb="FF000000"/>
      </patternFill>
    </fill>
    <fill>
      <patternFill patternType="solid">
        <fgColor theme="4" tint="0.39997558519241921"/>
        <bgColor indexed="64"/>
      </patternFill>
    </fill>
    <fill>
      <patternFill patternType="solid">
        <fgColor rgb="FFFF0000"/>
        <bgColor indexed="64"/>
      </patternFill>
    </fill>
    <fill>
      <patternFill patternType="solid">
        <fgColor theme="2" tint="-0.499984740745262"/>
        <bgColor indexed="64"/>
      </patternFill>
    </fill>
    <fill>
      <patternFill patternType="solid">
        <fgColor rgb="FF00B05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0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indexed="64"/>
      </top>
      <bottom/>
      <diagonal/>
    </border>
  </borders>
  <cellStyleXfs count="6">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cellStyleXfs>
  <cellXfs count="283">
    <xf numFmtId="0" fontId="0" fillId="0" borderId="0" xfId="0"/>
    <xf numFmtId="0" fontId="1" fillId="0" borderId="0" xfId="0" applyFont="1" applyProtection="1">
      <protection hidden="1"/>
    </xf>
    <xf numFmtId="0" fontId="7" fillId="0" borderId="4" xfId="0" applyFont="1" applyBorder="1"/>
    <xf numFmtId="0" fontId="1" fillId="0" borderId="0" xfId="0" applyFont="1"/>
    <xf numFmtId="0" fontId="7" fillId="0" borderId="0" xfId="0" applyFont="1"/>
    <xf numFmtId="0" fontId="7" fillId="0" borderId="0" xfId="0" applyFont="1" applyAlignment="1">
      <alignment horizontal="center" vertical="center"/>
    </xf>
    <xf numFmtId="0" fontId="7" fillId="0" borderId="5"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5" xfId="0" applyFont="1" applyBorder="1"/>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12" fillId="3" borderId="1" xfId="0" applyNumberFormat="1" applyFont="1" applyFill="1" applyBorder="1" applyAlignment="1">
      <alignment horizontal="center" vertical="center" wrapText="1"/>
    </xf>
    <xf numFmtId="9" fontId="7" fillId="0" borderId="0" xfId="2" applyFont="1" applyAlignment="1">
      <alignment horizontal="center" vertical="center"/>
    </xf>
    <xf numFmtId="9" fontId="7" fillId="0" borderId="5" xfId="2" applyFont="1" applyBorder="1" applyAlignment="1">
      <alignment horizontal="center" vertical="center"/>
    </xf>
    <xf numFmtId="9" fontId="6" fillId="2" borderId="1" xfId="2" applyFont="1" applyFill="1" applyBorder="1" applyAlignment="1">
      <alignment horizontal="center" vertical="center" wrapText="1"/>
    </xf>
    <xf numFmtId="0" fontId="12" fillId="0" borderId="1" xfId="0" applyFont="1" applyBorder="1" applyAlignment="1">
      <alignment horizont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12" fillId="3" borderId="1" xfId="0" applyFont="1" applyFill="1" applyBorder="1" applyAlignment="1">
      <alignment vertical="center" wrapText="1"/>
    </xf>
    <xf numFmtId="0" fontId="12"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3" borderId="1" xfId="0" applyFont="1" applyFill="1" applyBorder="1" applyAlignment="1" applyProtection="1">
      <alignment horizontal="center" vertical="center" wrapText="1"/>
      <protection locked="0"/>
    </xf>
    <xf numFmtId="0" fontId="1" fillId="0" borderId="0" xfId="0" applyFont="1" applyAlignment="1">
      <alignment vertical="center"/>
    </xf>
    <xf numFmtId="0" fontId="4" fillId="6" borderId="1" xfId="0" applyFont="1" applyFill="1" applyBorder="1" applyAlignment="1">
      <alignment horizontal="center" vertical="center" wrapText="1"/>
    </xf>
    <xf numFmtId="0" fontId="13" fillId="0" borderId="1" xfId="0" applyFont="1" applyBorder="1" applyAlignment="1">
      <alignment horizontal="center" vertical="center" wrapText="1" readingOrder="1"/>
    </xf>
    <xf numFmtId="0" fontId="4" fillId="3" borderId="1" xfId="0" applyFont="1" applyFill="1" applyBorder="1" applyAlignment="1">
      <alignment horizontal="center" wrapText="1"/>
    </xf>
    <xf numFmtId="0" fontId="13" fillId="3" borderId="1" xfId="0" applyFont="1" applyFill="1" applyBorder="1" applyAlignment="1">
      <alignment horizontal="center" vertical="center" wrapText="1" readingOrder="1"/>
    </xf>
    <xf numFmtId="9" fontId="10" fillId="3" borderId="1" xfId="2" applyFont="1" applyFill="1" applyBorder="1" applyAlignment="1">
      <alignment horizontal="center" vertical="center" wrapText="1"/>
    </xf>
    <xf numFmtId="0" fontId="12" fillId="0" borderId="1" xfId="0" applyFont="1" applyBorder="1" applyAlignment="1">
      <alignment horizontal="center" vertical="top" wrapText="1"/>
    </xf>
    <xf numFmtId="0" fontId="1" fillId="0" borderId="0" xfId="0" applyFont="1" applyAlignment="1">
      <alignment vertical="top"/>
    </xf>
    <xf numFmtId="9" fontId="4" fillId="7" borderId="1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165" fontId="4" fillId="3" borderId="1" xfId="5"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9" fontId="16" fillId="3" borderId="10" xfId="0" applyNumberFormat="1" applyFont="1" applyFill="1" applyBorder="1" applyAlignment="1">
      <alignment horizontal="center" vertical="center" wrapText="1"/>
    </xf>
    <xf numFmtId="9" fontId="1" fillId="0" borderId="7" xfId="2" applyFont="1" applyBorder="1" applyAlignment="1">
      <alignment horizontal="center" vertical="center"/>
    </xf>
    <xf numFmtId="0" fontId="1" fillId="0" borderId="0" xfId="0" applyFont="1" applyAlignment="1" applyProtection="1">
      <alignment horizontal="center"/>
      <protection hidden="1"/>
    </xf>
    <xf numFmtId="0" fontId="1" fillId="0" borderId="0" xfId="0" applyFont="1" applyAlignment="1">
      <alignment horizontal="center"/>
    </xf>
    <xf numFmtId="0" fontId="1" fillId="3" borderId="1" xfId="0" applyFont="1" applyFill="1" applyBorder="1" applyAlignment="1" applyProtection="1">
      <alignment horizontal="center" vertical="center" wrapText="1"/>
      <protection locked="0"/>
    </xf>
    <xf numFmtId="0" fontId="1" fillId="3" borderId="0" xfId="0" applyFont="1" applyFill="1"/>
    <xf numFmtId="0" fontId="12" fillId="3" borderId="1" xfId="0" applyFont="1" applyFill="1" applyBorder="1" applyAlignment="1">
      <alignment horizontal="center" wrapText="1"/>
    </xf>
    <xf numFmtId="9" fontId="1" fillId="3" borderId="1" xfId="2" applyFont="1" applyFill="1" applyBorder="1" applyAlignment="1">
      <alignment horizontal="center" vertical="center"/>
    </xf>
    <xf numFmtId="0" fontId="4"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9" fontId="12" fillId="3" borderId="1" xfId="2" applyFont="1" applyFill="1" applyBorder="1" applyAlignment="1">
      <alignment horizontal="center" vertical="center" wrapText="1"/>
    </xf>
    <xf numFmtId="0" fontId="12" fillId="0" borderId="10" xfId="0" applyFont="1" applyBorder="1" applyAlignment="1">
      <alignment horizontal="center" vertical="center" wrapText="1"/>
    </xf>
    <xf numFmtId="0" fontId="7" fillId="3" borderId="0" xfId="0" applyFont="1" applyFill="1" applyAlignment="1">
      <alignment horizontal="center" vertical="center"/>
    </xf>
    <xf numFmtId="0" fontId="6" fillId="3"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1" fillId="3" borderId="1" xfId="3" applyFont="1" applyFill="1" applyBorder="1" applyAlignment="1">
      <alignmen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43" fontId="1" fillId="3" borderId="1" xfId="3" applyFont="1" applyFill="1" applyBorder="1" applyAlignment="1">
      <alignment horizontal="center" vertical="center" wrapText="1"/>
    </xf>
    <xf numFmtId="9" fontId="10" fillId="3" borderId="8" xfId="2"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1" xfId="4" applyNumberFormat="1" applyFont="1" applyFill="1" applyBorder="1" applyAlignment="1">
      <alignment horizontal="center" vertical="center" wrapText="1"/>
    </xf>
    <xf numFmtId="9" fontId="1" fillId="0" borderId="0" xfId="2" applyFont="1" applyBorder="1" applyAlignment="1">
      <alignment horizontal="center" vertical="center"/>
    </xf>
    <xf numFmtId="9" fontId="1" fillId="0" borderId="0" xfId="2" applyFont="1" applyAlignment="1" applyProtection="1">
      <alignment horizontal="center" vertical="center"/>
      <protection hidden="1"/>
    </xf>
    <xf numFmtId="9" fontId="1" fillId="0" borderId="0" xfId="2" applyFont="1" applyAlignment="1">
      <alignment horizontal="center" vertical="center"/>
    </xf>
    <xf numFmtId="0" fontId="0" fillId="0" borderId="0" xfId="0" applyAlignment="1">
      <alignment horizontal="left"/>
    </xf>
    <xf numFmtId="0" fontId="18" fillId="0" borderId="0" xfId="0" applyFont="1"/>
    <xf numFmtId="0" fontId="6" fillId="2" borderId="10" xfId="0" applyFont="1" applyFill="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9" fontId="0" fillId="0" borderId="0" xfId="2" applyFont="1" applyAlignment="1">
      <alignment horizontal="center" vertical="center" wrapText="1"/>
    </xf>
    <xf numFmtId="0" fontId="0" fillId="0" borderId="0" xfId="0" applyAlignment="1">
      <alignment vertical="top" wrapText="1"/>
    </xf>
    <xf numFmtId="9" fontId="1" fillId="3" borderId="7" xfId="2" applyFont="1" applyFill="1" applyBorder="1" applyAlignment="1">
      <alignment horizontal="center" vertical="center"/>
    </xf>
    <xf numFmtId="0" fontId="2"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readingOrder="1"/>
    </xf>
    <xf numFmtId="1" fontId="1" fillId="3" borderId="1" xfId="0" applyNumberFormat="1" applyFont="1" applyFill="1" applyBorder="1" applyAlignment="1">
      <alignment horizontal="center" vertical="center" wrapText="1"/>
    </xf>
    <xf numFmtId="9" fontId="0" fillId="11" borderId="0" xfId="2" applyFont="1" applyFill="1" applyAlignment="1">
      <alignment horizontal="center" vertical="center" wrapText="1"/>
    </xf>
    <xf numFmtId="9" fontId="1" fillId="3" borderId="11" xfId="2" applyFont="1" applyFill="1" applyBorder="1" applyAlignment="1">
      <alignment horizontal="center" vertical="center"/>
    </xf>
    <xf numFmtId="9" fontId="1" fillId="0" borderId="11" xfId="2" applyFont="1" applyBorder="1" applyAlignment="1">
      <alignment horizontal="center" vertical="center"/>
    </xf>
    <xf numFmtId="9" fontId="7" fillId="0" borderId="0" xfId="2" applyFont="1" applyBorder="1" applyAlignment="1">
      <alignment horizontal="center" vertical="center"/>
    </xf>
    <xf numFmtId="0" fontId="7" fillId="0" borderId="17" xfId="0" applyFont="1" applyBorder="1"/>
    <xf numFmtId="0" fontId="7" fillId="0" borderId="18" xfId="0" applyFont="1" applyBorder="1"/>
    <xf numFmtId="0" fontId="8" fillId="3" borderId="18" xfId="0" applyFont="1" applyFill="1" applyBorder="1" applyAlignment="1">
      <alignment vertical="center"/>
    </xf>
    <xf numFmtId="0" fontId="8" fillId="3" borderId="18" xfId="1" applyFont="1" applyFill="1" applyBorder="1" applyAlignment="1">
      <alignment vertical="center" wrapText="1"/>
    </xf>
    <xf numFmtId="0" fontId="5" fillId="3" borderId="18" xfId="1" applyFont="1" applyFill="1" applyBorder="1" applyAlignment="1">
      <alignment vertical="center" wrapText="1"/>
    </xf>
    <xf numFmtId="0" fontId="5" fillId="0" borderId="18" xfId="1" applyFont="1" applyBorder="1" applyAlignment="1">
      <alignment horizontal="center" vertical="center" wrapText="1"/>
    </xf>
    <xf numFmtId="9" fontId="5" fillId="0" borderId="18" xfId="2" applyFont="1" applyBorder="1" applyAlignment="1">
      <alignment horizontal="center" vertical="center" wrapText="1"/>
    </xf>
    <xf numFmtId="0" fontId="7" fillId="0" borderId="20" xfId="0" applyFont="1" applyBorder="1"/>
    <xf numFmtId="0" fontId="8" fillId="3" borderId="0" xfId="0" applyFont="1" applyFill="1" applyAlignment="1">
      <alignment vertical="center"/>
    </xf>
    <xf numFmtId="0" fontId="8" fillId="3" borderId="0" xfId="1" applyFont="1" applyFill="1" applyAlignment="1">
      <alignment vertical="center" wrapText="1"/>
    </xf>
    <xf numFmtId="0" fontId="5" fillId="3" borderId="0" xfId="1" applyFont="1" applyFill="1" applyAlignment="1">
      <alignment vertical="center" wrapText="1"/>
    </xf>
    <xf numFmtId="0" fontId="5" fillId="0" borderId="0" xfId="1" applyFont="1" applyAlignment="1">
      <alignment horizontal="center" vertical="center" wrapText="1"/>
    </xf>
    <xf numFmtId="9" fontId="5" fillId="0" borderId="0" xfId="2" applyFont="1" applyBorder="1" applyAlignment="1">
      <alignment horizontal="center" vertical="center" wrapText="1"/>
    </xf>
    <xf numFmtId="0" fontId="7" fillId="0" borderId="22" xfId="0" applyFont="1" applyBorder="1"/>
    <xf numFmtId="0" fontId="7" fillId="0" borderId="23" xfId="0" applyFont="1" applyBorder="1"/>
    <xf numFmtId="0" fontId="8" fillId="3" borderId="23" xfId="0" applyFont="1" applyFill="1" applyBorder="1" applyAlignment="1">
      <alignment vertical="center"/>
    </xf>
    <xf numFmtId="0" fontId="8" fillId="3" borderId="23" xfId="1" applyFont="1" applyFill="1" applyBorder="1" applyAlignment="1">
      <alignment vertical="center" wrapText="1"/>
    </xf>
    <xf numFmtId="0" fontId="5" fillId="3" borderId="23" xfId="1" applyFont="1" applyFill="1" applyBorder="1" applyAlignment="1">
      <alignment vertical="center" wrapText="1"/>
    </xf>
    <xf numFmtId="0" fontId="5" fillId="0" borderId="23" xfId="1" applyFont="1" applyBorder="1" applyAlignment="1">
      <alignment horizontal="center" vertical="center" wrapText="1"/>
    </xf>
    <xf numFmtId="9" fontId="5" fillId="0" borderId="23" xfId="2" applyFont="1" applyBorder="1" applyAlignment="1">
      <alignment horizontal="center" vertical="center" wrapText="1"/>
    </xf>
    <xf numFmtId="9" fontId="6" fillId="2" borderId="10" xfId="2" applyFont="1" applyFill="1" applyBorder="1" applyAlignment="1">
      <alignment horizontal="center" vertical="center" wrapText="1"/>
    </xf>
    <xf numFmtId="9" fontId="6" fillId="2" borderId="16" xfId="2" applyFont="1" applyFill="1" applyBorder="1" applyAlignment="1">
      <alignment horizontal="center" vertical="center" wrapText="1"/>
    </xf>
    <xf numFmtId="9" fontId="6" fillId="2" borderId="7" xfId="2" applyFont="1" applyFill="1" applyBorder="1" applyAlignment="1">
      <alignment horizontal="center" vertical="center" wrapText="1"/>
    </xf>
    <xf numFmtId="9" fontId="10" fillId="10" borderId="11" xfId="2" applyFont="1" applyFill="1" applyBorder="1" applyAlignment="1">
      <alignment horizontal="center" vertical="center" wrapText="1"/>
    </xf>
    <xf numFmtId="9" fontId="16" fillId="3" borderId="13" xfId="0" applyNumberFormat="1" applyFont="1" applyFill="1" applyBorder="1" applyAlignment="1">
      <alignment horizontal="center" vertical="center" wrapText="1"/>
    </xf>
    <xf numFmtId="9" fontId="1" fillId="11" borderId="27" xfId="2" applyFont="1" applyFill="1" applyBorder="1" applyAlignment="1">
      <alignment horizontal="center" vertical="center"/>
    </xf>
    <xf numFmtId="9" fontId="1" fillId="9" borderId="28" xfId="2"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vertical="top"/>
    </xf>
    <xf numFmtId="0" fontId="18" fillId="0" borderId="0" xfId="0" applyFont="1" applyAlignment="1">
      <alignment horizontal="center" vertical="center" wrapText="1"/>
    </xf>
    <xf numFmtId="9" fontId="18" fillId="0" borderId="0" xfId="2" applyFont="1" applyAlignment="1">
      <alignment horizontal="center" vertical="center" wrapText="1"/>
    </xf>
    <xf numFmtId="0" fontId="18" fillId="0" borderId="11" xfId="0" applyFont="1" applyBorder="1" applyAlignment="1">
      <alignment vertical="center" wrapText="1"/>
    </xf>
    <xf numFmtId="0" fontId="18" fillId="0" borderId="11" xfId="0" applyFont="1" applyBorder="1" applyAlignment="1">
      <alignment vertical="top" wrapText="1"/>
    </xf>
    <xf numFmtId="9" fontId="18" fillId="0" borderId="11" xfId="0" applyNumberFormat="1" applyFont="1" applyBorder="1" applyAlignment="1">
      <alignment horizontal="center" vertical="center" wrapText="1"/>
    </xf>
    <xf numFmtId="0" fontId="18" fillId="0" borderId="11" xfId="0" applyFont="1" applyBorder="1" applyAlignment="1">
      <alignment vertical="center"/>
    </xf>
    <xf numFmtId="0" fontId="18" fillId="0" borderId="11" xfId="0" applyFont="1" applyBorder="1" applyAlignment="1">
      <alignment horizontal="left" vertical="top" wrapText="1"/>
    </xf>
    <xf numFmtId="0" fontId="18" fillId="0" borderId="0" xfId="0" applyFont="1" applyAlignment="1">
      <alignment vertical="top" wrapText="1"/>
    </xf>
    <xf numFmtId="0" fontId="19" fillId="13" borderId="11" xfId="0" applyFont="1" applyFill="1" applyBorder="1" applyAlignment="1">
      <alignment horizontal="center" vertical="center"/>
    </xf>
    <xf numFmtId="0" fontId="19" fillId="13" borderId="11" xfId="0" applyFont="1" applyFill="1" applyBorder="1" applyAlignment="1">
      <alignment horizontal="center" vertical="center" wrapText="1"/>
    </xf>
    <xf numFmtId="9" fontId="19" fillId="13" borderId="11" xfId="2" applyFont="1" applyFill="1" applyBorder="1" applyAlignment="1">
      <alignment horizontal="center" vertical="center" wrapText="1"/>
    </xf>
    <xf numFmtId="9" fontId="1" fillId="11" borderId="11" xfId="2" applyFont="1" applyFill="1" applyBorder="1" applyAlignment="1">
      <alignment horizontal="center" vertical="center"/>
    </xf>
    <xf numFmtId="9" fontId="1" fillId="4" borderId="11" xfId="2" applyFont="1" applyFill="1" applyBorder="1" applyAlignment="1">
      <alignment horizontal="center" vertical="center"/>
    </xf>
    <xf numFmtId="0" fontId="6" fillId="3" borderId="1" xfId="0" applyFont="1" applyFill="1" applyBorder="1" applyAlignment="1">
      <alignment vertical="center"/>
    </xf>
    <xf numFmtId="0" fontId="6" fillId="8" borderId="1" xfId="0" applyFont="1" applyFill="1" applyBorder="1" applyAlignment="1">
      <alignment vertical="center" wrapText="1"/>
    </xf>
    <xf numFmtId="9" fontId="6" fillId="8" borderId="8" xfId="2" applyFont="1" applyFill="1" applyBorder="1" applyAlignment="1">
      <alignment vertical="center" wrapText="1"/>
    </xf>
    <xf numFmtId="0" fontId="6" fillId="3" borderId="8" xfId="0" applyFont="1" applyFill="1" applyBorder="1" applyAlignment="1">
      <alignment vertical="center" wrapText="1"/>
    </xf>
    <xf numFmtId="0" fontId="4" fillId="7" borderId="1" xfId="0" applyFont="1" applyFill="1" applyBorder="1" applyAlignment="1">
      <alignment horizontal="center" vertical="center" wrapText="1"/>
    </xf>
    <xf numFmtId="9" fontId="1" fillId="3" borderId="33" xfId="2" applyFont="1" applyFill="1" applyBorder="1" applyAlignment="1">
      <alignment horizontal="center" vertical="center"/>
    </xf>
    <xf numFmtId="0" fontId="12" fillId="7" borderId="1" xfId="0"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9" fontId="1" fillId="0" borderId="33" xfId="2" applyFont="1" applyBorder="1" applyAlignment="1">
      <alignment horizontal="center" vertical="center"/>
    </xf>
    <xf numFmtId="0" fontId="1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14"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xf>
    <xf numFmtId="9" fontId="4" fillId="7" borderId="1" xfId="0" applyNumberFormat="1" applyFont="1" applyFill="1" applyBorder="1" applyAlignment="1">
      <alignment horizontal="center" vertical="center" wrapText="1"/>
    </xf>
    <xf numFmtId="9" fontId="12" fillId="7" borderId="1" xfId="0" applyNumberFormat="1" applyFont="1" applyFill="1" applyBorder="1" applyAlignment="1">
      <alignment horizontal="center" vertical="center"/>
    </xf>
    <xf numFmtId="9" fontId="1" fillId="3" borderId="27" xfId="2" applyFont="1" applyFill="1" applyBorder="1" applyAlignment="1">
      <alignment horizontal="center" vertical="center"/>
    </xf>
    <xf numFmtId="9" fontId="1" fillId="0" borderId="28" xfId="2" applyFont="1" applyBorder="1" applyAlignment="1">
      <alignment horizontal="center" vertical="center"/>
    </xf>
    <xf numFmtId="9" fontId="1" fillId="0" borderId="1" xfId="2" applyFont="1" applyBorder="1" applyAlignment="1">
      <alignment horizontal="center" vertical="center"/>
    </xf>
    <xf numFmtId="10" fontId="1" fillId="3" borderId="7" xfId="2" applyNumberFormat="1" applyFont="1" applyFill="1" applyBorder="1" applyAlignment="1">
      <alignment horizontal="center" vertical="center"/>
    </xf>
    <xf numFmtId="9" fontId="4" fillId="3" borderId="11" xfId="0" applyNumberFormat="1" applyFont="1" applyFill="1" applyBorder="1" applyAlignment="1">
      <alignment horizontal="center" vertical="center" wrapText="1"/>
    </xf>
    <xf numFmtId="10" fontId="1" fillId="3" borderId="1" xfId="2" applyNumberFormat="1" applyFont="1" applyFill="1" applyBorder="1" applyAlignment="1">
      <alignment horizontal="center" vertical="center"/>
    </xf>
    <xf numFmtId="9" fontId="1" fillId="0" borderId="0" xfId="0" applyNumberFormat="1" applyFont="1" applyAlignment="1">
      <alignment vertical="center"/>
    </xf>
    <xf numFmtId="9" fontId="1" fillId="0" borderId="0" xfId="0" applyNumberFormat="1" applyFont="1"/>
    <xf numFmtId="9" fontId="18" fillId="11" borderId="11" xfId="0" applyNumberFormat="1" applyFont="1" applyFill="1" applyBorder="1" applyAlignment="1">
      <alignment horizontal="center" vertical="center" wrapText="1"/>
    </xf>
    <xf numFmtId="9" fontId="1" fillId="3" borderId="8" xfId="0" applyNumberFormat="1" applyFont="1" applyFill="1" applyBorder="1" applyAlignment="1">
      <alignment vertical="center" wrapText="1"/>
    </xf>
    <xf numFmtId="9" fontId="1" fillId="3" borderId="9" xfId="0" applyNumberFormat="1" applyFont="1" applyFill="1" applyBorder="1" applyAlignment="1">
      <alignment vertical="center" wrapText="1"/>
    </xf>
    <xf numFmtId="9" fontId="1" fillId="3" borderId="10" xfId="0" applyNumberFormat="1" applyFont="1" applyFill="1" applyBorder="1" applyAlignment="1">
      <alignment vertical="center" wrapText="1"/>
    </xf>
    <xf numFmtId="10" fontId="18" fillId="0" borderId="11" xfId="0" applyNumberFormat="1" applyFont="1" applyBorder="1" applyAlignment="1">
      <alignment horizontal="center" vertical="center" wrapText="1"/>
    </xf>
    <xf numFmtId="10" fontId="18" fillId="4" borderId="11" xfId="0" applyNumberFormat="1" applyFont="1" applyFill="1" applyBorder="1" applyAlignment="1">
      <alignment horizontal="center" vertical="center" wrapText="1"/>
    </xf>
    <xf numFmtId="9" fontId="18" fillId="9" borderId="11" xfId="0" applyNumberFormat="1" applyFont="1" applyFill="1" applyBorder="1" applyAlignment="1">
      <alignment horizontal="center" vertical="center" wrapText="1"/>
    </xf>
    <xf numFmtId="9" fontId="18" fillId="12" borderId="11" xfId="0" applyNumberFormat="1" applyFont="1" applyFill="1" applyBorder="1" applyAlignment="1">
      <alignment horizontal="center" vertical="center" wrapText="1"/>
    </xf>
    <xf numFmtId="9" fontId="18" fillId="4" borderId="11" xfId="0" applyNumberFormat="1" applyFont="1" applyFill="1" applyBorder="1" applyAlignment="1">
      <alignment horizontal="center" vertical="center" wrapText="1"/>
    </xf>
    <xf numFmtId="9" fontId="1" fillId="4" borderId="11" xfId="2" applyFont="1" applyFill="1" applyBorder="1" applyAlignment="1">
      <alignment horizontal="center" vertical="center"/>
    </xf>
    <xf numFmtId="9" fontId="1" fillId="11" borderId="11" xfId="2" applyFont="1" applyFill="1" applyBorder="1" applyAlignment="1">
      <alignment horizontal="center" vertical="center"/>
    </xf>
    <xf numFmtId="9" fontId="1" fillId="11" borderId="32" xfId="2" applyFont="1" applyFill="1" applyBorder="1" applyAlignment="1">
      <alignment horizontal="center" vertical="center"/>
    </xf>
    <xf numFmtId="10" fontId="1" fillId="4" borderId="11" xfId="2" applyNumberFormat="1" applyFont="1" applyFill="1" applyBorder="1" applyAlignment="1">
      <alignment horizontal="center" vertical="center"/>
    </xf>
    <xf numFmtId="0" fontId="7" fillId="3" borderId="5"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9" fontId="1" fillId="3" borderId="8"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9" fontId="1" fillId="3" borderId="10" xfId="0"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 xfId="0" applyFont="1" applyFill="1" applyBorder="1" applyAlignment="1">
      <alignment horizontal="center" vertical="center" wrapText="1"/>
    </xf>
    <xf numFmtId="9" fontId="1" fillId="3" borderId="32" xfId="2" applyFont="1" applyFill="1" applyBorder="1" applyAlignment="1">
      <alignment horizontal="center" vertical="center"/>
    </xf>
    <xf numFmtId="10" fontId="1" fillId="4" borderId="27" xfId="2" applyNumberFormat="1" applyFont="1" applyFill="1" applyBorder="1" applyAlignment="1">
      <alignment horizontal="center" vertical="center"/>
    </xf>
    <xf numFmtId="10" fontId="1" fillId="4" borderId="34" xfId="2" applyNumberFormat="1" applyFont="1" applyFill="1" applyBorder="1" applyAlignment="1">
      <alignment horizontal="center" vertical="center"/>
    </xf>
    <xf numFmtId="10" fontId="1" fillId="4" borderId="35" xfId="2" applyNumberFormat="1" applyFont="1" applyFill="1" applyBorder="1" applyAlignment="1">
      <alignment horizontal="center" vertical="center"/>
    </xf>
    <xf numFmtId="10" fontId="1" fillId="4" borderId="28" xfId="2" applyNumberFormat="1" applyFont="1" applyFill="1" applyBorder="1" applyAlignment="1">
      <alignment horizontal="center" vertical="center"/>
    </xf>
    <xf numFmtId="9" fontId="16" fillId="0" borderId="8"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9" fontId="16" fillId="3" borderId="8" xfId="0" applyNumberFormat="1" applyFont="1" applyFill="1" applyBorder="1" applyAlignment="1">
      <alignment horizontal="center" vertical="center" wrapText="1"/>
    </xf>
    <xf numFmtId="9" fontId="16" fillId="3" borderId="9" xfId="0" applyNumberFormat="1" applyFont="1" applyFill="1" applyBorder="1" applyAlignment="1">
      <alignment horizontal="center" vertical="center" wrapText="1"/>
    </xf>
    <xf numFmtId="9" fontId="16" fillId="3" borderId="10"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9" fontId="16" fillId="0" borderId="1" xfId="0" applyNumberFormat="1" applyFont="1" applyBorder="1" applyAlignment="1">
      <alignment horizontal="center" vertical="center" wrapText="1"/>
    </xf>
    <xf numFmtId="166" fontId="1" fillId="4" borderId="11" xfId="2" applyNumberFormat="1" applyFont="1" applyFill="1" applyBorder="1" applyAlignment="1">
      <alignment horizontal="center" vertical="center"/>
    </xf>
    <xf numFmtId="9" fontId="1" fillId="12" borderId="11" xfId="2" applyFont="1" applyFill="1" applyBorder="1" applyAlignment="1">
      <alignment horizontal="center" vertical="center"/>
    </xf>
    <xf numFmtId="0" fontId="20" fillId="3" borderId="1" xfId="0" applyFont="1" applyFill="1" applyBorder="1" applyAlignment="1">
      <alignment vertical="center"/>
    </xf>
    <xf numFmtId="0" fontId="20" fillId="8" borderId="1" xfId="0" applyFont="1" applyFill="1" applyBorder="1" applyAlignment="1">
      <alignment horizontal="center" vertical="center" wrapText="1"/>
    </xf>
    <xf numFmtId="9" fontId="20" fillId="8" borderId="1" xfId="2" applyFont="1" applyFill="1" applyBorder="1" applyAlignment="1">
      <alignment vertical="center" wrapText="1"/>
    </xf>
    <xf numFmtId="9" fontId="20" fillId="8" borderId="8" xfId="2" applyFont="1" applyFill="1" applyBorder="1" applyAlignment="1">
      <alignment vertical="center" wrapText="1"/>
    </xf>
    <xf numFmtId="0" fontId="22" fillId="0" borderId="0" xfId="0" applyFont="1" applyAlignment="1" applyProtection="1">
      <alignment vertical="top"/>
      <protection hidden="1"/>
    </xf>
    <xf numFmtId="0" fontId="23" fillId="0" borderId="6" xfId="0" applyFont="1" applyBorder="1" applyAlignment="1">
      <alignment horizontal="right" vertical="top" wrapText="1"/>
    </xf>
    <xf numFmtId="0" fontId="23" fillId="0" borderId="0" xfId="0" applyFont="1" applyAlignment="1">
      <alignment horizontal="right" vertical="top" wrapText="1"/>
    </xf>
    <xf numFmtId="0" fontId="22" fillId="0" borderId="19" xfId="0" applyFont="1" applyBorder="1" applyAlignment="1">
      <alignment vertical="top"/>
    </xf>
    <xf numFmtId="0" fontId="22" fillId="0" borderId="21" xfId="0" applyFont="1" applyBorder="1" applyAlignment="1">
      <alignment vertical="top"/>
    </xf>
    <xf numFmtId="0" fontId="22" fillId="0" borderId="24" xfId="0" applyFont="1" applyBorder="1" applyAlignment="1">
      <alignment vertical="top"/>
    </xf>
    <xf numFmtId="0" fontId="24" fillId="2" borderId="26" xfId="0" applyFont="1" applyFill="1" applyBorder="1" applyAlignment="1">
      <alignment horizontal="center" vertical="top" wrapText="1"/>
    </xf>
    <xf numFmtId="0" fontId="24" fillId="2" borderId="3" xfId="0" applyFont="1" applyFill="1" applyBorder="1" applyAlignment="1">
      <alignment horizontal="center" vertical="top" wrapText="1"/>
    </xf>
    <xf numFmtId="0" fontId="25" fillId="0" borderId="14" xfId="0" applyFont="1" applyBorder="1" applyAlignment="1">
      <alignment vertical="top" wrapText="1"/>
    </xf>
    <xf numFmtId="0" fontId="25" fillId="0" borderId="15" xfId="0" applyFont="1" applyBorder="1" applyAlignment="1">
      <alignment vertical="top" wrapText="1"/>
    </xf>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2" fillId="0" borderId="14" xfId="0" applyFont="1" applyBorder="1" applyAlignment="1" applyProtection="1">
      <alignment horizontal="center" vertical="top" wrapText="1"/>
      <protection locked="0"/>
    </xf>
    <xf numFmtId="0" fontId="25" fillId="5" borderId="10" xfId="0" applyFont="1" applyFill="1" applyBorder="1" applyAlignment="1">
      <alignment vertical="top" wrapText="1"/>
    </xf>
    <xf numFmtId="0" fontId="22" fillId="3" borderId="14" xfId="0" applyFont="1" applyFill="1" applyBorder="1" applyAlignment="1" applyProtection="1">
      <alignment horizontal="left" vertical="top" wrapText="1"/>
      <protection locked="0"/>
    </xf>
    <xf numFmtId="0" fontId="26" fillId="3" borderId="14" xfId="0" applyFont="1" applyFill="1" applyBorder="1" applyAlignment="1" applyProtection="1">
      <alignment horizontal="center" vertical="top" wrapText="1"/>
      <protection locked="0"/>
    </xf>
    <xf numFmtId="0" fontId="26" fillId="0" borderId="14" xfId="0" applyFont="1" applyBorder="1" applyAlignment="1" applyProtection="1">
      <alignment horizontal="center" vertical="top" wrapText="1"/>
      <protection locked="0"/>
    </xf>
    <xf numFmtId="0" fontId="26" fillId="5" borderId="10" xfId="0" applyFont="1" applyFill="1" applyBorder="1" applyAlignment="1">
      <alignment vertical="top" wrapText="1"/>
    </xf>
    <xf numFmtId="0" fontId="25" fillId="0" borderId="14" xfId="0" applyFont="1" applyBorder="1" applyAlignment="1" applyProtection="1">
      <alignment horizontal="left" vertical="top" wrapText="1"/>
      <protection locked="0"/>
    </xf>
    <xf numFmtId="0" fontId="25" fillId="0" borderId="14" xfId="0" applyFont="1" applyBorder="1" applyAlignment="1" applyProtection="1">
      <alignment horizontal="center" vertical="top" wrapText="1"/>
      <protection locked="0"/>
    </xf>
    <xf numFmtId="1" fontId="27" fillId="3" borderId="14" xfId="0" applyNumberFormat="1" applyFont="1" applyFill="1" applyBorder="1" applyAlignment="1">
      <alignment horizontal="left" vertical="top" wrapText="1"/>
    </xf>
    <xf numFmtId="0" fontId="25" fillId="5" borderId="15" xfId="0" applyFont="1" applyFill="1" applyBorder="1" applyAlignment="1">
      <alignment vertical="top" wrapText="1"/>
    </xf>
    <xf numFmtId="0" fontId="25" fillId="3" borderId="15" xfId="0" applyFont="1" applyFill="1" applyBorder="1" applyAlignment="1">
      <alignment vertical="top" wrapText="1"/>
    </xf>
    <xf numFmtId="0" fontId="22" fillId="3" borderId="14" xfId="0" applyFont="1" applyFill="1" applyBorder="1" applyAlignment="1" applyProtection="1">
      <alignment horizontal="center" vertical="top" wrapText="1"/>
      <protection locked="0"/>
    </xf>
    <xf numFmtId="0" fontId="28" fillId="5" borderId="1" xfId="0" applyFont="1" applyFill="1" applyBorder="1" applyAlignment="1">
      <alignment vertical="top" wrapText="1"/>
    </xf>
    <xf numFmtId="9" fontId="29" fillId="10" borderId="14" xfId="2" applyFont="1" applyFill="1" applyBorder="1" applyAlignment="1">
      <alignment horizontal="center" vertical="top" wrapText="1"/>
    </xf>
    <xf numFmtId="0" fontId="22" fillId="0" borderId="14" xfId="0" applyFont="1" applyBorder="1" applyAlignment="1" applyProtection="1">
      <alignment horizontal="left" vertical="top" wrapText="1"/>
      <protection locked="0"/>
    </xf>
    <xf numFmtId="0" fontId="25" fillId="7" borderId="1" xfId="0" applyFont="1" applyFill="1" applyBorder="1" applyAlignment="1">
      <alignment vertical="top" wrapText="1"/>
    </xf>
    <xf numFmtId="0" fontId="26" fillId="3" borderId="1" xfId="0" applyFont="1" applyFill="1" applyBorder="1" applyAlignment="1" applyProtection="1">
      <alignment vertical="top" wrapText="1"/>
      <protection locked="0"/>
    </xf>
    <xf numFmtId="0" fontId="22" fillId="3" borderId="1" xfId="0" applyFont="1" applyFill="1" applyBorder="1" applyAlignment="1" applyProtection="1">
      <alignment vertical="top" wrapText="1"/>
      <protection locked="0"/>
    </xf>
    <xf numFmtId="0" fontId="25" fillId="5" borderId="1" xfId="0" applyFont="1" applyFill="1" applyBorder="1" applyAlignment="1" applyProtection="1">
      <alignment vertical="top" wrapText="1"/>
      <protection locked="0"/>
    </xf>
    <xf numFmtId="0" fontId="25" fillId="0" borderId="10" xfId="0" applyFont="1" applyBorder="1" applyAlignment="1" applyProtection="1">
      <alignment vertical="top" wrapText="1"/>
      <protection locked="0"/>
    </xf>
    <xf numFmtId="1" fontId="26" fillId="3" borderId="1" xfId="0" applyNumberFormat="1" applyFont="1" applyFill="1" applyBorder="1" applyAlignment="1" applyProtection="1">
      <alignment vertical="top" wrapText="1"/>
      <protection locked="0"/>
    </xf>
    <xf numFmtId="0" fontId="22" fillId="0" borderId="0" xfId="0" applyFont="1" applyAlignment="1">
      <alignment vertical="top"/>
    </xf>
    <xf numFmtId="0" fontId="12" fillId="0" borderId="11" xfId="0" applyFont="1" applyBorder="1" applyAlignment="1">
      <alignment vertical="center" wrapText="1"/>
    </xf>
    <xf numFmtId="0" fontId="12" fillId="5" borderId="11" xfId="0" applyFont="1" applyFill="1" applyBorder="1" applyAlignment="1">
      <alignment vertical="top" wrapText="1"/>
    </xf>
    <xf numFmtId="0" fontId="4" fillId="5" borderId="11" xfId="0" applyFont="1" applyFill="1" applyBorder="1" applyAlignment="1">
      <alignment vertical="top" wrapText="1"/>
    </xf>
    <xf numFmtId="0" fontId="1" fillId="0" borderId="11" xfId="0" applyFont="1" applyBorder="1" applyAlignment="1" applyProtection="1">
      <alignment horizontal="center" vertical="center" wrapText="1"/>
      <protection locked="0"/>
    </xf>
    <xf numFmtId="0" fontId="0" fillId="5" borderId="11" xfId="0" applyFill="1" applyBorder="1" applyAlignment="1">
      <alignment vertical="top" wrapText="1"/>
    </xf>
    <xf numFmtId="9" fontId="1" fillId="3" borderId="11" xfId="2" applyFont="1" applyFill="1" applyBorder="1" applyAlignment="1">
      <alignment horizontal="center" vertical="center"/>
    </xf>
    <xf numFmtId="0" fontId="1"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9" fontId="0" fillId="11" borderId="11" xfId="2" applyFont="1" applyFill="1" applyBorder="1" applyAlignment="1">
      <alignment horizontal="center" vertical="center" wrapText="1"/>
    </xf>
    <xf numFmtId="0" fontId="12" fillId="0" borderId="11" xfId="0" applyFont="1" applyBorder="1" applyAlignment="1" applyProtection="1">
      <alignment horizontal="left" vertical="top" wrapText="1"/>
      <protection locked="0"/>
    </xf>
    <xf numFmtId="0" fontId="12" fillId="0" borderId="11" xfId="0" applyFont="1" applyBorder="1" applyAlignment="1" applyProtection="1">
      <alignment horizontal="center" vertical="center" wrapText="1"/>
      <protection locked="0"/>
    </xf>
    <xf numFmtId="1" fontId="17" fillId="3" borderId="11" xfId="0" applyNumberFormat="1" applyFont="1" applyFill="1" applyBorder="1" applyAlignment="1">
      <alignment horizontal="left" vertical="center" wrapText="1"/>
    </xf>
    <xf numFmtId="0" fontId="12" fillId="3" borderId="11" xfId="0" applyFont="1" applyFill="1" applyBorder="1" applyAlignment="1">
      <alignment vertical="top" wrapText="1"/>
    </xf>
    <xf numFmtId="9" fontId="1" fillId="9" borderId="11" xfId="2" applyFont="1" applyFill="1" applyBorder="1" applyAlignment="1">
      <alignment horizontal="center" vertical="center"/>
    </xf>
    <xf numFmtId="0" fontId="1" fillId="3" borderId="11" xfId="0" applyFont="1" applyFill="1" applyBorder="1" applyAlignment="1" applyProtection="1">
      <alignment horizontal="center" vertical="center" wrapText="1"/>
      <protection locked="0"/>
    </xf>
    <xf numFmtId="0" fontId="12" fillId="5" borderId="11" xfId="0" applyFont="1" applyFill="1" applyBorder="1" applyAlignment="1">
      <alignment vertical="center" wrapText="1"/>
    </xf>
    <xf numFmtId="0" fontId="21" fillId="5" borderId="11" xfId="0" applyFont="1" applyFill="1" applyBorder="1" applyAlignment="1">
      <alignment vertical="top" wrapText="1"/>
    </xf>
    <xf numFmtId="0" fontId="4" fillId="5" borderId="11" xfId="0" applyFont="1" applyFill="1" applyBorder="1" applyAlignment="1">
      <alignment vertical="center" wrapText="1"/>
    </xf>
    <xf numFmtId="0" fontId="1" fillId="0" borderId="11"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7" borderId="11" xfId="0" applyFont="1" applyFill="1" applyBorder="1" applyAlignment="1">
      <alignment vertical="top" wrapText="1"/>
    </xf>
    <xf numFmtId="0" fontId="1"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vertical="top" wrapText="1"/>
      <protection locked="0"/>
    </xf>
    <xf numFmtId="10" fontId="1" fillId="3" borderId="11" xfId="2" applyNumberFormat="1" applyFont="1" applyFill="1" applyBorder="1" applyAlignment="1">
      <alignment horizontal="center" vertical="center"/>
    </xf>
    <xf numFmtId="0" fontId="1" fillId="3" borderId="11" xfId="0" applyFont="1" applyFill="1" applyBorder="1" applyAlignment="1" applyProtection="1">
      <alignment vertical="top" wrapText="1"/>
      <protection locked="0"/>
    </xf>
    <xf numFmtId="0" fontId="12" fillId="5" borderId="11" xfId="0" applyFont="1" applyFill="1" applyBorder="1" applyAlignment="1" applyProtection="1">
      <alignment vertical="top" wrapText="1"/>
      <protection locked="0"/>
    </xf>
    <xf numFmtId="0" fontId="12" fillId="0" borderId="11" xfId="0" applyFont="1" applyBorder="1" applyAlignment="1" applyProtection="1">
      <alignment vertical="top" wrapText="1"/>
      <protection locked="0"/>
    </xf>
    <xf numFmtId="1" fontId="4" fillId="3" borderId="11" xfId="0" applyNumberFormat="1" applyFont="1" applyFill="1" applyBorder="1" applyAlignment="1" applyProtection="1">
      <alignment vertical="top" wrapText="1"/>
      <protection locked="0"/>
    </xf>
    <xf numFmtId="0" fontId="12" fillId="0" borderId="36" xfId="0" applyFont="1" applyBorder="1" applyAlignment="1">
      <alignment vertical="center" wrapText="1"/>
    </xf>
    <xf numFmtId="9" fontId="6" fillId="2" borderId="10" xfId="2" applyFont="1" applyFill="1" applyBorder="1" applyAlignment="1">
      <alignment horizontal="left" vertical="center" wrapText="1"/>
    </xf>
    <xf numFmtId="9" fontId="6" fillId="2" borderId="1" xfId="2" applyFont="1" applyFill="1" applyBorder="1" applyAlignment="1">
      <alignment horizontal="left" vertical="center" wrapText="1"/>
    </xf>
    <xf numFmtId="9" fontId="6" fillId="8" borderId="1" xfId="2" applyFont="1" applyFill="1" applyBorder="1" applyAlignment="1">
      <alignment horizontal="left" vertical="center" wrapText="1"/>
    </xf>
    <xf numFmtId="9" fontId="1" fillId="0" borderId="7" xfId="2" applyFont="1" applyBorder="1" applyAlignment="1">
      <alignment horizontal="left" vertical="center"/>
    </xf>
    <xf numFmtId="9" fontId="1" fillId="3" borderId="32" xfId="2" applyFont="1" applyFill="1" applyBorder="1" applyAlignment="1">
      <alignment horizontal="left" vertical="center"/>
    </xf>
    <xf numFmtId="9" fontId="1" fillId="3" borderId="7" xfId="2" applyFont="1" applyFill="1" applyBorder="1" applyAlignment="1">
      <alignment horizontal="left" vertical="center"/>
    </xf>
  </cellXfs>
  <cellStyles count="6">
    <cellStyle name="Millares" xfId="3" builtinId="3"/>
    <cellStyle name="Millares [0]" xfId="4" builtinId="6"/>
    <cellStyle name="Moneda" xfId="5" builtinId="4"/>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ana Lopez Coronado" id="{75454F92-C9C7-40F7-BCC3-85D9C7951E0D}" userId="S::diana.lopez@scj.gov.co::6adae703-19ca-40da-a3c7-d7c8cfbd823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82.591219212962" createdVersion="8" refreshedVersion="8" minRefreshableVersion="3" recordCount="63" xr:uid="{A888CEE6-DE49-4BB2-814D-B1F56B195B32}">
  <cacheSource type="worksheet">
    <worksheetSource ref="A1:H64" sheet="BASE"/>
  </cacheSource>
  <cacheFields count="9">
    <cacheField name="OBJETIVO ESTRATÉGICO " numFmtId="0">
      <sharedItems longText="1"/>
    </cacheField>
    <cacheField name="LINEA ESTRATÉGICA" numFmtId="0">
      <sharedItems count="18">
        <s v="OBJETIVO 2 - LINEA ESTATÉGICA 1"/>
        <s v="OBJETIVO 2 - LINEA ESTATÉGICA 5"/>
        <s v="OBJETIVO 3 - LINEA ESTATÉGICA 1"/>
        <s v="OBJETIVO 3 - LINEA ESTATÉGICA "/>
        <s v="OBJETIVO 3 - LINEA ESTATÉGICA 2"/>
        <s v="OBJETIVO 3 - LINEA ESTATÉGICA 3"/>
        <s v="OBJETIVO 4 - LINEA ESTRATÉGICA 1"/>
        <s v="OBJETIVO 4 - LINEA ESTRATÉGICA 2"/>
        <s v="OBJETIVO 4 - LINEA ESTRATÉGICA 3"/>
        <s v="OBJETIVO 4 - LINEA ESTRATÉGICA 4"/>
        <s v="OBJETIVO 5 - LINEA ESTRATÉGICA 1"/>
        <s v="OBJETIVO 5 - LINEA ESTRATÉGICA 2"/>
        <s v="OBJETIVO 5 - LINEA ESTRATÉGICA 3"/>
        <s v="OBJETIVO 6 - LINEA ESTRATÉGICA 2"/>
        <s v="OBJETIVO 6 - LINEA ESTRATÉGICA 3"/>
        <s v="OBJETIVO 6 - LINEA ESTRATÉGICA 4"/>
        <s v="OBJETIVO 6 - LINEA ESTRATÉGICA 5"/>
        <s v="OBJETIVO 6 - LINEA ESTRATÉGICA 6"/>
      </sharedItems>
    </cacheField>
    <cacheField name="DESCRIPCION DE LA LINEA" numFmtId="0">
      <sharedItems/>
    </cacheField>
    <cacheField name="META " numFmtId="0">
      <sharedItems containsString="0" containsBlank="1" containsNumber="1" containsInteger="1" minValue="1" maxValue="1"/>
    </cacheField>
    <cacheField name="ACTIVIDAD" numFmtId="0">
      <sharedItems longText="1"/>
    </cacheField>
    <cacheField name="PONDERACION" numFmtId="9">
      <sharedItems containsSemiMixedTypes="0" containsString="0" containsNumber="1" minValue="0.05" maxValue="1"/>
    </cacheField>
    <cacheField name="RESPONSABLE " numFmtId="0">
      <sharedItems/>
    </cacheField>
    <cacheField name="Cumplimiento Trimestral de la línea estratégica" numFmtId="9">
      <sharedItems containsSemiMixedTypes="0" containsString="0" containsNumber="1" minValue="0" maxValue="1"/>
    </cacheField>
    <cacheField name="CUMPLIMIENTO NORMALIZADO"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97.446857407405" createdVersion="8" refreshedVersion="8" minRefreshableVersion="3" recordCount="26" xr:uid="{0B8B594C-7A36-445A-932C-A81F393EF102}">
  <cacheSource type="worksheet">
    <worksheetSource ref="A2:F28" sheet="RESUMEN DE CUMPLIMIENTO"/>
  </cacheSource>
  <cacheFields count="6">
    <cacheField name="LINEA ESTRATÉGICA" numFmtId="0">
      <sharedItems count="26">
        <s v="OBJETIVO 1 - LINEA ESTRATÉGICA 1"/>
        <s v="OBJETIVO 1 - LINEA ESTRATÉGICA 2"/>
        <s v="OBJETIVO 1 - LINEA ESTRATÉGICA 3"/>
        <s v="OBJETIVO 2 - LINEA ESTATÉGICA 1"/>
        <s v="OBJETIVO 2 - LINEA ESTATÉGICA 2"/>
        <s v="OBJETIVO 2 - LINEA ESTATÉGICA 3"/>
        <s v="OBJETIVO 2 - LINEA ESTATÉGICA 4"/>
        <s v="OBJETIVO 2 - LINEA ESTATÉGICA 5"/>
        <s v="OBJETIVO 3 - LINEA ESTATÉGICA 1"/>
        <s v="OBJETIVO 3 - LINEA ESTATÉGICA 2"/>
        <s v="OBJETIVO 3 - LINEA ESTATÉGICA 3"/>
        <s v="OBJETIVO 4 - LINEA ESTRATÉGICA 1"/>
        <s v="OBJETIVO 4 - LINEA ESTRATÉGICA 2"/>
        <s v="OBJETIVO 4 - LINEA ESTRATÉGICA 3"/>
        <s v="OBJETIVO 4 - LINEA ESTRATÉGICA 4"/>
        <s v="OBJETIVO 4 - LINEA ESTRATÉGICA 5"/>
        <s v="OBJETIVO 5 - LINEA ESTRATÉGICA 1"/>
        <s v="OBJETIVO 5 - LINEA ESTRATÉGICA 2"/>
        <s v="OBJETIVO 5 - LINEA ESTRATÉGICA 3"/>
        <s v="OBJETIVO 5 - LINEA ESTRATÉGICA 4"/>
        <s v="OBJETIVO 6- LINEA ESTRATÉGICA 1."/>
        <s v="OBJETIVO 6 - LINEA ESTRATÉGICA 2"/>
        <s v="OBJETIVO 6 - LINEA ESTRATÉGICA 3"/>
        <s v="OBJETIVO 6 - LINEA ESTRATÉGICA 4"/>
        <s v="OBJETIVO 6 - LINEA ESTRATÉGICA 5"/>
        <s v="OBJETIVO 6 - LINEA ESTRATÉGICA 6"/>
      </sharedItems>
    </cacheField>
    <cacheField name="DESCRIPCIÓN DE LA LÍNEA" numFmtId="0">
      <sharedItems/>
    </cacheField>
    <cacheField name="PONDERACIÓN AJUSTADA SEGÚN ACTIVIDADES PROGRAMADAS PARA EL TRIMESTRE" numFmtId="9">
      <sharedItems containsMixedTypes="1" containsNumber="1" minValue="0.5" maxValue="1"/>
    </cacheField>
    <cacheField name="SUMATORIA CUMPLIMIENTO PONDERADO " numFmtId="9">
      <sharedItems containsMixedTypes="1" containsNumber="1" minValue="0" maxValue="1"/>
    </cacheField>
    <cacheField name="CUMPLIMIENTO PONDERADO POR LÍNEA" numFmtId="9">
      <sharedItems containsMixedTypes="1" containsNumber="1" minValue="0" maxValue="1"/>
    </cacheField>
    <cacheField name="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Elaboración de herramientas de análisis de información y documentos estratégicos que contribuyen a la toma de decisión agiles y oportunas en los procesos misionales bajo una lógica de comprensión integral de territorio"/>
    <n v="1"/>
    <s v="Realizar documentos de análisis en materia de seguridad, convivencia y justicia, que sean insumo para la toma de decisiones."/>
    <n v="0.5"/>
    <s v="Oficina de Análisis de Información y Estudios Estratégicos"/>
    <n v="0.5"/>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Generar un boletin mensual de los principales indicadores de seguridad, convivencia y acceso a la justicia"/>
    <n v="0.2"/>
    <s v="Oficina de Análisis de Información y Estudios Estratégicos"/>
    <n v="0.2"/>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Desarrollar  herramientas de análisis y visualización de datos en materia de seguridad, convivencia y justicia."/>
    <n v="0.3"/>
    <s v="Oficina de Análisis de Información y Estudios Estratégicos"/>
    <n v="0.3"/>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1"/>
    <s v="_x000a_Construcción de un modelo de gobernanza de la seguridad en Bogotá Región que optimice recursos y capacidades para el abordaje conjunto de fenómenos asociados a la seguridad y la convivencia."/>
    <m/>
    <s v="Ejecutar el 100% de los recursos requeridos  en el marco de las solicitudes recibidas de los organismos de seguridad en materia de bienestar y reconocimiento, con el cumplimiento de requisitos según la programacion del PAA  "/>
    <n v="0.5"/>
    <s v="Subsecretaría de Inversiones y Fortalecimiento de Capacidades Operativas"/>
    <n v="0.5"/>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n v="1"/>
    <s v="1. Entregar a la PPL recluida en CDT del Distrito, bienes y servicios destinados para su atención integr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3"/>
    <s v="1_x000a_Implementación del modelo de gestión carcelaria restaurativo para la Cárcel Distrital, el Centro Especial de Reclusión y Casa Libertad"/>
    <m/>
    <s v="Vincular  adultos pospenados y posegresados al programa casa libertad para la generación de oportunidades de inclusión social y productiva desde la disminución de factores de riesgo frente al delito"/>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 Elaborar trimestralmente un (1) informe sobre la gestión de articulación con las autoridades para el ingreso de casos a los programas y estrategias a cargo de la Dirección."/>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Elaborar el Modelo de atención para el Programa que acompaña las Sanciones privativas y no privativas de la libertad en el marco del Sistema de Responsabilidad Penal para Adolescent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Realizar jornadas de socialización de los programas de la Dirección con los actores y/o autoridades del SRPA"/>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 la Cárcel Distrit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2Ejecutar requisas dentro de la Cárcel Distrital por parte del Cuerpo de Custodia y Vigilancia para detectar elementos prohibidos dentro de los pabellon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l Centro Especial de Reclusión (CER)._x000a_"/>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4"/>
    <s v="_x000a_Mejoramiento de la gestión contractual y la capacidad de respuesta frente a las necesidades de dotación y de infraestructura de clientes internos y externos"/>
    <n v="1"/>
    <s v="Realizar seguimiento a la correcta ejecucion de  los contratos de obras e interventoría a cargo de la Dirección de Bienes."/>
    <n v="1"/>
    <s v="Subsecretaría de Inversiones y Fortalecimiento de Capacidades Operativas"/>
    <n v="1"/>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n v="1"/>
    <s v="Diseñar e implementar una estrategia  para la estructuración de la Red de Organizaciones Sociales para la Convivencia (El Cuento es Convivir)"/>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relacionamiento con todos los actores de justicia centrado en la gestión de capacidades"/>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atención en Casas de Justicia orientado a resolver las necesidades de justicia de la ciudad en el Sistema Distrital de Justicia"/>
    <n v="0.34"/>
    <s v="Subsecretaría de Acceso a la Justicia"/>
    <n v="0.20400000000000001"/>
    <n v="0.6"/>
  </r>
  <r>
    <s v="OBJETIVO ESTRATÉGICO N° 4: Fortalecer la estructura y las capacidades del modelo operativo de seguridad y emergencias para optimizar la toma de decisiones, la predicción y la respuesta coordinada, eficiente y eficaz a incidentes en la ciudad de Bogotá"/>
    <x v="6"/>
    <s v="_x000a_Incorporación de técnicas de analítica de datos, con estándares de ciberseguridad y seguridad de la información por medio del diseño de modelos descriptivos"/>
    <n v="1"/>
    <s v=" Formular un plan de analítica de datos para el sistema del Centro de Comando, Control y Computo - C4."/>
    <n v="1"/>
    <s v="Oficina Centro de Comando, Control, comunicaciones y Cómputo-C4"/>
    <n v="0"/>
    <n v="0"/>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n v="1"/>
    <s v=" Implementar un sistema de procesamiento y almacenamiento de video del SVV."/>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m/>
    <s v="Formular el plan para incrementar la cobertura del sistema de video vigilancia del C4.​"/>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8"/>
    <s v="_x000a_Descentralización de la operación del sistema C4"/>
    <n v="1"/>
    <s v=" Formular el proyecto para la implementación de cinco (5) C2 locales y seis (6) centros locales de monitoreo de videovigilancia. "/>
    <n v="1"/>
    <s v="Oficina Centro de Comando, Control, comunicaciones y Cómputo-C4"/>
    <n v="1"/>
    <n v="1"/>
  </r>
  <r>
    <s v="OBJETIVO ESTRATÉGICO N° 4: Fortalecer la estructura y las capacidades del modelo operativo de seguridad y emergencias para optimizar la toma de decisiones, la predicción y la respuesta coordinada, eficiente y eficaz a incidentes en la ciudad de Bogotá"/>
    <x v="9"/>
    <s v="_x000a_Articulación e integración con las agencias y entidades externas para mejorar la respuesta distrital a la demanda de servicios de los ciudadanos"/>
    <n v="1"/>
    <s v="Desarrollar documento del sistema de gestión para vincular nuevas entidades públicas y/o privadas como agencias o colaboradores que sumen valor al sistema de emergencias, y que describa los requisitos mínimos y condiciones para integrarse con el C4."/>
    <n v="1"/>
    <s v="Oficina Centro de Comando, Control, comunicaciones y Cómputo-C4"/>
    <n v="1"/>
    <n v="1"/>
  </r>
  <r>
    <s v="OBJETIVO ESTRATÉGICO N° 5: Mejorar la gestión y la eficiencia organizacional, para el fortalecimiento de las capacidades de los organismos de vigilancia policial, funciones militares y otras de apoyo a la seguridad, la convivencia y justicia de Bogotá."/>
    <x v="10"/>
    <s v="_x000a_ Implementación y optimización de herramientas tecnológicas para la gestión administrativa y el aprovechamiento del ciclo de vida útil de los bienes de la secretaría dispuestos para la operación de l"/>
    <n v="1"/>
    <s v="1. Adelantar un plan de trabajo para el desarrollo tecnológico de las herramientas requeridas para la administración de los bienes de la SDSCJ  por la Subsecretaría de Inversiones con la Dirección de tecnologías y sistemas de información.  "/>
    <n v="1"/>
    <s v="Subsecretaría de Inversiones y Fortalecimiento de Capacidades Operativas"/>
    <n v="0"/>
    <n v="0"/>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n v="1"/>
    <s v="1. Elaborar dentro de los plazos establecidos  los estudios previos para el fortalecimento de las capacidades operativas de los organismos de seguridad, Convivencia  y justicia del distrito, de acuerdo con los requerimientos debidamente allegado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Realizar mesas de seguimiento mensuales al interior de la Dirección de Operaciones, para revisar el avance en los procesos de contratación y de novedades contractuales radicados a la dependencia. "/>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un reporte mensual a los Supervisores de los contratos de unidad ejecutara No. 2 con la información de los contratos que requieren liquidación y/o cierre de expediente."/>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4. Realizar reporte mensual a las dependencias informando el avance en la radicación de los procesos de contratación, para el cumplimiento del Plan Anual de Adquisicione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Verificar el cumplimiento de los requisitos establecidos en el manual de supervisión e interventoría  a una muestra del 50% de los contratos en ejecución asignados a la Dirección de Bienes diferentes a OPS con el fin de tomar las medidas correctivas  necesarias"/>
    <n v="0.13"/>
    <s v="Subsecretaría de Inversiones y Fortalecimiento de Capacidades Operativas"/>
    <n v="6.8561999999999998E-2"/>
    <n v="0.52739999999999998"/>
  </r>
  <r>
    <s v="OBJETIVO ESTRATÉGICO N° 5: Mejorar la gestión y la eficiencia organizacional, para el fortalecimiento de las capacidades de los organismos de vigilancia policial, funciones militares y otras de apoyo a la seguridad, la convivencia y justicia de Bogotá."/>
    <x v="12"/>
    <s v="_x000a_Fortalecimiento de los procesos y los procedimientos para la definición de requisitos de inversión en capacidades de los organismos de seguridad de la ciudad"/>
    <n v="1"/>
    <s v="2. Realizar  2 jornadas de socialización a los clientes internos y externos frente al diligenciamiento del Requerimiento solicitud bienes y servicios gestionados por la Subsecretaría de Inversiones y Fortalecimiento de Capacidades Operativas F-GCT-1153"/>
    <n v="0.5"/>
    <s v="Subsecretaría de Inversiones y Fortalecimiento de Capacidades Operativas"/>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n v="1"/>
    <s v="1. Realizar semestre vencido la publicación del informe de austeridad en el gasto público "/>
    <n v="0.06"/>
    <s v="Subsecretaría de Gestión Institucional"/>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Realizar seguimiento mensual al plan anual de adquisiciones de la Secretaría Distrital de Seguridad, Convivencia y Justicia, con el objetivo de generar puntos de control y alarmas en la contratación de inversión y funcionamiento de la entidad."/>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Realizar Mesas Técnicas de seguimiento al Plan Anual de Adquisiciones y Ejecución de Proyectos, con el objetivo de generar puntos de control y articular a las dependencia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Gestionar los requerimientos tecnológicos recibidos de las dependencias a través de mesa de servicio de TI, conforme al procedimiento definido para es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Mantener la disponibilidad de las soluciones tecnológicas de la Entidad a cargo de la DTSI, con el apoyo de herramientas de monitoreo para permitir que la información y los servicios se mantengan operativos cuando seán requeridos por los procesos de la Entidad.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Realizar capacitaciones a contratistas y supervisores sobre cargue de documentos en el SECOP II y supervisión e interventoría.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Socializar mediante comunicación las líneas contractuales señalando la aplicación del manual de contratación y el manual de supervisión e interventoría, así como la guía de supervisión. "/>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4.Responder  oportunamente las acciones judiciales y extrajudiciales  notificadas en la Secretaría Distrital de Seguridad, Convivencia y Justicia"/>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6. Impulsar oportunamente los procesos disciplinarios en etapa de juzgamien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Alertamiento a las áreas a través del seguimiento a la ejecución presupuestal del rubro de funcionamiento, servicios personales y bienes y servicio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n v="1"/>
    <s v="1. Desarrollar e implementar planes de gerencia en los componentes de inversión."/>
    <n v="0.08"/>
    <s v="Oficina Asesora de Planeación"/>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3. Realizar el envío del 100% de los reportes solicitados, sobre los productos de la SDSCJ en los Planes de Acción respecto a las Políticas Públicas Distritale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4. Realizar el reporte semestral de la Política pública distital de Seguridad Convivencia y Justicia  PPDSCJ y Construción de Paz y Reconciliación CPR"/>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5. Consolidar trimestralmente el reporte del PISCCJ"/>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6. Completar la actualización del 100 %  de los documentos del SGC."/>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7.Ejecutar cronograma plan de sostenibilidad MIPG"/>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8. Implementar el plan de continuidad del negocio  en la SDSCJ"/>
    <n v="0.08"/>
    <s v="Oficina Asesora de Planeación"/>
    <n v="0.08"/>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9. Monitorear trimestralmente el plan de ejecución anual del PTEP"/>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2. Ejecutar Plan de trabajo para Optimizar la administración del Sistema del Cuidado y Servicios Sociales. PSCS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 Ejecutar el Plan Anual de Auditoría aprobado para la vigencia en términos de oportunidad y calidad, fortaleciendo así el Sistema de Control Interno de la entidad."/>
    <n v="7.0000000000000007E-2"/>
    <s v="Oficina de Control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_x000a_2. Impulsar  los procesos disciplinarios que se encuentren activos en la OCDI."/>
    <n v="7.0000000000000007E-2"/>
    <s v="Oficina de Control Disciplinario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n v="1"/>
    <s v="1. Ejecutar y hacer segimiento  al Plan Estratégico de Talento Humano."/>
    <n v="0.12"/>
    <s v="Subsecretaría de Gestión Institucional"/>
    <n v="0.1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reportes de seguimiento de las actividades orientadas al cumplimiento de las políticas distritales transversales a la Dirección de Gestión Humana."/>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3. Realizar la ejecución y seguimiento al Plan Institucional de Capacitación, basado en las necesidades identificadas en cada una de las área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4. Ejecutar y hacer seguimiento al Plan Anual de Vacantes"/>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5.Ejecutar y hacer seguimiento al Plan de Previsión de necesidade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6. Ejecutar y hacer seguimiento del Plan de Bienestar e Incentivos Institucionales "/>
    <n v="0.11"/>
    <s v="Subsecretaría de Gestión Institucional"/>
    <n v="7.3333333333333348E-2"/>
    <n v="0.66666666666666674"/>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7. Ejecutar y hacer seguimiento al Plan de Trabajo Anual en Seguridad y Salud en el Trabajo"/>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el seguimiento a la actualización de los instrumentos archivísticos de la SCJ"/>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s v="_x000a_Contribución a la conservación del medio ambiente y la mitigación del cambio climático mediante la planeación, prevención, intervención y articulación interinstitucional"/>
    <m/>
    <s v="11. Realizar el reporte de los requerimientos formulados por los entes de control, en cumplimiento de la normatividad ambiental vigente."/>
    <n v="0.5"/>
    <s v="Oficinas Despacho"/>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n v="1"/>
    <s v="1. Diseñar e implementar cinco (5) campañas estratégicas de comunicación ex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2. Diseñar e implementar cuatro (4) campañas estrategicas de comunicación in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3. Aumentar el 32% del total de seguidores en las redes sociales de la entidad frente a la vigencia anterior"/>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4. Entregar el 95% de los productos de comunicación internos y externos, solicitados a la OAC, a través del formato 571."/>
    <n v="0.25"/>
    <s v="Oficina Asesora de Comunicaciones"/>
    <n v="0.25"/>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s v="Diseño e implementación de intervenciones formativas mediante el uso de metodologías diferenciales y herramientas innovadoras que contribuyan a la transformación de comportamientos contrarios a la convivencia.  "/>
    <s v="SIN PROGRAMACIÓN EN EL TRIMESTRE"/>
    <s v="SIN PROGRAMACIÓN EN EL TRIMESTRE"/>
    <s v="SIN PROGRAMACIÓN EN EL TRIMESTRE"/>
    <s v="SUBSECRETARÍA DE SEGURIDAD"/>
  </r>
  <r>
    <x v="1"/>
    <s v="Ampliación de la cobertura y la sostenibilidad para la orientación en gestión de medidas correctivas mediante la implementación del portafolio de servicios a la ciudadanía"/>
    <s v="SIN PROGRAMACIÓN EN EL TRIMESTRE"/>
    <s v="SIN PROGRAMACIÓN EN EL TRIMESTRE"/>
    <s v="SIN PROGRAMACIÓN EN EL TRIMESTRE"/>
    <s v="SUBSECRETARÍA DE SEGURIDAD"/>
  </r>
  <r>
    <x v="2"/>
    <s v="Desarrollo de alianzas estratégicas entre actores institucionales y comunitarios para el fortalecimiento de liderazgos sociales y orientación técnica para la sostenibilidad de iniciativas de convivencia"/>
    <s v="SIN PROGRAMACIÓN EN EL TRIMESTRE"/>
    <s v="SIN PROGRAMACIÓN EN EL TRIMESTRE"/>
    <s v="SIN PROGRAMACIÓN EN EL TRIMESTRE"/>
    <s v="SUBSECRETARÍA DE SEGURIDAD"/>
  </r>
  <r>
    <x v="3"/>
    <s v="Elaboración de herramientas de análisis de información y documentos estratégicos que contribuyen a la toma de decisión agiles y oportunas en los procesos misionales bajo una lógica de comprensión integral de territorio"/>
    <n v="1"/>
    <n v="1"/>
    <n v="1"/>
    <s v="OFICINA DE ANÁLISIS DE INFORMACIÓN"/>
  </r>
  <r>
    <x v="4"/>
    <s v="Diseño, despliegue e implementación de un modelo de intervención territorial para la transformación de entornos problemáticos."/>
    <s v="SIN PROGRAMACIÓN EN EL TRIMESTRE"/>
    <s v="SIN PROGRAMACIÓN EN EL TRIMESTRE"/>
    <s v="SIN PROGRAMACIÓN EN EL TRIMESTRE"/>
    <s v="SUBSECRETARÍA DE SEGURIDAD"/>
  </r>
  <r>
    <x v="5"/>
    <s v="Fortalecimiento de la gestión comunitaria de la Seguridad y la Convivencia, con el fin de generar espacios donde los ciudadanos colaboren en la identificación de problemas y en la implementación de estrategias"/>
    <s v="SIN PROGRAMACIÓN EN EL TRIMESTRE"/>
    <s v="SIN PROGRAMACIÓN EN EL TRIMESTRE"/>
    <s v="SIN PROGRAMACIÓN EN EL TRIMESTRE"/>
    <s v="SUBSECRETARÍA DE SEGURIDAD"/>
  </r>
  <r>
    <x v="6"/>
    <s v="Desarrollo de un plan integral de mejoramiento de competencias para Gestores de Convivencia y estandarización de procedimientos, como elementos clave para optimizar la gestión de la convivencia y la seguridad en las comunidades."/>
    <s v="SIN PROGRAMACIÓN EN EL TRIMESTRE"/>
    <s v="SIN PROGRAMACIÓN EN EL TRIMESTRE"/>
    <s v="SIN PROGRAMACIÓN EN EL TRIMESTRE"/>
    <s v="SUBSECRETARÍA DE SEGURIDAD"/>
  </r>
  <r>
    <x v="7"/>
    <s v="Construcción de un modelo de gobernanza de la seguridad en Bogotá Región que optimice recursos y capacidades para el abordaje conjunto de fenómenos asociados a la seguridad y la convivencia."/>
    <n v="0.5"/>
    <n v="0.5"/>
    <n v="1"/>
    <s v="SUB. SEGURIDAD/ SUB. INVERSIONES"/>
  </r>
  <r>
    <x v="8"/>
    <s v="Implementación del modelo de gestión carcelaria restaurativo para la Cárcel Distrital, el Centro Especial de Reclusión y Casa Libertad"/>
    <n v="0.88"/>
    <n v="0.66"/>
    <n v="0.75"/>
    <s v="SUBSECRETARÍA DE ACCESO A LA JUSTICIA"/>
  </r>
  <r>
    <x v="9"/>
    <s v="Mejoramiento de la gestión contractual y la capacidad de respuesta frente a las necesidades de dotación y de infraestructura de clientes internos y externos"/>
    <n v="1"/>
    <n v="1"/>
    <n v="1"/>
    <s v="SUBSECRETARÍA DE INVERSIONES Y FORTALECIMIENTO"/>
  </r>
  <r>
    <x v="10"/>
    <s v="Traslado de las capacidades de las Comisarías de Familia que permitan activar la ruta de atención integral en casos de violencia en el contexto familiar"/>
    <n v="1"/>
    <n v="0.8640000000000001"/>
    <n v="0.8640000000000001"/>
    <s v="SUBSECRETARÍA DE ACCESO A LA JUSTICIA"/>
  </r>
  <r>
    <x v="11"/>
    <s v="Incorporación de técnicas de analítica de datos, con estándares de ciberseguridad y seguridad de la información por medio del diseño de modelos descriptivos"/>
    <n v="1"/>
    <n v="0"/>
    <n v="0"/>
    <s v="OFICINA CENTRO C4"/>
  </r>
  <r>
    <x v="12"/>
    <s v="Evolución integral del modelo operacional y de los procesos estratégicos y de apoyo del C4"/>
    <n v="1"/>
    <n v="1"/>
    <n v="1"/>
    <s v="OFICINA CENTRO C4"/>
  </r>
  <r>
    <x v="13"/>
    <s v="Descentralización de la operación del sistema C4"/>
    <n v="1"/>
    <n v="1"/>
    <n v="1"/>
    <s v="OFICINA CENTRO C4"/>
  </r>
  <r>
    <x v="14"/>
    <s v="Articulación e integración con las agencias y entidades externas para mejorar la respuesta distrital a la demanda de servicios de los ciudadanos"/>
    <n v="1"/>
    <n v="1"/>
    <n v="1"/>
    <s v="OFICINA CENTRO C4"/>
  </r>
  <r>
    <x v="15"/>
    <s v="Avance en el cumplimiento de estándares y buenas prácticas de gestión de incidentes para alcanzar un nivel superior y continuar siendo referente regional"/>
    <s v="SIN PROGRAMACIÓN EN EL TRIMESTRE"/>
    <s v="SIN PROGRAMACIÓN EN EL TRIMESTRE"/>
    <s v="SIN PROGRAMACIÓN EN EL TRIMESTRE"/>
    <s v="OFICINA CENTRO C4"/>
  </r>
  <r>
    <x v="16"/>
    <s v=" Implementación y optimización de herramientas tecnológicas para la gestión administrativa y el aprovechamiento del ciclo de vida útil de los bienes de la secretaría dispuestos para la operación de l"/>
    <n v="1"/>
    <n v="0"/>
    <n v="0"/>
    <s v="SUBSECRETARÍA DE INVERSIONES Y FORTALECIMIENTO"/>
  </r>
  <r>
    <x v="17"/>
    <s v="Mejoramiento de la gestión contractual y la capacidad de respuesta frente a las necesidades de dotación y de infraestructura de clientes internos y externos"/>
    <n v="0.75"/>
    <n v="0.68856200000000001"/>
    <n v="0.91808266666666671"/>
    <s v="SUBSECRETARÍA DE INVERSIONES Y FORTALECIMIENTO"/>
  </r>
  <r>
    <x v="18"/>
    <s v="Fortalecimiento de los procesos y los procedimientos para la definición de requisitos de inversión en capacidades de los organismos de seguridad de la ciudad"/>
    <n v="0.5"/>
    <n v="0.5"/>
    <n v="1"/>
    <s v="SUBSECRETARÍA DE INVERSIONES Y FORTALECIMIENTO"/>
  </r>
  <r>
    <x v="19"/>
    <s v="Estructuración e implementación de mecanismos para la articulación de los Fondos de Desarrollo Local que permitan la optimización de recursos presupuestales y el fortalecimiento de capacidades en función de la Convivencia, Seguridad y justicia. "/>
    <s v="SIN PROGRAMACIÓN EN EL TRIMESTRE"/>
    <s v="SIN PROGRAMACIÓN EN EL TRIMESTRE"/>
    <s v="SIN PROGRAMACIÓN EN EL TRIMESTRE"/>
    <s v="OFICINA ASESORA DE PLANEACIÓN"/>
  </r>
  <r>
    <x v="20"/>
    <s v=" Desarrollo e implementación del rediseño de la estructura organizacional para optimizar la planeación de recursos, procesos, talento humano, tecnología y relación con el ciudadano, bajo un modelo de gestión basado en capacidades"/>
    <s v="SIN PROGRAMACIÓN EN EL TRIMESTRE EN EL AÑO"/>
    <s v="SIN PROGRAMACIÓN EN EL TRIMESTRE EN EL AÑO"/>
    <s v="SIN PROGRAMACIÓN EN EL TRIMESTRE EN EL AÑO"/>
    <s v="SIN RESPONSABLE ASGINADO"/>
  </r>
  <r>
    <x v="21"/>
    <s v="Fortalecimiento de la gestión contractual, financiera, documental, del talento humano y de las tecnologías y sistemas de información a través de acciones articuladas que aseguren la eficiencia operativa y el alcance de los objetivos estratégicos."/>
    <n v="0.58000000000000007"/>
    <n v="0.52"/>
    <n v="0.89655172413793094"/>
    <s v="SUBSECRETARÍA DE GESTIÓN INSTITUCIONAL"/>
  </r>
  <r>
    <x v="22"/>
    <s v=" Transformación organizacional inteligente y adaptativa, mediante la gestión del conocimiento y la innovación, optimizando procesos con la adopción de prácticas de agilidad organizacional y del MIPG "/>
    <n v="0.79000000000000026"/>
    <n v="0.71000000000000019"/>
    <n v="0.89873417721518978"/>
    <s v="OFICINA ASESORA DE PLANEACIÓN/OCI/OCDI"/>
  </r>
  <r>
    <x v="23"/>
    <s v=" Fortalecimiento de las competencias del talento humano para el logro de los objetivos institucionales, afianzando el sentido de pertenencia, la gestión del cambio y la mejora en la prestación de los servicios de la entidad"/>
    <n v="0.8899999999999999"/>
    <n v="0.85333333333333328"/>
    <n v="0.95880149812734083"/>
    <s v="SUBSECRETARÍA DE GESTIÓN INSTITUCIONAL"/>
  </r>
  <r>
    <x v="24"/>
    <s v="Contribución a la conservación del medio ambiente y la mitigación del cambio climático mediante la planeación, prevención, intervención y articulación interinstitucional"/>
    <n v="0.5"/>
    <n v="0.5"/>
    <n v="1"/>
    <s v="OFICINA ASESORA DE PLANEACIÓN"/>
  </r>
  <r>
    <x v="25"/>
    <s v="Consolidación de la comunicación interna y externa como herramienta clave para posicionar los servicios y programas de la SDSCJ, implementando estrategias para el posicionamiento institucional y  y fortalecimiento de la imagen corporativa"/>
    <n v="1"/>
    <n v="1"/>
    <n v="1"/>
    <s v="OFICINA ASESORA DE COMUNICACION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52F954-6FD5-4FCB-A96F-0AB164BCCBB6}" name="TablaDinámica1" cacheId="1936" applyNumberFormats="0" applyBorderFormats="0" applyFontFormats="0" applyPatternFormats="0" applyAlignmentFormats="0" applyWidthHeightFormats="1" dataCaption="Valores" updatedVersion="8" minRefreshableVersion="3" useAutoFormatting="1" itemPrintTitles="1" createdVersion="8" indent="0" multipleFieldFilters="0">
  <location ref="A3:B22" firstHeaderRow="1" firstDataRow="1" firstDataCol="1"/>
  <pivotFields count="9">
    <pivotField showAll="0"/>
    <pivotField axis="axisRow" dataField="1" showAll="0">
      <items count="19">
        <item x="0"/>
        <item x="1"/>
        <item x="3"/>
        <item x="2"/>
        <item x="4"/>
        <item x="5"/>
        <item x="6"/>
        <item x="7"/>
        <item x="8"/>
        <item x="9"/>
        <item x="10"/>
        <item x="11"/>
        <item x="12"/>
        <item x="13"/>
        <item x="14"/>
        <item x="15"/>
        <item x="16"/>
        <item x="17"/>
        <item t="default"/>
      </items>
    </pivotField>
    <pivotField showAll="0"/>
    <pivotField showAll="0"/>
    <pivotField showAll="0"/>
    <pivotField numFmtId="9" showAll="0"/>
    <pivotField showAll="0"/>
    <pivotField numFmtId="9" showAll="0"/>
    <pivotField numFmtId="9"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LINEA ESTRATÉGIC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64F709-2BD0-43F5-9AA9-7775E92282C9}" name="TablaDinámica1" cacheId="193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0" firstHeaderRow="1" firstDataRow="1" firstDataCol="1"/>
  <pivotFields count="6">
    <pivotField axis="axisRow" dataField="1" showAll="0">
      <items count="27">
        <item x="0"/>
        <item x="1"/>
        <item x="2"/>
        <item x="3"/>
        <item x="4"/>
        <item x="5"/>
        <item x="6"/>
        <item x="7"/>
        <item x="8"/>
        <item x="9"/>
        <item x="10"/>
        <item x="11"/>
        <item x="12"/>
        <item x="13"/>
        <item x="14"/>
        <item x="15"/>
        <item x="16"/>
        <item x="17"/>
        <item x="18"/>
        <item x="19"/>
        <item x="21"/>
        <item x="22"/>
        <item x="23"/>
        <item x="24"/>
        <item x="25"/>
        <item x="20"/>
        <item t="default"/>
      </items>
    </pivotField>
    <pivotField showAll="0"/>
    <pivotField showAll="0"/>
    <pivotField showAll="0"/>
    <pivotField showAll="0"/>
    <pivotField showAll="0"/>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LINEA ESTRATÉGIC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9" dT="2025-03-17T15:10:20.35" personId="{75454F92-C9C7-40F7-BCC3-85D9C7951E0D}" id="{4889E07B-D12B-4EBD-93E1-9DE22C1DFA2D}">
    <text>Toda la linea depende de la Dirección de Acción a la Justicia.</text>
  </threadedComment>
  <threadedComment ref="C61" dT="2025-03-17T15:17:28.19" personId="{75454F92-C9C7-40F7-BCC3-85D9C7951E0D}" id="{BA9F80EE-9725-4AD2-9EC5-E46CA0F0E06C}">
    <text>Todas las direcciones de la Subse aportan a esa linea</text>
  </threadedComment>
</ThreadedComments>
</file>

<file path=xl/threadedComments/threadedComment2.xml><?xml version="1.0" encoding="utf-8"?>
<ThreadedComments xmlns="http://schemas.microsoft.com/office/spreadsheetml/2018/threadedcomments" xmlns:x="http://schemas.openxmlformats.org/spreadsheetml/2006/main">
  <threadedComment ref="C30" dT="2025-03-17T15:10:20.35" personId="{75454F92-C9C7-40F7-BCC3-85D9C7951E0D}" id="{584BE934-B8AE-4656-8199-E5E29EAB6109}">
    <text>Toda la linea depende de la Dirección de Acción a la Justicia.</text>
  </threadedComment>
  <threadedComment ref="C52" dT="2025-03-17T15:17:28.19" personId="{75454F92-C9C7-40F7-BCC3-85D9C7951E0D}" id="{F64F50AE-BBAA-4C79-BE0D-B3D22D555E2B}">
    <text>Todas las direcciones de la Subse aportan a esa linea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4"/>
  <sheetViews>
    <sheetView showGridLines="0" tabSelected="1" topLeftCell="H5" zoomScale="40" zoomScaleNormal="40" zoomScaleSheetLayoutView="41" workbookViewId="0">
      <pane ySplit="8" topLeftCell="A13" activePane="bottomLeft" state="frozen"/>
      <selection pane="bottomLeft" activeCell="E1" sqref="E1:H1048576"/>
      <selection activeCell="A5" sqref="A5"/>
    </sheetView>
  </sheetViews>
  <sheetFormatPr defaultColWidth="14.85546875" defaultRowHeight="14.25"/>
  <cols>
    <col min="1" max="1" width="44.28515625" style="3" customWidth="1"/>
    <col min="2" max="2" width="38.5703125" style="3" customWidth="1"/>
    <col min="3" max="3" width="35" style="3" customWidth="1"/>
    <col min="4" max="5" width="42.85546875" style="3" customWidth="1"/>
    <col min="6" max="6" width="40.7109375" style="3" customWidth="1"/>
    <col min="7" max="7" width="37.140625" style="3" customWidth="1"/>
    <col min="8" max="8" width="42" style="3" customWidth="1"/>
    <col min="9" max="9" width="28.28515625" style="3" customWidth="1"/>
    <col min="10" max="10" width="26.28515625" style="3" customWidth="1"/>
    <col min="11" max="16" width="30" style="3" customWidth="1"/>
    <col min="17" max="17" width="28.42578125" style="45" customWidth="1"/>
    <col min="18" max="18" width="24.42578125" style="72" customWidth="1"/>
    <col min="19" max="19" width="32.28515625" style="72" customWidth="1"/>
    <col min="20" max="20" width="70.42578125" style="246" customWidth="1"/>
    <col min="21" max="21" width="29.7109375" style="3" customWidth="1"/>
    <col min="22" max="16384" width="14.85546875" style="3"/>
  </cols>
  <sheetData>
    <row r="1" spans="1:21" s="1" customFormat="1" ht="21" hidden="1" customHeight="1">
      <c r="A1" s="1" t="s">
        <v>0</v>
      </c>
      <c r="C1" s="1" t="s">
        <v>1</v>
      </c>
      <c r="Q1" s="44"/>
      <c r="R1" s="71"/>
      <c r="S1" s="71"/>
      <c r="T1" s="213"/>
    </row>
    <row r="2" spans="1:21" s="1" customFormat="1" hidden="1">
      <c r="A2" s="1" t="s">
        <v>2</v>
      </c>
      <c r="C2" s="1" t="s">
        <v>3</v>
      </c>
      <c r="Q2" s="44"/>
      <c r="R2" s="71"/>
      <c r="S2" s="71"/>
      <c r="T2" s="213"/>
    </row>
    <row r="3" spans="1:21" s="1" customFormat="1" hidden="1">
      <c r="A3" s="1" t="s">
        <v>4</v>
      </c>
      <c r="C3" s="1" t="s">
        <v>5</v>
      </c>
      <c r="Q3" s="44"/>
      <c r="R3" s="71"/>
      <c r="S3" s="71"/>
      <c r="T3" s="213"/>
    </row>
    <row r="4" spans="1:21" s="1" customFormat="1" ht="29.25" hidden="1" customHeight="1">
      <c r="A4" s="1" t="s">
        <v>6</v>
      </c>
      <c r="C4" s="1" t="s">
        <v>7</v>
      </c>
      <c r="Q4" s="44"/>
      <c r="R4" s="71"/>
      <c r="S4" s="71"/>
      <c r="T4" s="213"/>
    </row>
    <row r="5" spans="1:21" ht="43.9" customHeight="1">
      <c r="A5" s="2"/>
      <c r="B5" s="8"/>
      <c r="C5" s="174" t="s">
        <v>8</v>
      </c>
      <c r="D5" s="174"/>
      <c r="E5" s="174"/>
      <c r="F5" s="174"/>
      <c r="G5" s="174"/>
      <c r="H5" s="174"/>
      <c r="I5" s="174"/>
      <c r="J5" s="174"/>
      <c r="K5" s="174"/>
      <c r="L5" s="174"/>
      <c r="M5" s="174"/>
      <c r="N5" s="174"/>
      <c r="O5" s="174"/>
      <c r="P5" s="174"/>
      <c r="Q5" s="6"/>
      <c r="R5" s="16"/>
      <c r="S5" s="16"/>
      <c r="T5" s="214" t="s">
        <v>9</v>
      </c>
      <c r="U5" s="71"/>
    </row>
    <row r="6" spans="1:21" ht="16.5" customHeight="1">
      <c r="A6" s="4"/>
      <c r="B6" s="4"/>
      <c r="C6" s="54"/>
      <c r="D6" s="54"/>
      <c r="E6" s="54"/>
      <c r="F6" s="54"/>
      <c r="G6" s="54"/>
      <c r="H6" s="54"/>
      <c r="I6" s="54"/>
      <c r="J6" s="54"/>
      <c r="K6" s="54"/>
      <c r="L6" s="54"/>
      <c r="M6" s="54"/>
      <c r="N6" s="54"/>
      <c r="O6" s="54"/>
      <c r="P6" s="54"/>
      <c r="Q6" s="5"/>
      <c r="R6" s="15"/>
      <c r="S6" s="15"/>
      <c r="T6" s="215"/>
      <c r="U6" s="71"/>
    </row>
    <row r="7" spans="1:21" ht="16.5" customHeight="1">
      <c r="A7" s="89"/>
      <c r="B7" s="90"/>
      <c r="C7" s="91"/>
      <c r="D7" s="91"/>
      <c r="E7" s="91"/>
      <c r="F7" s="91"/>
      <c r="G7" s="91"/>
      <c r="H7" s="91"/>
      <c r="I7" s="91"/>
      <c r="J7" s="91"/>
      <c r="K7" s="92"/>
      <c r="L7" s="92"/>
      <c r="M7" s="92"/>
      <c r="N7" s="92"/>
      <c r="O7" s="92"/>
      <c r="P7" s="93"/>
      <c r="Q7" s="94"/>
      <c r="R7" s="95"/>
      <c r="S7" s="95"/>
      <c r="T7" s="216"/>
      <c r="U7" s="71"/>
    </row>
    <row r="8" spans="1:21" ht="25.5" customHeight="1">
      <c r="A8" s="96" t="s">
        <v>10</v>
      </c>
      <c r="B8" s="4"/>
      <c r="C8" s="179" t="s">
        <v>11</v>
      </c>
      <c r="D8" s="180"/>
      <c r="E8" s="180"/>
      <c r="F8" s="181"/>
      <c r="G8" s="97"/>
      <c r="H8" s="97"/>
      <c r="I8" s="97"/>
      <c r="J8" s="97"/>
      <c r="K8" s="98"/>
      <c r="L8" s="98"/>
      <c r="M8" s="98"/>
      <c r="N8" s="98"/>
      <c r="O8" s="98"/>
      <c r="P8" s="99"/>
      <c r="Q8" s="100"/>
      <c r="R8" s="101"/>
      <c r="S8" s="101"/>
      <c r="T8" s="217"/>
      <c r="U8" s="71"/>
    </row>
    <row r="9" spans="1:21" ht="15" customHeight="1">
      <c r="A9" s="102"/>
      <c r="B9" s="103"/>
      <c r="C9" s="104"/>
      <c r="D9" s="104"/>
      <c r="E9" s="104"/>
      <c r="F9" s="104"/>
      <c r="G9" s="104"/>
      <c r="H9" s="104"/>
      <c r="I9" s="104"/>
      <c r="J9" s="104"/>
      <c r="K9" s="105"/>
      <c r="L9" s="105"/>
      <c r="M9" s="105"/>
      <c r="N9" s="105"/>
      <c r="O9" s="105"/>
      <c r="P9" s="106"/>
      <c r="Q9" s="107"/>
      <c r="R9" s="108"/>
      <c r="S9" s="108"/>
      <c r="T9" s="218"/>
      <c r="U9" s="88"/>
    </row>
    <row r="10" spans="1:21" ht="25.9" customHeight="1">
      <c r="A10" s="175" t="s">
        <v>12</v>
      </c>
      <c r="B10" s="182" t="s">
        <v>13</v>
      </c>
      <c r="C10" s="177" t="s">
        <v>14</v>
      </c>
      <c r="D10" s="184" t="s">
        <v>15</v>
      </c>
      <c r="E10" s="184" t="s">
        <v>16</v>
      </c>
      <c r="F10" s="177" t="s">
        <v>17</v>
      </c>
      <c r="G10" s="177" t="s">
        <v>18</v>
      </c>
      <c r="H10" s="177" t="s">
        <v>19</v>
      </c>
      <c r="I10" s="177" t="s">
        <v>20</v>
      </c>
      <c r="J10" s="177" t="s">
        <v>21</v>
      </c>
      <c r="K10" s="177" t="s">
        <v>22</v>
      </c>
      <c r="L10" s="177"/>
      <c r="M10" s="177"/>
      <c r="N10" s="177"/>
      <c r="O10" s="177"/>
      <c r="P10" s="177"/>
      <c r="Q10" s="75"/>
      <c r="R10" s="109"/>
      <c r="S10" s="110"/>
      <c r="T10" s="219" t="s">
        <v>23</v>
      </c>
      <c r="U10" s="15"/>
    </row>
    <row r="11" spans="1:21" ht="18">
      <c r="A11" s="176"/>
      <c r="B11" s="182"/>
      <c r="C11" s="178"/>
      <c r="D11" s="184"/>
      <c r="E11" s="184"/>
      <c r="F11" s="178"/>
      <c r="G11" s="178"/>
      <c r="H11" s="178"/>
      <c r="I11" s="178"/>
      <c r="J11" s="178"/>
      <c r="K11" s="178"/>
      <c r="L11" s="178"/>
      <c r="M11" s="178"/>
      <c r="N11" s="178"/>
      <c r="O11" s="178"/>
      <c r="P11" s="178"/>
      <c r="Q11" s="7"/>
      <c r="R11" s="17"/>
      <c r="S11" s="111"/>
      <c r="T11" s="220"/>
      <c r="U11" s="55"/>
    </row>
    <row r="12" spans="1:21" s="30" customFormat="1" ht="52.9" customHeight="1">
      <c r="A12" s="176"/>
      <c r="B12" s="183"/>
      <c r="C12" s="178"/>
      <c r="D12" s="177"/>
      <c r="E12" s="177"/>
      <c r="F12" s="178"/>
      <c r="G12" s="178"/>
      <c r="H12" s="178"/>
      <c r="I12" s="178"/>
      <c r="J12" s="178"/>
      <c r="K12" s="209" t="s">
        <v>24</v>
      </c>
      <c r="L12" s="209" t="s">
        <v>25</v>
      </c>
      <c r="M12" s="209" t="s">
        <v>26</v>
      </c>
      <c r="N12" s="209" t="s">
        <v>27</v>
      </c>
      <c r="O12" s="209" t="s">
        <v>28</v>
      </c>
      <c r="P12" s="209" t="s">
        <v>29</v>
      </c>
      <c r="Q12" s="210" t="s">
        <v>30</v>
      </c>
      <c r="R12" s="211" t="s">
        <v>31</v>
      </c>
      <c r="S12" s="212" t="s">
        <v>32</v>
      </c>
      <c r="T12" s="220"/>
      <c r="U12" s="134" t="s">
        <v>33</v>
      </c>
    </row>
    <row r="13" spans="1:21" ht="129.75" customHeight="1">
      <c r="A13" s="11" t="s">
        <v>34</v>
      </c>
      <c r="B13" s="11" t="s">
        <v>35</v>
      </c>
      <c r="C13" s="56">
        <v>1</v>
      </c>
      <c r="D13" s="10" t="s">
        <v>36</v>
      </c>
      <c r="E13" s="35">
        <v>1</v>
      </c>
      <c r="F13" s="12" t="s">
        <v>37</v>
      </c>
      <c r="G13" s="26" t="s">
        <v>38</v>
      </c>
      <c r="H13" s="23" t="s">
        <v>39</v>
      </c>
      <c r="I13" s="23" t="s">
        <v>40</v>
      </c>
      <c r="J13" s="57" t="s">
        <v>41</v>
      </c>
      <c r="K13" s="23">
        <v>450</v>
      </c>
      <c r="L13" s="58">
        <v>0</v>
      </c>
      <c r="M13" s="23">
        <v>142</v>
      </c>
      <c r="N13" s="23">
        <v>297</v>
      </c>
      <c r="O13" s="23">
        <v>450</v>
      </c>
      <c r="P13" s="59">
        <v>142</v>
      </c>
      <c r="Q13" s="81">
        <f>+P13/M13</f>
        <v>1</v>
      </c>
      <c r="R13" s="43">
        <f t="shared" ref="R13:R77" si="0">+U13*E13</f>
        <v>1</v>
      </c>
      <c r="S13" s="129">
        <v>1</v>
      </c>
      <c r="T13" s="221" t="s">
        <v>42</v>
      </c>
      <c r="U13" s="86">
        <v>1</v>
      </c>
    </row>
    <row r="14" spans="1:21" s="30" customFormat="1" ht="129.75" customHeight="1">
      <c r="A14" s="11" t="s">
        <v>34</v>
      </c>
      <c r="B14" s="11" t="s">
        <v>43</v>
      </c>
      <c r="C14" s="56">
        <v>1</v>
      </c>
      <c r="D14" s="10" t="s">
        <v>44</v>
      </c>
      <c r="E14" s="35">
        <v>1</v>
      </c>
      <c r="F14" s="12" t="s">
        <v>45</v>
      </c>
      <c r="G14" s="26" t="s">
        <v>38</v>
      </c>
      <c r="H14" s="23" t="s">
        <v>46</v>
      </c>
      <c r="I14" s="23" t="s">
        <v>40</v>
      </c>
      <c r="J14" s="57" t="s">
        <v>41</v>
      </c>
      <c r="K14" s="23">
        <v>23</v>
      </c>
      <c r="L14" s="58">
        <v>0</v>
      </c>
      <c r="M14" s="23">
        <v>10</v>
      </c>
      <c r="N14" s="23">
        <v>18</v>
      </c>
      <c r="O14" s="23">
        <v>23</v>
      </c>
      <c r="P14" s="60">
        <v>10</v>
      </c>
      <c r="Q14" s="81">
        <f>+P14/M14</f>
        <v>1</v>
      </c>
      <c r="R14" s="43">
        <f t="shared" si="0"/>
        <v>1</v>
      </c>
      <c r="S14" s="129">
        <v>1</v>
      </c>
      <c r="T14" s="222" t="s">
        <v>47</v>
      </c>
      <c r="U14" s="86">
        <v>1</v>
      </c>
    </row>
    <row r="15" spans="1:21" s="30" customFormat="1" ht="129.75" customHeight="1">
      <c r="A15" s="11" t="s">
        <v>34</v>
      </c>
      <c r="B15" s="11" t="s">
        <v>48</v>
      </c>
      <c r="C15" s="56">
        <v>1</v>
      </c>
      <c r="D15" s="10" t="s">
        <v>49</v>
      </c>
      <c r="E15" s="35">
        <v>1</v>
      </c>
      <c r="F15" s="12" t="s">
        <v>50</v>
      </c>
      <c r="G15" s="26" t="s">
        <v>38</v>
      </c>
      <c r="H15" s="23" t="s">
        <v>51</v>
      </c>
      <c r="I15" s="23" t="s">
        <v>40</v>
      </c>
      <c r="J15" s="57" t="s">
        <v>41</v>
      </c>
      <c r="K15" s="23">
        <v>1</v>
      </c>
      <c r="L15" s="58">
        <v>0</v>
      </c>
      <c r="M15" s="23">
        <v>0</v>
      </c>
      <c r="N15" s="23">
        <v>0</v>
      </c>
      <c r="O15" s="23">
        <v>1</v>
      </c>
      <c r="P15" s="60">
        <v>0</v>
      </c>
      <c r="Q15" s="81">
        <v>0</v>
      </c>
      <c r="R15" s="86" t="s">
        <v>52</v>
      </c>
      <c r="S15" s="86" t="s">
        <v>52</v>
      </c>
      <c r="T15" s="222" t="s">
        <v>53</v>
      </c>
      <c r="U15" s="86" t="s">
        <v>52</v>
      </c>
    </row>
    <row r="16" spans="1:21" ht="129.75" customHeight="1">
      <c r="A16" s="19" t="s">
        <v>54</v>
      </c>
      <c r="B16" s="19" t="s">
        <v>55</v>
      </c>
      <c r="C16" s="185">
        <v>1</v>
      </c>
      <c r="D16" s="25" t="s">
        <v>56</v>
      </c>
      <c r="E16" s="27">
        <v>0.5</v>
      </c>
      <c r="F16" s="26" t="s">
        <v>57</v>
      </c>
      <c r="G16" s="26" t="s">
        <v>38</v>
      </c>
      <c r="H16" s="26" t="s">
        <v>58</v>
      </c>
      <c r="I16" s="23" t="s">
        <v>40</v>
      </c>
      <c r="J16" s="26" t="s">
        <v>59</v>
      </c>
      <c r="K16" s="26">
        <v>27</v>
      </c>
      <c r="L16" s="26">
        <v>6</v>
      </c>
      <c r="M16" s="26">
        <v>13</v>
      </c>
      <c r="N16" s="26">
        <v>20</v>
      </c>
      <c r="O16" s="26">
        <v>27</v>
      </c>
      <c r="P16" s="135">
        <v>13</v>
      </c>
      <c r="Q16" s="81">
        <f>+P16/M16</f>
        <v>1</v>
      </c>
      <c r="R16" s="43">
        <f t="shared" si="0"/>
        <v>0.5</v>
      </c>
      <c r="S16" s="171">
        <v>1</v>
      </c>
      <c r="T16" s="223" t="s">
        <v>60</v>
      </c>
      <c r="U16" s="87">
        <v>1</v>
      </c>
    </row>
    <row r="17" spans="1:21" ht="129.75" customHeight="1">
      <c r="A17" s="19" t="s">
        <v>54</v>
      </c>
      <c r="B17" s="19" t="s">
        <v>55</v>
      </c>
      <c r="C17" s="186"/>
      <c r="D17" s="25" t="s">
        <v>61</v>
      </c>
      <c r="E17" s="24">
        <v>0.2</v>
      </c>
      <c r="F17" s="26" t="s">
        <v>62</v>
      </c>
      <c r="G17" s="26" t="s">
        <v>38</v>
      </c>
      <c r="H17" s="26" t="s">
        <v>63</v>
      </c>
      <c r="I17" s="23" t="s">
        <v>40</v>
      </c>
      <c r="J17" s="26" t="s">
        <v>59</v>
      </c>
      <c r="K17" s="26">
        <v>12</v>
      </c>
      <c r="L17" s="26">
        <v>3</v>
      </c>
      <c r="M17" s="26">
        <v>6</v>
      </c>
      <c r="N17" s="26">
        <v>9</v>
      </c>
      <c r="O17" s="26">
        <v>12</v>
      </c>
      <c r="P17" s="135">
        <v>6</v>
      </c>
      <c r="Q17" s="81">
        <f>+P17/M17</f>
        <v>1</v>
      </c>
      <c r="R17" s="43">
        <f t="shared" si="0"/>
        <v>0.2</v>
      </c>
      <c r="S17" s="171"/>
      <c r="T17" s="224" t="s">
        <v>64</v>
      </c>
      <c r="U17" s="87">
        <v>1</v>
      </c>
    </row>
    <row r="18" spans="1:21" ht="129.75" customHeight="1">
      <c r="A18" s="19" t="s">
        <v>54</v>
      </c>
      <c r="B18" s="19" t="s">
        <v>55</v>
      </c>
      <c r="C18" s="187"/>
      <c r="D18" s="25" t="s">
        <v>65</v>
      </c>
      <c r="E18" s="24">
        <v>0.3</v>
      </c>
      <c r="F18" s="26" t="s">
        <v>66</v>
      </c>
      <c r="G18" s="26" t="s">
        <v>38</v>
      </c>
      <c r="H18" s="26" t="s">
        <v>67</v>
      </c>
      <c r="I18" s="23" t="s">
        <v>40</v>
      </c>
      <c r="J18" s="26" t="s">
        <v>59</v>
      </c>
      <c r="K18" s="26">
        <v>10</v>
      </c>
      <c r="L18" s="26">
        <v>3</v>
      </c>
      <c r="M18" s="26">
        <v>7</v>
      </c>
      <c r="N18" s="26">
        <v>10</v>
      </c>
      <c r="O18" s="26">
        <v>0</v>
      </c>
      <c r="P18" s="135">
        <v>7</v>
      </c>
      <c r="Q18" s="81">
        <f>+P18/M18</f>
        <v>1</v>
      </c>
      <c r="R18" s="43">
        <f t="shared" si="0"/>
        <v>0.3</v>
      </c>
      <c r="S18" s="171"/>
      <c r="T18" s="224" t="s">
        <v>68</v>
      </c>
      <c r="U18" s="87">
        <v>1</v>
      </c>
    </row>
    <row r="19" spans="1:21" ht="129.75" customHeight="1">
      <c r="A19" s="20" t="s">
        <v>54</v>
      </c>
      <c r="B19" s="20" t="s">
        <v>69</v>
      </c>
      <c r="C19" s="24">
        <v>1</v>
      </c>
      <c r="D19" s="10" t="s">
        <v>70</v>
      </c>
      <c r="E19" s="35">
        <v>1</v>
      </c>
      <c r="F19" s="12" t="s">
        <v>71</v>
      </c>
      <c r="G19" s="26" t="s">
        <v>38</v>
      </c>
      <c r="H19" s="23" t="s">
        <v>72</v>
      </c>
      <c r="I19" s="23" t="s">
        <v>40</v>
      </c>
      <c r="J19" s="12" t="s">
        <v>73</v>
      </c>
      <c r="K19" s="23">
        <v>20</v>
      </c>
      <c r="L19" s="61">
        <v>0</v>
      </c>
      <c r="M19" s="26">
        <v>0</v>
      </c>
      <c r="N19" s="26">
        <v>0</v>
      </c>
      <c r="O19" s="26">
        <v>20</v>
      </c>
      <c r="P19" s="26">
        <v>0</v>
      </c>
      <c r="Q19" s="26">
        <v>0</v>
      </c>
      <c r="R19" s="49" t="s">
        <v>52</v>
      </c>
      <c r="S19" s="49" t="s">
        <v>52</v>
      </c>
      <c r="T19" s="225" t="s">
        <v>74</v>
      </c>
      <c r="U19" s="86" t="s">
        <v>52</v>
      </c>
    </row>
    <row r="20" spans="1:21" ht="129.75" customHeight="1">
      <c r="A20" s="20" t="s">
        <v>54</v>
      </c>
      <c r="B20" s="20" t="s">
        <v>75</v>
      </c>
      <c r="C20" s="185">
        <v>1</v>
      </c>
      <c r="D20" s="10" t="s">
        <v>76</v>
      </c>
      <c r="E20" s="35">
        <v>0.5</v>
      </c>
      <c r="F20" s="12" t="s">
        <v>77</v>
      </c>
      <c r="G20" s="26" t="s">
        <v>38</v>
      </c>
      <c r="H20" s="23" t="s">
        <v>78</v>
      </c>
      <c r="I20" s="23" t="s">
        <v>40</v>
      </c>
      <c r="J20" s="12" t="s">
        <v>73</v>
      </c>
      <c r="K20" s="26">
        <v>1</v>
      </c>
      <c r="L20" s="61">
        <v>0</v>
      </c>
      <c r="M20" s="26">
        <v>1</v>
      </c>
      <c r="N20" s="26">
        <v>0</v>
      </c>
      <c r="O20" s="26">
        <v>0</v>
      </c>
      <c r="P20" s="137">
        <v>1</v>
      </c>
      <c r="Q20" s="81">
        <f t="shared" ref="Q20:Q25" si="1">+P20/M20</f>
        <v>1</v>
      </c>
      <c r="R20" s="43">
        <f t="shared" si="0"/>
        <v>0.5</v>
      </c>
      <c r="S20" s="172">
        <v>1</v>
      </c>
      <c r="T20" s="223" t="s">
        <v>79</v>
      </c>
      <c r="U20" s="136">
        <v>1</v>
      </c>
    </row>
    <row r="21" spans="1:21" ht="129.75" customHeight="1">
      <c r="A21" s="20" t="s">
        <v>54</v>
      </c>
      <c r="B21" s="20" t="s">
        <v>75</v>
      </c>
      <c r="C21" s="187"/>
      <c r="D21" s="10" t="s">
        <v>80</v>
      </c>
      <c r="E21" s="35">
        <v>0.5</v>
      </c>
      <c r="F21" s="12" t="s">
        <v>81</v>
      </c>
      <c r="G21" s="26" t="s">
        <v>38</v>
      </c>
      <c r="H21" s="23" t="s">
        <v>72</v>
      </c>
      <c r="I21" s="23" t="s">
        <v>40</v>
      </c>
      <c r="J21" s="12" t="s">
        <v>73</v>
      </c>
      <c r="K21" s="26">
        <v>19</v>
      </c>
      <c r="L21" s="61">
        <v>0</v>
      </c>
      <c r="M21" s="26">
        <v>4</v>
      </c>
      <c r="N21" s="26">
        <v>12</v>
      </c>
      <c r="O21" s="26">
        <v>19</v>
      </c>
      <c r="P21" s="137">
        <v>4</v>
      </c>
      <c r="Q21" s="81">
        <f t="shared" si="1"/>
        <v>1</v>
      </c>
      <c r="R21" s="43">
        <f t="shared" si="0"/>
        <v>0.5</v>
      </c>
      <c r="S21" s="171"/>
      <c r="T21" s="223" t="s">
        <v>82</v>
      </c>
      <c r="U21" s="86">
        <v>1</v>
      </c>
    </row>
    <row r="22" spans="1:21" ht="129.75" customHeight="1">
      <c r="A22" s="20" t="s">
        <v>54</v>
      </c>
      <c r="B22" s="20" t="s">
        <v>83</v>
      </c>
      <c r="C22" s="185">
        <v>1</v>
      </c>
      <c r="D22" s="10" t="s">
        <v>84</v>
      </c>
      <c r="E22" s="62">
        <v>0.25</v>
      </c>
      <c r="F22" s="12" t="s">
        <v>85</v>
      </c>
      <c r="G22" s="26" t="s">
        <v>38</v>
      </c>
      <c r="H22" s="23" t="s">
        <v>86</v>
      </c>
      <c r="I22" s="23" t="s">
        <v>40</v>
      </c>
      <c r="J22" s="12" t="s">
        <v>73</v>
      </c>
      <c r="K22" s="24">
        <v>1</v>
      </c>
      <c r="L22" s="61">
        <v>0</v>
      </c>
      <c r="M22" s="24">
        <v>0.3</v>
      </c>
      <c r="N22" s="24">
        <v>0.7</v>
      </c>
      <c r="O22" s="24">
        <v>1</v>
      </c>
      <c r="P22" s="138">
        <v>0.3</v>
      </c>
      <c r="Q22" s="81">
        <f t="shared" si="1"/>
        <v>1</v>
      </c>
      <c r="R22" s="43">
        <f t="shared" si="0"/>
        <v>0.25</v>
      </c>
      <c r="S22" s="191" t="s">
        <v>52</v>
      </c>
      <c r="T22" s="223" t="s">
        <v>87</v>
      </c>
      <c r="U22" s="136">
        <v>1</v>
      </c>
    </row>
    <row r="23" spans="1:21" ht="129.75" customHeight="1">
      <c r="A23" s="20" t="s">
        <v>54</v>
      </c>
      <c r="B23" s="20" t="s">
        <v>83</v>
      </c>
      <c r="C23" s="186"/>
      <c r="D23" s="10" t="s">
        <v>88</v>
      </c>
      <c r="E23" s="62">
        <v>0.25</v>
      </c>
      <c r="F23" s="12" t="s">
        <v>89</v>
      </c>
      <c r="G23" s="26" t="s">
        <v>90</v>
      </c>
      <c r="H23" s="23" t="s">
        <v>91</v>
      </c>
      <c r="I23" s="23" t="s">
        <v>40</v>
      </c>
      <c r="J23" s="12" t="s">
        <v>73</v>
      </c>
      <c r="K23" s="23">
        <v>309</v>
      </c>
      <c r="L23" s="61">
        <v>0</v>
      </c>
      <c r="M23" s="23">
        <v>100</v>
      </c>
      <c r="N23" s="23">
        <v>200</v>
      </c>
      <c r="O23" s="23">
        <v>309</v>
      </c>
      <c r="P23" s="137">
        <v>113</v>
      </c>
      <c r="Q23" s="81">
        <f t="shared" si="1"/>
        <v>1.1299999999999999</v>
      </c>
      <c r="R23" s="43">
        <f t="shared" si="0"/>
        <v>0.25</v>
      </c>
      <c r="S23" s="191"/>
      <c r="T23" s="223" t="s">
        <v>92</v>
      </c>
      <c r="U23" s="136">
        <v>1</v>
      </c>
    </row>
    <row r="24" spans="1:21" ht="129.75" customHeight="1">
      <c r="A24" s="20" t="s">
        <v>54</v>
      </c>
      <c r="B24" s="20" t="s">
        <v>83</v>
      </c>
      <c r="C24" s="186"/>
      <c r="D24" s="10" t="s">
        <v>93</v>
      </c>
      <c r="E24" s="62">
        <v>0.25</v>
      </c>
      <c r="F24" s="12" t="s">
        <v>94</v>
      </c>
      <c r="G24" s="26" t="s">
        <v>38</v>
      </c>
      <c r="H24" s="23" t="s">
        <v>95</v>
      </c>
      <c r="I24" s="23" t="s">
        <v>40</v>
      </c>
      <c r="J24" s="12" t="s">
        <v>73</v>
      </c>
      <c r="K24" s="24">
        <v>1</v>
      </c>
      <c r="L24" s="61">
        <v>0</v>
      </c>
      <c r="M24" s="24">
        <v>0.3</v>
      </c>
      <c r="N24" s="24">
        <v>0.6</v>
      </c>
      <c r="O24" s="24">
        <v>1</v>
      </c>
      <c r="P24" s="138">
        <v>0.3</v>
      </c>
      <c r="Q24" s="81">
        <f t="shared" si="1"/>
        <v>1</v>
      </c>
      <c r="R24" s="43">
        <f t="shared" si="0"/>
        <v>0.25</v>
      </c>
      <c r="S24" s="191"/>
      <c r="T24" s="223" t="s">
        <v>96</v>
      </c>
      <c r="U24" s="136">
        <v>1</v>
      </c>
    </row>
    <row r="25" spans="1:21" ht="129.75" customHeight="1">
      <c r="A25" s="20" t="s">
        <v>54</v>
      </c>
      <c r="B25" s="20" t="s">
        <v>83</v>
      </c>
      <c r="C25" s="187"/>
      <c r="D25" s="10" t="s">
        <v>97</v>
      </c>
      <c r="E25" s="62">
        <v>0.25</v>
      </c>
      <c r="F25" s="12" t="s">
        <v>98</v>
      </c>
      <c r="G25" s="26" t="s">
        <v>38</v>
      </c>
      <c r="H25" s="23" t="s">
        <v>99</v>
      </c>
      <c r="I25" s="23" t="s">
        <v>40</v>
      </c>
      <c r="J25" s="12" t="s">
        <v>73</v>
      </c>
      <c r="K25" s="24">
        <v>1</v>
      </c>
      <c r="L25" s="61">
        <v>0</v>
      </c>
      <c r="M25" s="24">
        <v>0.4</v>
      </c>
      <c r="N25" s="24">
        <v>0.8</v>
      </c>
      <c r="O25" s="24">
        <v>1</v>
      </c>
      <c r="P25" s="138">
        <v>0.4</v>
      </c>
      <c r="Q25" s="81">
        <f t="shared" si="1"/>
        <v>1</v>
      </c>
      <c r="R25" s="43">
        <f t="shared" si="0"/>
        <v>0.25</v>
      </c>
      <c r="S25" s="191"/>
      <c r="T25" s="223" t="s">
        <v>100</v>
      </c>
      <c r="U25" s="136">
        <v>1</v>
      </c>
    </row>
    <row r="26" spans="1:21" ht="129.75" customHeight="1">
      <c r="A26" s="20" t="s">
        <v>54</v>
      </c>
      <c r="B26" s="20" t="s">
        <v>101</v>
      </c>
      <c r="C26" s="185">
        <v>1</v>
      </c>
      <c r="D26" s="10" t="s">
        <v>102</v>
      </c>
      <c r="E26" s="62">
        <v>0.5</v>
      </c>
      <c r="F26" s="12" t="s">
        <v>103</v>
      </c>
      <c r="G26" s="26" t="s">
        <v>38</v>
      </c>
      <c r="H26" s="23" t="s">
        <v>104</v>
      </c>
      <c r="I26" s="23" t="s">
        <v>40</v>
      </c>
      <c r="J26" s="12" t="s">
        <v>73</v>
      </c>
      <c r="K26" s="23">
        <v>1</v>
      </c>
      <c r="L26" s="61">
        <v>0</v>
      </c>
      <c r="M26" s="61">
        <v>0</v>
      </c>
      <c r="N26" s="61">
        <v>0</v>
      </c>
      <c r="O26" s="23">
        <v>1</v>
      </c>
      <c r="P26" s="46"/>
      <c r="Q26" s="81" t="s">
        <v>52</v>
      </c>
      <c r="R26" s="43" t="s">
        <v>52</v>
      </c>
      <c r="S26" s="171">
        <v>1</v>
      </c>
      <c r="T26" s="226" t="s">
        <v>105</v>
      </c>
      <c r="U26" s="86" t="s">
        <v>52</v>
      </c>
    </row>
    <row r="27" spans="1:21" ht="129.75" customHeight="1">
      <c r="A27" s="21" t="s">
        <v>54</v>
      </c>
      <c r="B27" s="21" t="s">
        <v>101</v>
      </c>
      <c r="C27" s="188"/>
      <c r="D27" s="10" t="s">
        <v>106</v>
      </c>
      <c r="E27" s="62">
        <v>0.5</v>
      </c>
      <c r="F27" s="12" t="s">
        <v>107</v>
      </c>
      <c r="G27" s="26" t="s">
        <v>90</v>
      </c>
      <c r="H27" s="12" t="s">
        <v>108</v>
      </c>
      <c r="I27" s="23" t="s">
        <v>40</v>
      </c>
      <c r="J27" s="12" t="s">
        <v>109</v>
      </c>
      <c r="K27" s="14">
        <v>1</v>
      </c>
      <c r="L27" s="24">
        <v>1</v>
      </c>
      <c r="M27" s="24">
        <v>1</v>
      </c>
      <c r="N27" s="24">
        <v>1</v>
      </c>
      <c r="O27" s="24">
        <v>1</v>
      </c>
      <c r="P27" s="63">
        <v>1</v>
      </c>
      <c r="Q27" s="81">
        <f t="shared" ref="Q27:Q36" si="2">+P27/M27</f>
        <v>1</v>
      </c>
      <c r="R27" s="43">
        <f t="shared" si="0"/>
        <v>0.5</v>
      </c>
      <c r="S27" s="171"/>
      <c r="T27" s="227" t="s">
        <v>110</v>
      </c>
      <c r="U27" s="87">
        <v>1</v>
      </c>
    </row>
    <row r="28" spans="1:21" ht="129.75" customHeight="1">
      <c r="A28" s="11" t="s">
        <v>111</v>
      </c>
      <c r="B28" s="11" t="s">
        <v>112</v>
      </c>
      <c r="C28" s="162">
        <v>1</v>
      </c>
      <c r="D28" s="9" t="s">
        <v>113</v>
      </c>
      <c r="E28" s="62">
        <v>0.1</v>
      </c>
      <c r="F28" s="11" t="s">
        <v>114</v>
      </c>
      <c r="G28" s="26" t="s">
        <v>90</v>
      </c>
      <c r="H28" s="12" t="s">
        <v>115</v>
      </c>
      <c r="I28" s="23" t="s">
        <v>40</v>
      </c>
      <c r="J28" s="12" t="s">
        <v>116</v>
      </c>
      <c r="K28" s="141">
        <v>1</v>
      </c>
      <c r="L28" s="141">
        <v>1</v>
      </c>
      <c r="M28" s="138">
        <v>1</v>
      </c>
      <c r="N28" s="14">
        <v>1</v>
      </c>
      <c r="O28" s="14">
        <v>1</v>
      </c>
      <c r="P28" s="138">
        <v>1</v>
      </c>
      <c r="Q28" s="81">
        <f t="shared" si="2"/>
        <v>1</v>
      </c>
      <c r="R28" s="43">
        <f t="shared" si="0"/>
        <v>0.1</v>
      </c>
      <c r="S28" s="192">
        <f>SUM(R28:R37)</f>
        <v>0.99799999999999989</v>
      </c>
      <c r="T28" s="227" t="s">
        <v>117</v>
      </c>
      <c r="U28" s="87">
        <v>1</v>
      </c>
    </row>
    <row r="29" spans="1:21" ht="129.75" customHeight="1">
      <c r="A29" s="11" t="s">
        <v>111</v>
      </c>
      <c r="B29" s="11" t="s">
        <v>112</v>
      </c>
      <c r="C29" s="163"/>
      <c r="D29" s="9" t="s">
        <v>118</v>
      </c>
      <c r="E29" s="62">
        <v>0.1</v>
      </c>
      <c r="F29" s="11" t="s">
        <v>119</v>
      </c>
      <c r="G29" s="26" t="s">
        <v>90</v>
      </c>
      <c r="H29" s="12" t="s">
        <v>120</v>
      </c>
      <c r="I29" s="23" t="s">
        <v>40</v>
      </c>
      <c r="J29" s="12" t="s">
        <v>116</v>
      </c>
      <c r="K29" s="142">
        <v>20</v>
      </c>
      <c r="L29" s="142"/>
      <c r="M29" s="137">
        <v>5</v>
      </c>
      <c r="N29" s="137">
        <v>13</v>
      </c>
      <c r="O29" s="137">
        <v>20</v>
      </c>
      <c r="P29" s="137">
        <v>5</v>
      </c>
      <c r="Q29" s="81">
        <f t="shared" si="2"/>
        <v>1</v>
      </c>
      <c r="R29" s="43">
        <f t="shared" si="0"/>
        <v>0.1</v>
      </c>
      <c r="S29" s="193"/>
      <c r="T29" s="228" t="s">
        <v>121</v>
      </c>
      <c r="U29" s="87">
        <v>1</v>
      </c>
    </row>
    <row r="30" spans="1:21" ht="129.75" customHeight="1">
      <c r="A30" s="11" t="s">
        <v>111</v>
      </c>
      <c r="B30" s="11" t="s">
        <v>112</v>
      </c>
      <c r="C30" s="163"/>
      <c r="D30" s="139" t="s">
        <v>122</v>
      </c>
      <c r="E30" s="62">
        <v>0.1</v>
      </c>
      <c r="F30" s="140" t="s">
        <v>123</v>
      </c>
      <c r="G30" s="26" t="s">
        <v>90</v>
      </c>
      <c r="H30" s="12" t="s">
        <v>124</v>
      </c>
      <c r="I30" s="23" t="s">
        <v>40</v>
      </c>
      <c r="J30" s="12" t="s">
        <v>116</v>
      </c>
      <c r="K30" s="11">
        <v>800</v>
      </c>
      <c r="L30" s="142">
        <v>100</v>
      </c>
      <c r="M30" s="137">
        <v>300</v>
      </c>
      <c r="N30" s="137">
        <v>550</v>
      </c>
      <c r="O30" s="137">
        <v>800</v>
      </c>
      <c r="P30" s="137">
        <v>435</v>
      </c>
      <c r="Q30" s="81">
        <f t="shared" si="2"/>
        <v>1.45</v>
      </c>
      <c r="R30" s="43">
        <f>+U30*E30</f>
        <v>0.1</v>
      </c>
      <c r="S30" s="193"/>
      <c r="T30" s="229" t="s">
        <v>125</v>
      </c>
      <c r="U30" s="87">
        <v>1</v>
      </c>
    </row>
    <row r="31" spans="1:21" ht="129.75" customHeight="1">
      <c r="A31" s="11" t="s">
        <v>111</v>
      </c>
      <c r="B31" s="11" t="s">
        <v>112</v>
      </c>
      <c r="C31" s="163"/>
      <c r="D31" s="10" t="s">
        <v>126</v>
      </c>
      <c r="E31" s="62">
        <v>0.1</v>
      </c>
      <c r="F31" s="12" t="s">
        <v>127</v>
      </c>
      <c r="G31" s="26" t="s">
        <v>38</v>
      </c>
      <c r="H31" s="12" t="s">
        <v>128</v>
      </c>
      <c r="I31" s="23" t="s">
        <v>40</v>
      </c>
      <c r="J31" s="12" t="s">
        <v>116</v>
      </c>
      <c r="K31" s="11">
        <v>0</v>
      </c>
      <c r="L31" s="12">
        <v>1</v>
      </c>
      <c r="M31" s="12">
        <v>2</v>
      </c>
      <c r="N31" s="12">
        <v>3</v>
      </c>
      <c r="O31" s="12">
        <v>4</v>
      </c>
      <c r="P31" s="137">
        <v>2</v>
      </c>
      <c r="Q31" s="81">
        <f t="shared" si="2"/>
        <v>1</v>
      </c>
      <c r="R31" s="43">
        <f t="shared" si="0"/>
        <v>0.1</v>
      </c>
      <c r="S31" s="193"/>
      <c r="T31" s="229" t="s">
        <v>129</v>
      </c>
      <c r="U31" s="87">
        <v>1</v>
      </c>
    </row>
    <row r="32" spans="1:21" ht="129.75" customHeight="1">
      <c r="A32" s="11" t="s">
        <v>111</v>
      </c>
      <c r="B32" s="11" t="s">
        <v>112</v>
      </c>
      <c r="C32" s="163"/>
      <c r="D32" s="10" t="s">
        <v>130</v>
      </c>
      <c r="E32" s="62">
        <v>0.1</v>
      </c>
      <c r="F32" s="12" t="s">
        <v>131</v>
      </c>
      <c r="G32" s="26" t="s">
        <v>38</v>
      </c>
      <c r="H32" s="12" t="s">
        <v>132</v>
      </c>
      <c r="I32" s="23" t="s">
        <v>40</v>
      </c>
      <c r="J32" s="12" t="s">
        <v>116</v>
      </c>
      <c r="K32" s="141">
        <v>1</v>
      </c>
      <c r="L32" s="14">
        <v>0.15</v>
      </c>
      <c r="M32" s="14">
        <v>0.5</v>
      </c>
      <c r="N32" s="14">
        <v>0.8</v>
      </c>
      <c r="O32" s="14">
        <v>1</v>
      </c>
      <c r="P32" s="138">
        <v>0.5</v>
      </c>
      <c r="Q32" s="81">
        <f t="shared" si="2"/>
        <v>1</v>
      </c>
      <c r="R32" s="43">
        <f t="shared" si="0"/>
        <v>0.1</v>
      </c>
      <c r="S32" s="193"/>
      <c r="T32" s="229" t="s">
        <v>133</v>
      </c>
      <c r="U32" s="87">
        <v>1</v>
      </c>
    </row>
    <row r="33" spans="1:21" ht="129.75" customHeight="1">
      <c r="A33" s="11" t="s">
        <v>111</v>
      </c>
      <c r="B33" s="11" t="s">
        <v>112</v>
      </c>
      <c r="C33" s="163"/>
      <c r="D33" s="10" t="s">
        <v>134</v>
      </c>
      <c r="E33" s="62">
        <v>0.1</v>
      </c>
      <c r="F33" s="12" t="s">
        <v>135</v>
      </c>
      <c r="G33" s="26" t="s">
        <v>38</v>
      </c>
      <c r="H33" s="12" t="s">
        <v>136</v>
      </c>
      <c r="I33" s="23" t="s">
        <v>40</v>
      </c>
      <c r="J33" s="12" t="s">
        <v>116</v>
      </c>
      <c r="K33" s="11">
        <v>4</v>
      </c>
      <c r="L33" s="12">
        <v>1</v>
      </c>
      <c r="M33" s="12">
        <v>2</v>
      </c>
      <c r="N33" s="12">
        <v>3</v>
      </c>
      <c r="O33" s="12">
        <v>4</v>
      </c>
      <c r="P33" s="137">
        <v>2</v>
      </c>
      <c r="Q33" s="81">
        <f t="shared" si="2"/>
        <v>1</v>
      </c>
      <c r="R33" s="43">
        <f t="shared" si="0"/>
        <v>0.1</v>
      </c>
      <c r="S33" s="193"/>
      <c r="T33" s="229" t="s">
        <v>137</v>
      </c>
      <c r="U33" s="87">
        <v>1</v>
      </c>
    </row>
    <row r="34" spans="1:21" ht="129.75" customHeight="1">
      <c r="A34" s="11" t="s">
        <v>111</v>
      </c>
      <c r="B34" s="11" t="s">
        <v>112</v>
      </c>
      <c r="C34" s="163"/>
      <c r="D34" s="9" t="s">
        <v>138</v>
      </c>
      <c r="E34" s="62">
        <v>0.1</v>
      </c>
      <c r="F34" s="11" t="s">
        <v>139</v>
      </c>
      <c r="G34" s="26" t="s">
        <v>38</v>
      </c>
      <c r="H34" s="11" t="s">
        <v>140</v>
      </c>
      <c r="I34" s="23" t="s">
        <v>40</v>
      </c>
      <c r="J34" s="12" t="s">
        <v>116</v>
      </c>
      <c r="K34" s="14">
        <v>1</v>
      </c>
      <c r="L34" s="14">
        <v>1</v>
      </c>
      <c r="M34" s="14">
        <v>1</v>
      </c>
      <c r="N34" s="14">
        <v>1</v>
      </c>
      <c r="O34" s="14">
        <v>1</v>
      </c>
      <c r="P34" s="138">
        <v>0.98</v>
      </c>
      <c r="Q34" s="81">
        <f t="shared" si="2"/>
        <v>0.98</v>
      </c>
      <c r="R34" s="43">
        <f t="shared" si="0"/>
        <v>9.8000000000000004E-2</v>
      </c>
      <c r="S34" s="193"/>
      <c r="T34" s="229" t="s">
        <v>141</v>
      </c>
      <c r="U34" s="87">
        <v>0.98</v>
      </c>
    </row>
    <row r="35" spans="1:21" ht="129.75" customHeight="1">
      <c r="A35" s="11" t="s">
        <v>111</v>
      </c>
      <c r="B35" s="11" t="s">
        <v>112</v>
      </c>
      <c r="C35" s="163"/>
      <c r="D35" s="9" t="s">
        <v>142</v>
      </c>
      <c r="E35" s="62">
        <v>0.1</v>
      </c>
      <c r="F35" s="11" t="s">
        <v>143</v>
      </c>
      <c r="G35" s="26" t="s">
        <v>90</v>
      </c>
      <c r="H35" s="11" t="s">
        <v>144</v>
      </c>
      <c r="I35" s="23" t="s">
        <v>40</v>
      </c>
      <c r="J35" s="12" t="s">
        <v>116</v>
      </c>
      <c r="K35" s="14">
        <v>1</v>
      </c>
      <c r="L35" s="14">
        <v>1</v>
      </c>
      <c r="M35" s="14">
        <v>1</v>
      </c>
      <c r="N35" s="14">
        <v>1</v>
      </c>
      <c r="O35" s="14">
        <v>1</v>
      </c>
      <c r="P35" s="138">
        <v>1</v>
      </c>
      <c r="Q35" s="81">
        <f t="shared" si="2"/>
        <v>1</v>
      </c>
      <c r="R35" s="43">
        <f t="shared" si="0"/>
        <v>0.1</v>
      </c>
      <c r="S35" s="193"/>
      <c r="T35" s="229" t="s">
        <v>145</v>
      </c>
      <c r="U35" s="87">
        <v>1</v>
      </c>
    </row>
    <row r="36" spans="1:21" ht="129.75" customHeight="1">
      <c r="A36" s="11" t="s">
        <v>111</v>
      </c>
      <c r="B36" s="11" t="s">
        <v>112</v>
      </c>
      <c r="C36" s="163"/>
      <c r="D36" s="139" t="s">
        <v>146</v>
      </c>
      <c r="E36" s="62">
        <v>0.1</v>
      </c>
      <c r="F36" s="140" t="s">
        <v>147</v>
      </c>
      <c r="G36" s="26" t="s">
        <v>90</v>
      </c>
      <c r="H36" s="11" t="s">
        <v>148</v>
      </c>
      <c r="I36" s="23" t="s">
        <v>40</v>
      </c>
      <c r="J36" s="12" t="s">
        <v>116</v>
      </c>
      <c r="K36" s="14">
        <v>1</v>
      </c>
      <c r="L36" s="27">
        <v>1</v>
      </c>
      <c r="M36" s="27">
        <v>1</v>
      </c>
      <c r="N36" s="27" t="s">
        <v>149</v>
      </c>
      <c r="O36" s="27" t="s">
        <v>149</v>
      </c>
      <c r="P36" s="138">
        <v>1</v>
      </c>
      <c r="Q36" s="81">
        <f t="shared" si="2"/>
        <v>1</v>
      </c>
      <c r="R36" s="43">
        <f t="shared" si="0"/>
        <v>0.1</v>
      </c>
      <c r="S36" s="194"/>
      <c r="T36" s="224" t="s">
        <v>150</v>
      </c>
      <c r="U36" s="144">
        <v>1</v>
      </c>
    </row>
    <row r="37" spans="1:21" ht="129.75" customHeight="1">
      <c r="A37" s="22" t="s">
        <v>111</v>
      </c>
      <c r="B37" s="22" t="s">
        <v>112</v>
      </c>
      <c r="C37" s="164"/>
      <c r="D37" s="9" t="s">
        <v>151</v>
      </c>
      <c r="E37" s="62">
        <v>0.1</v>
      </c>
      <c r="F37" s="11" t="s">
        <v>152</v>
      </c>
      <c r="G37" s="65" t="s">
        <v>38</v>
      </c>
      <c r="H37" s="11" t="s">
        <v>153</v>
      </c>
      <c r="I37" s="23" t="s">
        <v>40</v>
      </c>
      <c r="J37" s="66" t="s">
        <v>116</v>
      </c>
      <c r="K37" s="14">
        <v>0.3</v>
      </c>
      <c r="L37" s="141">
        <v>0</v>
      </c>
      <c r="M37" s="137">
        <v>3</v>
      </c>
      <c r="N37" s="142">
        <v>13</v>
      </c>
      <c r="O37" s="142">
        <v>40</v>
      </c>
      <c r="P37" s="137">
        <v>3</v>
      </c>
      <c r="Q37" s="81">
        <f t="shared" ref="Q37:Q100" si="3">+P37/M37</f>
        <v>1</v>
      </c>
      <c r="R37" s="43">
        <f t="shared" si="0"/>
        <v>0.1</v>
      </c>
      <c r="S37" s="195"/>
      <c r="T37" s="230" t="s">
        <v>154</v>
      </c>
      <c r="U37" s="86">
        <v>1</v>
      </c>
    </row>
    <row r="38" spans="1:21" ht="129.75" customHeight="1">
      <c r="A38" s="11" t="s">
        <v>111</v>
      </c>
      <c r="B38" s="11" t="s">
        <v>155</v>
      </c>
      <c r="C38" s="35">
        <v>1</v>
      </c>
      <c r="D38" s="10" t="s">
        <v>156</v>
      </c>
      <c r="E38" s="35">
        <v>1</v>
      </c>
      <c r="F38" s="12" t="s">
        <v>157</v>
      </c>
      <c r="G38" s="26" t="s">
        <v>90</v>
      </c>
      <c r="H38" s="23" t="s">
        <v>158</v>
      </c>
      <c r="I38" s="23" t="s">
        <v>40</v>
      </c>
      <c r="J38" s="12" t="s">
        <v>109</v>
      </c>
      <c r="K38" s="12">
        <v>11</v>
      </c>
      <c r="L38" s="12">
        <v>2</v>
      </c>
      <c r="M38" s="12">
        <v>5</v>
      </c>
      <c r="N38" s="12">
        <v>8</v>
      </c>
      <c r="O38" s="12">
        <v>11</v>
      </c>
      <c r="P38" s="12">
        <v>7</v>
      </c>
      <c r="Q38" s="81">
        <f t="shared" si="3"/>
        <v>1.4</v>
      </c>
      <c r="R38" s="43">
        <f t="shared" si="0"/>
        <v>1</v>
      </c>
      <c r="S38" s="85">
        <v>1</v>
      </c>
      <c r="T38" s="225" t="s">
        <v>159</v>
      </c>
      <c r="U38" s="87">
        <v>1</v>
      </c>
    </row>
    <row r="39" spans="1:21" ht="129.75" customHeight="1">
      <c r="A39" s="11" t="s">
        <v>111</v>
      </c>
      <c r="B39" s="11" t="s">
        <v>160</v>
      </c>
      <c r="C39" s="199">
        <v>1</v>
      </c>
      <c r="D39" s="9" t="s">
        <v>161</v>
      </c>
      <c r="E39" s="35">
        <v>0.33</v>
      </c>
      <c r="F39" s="12" t="s">
        <v>162</v>
      </c>
      <c r="G39" s="26" t="s">
        <v>38</v>
      </c>
      <c r="H39" s="12" t="s">
        <v>163</v>
      </c>
      <c r="I39" s="23" t="s">
        <v>40</v>
      </c>
      <c r="J39" s="12" t="s">
        <v>116</v>
      </c>
      <c r="K39" s="14">
        <v>1</v>
      </c>
      <c r="L39" s="14">
        <v>0.1</v>
      </c>
      <c r="M39" s="14">
        <v>0.4</v>
      </c>
      <c r="N39" s="14">
        <v>0.7</v>
      </c>
      <c r="O39" s="14">
        <v>1</v>
      </c>
      <c r="P39" s="138">
        <v>0.4</v>
      </c>
      <c r="Q39" s="81">
        <f t="shared" si="3"/>
        <v>1</v>
      </c>
      <c r="R39" s="43">
        <f t="shared" si="0"/>
        <v>0.33</v>
      </c>
      <c r="S39" s="171">
        <f>SUM(R39:R41)</f>
        <v>1</v>
      </c>
      <c r="T39" s="231" t="s">
        <v>164</v>
      </c>
      <c r="U39" s="87">
        <v>1</v>
      </c>
    </row>
    <row r="40" spans="1:21" ht="129.75" customHeight="1">
      <c r="A40" s="11" t="s">
        <v>111</v>
      </c>
      <c r="B40" s="11" t="s">
        <v>160</v>
      </c>
      <c r="C40" s="202"/>
      <c r="D40" s="9" t="s">
        <v>165</v>
      </c>
      <c r="E40" s="35">
        <v>0.33</v>
      </c>
      <c r="F40" s="12" t="s">
        <v>166</v>
      </c>
      <c r="G40" s="26" t="s">
        <v>38</v>
      </c>
      <c r="H40" s="12" t="s">
        <v>167</v>
      </c>
      <c r="I40" s="23" t="s">
        <v>40</v>
      </c>
      <c r="J40" s="12" t="s">
        <v>116</v>
      </c>
      <c r="K40" s="14">
        <v>1</v>
      </c>
      <c r="L40" s="14">
        <v>0.1</v>
      </c>
      <c r="M40" s="14">
        <v>0.4</v>
      </c>
      <c r="N40" s="14">
        <v>0.7</v>
      </c>
      <c r="O40" s="14">
        <v>1</v>
      </c>
      <c r="P40" s="138">
        <v>0.4</v>
      </c>
      <c r="Q40" s="81">
        <f t="shared" si="3"/>
        <v>1</v>
      </c>
      <c r="R40" s="43">
        <f t="shared" si="0"/>
        <v>0.33</v>
      </c>
      <c r="S40" s="171"/>
      <c r="T40" s="231" t="s">
        <v>168</v>
      </c>
      <c r="U40" s="87">
        <v>1</v>
      </c>
    </row>
    <row r="41" spans="1:21" ht="129.75" customHeight="1">
      <c r="A41" s="11" t="s">
        <v>111</v>
      </c>
      <c r="B41" s="22" t="s">
        <v>160</v>
      </c>
      <c r="C41" s="203"/>
      <c r="D41" s="9" t="s">
        <v>169</v>
      </c>
      <c r="E41" s="35">
        <v>0.34</v>
      </c>
      <c r="F41" s="12" t="s">
        <v>170</v>
      </c>
      <c r="G41" s="26" t="s">
        <v>38</v>
      </c>
      <c r="H41" s="12" t="s">
        <v>171</v>
      </c>
      <c r="I41" s="23" t="s">
        <v>40</v>
      </c>
      <c r="J41" s="12" t="s">
        <v>116</v>
      </c>
      <c r="K41" s="14">
        <v>1</v>
      </c>
      <c r="L41" s="14">
        <v>0.1</v>
      </c>
      <c r="M41" s="14">
        <v>0.4</v>
      </c>
      <c r="N41" s="14">
        <v>0.7</v>
      </c>
      <c r="O41" s="14">
        <v>1</v>
      </c>
      <c r="P41" s="138">
        <v>0.4</v>
      </c>
      <c r="Q41" s="81">
        <f t="shared" si="3"/>
        <v>1</v>
      </c>
      <c r="R41" s="43">
        <f t="shared" si="0"/>
        <v>0.34</v>
      </c>
      <c r="S41" s="171"/>
      <c r="T41" s="232" t="s">
        <v>172</v>
      </c>
      <c r="U41" s="87">
        <v>1</v>
      </c>
    </row>
    <row r="42" spans="1:21" s="47" customFormat="1" ht="129.75" customHeight="1">
      <c r="A42" s="145" t="s">
        <v>173</v>
      </c>
      <c r="B42" s="146" t="s">
        <v>174</v>
      </c>
      <c r="C42" s="113">
        <v>1</v>
      </c>
      <c r="D42" s="10" t="s">
        <v>175</v>
      </c>
      <c r="E42" s="35">
        <v>1</v>
      </c>
      <c r="F42" s="12" t="s">
        <v>176</v>
      </c>
      <c r="G42" s="26" t="s">
        <v>38</v>
      </c>
      <c r="H42" s="23" t="s">
        <v>177</v>
      </c>
      <c r="I42" s="23" t="s">
        <v>40</v>
      </c>
      <c r="J42" s="12" t="s">
        <v>178</v>
      </c>
      <c r="K42" s="14">
        <v>1</v>
      </c>
      <c r="L42" s="24">
        <v>0.25</v>
      </c>
      <c r="M42" s="24">
        <v>0.5</v>
      </c>
      <c r="N42" s="24">
        <v>0.75</v>
      </c>
      <c r="O42" s="24">
        <v>1</v>
      </c>
      <c r="P42" s="14">
        <v>0.5</v>
      </c>
      <c r="Q42" s="81">
        <f t="shared" si="3"/>
        <v>1</v>
      </c>
      <c r="R42" s="43">
        <f>+Q42*E42</f>
        <v>1</v>
      </c>
      <c r="S42" s="129">
        <f>+R42</f>
        <v>1</v>
      </c>
      <c r="T42" s="233" t="s">
        <v>179</v>
      </c>
      <c r="U42" s="87">
        <v>1</v>
      </c>
    </row>
    <row r="43" spans="1:21" ht="129.75" customHeight="1">
      <c r="A43" s="18" t="s">
        <v>173</v>
      </c>
      <c r="B43" s="53" t="s">
        <v>180</v>
      </c>
      <c r="C43" s="199">
        <v>1</v>
      </c>
      <c r="D43" s="10" t="s">
        <v>181</v>
      </c>
      <c r="E43" s="35">
        <v>0.5</v>
      </c>
      <c r="F43" s="12" t="s">
        <v>182</v>
      </c>
      <c r="G43" s="26" t="s">
        <v>38</v>
      </c>
      <c r="H43" s="23" t="s">
        <v>183</v>
      </c>
      <c r="I43" s="23" t="s">
        <v>40</v>
      </c>
      <c r="J43" s="12" t="s">
        <v>178</v>
      </c>
      <c r="K43" s="14">
        <v>1</v>
      </c>
      <c r="L43" s="24">
        <v>0.2</v>
      </c>
      <c r="M43" s="24">
        <v>0.6</v>
      </c>
      <c r="N43" s="24">
        <v>1</v>
      </c>
      <c r="O43" s="24"/>
      <c r="P43" s="138">
        <v>0.6</v>
      </c>
      <c r="Q43" s="81">
        <f t="shared" si="3"/>
        <v>1</v>
      </c>
      <c r="R43" s="43">
        <f t="shared" si="0"/>
        <v>0.5</v>
      </c>
      <c r="S43" s="170">
        <f>+R43+R44</f>
        <v>0.95</v>
      </c>
      <c r="T43" s="234" t="s">
        <v>184</v>
      </c>
      <c r="U43" s="87">
        <v>1</v>
      </c>
    </row>
    <row r="44" spans="1:21" ht="129.75" customHeight="1">
      <c r="A44" s="11" t="s">
        <v>173</v>
      </c>
      <c r="B44" s="11" t="s">
        <v>180</v>
      </c>
      <c r="C44" s="203"/>
      <c r="D44" s="10" t="s">
        <v>185</v>
      </c>
      <c r="E44" s="35">
        <v>0.5</v>
      </c>
      <c r="F44" s="12" t="s">
        <v>186</v>
      </c>
      <c r="G44" s="26" t="s">
        <v>38</v>
      </c>
      <c r="H44" s="23" t="s">
        <v>187</v>
      </c>
      <c r="I44" s="23" t="s">
        <v>40</v>
      </c>
      <c r="J44" s="12" t="s">
        <v>178</v>
      </c>
      <c r="K44" s="14">
        <v>1</v>
      </c>
      <c r="L44" s="24">
        <v>0.5</v>
      </c>
      <c r="M44" s="24">
        <v>1</v>
      </c>
      <c r="N44" s="24"/>
      <c r="O44" s="24"/>
      <c r="P44" s="138">
        <v>0.9</v>
      </c>
      <c r="Q44" s="81">
        <f t="shared" si="3"/>
        <v>0.9</v>
      </c>
      <c r="R44" s="43">
        <f t="shared" si="0"/>
        <v>0.45</v>
      </c>
      <c r="S44" s="170"/>
      <c r="T44" s="234" t="s">
        <v>188</v>
      </c>
      <c r="U44" s="87">
        <v>0.9</v>
      </c>
    </row>
    <row r="45" spans="1:21" ht="129.75" customHeight="1">
      <c r="A45" s="13" t="s">
        <v>173</v>
      </c>
      <c r="B45" s="13" t="s">
        <v>189</v>
      </c>
      <c r="C45" s="42">
        <v>1</v>
      </c>
      <c r="D45" s="25" t="s">
        <v>190</v>
      </c>
      <c r="E45" s="35">
        <v>1</v>
      </c>
      <c r="F45" s="26" t="s">
        <v>191</v>
      </c>
      <c r="G45" s="26" t="s">
        <v>38</v>
      </c>
      <c r="H45" s="26" t="s">
        <v>192</v>
      </c>
      <c r="I45" s="23" t="s">
        <v>40</v>
      </c>
      <c r="J45" s="12" t="s">
        <v>178</v>
      </c>
      <c r="K45" s="14">
        <v>1</v>
      </c>
      <c r="L45" s="27">
        <v>0.2</v>
      </c>
      <c r="M45" s="27">
        <v>0.6</v>
      </c>
      <c r="N45" s="27">
        <v>1</v>
      </c>
      <c r="O45" s="14"/>
      <c r="P45" s="14">
        <v>0.55000000000000004</v>
      </c>
      <c r="Q45" s="81">
        <f t="shared" si="3"/>
        <v>0.91666666666666674</v>
      </c>
      <c r="R45" s="43">
        <f t="shared" si="0"/>
        <v>0.92</v>
      </c>
      <c r="S45" s="130">
        <f>+R45</f>
        <v>0.92</v>
      </c>
      <c r="T45" s="234" t="s">
        <v>193</v>
      </c>
      <c r="U45" s="87">
        <v>0.92</v>
      </c>
    </row>
    <row r="46" spans="1:21" ht="129.75" customHeight="1">
      <c r="A46" s="11" t="s">
        <v>173</v>
      </c>
      <c r="B46" s="11" t="s">
        <v>194</v>
      </c>
      <c r="C46" s="42">
        <v>1</v>
      </c>
      <c r="D46" s="10" t="s">
        <v>195</v>
      </c>
      <c r="E46" s="35">
        <v>1</v>
      </c>
      <c r="F46" s="12" t="s">
        <v>196</v>
      </c>
      <c r="G46" s="26" t="s">
        <v>38</v>
      </c>
      <c r="H46" s="23" t="s">
        <v>197</v>
      </c>
      <c r="I46" s="23" t="s">
        <v>40</v>
      </c>
      <c r="J46" s="12" t="s">
        <v>178</v>
      </c>
      <c r="K46" s="14">
        <v>1</v>
      </c>
      <c r="L46" s="24">
        <v>0.25</v>
      </c>
      <c r="M46" s="24">
        <v>0.5</v>
      </c>
      <c r="N46" s="24">
        <v>0.75</v>
      </c>
      <c r="O46" s="24">
        <v>1</v>
      </c>
      <c r="P46" s="14">
        <v>0.5</v>
      </c>
      <c r="Q46" s="81">
        <f t="shared" si="3"/>
        <v>1</v>
      </c>
      <c r="R46" s="43">
        <f t="shared" si="0"/>
        <v>1</v>
      </c>
      <c r="S46" s="114">
        <v>1</v>
      </c>
      <c r="T46" s="234" t="s">
        <v>198</v>
      </c>
      <c r="U46" s="87">
        <v>1</v>
      </c>
    </row>
    <row r="47" spans="1:21" ht="129.75" customHeight="1">
      <c r="A47" s="13" t="s">
        <v>173</v>
      </c>
      <c r="B47" s="13" t="s">
        <v>199</v>
      </c>
      <c r="C47" s="42">
        <v>1</v>
      </c>
      <c r="D47" s="25" t="s">
        <v>200</v>
      </c>
      <c r="E47" s="35">
        <v>1</v>
      </c>
      <c r="F47" s="29" t="s">
        <v>201</v>
      </c>
      <c r="G47" s="26" t="s">
        <v>38</v>
      </c>
      <c r="H47" s="29" t="s">
        <v>202</v>
      </c>
      <c r="I47" s="23" t="s">
        <v>40</v>
      </c>
      <c r="J47" s="12" t="s">
        <v>178</v>
      </c>
      <c r="K47" s="14">
        <v>1</v>
      </c>
      <c r="L47" s="14"/>
      <c r="M47" s="64">
        <v>0.2</v>
      </c>
      <c r="N47" s="64">
        <v>0.6</v>
      </c>
      <c r="O47" s="64">
        <v>1</v>
      </c>
      <c r="P47" s="14">
        <v>0.2</v>
      </c>
      <c r="Q47" s="81">
        <f t="shared" si="3"/>
        <v>1</v>
      </c>
      <c r="R47" s="43">
        <f t="shared" si="0"/>
        <v>1</v>
      </c>
      <c r="S47" s="129">
        <f>+R47</f>
        <v>1</v>
      </c>
      <c r="T47" s="235" t="s">
        <v>203</v>
      </c>
      <c r="U47" s="86">
        <v>1</v>
      </c>
    </row>
    <row r="48" spans="1:21" s="30" customFormat="1" ht="129.75" customHeight="1">
      <c r="A48" s="11" t="s">
        <v>204</v>
      </c>
      <c r="B48" s="11" t="s">
        <v>205</v>
      </c>
      <c r="C48" s="67">
        <v>1</v>
      </c>
      <c r="D48" s="9" t="s">
        <v>206</v>
      </c>
      <c r="E48" s="35">
        <v>1</v>
      </c>
      <c r="F48" s="12" t="s">
        <v>207</v>
      </c>
      <c r="G48" s="26" t="s">
        <v>90</v>
      </c>
      <c r="H48" s="23" t="s">
        <v>208</v>
      </c>
      <c r="I48" s="23" t="s">
        <v>40</v>
      </c>
      <c r="J48" s="12" t="s">
        <v>109</v>
      </c>
      <c r="K48" s="14">
        <v>1</v>
      </c>
      <c r="L48" s="68">
        <v>0.1</v>
      </c>
      <c r="M48" s="68">
        <v>0.5</v>
      </c>
      <c r="N48" s="68">
        <v>0.75</v>
      </c>
      <c r="O48" s="68">
        <v>1</v>
      </c>
      <c r="P48" s="14">
        <v>0</v>
      </c>
      <c r="Q48" s="81">
        <f t="shared" si="3"/>
        <v>0</v>
      </c>
      <c r="R48" s="43">
        <f t="shared" si="0"/>
        <v>0</v>
      </c>
      <c r="S48" s="115">
        <v>0</v>
      </c>
      <c r="T48" s="236" t="s">
        <v>209</v>
      </c>
      <c r="U48" s="87">
        <v>0</v>
      </c>
    </row>
    <row r="49" spans="1:21" ht="129.75" customHeight="1">
      <c r="A49" s="11" t="s">
        <v>204</v>
      </c>
      <c r="B49" s="11" t="s">
        <v>210</v>
      </c>
      <c r="C49" s="199">
        <v>1</v>
      </c>
      <c r="D49" s="25" t="s">
        <v>211</v>
      </c>
      <c r="E49" s="35">
        <v>0.13</v>
      </c>
      <c r="F49" s="12" t="s">
        <v>212</v>
      </c>
      <c r="G49" s="26" t="s">
        <v>38</v>
      </c>
      <c r="H49" s="23" t="s">
        <v>213</v>
      </c>
      <c r="I49" s="23" t="s">
        <v>40</v>
      </c>
      <c r="J49" s="12" t="s">
        <v>109</v>
      </c>
      <c r="K49" s="24">
        <v>1</v>
      </c>
      <c r="L49" s="24">
        <v>1</v>
      </c>
      <c r="M49" s="24">
        <v>1</v>
      </c>
      <c r="N49" s="24">
        <v>1</v>
      </c>
      <c r="O49" s="24">
        <v>1</v>
      </c>
      <c r="P49" s="138">
        <v>1</v>
      </c>
      <c r="Q49" s="81">
        <f t="shared" si="3"/>
        <v>1</v>
      </c>
      <c r="R49" s="43">
        <f t="shared" si="0"/>
        <v>0.13</v>
      </c>
      <c r="S49" s="171">
        <f>SUM(R49:R56)</f>
        <v>1</v>
      </c>
      <c r="T49" s="223" t="s">
        <v>214</v>
      </c>
      <c r="U49" s="87">
        <v>1</v>
      </c>
    </row>
    <row r="50" spans="1:21" ht="129.75" customHeight="1">
      <c r="A50" s="11" t="s">
        <v>204</v>
      </c>
      <c r="B50" s="11" t="s">
        <v>210</v>
      </c>
      <c r="C50" s="202"/>
      <c r="D50" s="10" t="s">
        <v>215</v>
      </c>
      <c r="E50" s="35">
        <v>0.12</v>
      </c>
      <c r="F50" s="12" t="s">
        <v>216</v>
      </c>
      <c r="G50" s="26" t="s">
        <v>90</v>
      </c>
      <c r="H50" s="23" t="s">
        <v>217</v>
      </c>
      <c r="I50" s="23" t="s">
        <v>40</v>
      </c>
      <c r="J50" s="12" t="s">
        <v>109</v>
      </c>
      <c r="K50" s="23">
        <v>12</v>
      </c>
      <c r="L50" s="23">
        <v>3</v>
      </c>
      <c r="M50" s="23">
        <v>6</v>
      </c>
      <c r="N50" s="23">
        <v>9</v>
      </c>
      <c r="O50" s="23">
        <v>12</v>
      </c>
      <c r="P50" s="137">
        <v>6</v>
      </c>
      <c r="Q50" s="81">
        <f t="shared" si="3"/>
        <v>1</v>
      </c>
      <c r="R50" s="43">
        <f t="shared" si="0"/>
        <v>0.12</v>
      </c>
      <c r="S50" s="171"/>
      <c r="T50" s="223" t="s">
        <v>218</v>
      </c>
      <c r="U50" s="87">
        <v>1</v>
      </c>
    </row>
    <row r="51" spans="1:21" ht="129.75" customHeight="1">
      <c r="A51" s="11" t="s">
        <v>204</v>
      </c>
      <c r="B51" s="11" t="s">
        <v>210</v>
      </c>
      <c r="C51" s="202"/>
      <c r="D51" s="9" t="s">
        <v>219</v>
      </c>
      <c r="E51" s="35">
        <v>0.12</v>
      </c>
      <c r="F51" s="12" t="s">
        <v>220</v>
      </c>
      <c r="G51" s="26" t="s">
        <v>90</v>
      </c>
      <c r="H51" s="23" t="s">
        <v>221</v>
      </c>
      <c r="I51" s="23" t="s">
        <v>40</v>
      </c>
      <c r="J51" s="12" t="s">
        <v>109</v>
      </c>
      <c r="K51" s="23">
        <v>2</v>
      </c>
      <c r="L51" s="69">
        <v>0</v>
      </c>
      <c r="M51" s="69">
        <v>1</v>
      </c>
      <c r="N51" s="69">
        <v>0</v>
      </c>
      <c r="O51" s="69">
        <v>2</v>
      </c>
      <c r="P51" s="137">
        <v>1</v>
      </c>
      <c r="Q51" s="81">
        <f t="shared" si="3"/>
        <v>1</v>
      </c>
      <c r="R51" s="43">
        <f t="shared" si="0"/>
        <v>0.12</v>
      </c>
      <c r="S51" s="172"/>
      <c r="T51" s="223" t="s">
        <v>222</v>
      </c>
      <c r="U51" s="136">
        <v>1</v>
      </c>
    </row>
    <row r="52" spans="1:21" ht="129.75" customHeight="1">
      <c r="A52" s="11" t="s">
        <v>204</v>
      </c>
      <c r="B52" s="11" t="s">
        <v>210</v>
      </c>
      <c r="C52" s="202"/>
      <c r="D52" s="10" t="s">
        <v>223</v>
      </c>
      <c r="E52" s="35">
        <v>0.12</v>
      </c>
      <c r="F52" s="12" t="s">
        <v>224</v>
      </c>
      <c r="G52" s="26" t="s">
        <v>90</v>
      </c>
      <c r="H52" s="23" t="s">
        <v>217</v>
      </c>
      <c r="I52" s="23" t="s">
        <v>40</v>
      </c>
      <c r="J52" s="12" t="s">
        <v>109</v>
      </c>
      <c r="K52" s="23">
        <v>12</v>
      </c>
      <c r="L52" s="69">
        <v>3</v>
      </c>
      <c r="M52" s="69">
        <v>6</v>
      </c>
      <c r="N52" s="69">
        <v>9</v>
      </c>
      <c r="O52" s="69">
        <v>12</v>
      </c>
      <c r="P52" s="137">
        <v>6</v>
      </c>
      <c r="Q52" s="81">
        <f t="shared" si="3"/>
        <v>1</v>
      </c>
      <c r="R52" s="43">
        <f t="shared" si="0"/>
        <v>0.12</v>
      </c>
      <c r="S52" s="171"/>
      <c r="T52" s="223" t="s">
        <v>225</v>
      </c>
      <c r="U52" s="87">
        <v>1</v>
      </c>
    </row>
    <row r="53" spans="1:21" ht="129.75" customHeight="1">
      <c r="A53" s="11" t="s">
        <v>204</v>
      </c>
      <c r="B53" s="11" t="s">
        <v>210</v>
      </c>
      <c r="C53" s="202"/>
      <c r="D53" s="10" t="s">
        <v>226</v>
      </c>
      <c r="E53" s="35">
        <v>0.12</v>
      </c>
      <c r="F53" s="12" t="s">
        <v>227</v>
      </c>
      <c r="G53" s="26" t="s">
        <v>90</v>
      </c>
      <c r="H53" s="23" t="s">
        <v>228</v>
      </c>
      <c r="I53" s="23" t="s">
        <v>40</v>
      </c>
      <c r="J53" s="12" t="s">
        <v>109</v>
      </c>
      <c r="K53" s="23">
        <v>12</v>
      </c>
      <c r="L53" s="69">
        <v>3</v>
      </c>
      <c r="M53" s="69">
        <v>6</v>
      </c>
      <c r="N53" s="69">
        <v>9</v>
      </c>
      <c r="O53" s="69">
        <v>12</v>
      </c>
      <c r="P53" s="137">
        <v>6</v>
      </c>
      <c r="Q53" s="81">
        <f t="shared" si="3"/>
        <v>1</v>
      </c>
      <c r="R53" s="43">
        <f t="shared" si="0"/>
        <v>0.12</v>
      </c>
      <c r="S53" s="171"/>
      <c r="T53" s="223" t="s">
        <v>229</v>
      </c>
      <c r="U53" s="87">
        <v>1</v>
      </c>
    </row>
    <row r="54" spans="1:21" ht="129.75" customHeight="1">
      <c r="A54" s="11" t="s">
        <v>204</v>
      </c>
      <c r="B54" s="11" t="s">
        <v>210</v>
      </c>
      <c r="C54" s="202"/>
      <c r="D54" s="10" t="s">
        <v>230</v>
      </c>
      <c r="E54" s="35">
        <v>0.13</v>
      </c>
      <c r="F54" s="12" t="s">
        <v>231</v>
      </c>
      <c r="G54" s="26" t="s">
        <v>90</v>
      </c>
      <c r="H54" s="23" t="s">
        <v>228</v>
      </c>
      <c r="I54" s="23" t="s">
        <v>40</v>
      </c>
      <c r="J54" s="12" t="s">
        <v>109</v>
      </c>
      <c r="K54" s="23">
        <v>12</v>
      </c>
      <c r="L54" s="23">
        <v>3</v>
      </c>
      <c r="M54" s="23">
        <v>6</v>
      </c>
      <c r="N54" s="23">
        <v>9</v>
      </c>
      <c r="O54" s="23">
        <v>12</v>
      </c>
      <c r="P54" s="137">
        <v>6</v>
      </c>
      <c r="Q54" s="81">
        <f t="shared" si="3"/>
        <v>1</v>
      </c>
      <c r="R54" s="43">
        <f t="shared" si="0"/>
        <v>0.13</v>
      </c>
      <c r="S54" s="171"/>
      <c r="T54" s="223" t="s">
        <v>232</v>
      </c>
      <c r="U54" s="87">
        <v>1</v>
      </c>
    </row>
    <row r="55" spans="1:21" ht="129.75" customHeight="1">
      <c r="A55" s="11" t="s">
        <v>204</v>
      </c>
      <c r="B55" s="11" t="s">
        <v>210</v>
      </c>
      <c r="C55" s="202"/>
      <c r="D55" s="10" t="s">
        <v>233</v>
      </c>
      <c r="E55" s="35">
        <v>0.13</v>
      </c>
      <c r="F55" s="12" t="s">
        <v>234</v>
      </c>
      <c r="G55" s="26" t="s">
        <v>90</v>
      </c>
      <c r="H55" s="23" t="s">
        <v>235</v>
      </c>
      <c r="I55" s="23" t="s">
        <v>40</v>
      </c>
      <c r="J55" s="12" t="s">
        <v>109</v>
      </c>
      <c r="K55" s="23">
        <v>2</v>
      </c>
      <c r="L55" s="23">
        <v>0</v>
      </c>
      <c r="M55" s="23">
        <v>1</v>
      </c>
      <c r="N55" s="23">
        <v>0</v>
      </c>
      <c r="O55" s="23">
        <v>2</v>
      </c>
      <c r="P55" s="137">
        <v>1</v>
      </c>
      <c r="Q55" s="81">
        <f t="shared" si="3"/>
        <v>1</v>
      </c>
      <c r="R55" s="43">
        <f t="shared" si="0"/>
        <v>0.13</v>
      </c>
      <c r="S55" s="171"/>
      <c r="T55" s="223" t="s">
        <v>236</v>
      </c>
      <c r="U55" s="86">
        <v>1</v>
      </c>
    </row>
    <row r="56" spans="1:21" ht="129.75" customHeight="1">
      <c r="A56" s="11" t="s">
        <v>204</v>
      </c>
      <c r="B56" s="11" t="s">
        <v>210</v>
      </c>
      <c r="C56" s="203"/>
      <c r="D56" s="25" t="s">
        <v>237</v>
      </c>
      <c r="E56" s="35">
        <v>0.13</v>
      </c>
      <c r="F56" s="12" t="s">
        <v>238</v>
      </c>
      <c r="G56" s="26" t="s">
        <v>90</v>
      </c>
      <c r="H56" s="23" t="s">
        <v>239</v>
      </c>
      <c r="I56" s="23" t="s">
        <v>40</v>
      </c>
      <c r="J56" s="12" t="s">
        <v>109</v>
      </c>
      <c r="K56" s="27" t="s">
        <v>240</v>
      </c>
      <c r="L56" s="57">
        <v>0.5</v>
      </c>
      <c r="M56" s="57">
        <v>0.5</v>
      </c>
      <c r="N56" s="57">
        <v>0.5</v>
      </c>
      <c r="O56" s="57">
        <v>0.5</v>
      </c>
      <c r="P56" s="151">
        <v>0.5</v>
      </c>
      <c r="Q56" s="81">
        <f t="shared" si="3"/>
        <v>1</v>
      </c>
      <c r="R56" s="43">
        <f t="shared" si="0"/>
        <v>0.13</v>
      </c>
      <c r="S56" s="171"/>
      <c r="T56" s="237" t="s">
        <v>241</v>
      </c>
      <c r="U56" s="87">
        <v>1</v>
      </c>
    </row>
    <row r="57" spans="1:21" ht="129.75" customHeight="1">
      <c r="A57" s="11" t="s">
        <v>204</v>
      </c>
      <c r="B57" s="11" t="s">
        <v>242</v>
      </c>
      <c r="C57" s="199">
        <v>1</v>
      </c>
      <c r="D57" s="10" t="s">
        <v>243</v>
      </c>
      <c r="E57" s="35">
        <v>0.5</v>
      </c>
      <c r="F57" s="12" t="s">
        <v>244</v>
      </c>
      <c r="G57" s="26" t="s">
        <v>90</v>
      </c>
      <c r="H57" s="23" t="s">
        <v>136</v>
      </c>
      <c r="I57" s="23" t="s">
        <v>40</v>
      </c>
      <c r="J57" s="12" t="s">
        <v>109</v>
      </c>
      <c r="K57" s="23">
        <v>2</v>
      </c>
      <c r="L57" s="23">
        <v>1</v>
      </c>
      <c r="M57" s="23">
        <v>2</v>
      </c>
      <c r="N57" s="23"/>
      <c r="O57" s="23"/>
      <c r="P57" s="137">
        <v>2</v>
      </c>
      <c r="Q57" s="81">
        <f t="shared" si="3"/>
        <v>1</v>
      </c>
      <c r="R57" s="43">
        <f t="shared" si="0"/>
        <v>0.5</v>
      </c>
      <c r="S57" s="171">
        <v>1</v>
      </c>
      <c r="T57" s="223" t="s">
        <v>245</v>
      </c>
      <c r="U57" s="87">
        <v>1</v>
      </c>
    </row>
    <row r="58" spans="1:21" ht="129.75" customHeight="1">
      <c r="A58" s="11" t="s">
        <v>204</v>
      </c>
      <c r="B58" s="11" t="s">
        <v>242</v>
      </c>
      <c r="C58" s="203"/>
      <c r="D58" s="10" t="s">
        <v>246</v>
      </c>
      <c r="E58" s="35">
        <v>0.5</v>
      </c>
      <c r="F58" s="26" t="s">
        <v>247</v>
      </c>
      <c r="G58" s="26" t="s">
        <v>90</v>
      </c>
      <c r="H58" s="23" t="s">
        <v>248</v>
      </c>
      <c r="I58" s="23" t="s">
        <v>40</v>
      </c>
      <c r="J58" s="12" t="s">
        <v>109</v>
      </c>
      <c r="K58" s="23">
        <v>2</v>
      </c>
      <c r="L58" s="23"/>
      <c r="M58" s="23">
        <v>1</v>
      </c>
      <c r="N58" s="23"/>
      <c r="O58" s="23">
        <v>2</v>
      </c>
      <c r="P58" s="137">
        <v>1</v>
      </c>
      <c r="Q58" s="81">
        <f t="shared" si="3"/>
        <v>1</v>
      </c>
      <c r="R58" s="43">
        <f t="shared" si="0"/>
        <v>0.5</v>
      </c>
      <c r="S58" s="171"/>
      <c r="T58" s="223" t="s">
        <v>249</v>
      </c>
      <c r="U58" s="86">
        <v>1</v>
      </c>
    </row>
    <row r="59" spans="1:21" ht="129.75" customHeight="1">
      <c r="A59" s="11" t="s">
        <v>204</v>
      </c>
      <c r="B59" s="11" t="s">
        <v>250</v>
      </c>
      <c r="C59" s="42">
        <v>1</v>
      </c>
      <c r="D59" s="34" t="s">
        <v>251</v>
      </c>
      <c r="E59" s="35">
        <v>1</v>
      </c>
      <c r="F59" s="12" t="s">
        <v>252</v>
      </c>
      <c r="G59" s="26" t="s">
        <v>38</v>
      </c>
      <c r="H59" s="12" t="s">
        <v>253</v>
      </c>
      <c r="I59" s="23" t="s">
        <v>40</v>
      </c>
      <c r="J59" s="12" t="s">
        <v>254</v>
      </c>
      <c r="K59" s="23">
        <v>1</v>
      </c>
      <c r="L59" s="23"/>
      <c r="M59" s="23">
        <v>1</v>
      </c>
      <c r="N59" s="23"/>
      <c r="O59" s="23"/>
      <c r="P59" s="137">
        <v>1</v>
      </c>
      <c r="Q59" s="81">
        <f t="shared" si="3"/>
        <v>1</v>
      </c>
      <c r="R59" s="43">
        <f t="shared" si="0"/>
        <v>1</v>
      </c>
      <c r="S59" s="129">
        <f>+R59</f>
        <v>1</v>
      </c>
      <c r="T59" s="224" t="s">
        <v>255</v>
      </c>
      <c r="U59" s="86">
        <v>1</v>
      </c>
    </row>
    <row r="60" spans="1:21" ht="129.75" customHeight="1">
      <c r="A60" s="50" t="s">
        <v>256</v>
      </c>
      <c r="B60" s="51" t="s">
        <v>257</v>
      </c>
      <c r="C60" s="42" t="s">
        <v>258</v>
      </c>
      <c r="D60" s="34" t="s">
        <v>259</v>
      </c>
      <c r="E60" s="35" t="s">
        <v>260</v>
      </c>
      <c r="F60" s="35" t="s">
        <v>260</v>
      </c>
      <c r="G60" s="35" t="s">
        <v>260</v>
      </c>
      <c r="H60" s="35" t="s">
        <v>260</v>
      </c>
      <c r="I60" s="35" t="s">
        <v>260</v>
      </c>
      <c r="J60" s="35" t="s">
        <v>260</v>
      </c>
      <c r="K60" s="35" t="s">
        <v>260</v>
      </c>
      <c r="L60" s="35" t="s">
        <v>260</v>
      </c>
      <c r="M60" s="35" t="s">
        <v>260</v>
      </c>
      <c r="N60" s="35" t="s">
        <v>260</v>
      </c>
      <c r="O60" s="35" t="s">
        <v>260</v>
      </c>
      <c r="P60" s="35" t="s">
        <v>260</v>
      </c>
      <c r="Q60" s="81" t="e">
        <f t="shared" si="3"/>
        <v>#VALUE!</v>
      </c>
      <c r="R60" s="43" t="e">
        <f t="shared" si="0"/>
        <v>#VALUE!</v>
      </c>
      <c r="S60" s="112" t="s">
        <v>261</v>
      </c>
      <c r="T60" s="238" t="s">
        <v>262</v>
      </c>
      <c r="U60" s="153" t="s">
        <v>263</v>
      </c>
    </row>
    <row r="61" spans="1:21" ht="129.75" customHeight="1">
      <c r="A61" s="18" t="s">
        <v>256</v>
      </c>
      <c r="B61" s="18" t="s">
        <v>264</v>
      </c>
      <c r="C61" s="199">
        <v>1</v>
      </c>
      <c r="D61" s="10" t="s">
        <v>265</v>
      </c>
      <c r="E61" s="35">
        <v>0.06</v>
      </c>
      <c r="F61" s="12" t="s">
        <v>266</v>
      </c>
      <c r="G61" s="26" t="s">
        <v>38</v>
      </c>
      <c r="H61" s="23" t="s">
        <v>267</v>
      </c>
      <c r="I61" s="23" t="s">
        <v>40</v>
      </c>
      <c r="J61" s="26" t="s">
        <v>268</v>
      </c>
      <c r="K61" s="23">
        <v>2</v>
      </c>
      <c r="L61" s="26">
        <v>1</v>
      </c>
      <c r="M61" s="26"/>
      <c r="N61" s="26">
        <v>2</v>
      </c>
      <c r="O61" s="26"/>
      <c r="P61" s="137"/>
      <c r="Q61" s="81" t="s">
        <v>52</v>
      </c>
      <c r="R61" s="43" t="s">
        <v>52</v>
      </c>
      <c r="S61" s="173" t="s">
        <v>269</v>
      </c>
      <c r="T61" s="223" t="s">
        <v>270</v>
      </c>
      <c r="U61" s="155" t="s">
        <v>52</v>
      </c>
    </row>
    <row r="62" spans="1:21" ht="129.75" customHeight="1">
      <c r="A62" s="18" t="s">
        <v>256</v>
      </c>
      <c r="B62" s="18" t="s">
        <v>264</v>
      </c>
      <c r="C62" s="200"/>
      <c r="D62" s="34" t="s">
        <v>271</v>
      </c>
      <c r="E62" s="35">
        <v>0.06</v>
      </c>
      <c r="F62" s="26" t="s">
        <v>272</v>
      </c>
      <c r="G62" s="31" t="s">
        <v>90</v>
      </c>
      <c r="H62" s="26" t="s">
        <v>273</v>
      </c>
      <c r="I62" s="23" t="s">
        <v>40</v>
      </c>
      <c r="J62" s="26" t="s">
        <v>268</v>
      </c>
      <c r="K62" s="26">
        <v>12</v>
      </c>
      <c r="L62" s="26">
        <v>3</v>
      </c>
      <c r="M62" s="26">
        <v>6</v>
      </c>
      <c r="N62" s="26">
        <v>9</v>
      </c>
      <c r="O62" s="26">
        <v>12</v>
      </c>
      <c r="P62" s="135">
        <v>6</v>
      </c>
      <c r="Q62" s="81">
        <f t="shared" si="3"/>
        <v>1</v>
      </c>
      <c r="R62" s="43">
        <f t="shared" si="0"/>
        <v>0.06</v>
      </c>
      <c r="S62" s="173"/>
      <c r="T62" s="236" t="s">
        <v>274</v>
      </c>
      <c r="U62" s="154">
        <v>1</v>
      </c>
    </row>
    <row r="63" spans="1:21" ht="129.75" customHeight="1">
      <c r="A63" s="26" t="s">
        <v>256</v>
      </c>
      <c r="B63" s="18" t="s">
        <v>264</v>
      </c>
      <c r="C63" s="200"/>
      <c r="D63" s="34" t="s">
        <v>275</v>
      </c>
      <c r="E63" s="35">
        <v>0.06</v>
      </c>
      <c r="F63" s="26" t="s">
        <v>276</v>
      </c>
      <c r="G63" s="31" t="s">
        <v>90</v>
      </c>
      <c r="H63" s="26" t="s">
        <v>277</v>
      </c>
      <c r="I63" s="23" t="s">
        <v>40</v>
      </c>
      <c r="J63" s="26" t="s">
        <v>268</v>
      </c>
      <c r="K63" s="26">
        <v>4</v>
      </c>
      <c r="L63" s="26">
        <v>1</v>
      </c>
      <c r="M63" s="26">
        <v>2</v>
      </c>
      <c r="N63" s="26">
        <v>3</v>
      </c>
      <c r="O63" s="26">
        <v>4</v>
      </c>
      <c r="P63" s="135">
        <v>2</v>
      </c>
      <c r="Q63" s="81">
        <f t="shared" si="3"/>
        <v>1</v>
      </c>
      <c r="R63" s="43">
        <f t="shared" si="0"/>
        <v>0.06</v>
      </c>
      <c r="S63" s="173"/>
      <c r="T63" s="236" t="s">
        <v>278</v>
      </c>
      <c r="U63" s="87">
        <v>1</v>
      </c>
    </row>
    <row r="64" spans="1:21" ht="129.75" customHeight="1">
      <c r="A64" s="33" t="s">
        <v>256</v>
      </c>
      <c r="B64" s="18" t="s">
        <v>264</v>
      </c>
      <c r="C64" s="200"/>
      <c r="D64" s="34" t="s">
        <v>279</v>
      </c>
      <c r="E64" s="35">
        <v>0.06</v>
      </c>
      <c r="F64" s="26" t="s">
        <v>280</v>
      </c>
      <c r="G64" s="31" t="s">
        <v>38</v>
      </c>
      <c r="H64" s="26" t="s">
        <v>281</v>
      </c>
      <c r="I64" s="23" t="s">
        <v>40</v>
      </c>
      <c r="J64" s="26" t="s">
        <v>268</v>
      </c>
      <c r="K64" s="26">
        <v>4</v>
      </c>
      <c r="L64" s="140">
        <v>0</v>
      </c>
      <c r="M64" s="135">
        <v>0</v>
      </c>
      <c r="N64" s="140">
        <v>2</v>
      </c>
      <c r="O64" s="140">
        <v>4</v>
      </c>
      <c r="P64" s="135"/>
      <c r="Q64" s="81" t="s">
        <v>52</v>
      </c>
      <c r="R64" s="81" t="s">
        <v>52</v>
      </c>
      <c r="S64" s="173"/>
      <c r="T64" s="225"/>
      <c r="U64" s="86" t="s">
        <v>52</v>
      </c>
    </row>
    <row r="65" spans="1:25" ht="129.75" customHeight="1">
      <c r="A65" s="28" t="s">
        <v>256</v>
      </c>
      <c r="B65" s="18" t="s">
        <v>264</v>
      </c>
      <c r="C65" s="200"/>
      <c r="D65" s="25" t="s">
        <v>282</v>
      </c>
      <c r="E65" s="35">
        <v>0.06</v>
      </c>
      <c r="F65" s="26" t="s">
        <v>283</v>
      </c>
      <c r="G65" s="31" t="s">
        <v>90</v>
      </c>
      <c r="H65" s="26" t="s">
        <v>284</v>
      </c>
      <c r="I65" s="23" t="s">
        <v>40</v>
      </c>
      <c r="J65" s="26" t="s">
        <v>268</v>
      </c>
      <c r="K65" s="27">
        <v>0.96</v>
      </c>
      <c r="L65" s="147">
        <v>0.96</v>
      </c>
      <c r="M65" s="151">
        <v>0.96</v>
      </c>
      <c r="N65" s="149">
        <v>0.96</v>
      </c>
      <c r="O65" s="149">
        <v>0.96</v>
      </c>
      <c r="P65" s="151">
        <v>1</v>
      </c>
      <c r="Q65" s="81">
        <f t="shared" si="3"/>
        <v>1.0416666666666667</v>
      </c>
      <c r="R65" s="43">
        <f t="shared" si="0"/>
        <v>0.06</v>
      </c>
      <c r="S65" s="173"/>
      <c r="T65" s="239" t="s">
        <v>285</v>
      </c>
      <c r="U65" s="87">
        <v>1</v>
      </c>
    </row>
    <row r="66" spans="1:25" ht="129.75" customHeight="1">
      <c r="A66" s="28" t="s">
        <v>256</v>
      </c>
      <c r="B66" s="18" t="s">
        <v>264</v>
      </c>
      <c r="C66" s="200"/>
      <c r="D66" s="25" t="s">
        <v>286</v>
      </c>
      <c r="E66" s="35">
        <v>0.06</v>
      </c>
      <c r="F66" s="26" t="s">
        <v>287</v>
      </c>
      <c r="G66" s="31" t="s">
        <v>90</v>
      </c>
      <c r="H66" s="26" t="s">
        <v>288</v>
      </c>
      <c r="I66" s="23" t="s">
        <v>40</v>
      </c>
      <c r="J66" s="26" t="s">
        <v>268</v>
      </c>
      <c r="K66" s="27">
        <v>0.95</v>
      </c>
      <c r="L66" s="147">
        <v>0.95</v>
      </c>
      <c r="M66" s="151">
        <v>0.95</v>
      </c>
      <c r="N66" s="149">
        <v>0.95</v>
      </c>
      <c r="O66" s="149">
        <v>0.95</v>
      </c>
      <c r="P66" s="151">
        <v>0.99</v>
      </c>
      <c r="Q66" s="81">
        <f t="shared" si="3"/>
        <v>1.0421052631578949</v>
      </c>
      <c r="R66" s="43">
        <f t="shared" si="0"/>
        <v>0.06</v>
      </c>
      <c r="S66" s="173"/>
      <c r="T66" s="239" t="s">
        <v>289</v>
      </c>
      <c r="U66" s="87">
        <v>1</v>
      </c>
    </row>
    <row r="67" spans="1:25" ht="129.75" customHeight="1">
      <c r="A67" s="28" t="s">
        <v>256</v>
      </c>
      <c r="B67" s="18" t="s">
        <v>264</v>
      </c>
      <c r="C67" s="200"/>
      <c r="D67" s="10" t="s">
        <v>290</v>
      </c>
      <c r="E67" s="35">
        <v>0.06</v>
      </c>
      <c r="F67" s="12" t="s">
        <v>291</v>
      </c>
      <c r="G67" s="82" t="s">
        <v>90</v>
      </c>
      <c r="H67" s="12" t="s">
        <v>292</v>
      </c>
      <c r="I67" s="23" t="s">
        <v>40</v>
      </c>
      <c r="J67" s="26" t="s">
        <v>268</v>
      </c>
      <c r="K67" s="14">
        <v>1</v>
      </c>
      <c r="L67" s="141">
        <v>0</v>
      </c>
      <c r="M67" s="138">
        <v>1</v>
      </c>
      <c r="N67" s="143">
        <v>1</v>
      </c>
      <c r="O67" s="143">
        <v>1</v>
      </c>
      <c r="P67" s="138">
        <v>1</v>
      </c>
      <c r="Q67" s="81">
        <f t="shared" si="3"/>
        <v>1</v>
      </c>
      <c r="R67" s="43">
        <f t="shared" si="0"/>
        <v>0.06</v>
      </c>
      <c r="S67" s="173"/>
      <c r="T67" s="231" t="s">
        <v>293</v>
      </c>
      <c r="U67" s="86">
        <v>1</v>
      </c>
    </row>
    <row r="68" spans="1:25" ht="129.75" customHeight="1">
      <c r="A68" s="18" t="s">
        <v>256</v>
      </c>
      <c r="B68" s="18" t="s">
        <v>264</v>
      </c>
      <c r="C68" s="200"/>
      <c r="D68" s="10" t="s">
        <v>294</v>
      </c>
      <c r="E68" s="35">
        <v>0.06</v>
      </c>
      <c r="F68" s="21" t="s">
        <v>295</v>
      </c>
      <c r="G68" s="82" t="s">
        <v>90</v>
      </c>
      <c r="H68" s="12" t="s">
        <v>296</v>
      </c>
      <c r="I68" s="23" t="s">
        <v>40</v>
      </c>
      <c r="J68" s="26" t="s">
        <v>268</v>
      </c>
      <c r="K68" s="12">
        <v>9</v>
      </c>
      <c r="L68" s="140">
        <v>0</v>
      </c>
      <c r="M68" s="138">
        <v>0.24</v>
      </c>
      <c r="N68" s="143">
        <v>0.47</v>
      </c>
      <c r="O68" s="143">
        <v>1</v>
      </c>
      <c r="P68" s="138">
        <v>0.24</v>
      </c>
      <c r="Q68" s="81">
        <f t="shared" si="3"/>
        <v>1</v>
      </c>
      <c r="R68" s="43">
        <f t="shared" si="0"/>
        <v>0.06</v>
      </c>
      <c r="S68" s="173"/>
      <c r="T68" s="239" t="s">
        <v>297</v>
      </c>
      <c r="U68" s="86">
        <v>1</v>
      </c>
    </row>
    <row r="69" spans="1:25" ht="129.75" customHeight="1">
      <c r="A69" s="18" t="s">
        <v>256</v>
      </c>
      <c r="B69" s="18" t="s">
        <v>264</v>
      </c>
      <c r="C69" s="200"/>
      <c r="D69" s="10" t="s">
        <v>298</v>
      </c>
      <c r="E69" s="35">
        <v>0.06</v>
      </c>
      <c r="F69" s="21" t="s">
        <v>295</v>
      </c>
      <c r="G69" s="82" t="s">
        <v>90</v>
      </c>
      <c r="H69" s="12" t="s">
        <v>299</v>
      </c>
      <c r="I69" s="23" t="s">
        <v>40</v>
      </c>
      <c r="J69" s="26" t="s">
        <v>268</v>
      </c>
      <c r="K69" s="12">
        <v>5</v>
      </c>
      <c r="L69" s="140">
        <v>0</v>
      </c>
      <c r="M69" s="152">
        <v>0.14000000000000001</v>
      </c>
      <c r="N69" s="150">
        <v>0.28999999999999998</v>
      </c>
      <c r="O69" s="150">
        <v>1</v>
      </c>
      <c r="P69" s="138">
        <v>0.14000000000000001</v>
      </c>
      <c r="Q69" s="81">
        <f t="shared" si="3"/>
        <v>1</v>
      </c>
      <c r="R69" s="43">
        <f t="shared" si="0"/>
        <v>0.06</v>
      </c>
      <c r="S69" s="173"/>
      <c r="T69" s="239" t="s">
        <v>300</v>
      </c>
      <c r="U69" s="86">
        <v>1</v>
      </c>
    </row>
    <row r="70" spans="1:25" s="47" customFormat="1" ht="129.75" customHeight="1">
      <c r="A70" s="48" t="s">
        <v>256</v>
      </c>
      <c r="B70" s="48" t="s">
        <v>264</v>
      </c>
      <c r="C70" s="200"/>
      <c r="D70" s="34" t="s">
        <v>301</v>
      </c>
      <c r="E70" s="35">
        <v>0.06</v>
      </c>
      <c r="F70" s="26" t="s">
        <v>302</v>
      </c>
      <c r="G70" s="31" t="s">
        <v>38</v>
      </c>
      <c r="H70" s="26" t="s">
        <v>303</v>
      </c>
      <c r="I70" s="23" t="s">
        <v>40</v>
      </c>
      <c r="J70" s="26" t="s">
        <v>268</v>
      </c>
      <c r="K70" s="26">
        <v>4</v>
      </c>
      <c r="L70" s="26">
        <v>1</v>
      </c>
      <c r="M70" s="26">
        <v>2</v>
      </c>
      <c r="N70" s="26">
        <v>3</v>
      </c>
      <c r="O70" s="26">
        <v>4</v>
      </c>
      <c r="P70" s="135">
        <v>2</v>
      </c>
      <c r="Q70" s="81">
        <f t="shared" si="3"/>
        <v>1</v>
      </c>
      <c r="R70" s="81">
        <f t="shared" si="0"/>
        <v>0.06</v>
      </c>
      <c r="S70" s="173"/>
      <c r="T70" s="240" t="s">
        <v>304</v>
      </c>
      <c r="U70" s="86">
        <v>1</v>
      </c>
    </row>
    <row r="71" spans="1:25" ht="129.75" customHeight="1">
      <c r="A71" s="28" t="s">
        <v>256</v>
      </c>
      <c r="B71" s="18" t="s">
        <v>264</v>
      </c>
      <c r="C71" s="200"/>
      <c r="D71" s="34" t="s">
        <v>305</v>
      </c>
      <c r="E71" s="35">
        <v>0.05</v>
      </c>
      <c r="F71" s="26" t="s">
        <v>306</v>
      </c>
      <c r="G71" s="31" t="s">
        <v>38</v>
      </c>
      <c r="H71" s="26" t="s">
        <v>307</v>
      </c>
      <c r="I71" s="23" t="s">
        <v>40</v>
      </c>
      <c r="J71" s="26" t="s">
        <v>268</v>
      </c>
      <c r="K71" s="26">
        <v>4</v>
      </c>
      <c r="L71" s="26">
        <v>1</v>
      </c>
      <c r="M71" s="26">
        <v>2</v>
      </c>
      <c r="N71" s="26">
        <v>3</v>
      </c>
      <c r="O71" s="26">
        <v>4</v>
      </c>
      <c r="P71" s="135">
        <v>2</v>
      </c>
      <c r="Q71" s="81">
        <f t="shared" si="3"/>
        <v>1</v>
      </c>
      <c r="R71" s="43">
        <f t="shared" si="0"/>
        <v>0.05</v>
      </c>
      <c r="S71" s="173"/>
      <c r="T71" s="223" t="s">
        <v>308</v>
      </c>
      <c r="U71" s="87">
        <v>1</v>
      </c>
    </row>
    <row r="72" spans="1:25" ht="129.75" customHeight="1">
      <c r="A72" s="28" t="s">
        <v>256</v>
      </c>
      <c r="B72" s="18" t="s">
        <v>264</v>
      </c>
      <c r="C72" s="200"/>
      <c r="D72" s="34" t="s">
        <v>309</v>
      </c>
      <c r="E72" s="35">
        <v>0.06</v>
      </c>
      <c r="F72" s="26" t="s">
        <v>310</v>
      </c>
      <c r="G72" s="31" t="s">
        <v>90</v>
      </c>
      <c r="H72" s="26" t="s">
        <v>303</v>
      </c>
      <c r="I72" s="23" t="s">
        <v>40</v>
      </c>
      <c r="J72" s="26" t="s">
        <v>268</v>
      </c>
      <c r="K72" s="26">
        <v>2</v>
      </c>
      <c r="L72" s="26">
        <v>0</v>
      </c>
      <c r="M72" s="26">
        <v>1</v>
      </c>
      <c r="N72" s="26">
        <v>0</v>
      </c>
      <c r="O72" s="26">
        <v>2</v>
      </c>
      <c r="P72" s="135">
        <v>1</v>
      </c>
      <c r="Q72" s="81">
        <f t="shared" si="3"/>
        <v>1</v>
      </c>
      <c r="R72" s="43">
        <f t="shared" si="0"/>
        <v>0.06</v>
      </c>
      <c r="S72" s="173"/>
      <c r="T72" s="223" t="s">
        <v>311</v>
      </c>
      <c r="U72" s="86">
        <v>1</v>
      </c>
    </row>
    <row r="73" spans="1:25" ht="129.75" customHeight="1">
      <c r="A73" s="28" t="s">
        <v>256</v>
      </c>
      <c r="B73" s="18" t="s">
        <v>264</v>
      </c>
      <c r="C73" s="200"/>
      <c r="D73" s="34" t="s">
        <v>312</v>
      </c>
      <c r="E73" s="35">
        <v>0.05</v>
      </c>
      <c r="F73" s="26" t="s">
        <v>313</v>
      </c>
      <c r="G73" s="31" t="s">
        <v>90</v>
      </c>
      <c r="H73" s="26" t="s">
        <v>314</v>
      </c>
      <c r="I73" s="23" t="s">
        <v>40</v>
      </c>
      <c r="J73" s="26" t="s">
        <v>268</v>
      </c>
      <c r="K73" s="27">
        <v>1</v>
      </c>
      <c r="L73" s="27">
        <v>1</v>
      </c>
      <c r="M73" s="27">
        <v>1</v>
      </c>
      <c r="N73" s="27">
        <v>1</v>
      </c>
      <c r="O73" s="27">
        <v>1</v>
      </c>
      <c r="P73" s="151">
        <v>1</v>
      </c>
      <c r="Q73" s="81">
        <f t="shared" si="3"/>
        <v>1</v>
      </c>
      <c r="R73" s="43">
        <f t="shared" si="0"/>
        <v>0.05</v>
      </c>
      <c r="S73" s="173"/>
      <c r="T73" s="223" t="s">
        <v>315</v>
      </c>
      <c r="U73" s="87">
        <v>1</v>
      </c>
    </row>
    <row r="74" spans="1:25" ht="129.75" customHeight="1">
      <c r="A74" s="28" t="s">
        <v>256</v>
      </c>
      <c r="B74" s="18" t="s">
        <v>264</v>
      </c>
      <c r="C74" s="200"/>
      <c r="D74" s="34" t="s">
        <v>316</v>
      </c>
      <c r="E74" s="35">
        <v>0.06</v>
      </c>
      <c r="F74" s="26" t="s">
        <v>317</v>
      </c>
      <c r="G74" s="31" t="s">
        <v>90</v>
      </c>
      <c r="H74" s="26" t="s">
        <v>318</v>
      </c>
      <c r="I74" s="23" t="s">
        <v>40</v>
      </c>
      <c r="J74" s="26" t="s">
        <v>268</v>
      </c>
      <c r="K74" s="27">
        <v>1</v>
      </c>
      <c r="L74" s="27">
        <v>1</v>
      </c>
      <c r="M74" s="27">
        <v>1</v>
      </c>
      <c r="N74" s="27">
        <v>1</v>
      </c>
      <c r="O74" s="27">
        <v>1</v>
      </c>
      <c r="P74" s="151">
        <v>0.9</v>
      </c>
      <c r="Q74" s="81">
        <f t="shared" si="3"/>
        <v>0.9</v>
      </c>
      <c r="R74" s="43">
        <f t="shared" si="0"/>
        <v>5.3999999999999999E-2</v>
      </c>
      <c r="S74" s="173"/>
      <c r="T74" s="223" t="s">
        <v>319</v>
      </c>
      <c r="U74" s="86">
        <v>0.9</v>
      </c>
    </row>
    <row r="75" spans="1:25" s="47" customFormat="1" ht="129.75" customHeight="1">
      <c r="A75" s="33" t="s">
        <v>256</v>
      </c>
      <c r="B75" s="48" t="s">
        <v>264</v>
      </c>
      <c r="C75" s="200"/>
      <c r="D75" s="34" t="s">
        <v>320</v>
      </c>
      <c r="E75" s="35">
        <v>0.06</v>
      </c>
      <c r="F75" s="26" t="s">
        <v>321</v>
      </c>
      <c r="G75" s="31" t="s">
        <v>90</v>
      </c>
      <c r="H75" s="26" t="s">
        <v>322</v>
      </c>
      <c r="I75" s="23" t="s">
        <v>40</v>
      </c>
      <c r="J75" s="26" t="s">
        <v>268</v>
      </c>
      <c r="K75" s="27">
        <v>1</v>
      </c>
      <c r="L75" s="27">
        <v>1</v>
      </c>
      <c r="M75" s="27">
        <v>1</v>
      </c>
      <c r="N75" s="27">
        <v>1</v>
      </c>
      <c r="O75" s="27">
        <v>1</v>
      </c>
      <c r="P75" s="151">
        <v>1</v>
      </c>
      <c r="Q75" s="81">
        <f t="shared" si="3"/>
        <v>1</v>
      </c>
      <c r="R75" s="81">
        <f t="shared" si="0"/>
        <v>0.06</v>
      </c>
      <c r="S75" s="173"/>
      <c r="T75" s="240" t="s">
        <v>323</v>
      </c>
      <c r="U75" s="86">
        <v>1</v>
      </c>
    </row>
    <row r="76" spans="1:25" ht="129.75" customHeight="1">
      <c r="A76" s="13" t="s">
        <v>256</v>
      </c>
      <c r="B76" s="11" t="s">
        <v>264</v>
      </c>
      <c r="C76" s="200"/>
      <c r="D76" s="34" t="s">
        <v>324</v>
      </c>
      <c r="E76" s="35">
        <v>0.06</v>
      </c>
      <c r="F76" s="26" t="s">
        <v>302</v>
      </c>
      <c r="G76" s="31" t="s">
        <v>90</v>
      </c>
      <c r="H76" s="26" t="s">
        <v>325</v>
      </c>
      <c r="I76" s="23" t="s">
        <v>40</v>
      </c>
      <c r="J76" s="26" t="s">
        <v>268</v>
      </c>
      <c r="K76" s="26">
        <v>4</v>
      </c>
      <c r="L76" s="26">
        <v>0</v>
      </c>
      <c r="M76" s="26">
        <v>1</v>
      </c>
      <c r="N76" s="26"/>
      <c r="O76" s="26">
        <v>2</v>
      </c>
      <c r="P76" s="135">
        <v>2</v>
      </c>
      <c r="Q76" s="81">
        <f t="shared" si="3"/>
        <v>2</v>
      </c>
      <c r="R76" s="43">
        <f t="shared" si="0"/>
        <v>0.06</v>
      </c>
      <c r="S76" s="173"/>
      <c r="T76" s="225" t="s">
        <v>326</v>
      </c>
      <c r="U76" s="86">
        <v>1</v>
      </c>
    </row>
    <row r="77" spans="1:25" ht="129.75" customHeight="1">
      <c r="A77" s="13" t="s">
        <v>256</v>
      </c>
      <c r="B77" s="11" t="s">
        <v>264</v>
      </c>
      <c r="C77" s="201"/>
      <c r="D77" s="34" t="s">
        <v>327</v>
      </c>
      <c r="E77" s="35">
        <v>0.06</v>
      </c>
      <c r="F77" s="26" t="s">
        <v>328</v>
      </c>
      <c r="G77" s="31" t="s">
        <v>90</v>
      </c>
      <c r="H77" s="26" t="s">
        <v>307</v>
      </c>
      <c r="I77" s="23" t="s">
        <v>40</v>
      </c>
      <c r="J77" s="26" t="s">
        <v>268</v>
      </c>
      <c r="K77" s="26">
        <v>52</v>
      </c>
      <c r="L77" s="26">
        <v>12</v>
      </c>
      <c r="M77" s="26">
        <v>25</v>
      </c>
      <c r="N77" s="26">
        <v>38</v>
      </c>
      <c r="O77" s="26">
        <v>52</v>
      </c>
      <c r="P77" s="135">
        <v>25</v>
      </c>
      <c r="Q77" s="81">
        <f t="shared" si="3"/>
        <v>1</v>
      </c>
      <c r="R77" s="43">
        <f t="shared" si="0"/>
        <v>0.06</v>
      </c>
      <c r="S77" s="173"/>
      <c r="T77" s="225" t="s">
        <v>329</v>
      </c>
      <c r="U77" s="87">
        <v>1</v>
      </c>
    </row>
    <row r="78" spans="1:25" ht="129.75" customHeight="1">
      <c r="A78" s="18" t="s">
        <v>256</v>
      </c>
      <c r="B78" s="18" t="s">
        <v>330</v>
      </c>
      <c r="C78" s="199">
        <v>1</v>
      </c>
      <c r="D78" s="32" t="s">
        <v>331</v>
      </c>
      <c r="E78" s="35">
        <v>0.08</v>
      </c>
      <c r="F78" s="26" t="s">
        <v>332</v>
      </c>
      <c r="G78" s="26" t="s">
        <v>38</v>
      </c>
      <c r="H78" s="12" t="s">
        <v>333</v>
      </c>
      <c r="I78" s="23" t="s">
        <v>40</v>
      </c>
      <c r="J78" s="12" t="s">
        <v>254</v>
      </c>
      <c r="K78" s="12">
        <v>12</v>
      </c>
      <c r="L78" s="26"/>
      <c r="M78" s="148">
        <v>0.35</v>
      </c>
      <c r="N78" s="149">
        <v>0.76</v>
      </c>
      <c r="O78" s="149">
        <v>1</v>
      </c>
      <c r="P78" s="138">
        <v>0.36</v>
      </c>
      <c r="Q78" s="81">
        <f>+P78/M78</f>
        <v>1.0285714285714287</v>
      </c>
      <c r="R78" s="43">
        <f t="shared" ref="R78:R106" si="4">+U78*E78</f>
        <v>0.08</v>
      </c>
      <c r="S78" s="171">
        <v>1</v>
      </c>
      <c r="T78" s="226" t="s">
        <v>334</v>
      </c>
      <c r="U78" s="87">
        <v>1</v>
      </c>
    </row>
    <row r="79" spans="1:25" ht="129.75" customHeight="1">
      <c r="A79" s="18" t="s">
        <v>256</v>
      </c>
      <c r="B79" s="18" t="s">
        <v>330</v>
      </c>
      <c r="C79" s="202"/>
      <c r="D79" s="34" t="s">
        <v>335</v>
      </c>
      <c r="E79" s="35">
        <v>7.0000000000000007E-2</v>
      </c>
      <c r="F79" s="12" t="s">
        <v>336</v>
      </c>
      <c r="G79" s="26" t="s">
        <v>38</v>
      </c>
      <c r="H79" s="12" t="s">
        <v>337</v>
      </c>
      <c r="I79" s="23" t="s">
        <v>40</v>
      </c>
      <c r="J79" s="12" t="s">
        <v>254</v>
      </c>
      <c r="K79" s="12">
        <v>1</v>
      </c>
      <c r="L79" s="12">
        <v>0</v>
      </c>
      <c r="M79" s="12">
        <v>0</v>
      </c>
      <c r="N79" s="12">
        <v>0</v>
      </c>
      <c r="O79" s="12">
        <v>1</v>
      </c>
      <c r="P79" s="137"/>
      <c r="Q79" s="86" t="s">
        <v>52</v>
      </c>
      <c r="R79" s="86" t="s">
        <v>52</v>
      </c>
      <c r="S79" s="171"/>
      <c r="T79" s="225" t="s">
        <v>338</v>
      </c>
      <c r="U79" s="86" t="s">
        <v>52</v>
      </c>
      <c r="X79" s="160">
        <f>+E78+E80+E82+E83+E84+E85+E86+E87+E88+E89+E90+E91</f>
        <v>0.86000000000000032</v>
      </c>
      <c r="Y79" s="160">
        <f>+R78+R80+R82+R83+R84+R85+R86+R87+R88+R89+R90+R91</f>
        <v>0.86000000000000032</v>
      </c>
    </row>
    <row r="80" spans="1:25" ht="129.75" customHeight="1">
      <c r="A80" s="18" t="s">
        <v>256</v>
      </c>
      <c r="B80" s="18" t="s">
        <v>330</v>
      </c>
      <c r="C80" s="202"/>
      <c r="D80" s="83" t="s">
        <v>339</v>
      </c>
      <c r="E80" s="35">
        <v>7.0000000000000007E-2</v>
      </c>
      <c r="F80" s="12" t="s">
        <v>340</v>
      </c>
      <c r="G80" s="26" t="s">
        <v>90</v>
      </c>
      <c r="H80" s="12" t="s">
        <v>341</v>
      </c>
      <c r="I80" s="23" t="s">
        <v>40</v>
      </c>
      <c r="J80" s="12" t="s">
        <v>254</v>
      </c>
      <c r="K80" s="14">
        <v>1</v>
      </c>
      <c r="L80" s="14">
        <v>1</v>
      </c>
      <c r="M80" s="14">
        <v>1</v>
      </c>
      <c r="N80" s="14">
        <v>1</v>
      </c>
      <c r="O80" s="14">
        <v>1</v>
      </c>
      <c r="P80" s="138">
        <v>1</v>
      </c>
      <c r="Q80" s="81">
        <f t="shared" si="3"/>
        <v>1</v>
      </c>
      <c r="R80" s="43">
        <f t="shared" si="4"/>
        <v>7.0000000000000007E-2</v>
      </c>
      <c r="S80" s="171"/>
      <c r="T80" s="223" t="s">
        <v>338</v>
      </c>
      <c r="U80" s="87">
        <v>1</v>
      </c>
    </row>
    <row r="81" spans="1:23" ht="129.75" customHeight="1">
      <c r="A81" s="18" t="s">
        <v>256</v>
      </c>
      <c r="B81" s="18" t="s">
        <v>330</v>
      </c>
      <c r="C81" s="202"/>
      <c r="D81" s="83" t="s">
        <v>342</v>
      </c>
      <c r="E81" s="35">
        <v>7.0000000000000007E-2</v>
      </c>
      <c r="F81" s="12" t="s">
        <v>343</v>
      </c>
      <c r="G81" s="26" t="s">
        <v>90</v>
      </c>
      <c r="H81" s="12" t="s">
        <v>344</v>
      </c>
      <c r="I81" s="23" t="s">
        <v>40</v>
      </c>
      <c r="J81" s="12" t="s">
        <v>254</v>
      </c>
      <c r="K81" s="12">
        <v>2</v>
      </c>
      <c r="L81" s="12">
        <v>1</v>
      </c>
      <c r="M81" s="12">
        <v>0</v>
      </c>
      <c r="N81" s="12">
        <v>2</v>
      </c>
      <c r="O81" s="12">
        <v>0</v>
      </c>
      <c r="P81" s="137"/>
      <c r="Q81" s="86" t="s">
        <v>52</v>
      </c>
      <c r="R81" s="86" t="s">
        <v>52</v>
      </c>
      <c r="S81" s="171"/>
      <c r="T81" s="236"/>
      <c r="U81" s="86" t="s">
        <v>52</v>
      </c>
    </row>
    <row r="82" spans="1:23" ht="129.75" customHeight="1">
      <c r="A82" s="18" t="s">
        <v>256</v>
      </c>
      <c r="B82" s="18" t="s">
        <v>330</v>
      </c>
      <c r="C82" s="202"/>
      <c r="D82" s="83" t="s">
        <v>345</v>
      </c>
      <c r="E82" s="35">
        <v>7.0000000000000007E-2</v>
      </c>
      <c r="F82" s="12" t="s">
        <v>346</v>
      </c>
      <c r="G82" s="26" t="s">
        <v>38</v>
      </c>
      <c r="H82" s="12" t="s">
        <v>344</v>
      </c>
      <c r="I82" s="23" t="s">
        <v>40</v>
      </c>
      <c r="J82" s="12" t="s">
        <v>254</v>
      </c>
      <c r="K82" s="12">
        <v>4</v>
      </c>
      <c r="L82" s="12">
        <v>1</v>
      </c>
      <c r="M82" s="12">
        <v>2</v>
      </c>
      <c r="N82" s="12">
        <v>3</v>
      </c>
      <c r="O82" s="12">
        <v>4</v>
      </c>
      <c r="P82" s="137">
        <v>2</v>
      </c>
      <c r="Q82" s="81">
        <f t="shared" si="3"/>
        <v>1</v>
      </c>
      <c r="R82" s="43">
        <f t="shared" si="4"/>
        <v>7.0000000000000007E-2</v>
      </c>
      <c r="S82" s="171"/>
      <c r="T82" s="223" t="s">
        <v>347</v>
      </c>
      <c r="U82" s="87">
        <v>1</v>
      </c>
    </row>
    <row r="83" spans="1:23" ht="129.75" customHeight="1">
      <c r="A83" s="18" t="s">
        <v>256</v>
      </c>
      <c r="B83" s="18" t="s">
        <v>330</v>
      </c>
      <c r="C83" s="202"/>
      <c r="D83" s="34" t="s">
        <v>348</v>
      </c>
      <c r="E83" s="35">
        <v>7.0000000000000007E-2</v>
      </c>
      <c r="F83" s="12" t="s">
        <v>349</v>
      </c>
      <c r="G83" s="26" t="s">
        <v>90</v>
      </c>
      <c r="H83" s="12" t="s">
        <v>350</v>
      </c>
      <c r="I83" s="23" t="s">
        <v>40</v>
      </c>
      <c r="J83" s="12" t="s">
        <v>254</v>
      </c>
      <c r="K83" s="12">
        <v>67</v>
      </c>
      <c r="L83" s="12">
        <v>10</v>
      </c>
      <c r="M83" s="12">
        <v>20</v>
      </c>
      <c r="N83" s="12">
        <v>67</v>
      </c>
      <c r="O83" s="12">
        <v>0</v>
      </c>
      <c r="P83" s="137">
        <v>23</v>
      </c>
      <c r="Q83" s="81">
        <f t="shared" si="3"/>
        <v>1.1499999999999999</v>
      </c>
      <c r="R83" s="43">
        <f t="shared" si="4"/>
        <v>7.0000000000000007E-2</v>
      </c>
      <c r="S83" s="171"/>
      <c r="T83" s="223" t="s">
        <v>351</v>
      </c>
      <c r="U83" s="87">
        <v>1</v>
      </c>
    </row>
    <row r="84" spans="1:23" ht="129.75" customHeight="1">
      <c r="A84" s="18" t="s">
        <v>256</v>
      </c>
      <c r="B84" s="18" t="s">
        <v>330</v>
      </c>
      <c r="C84" s="202"/>
      <c r="D84" s="34" t="s">
        <v>352</v>
      </c>
      <c r="E84" s="35">
        <v>7.0000000000000007E-2</v>
      </c>
      <c r="F84" s="26" t="s">
        <v>353</v>
      </c>
      <c r="G84" s="26" t="s">
        <v>90</v>
      </c>
      <c r="H84" s="26" t="s">
        <v>354</v>
      </c>
      <c r="I84" s="23" t="s">
        <v>40</v>
      </c>
      <c r="J84" s="12" t="s">
        <v>254</v>
      </c>
      <c r="K84" s="26" t="s">
        <v>149</v>
      </c>
      <c r="L84" s="27">
        <v>0.1</v>
      </c>
      <c r="M84" s="27">
        <v>0.4</v>
      </c>
      <c r="N84" s="27">
        <v>0.7</v>
      </c>
      <c r="O84" s="27">
        <v>1</v>
      </c>
      <c r="P84" s="151">
        <v>0.38</v>
      </c>
      <c r="Q84" s="81">
        <f t="shared" si="3"/>
        <v>0.95</v>
      </c>
      <c r="R84" s="43">
        <f t="shared" si="4"/>
        <v>7.0000000000000007E-2</v>
      </c>
      <c r="S84" s="171"/>
      <c r="T84" s="227" t="s">
        <v>355</v>
      </c>
      <c r="U84" s="87">
        <v>1</v>
      </c>
    </row>
    <row r="85" spans="1:23" ht="129.75" customHeight="1">
      <c r="A85" s="18" t="s">
        <v>256</v>
      </c>
      <c r="B85" s="18" t="s">
        <v>330</v>
      </c>
      <c r="C85" s="202"/>
      <c r="D85" s="34" t="s">
        <v>356</v>
      </c>
      <c r="E85" s="35">
        <v>0.08</v>
      </c>
      <c r="F85" s="12" t="s">
        <v>357</v>
      </c>
      <c r="G85" s="26" t="s">
        <v>38</v>
      </c>
      <c r="H85" s="12" t="s">
        <v>358</v>
      </c>
      <c r="I85" s="23" t="s">
        <v>40</v>
      </c>
      <c r="J85" s="12" t="s">
        <v>254</v>
      </c>
      <c r="K85" s="14">
        <v>0.74</v>
      </c>
      <c r="L85" s="14">
        <v>0.1</v>
      </c>
      <c r="M85" s="14">
        <v>0.2</v>
      </c>
      <c r="N85" s="14">
        <v>0.4</v>
      </c>
      <c r="O85" s="14">
        <v>0.74</v>
      </c>
      <c r="P85" s="138">
        <v>0.2</v>
      </c>
      <c r="Q85" s="81">
        <f t="shared" si="3"/>
        <v>1</v>
      </c>
      <c r="R85" s="43">
        <f t="shared" si="4"/>
        <v>0.08</v>
      </c>
      <c r="S85" s="171"/>
      <c r="T85" s="236" t="s">
        <v>359</v>
      </c>
      <c r="U85" s="87">
        <v>1</v>
      </c>
    </row>
    <row r="86" spans="1:23" ht="129.75" customHeight="1">
      <c r="A86" s="18" t="s">
        <v>256</v>
      </c>
      <c r="B86" s="18" t="s">
        <v>330</v>
      </c>
      <c r="C86" s="202"/>
      <c r="D86" s="34" t="s">
        <v>360</v>
      </c>
      <c r="E86" s="35">
        <v>7.0000000000000007E-2</v>
      </c>
      <c r="F86" s="12" t="s">
        <v>361</v>
      </c>
      <c r="G86" s="26" t="s">
        <v>90</v>
      </c>
      <c r="H86" s="12" t="s">
        <v>273</v>
      </c>
      <c r="I86" s="23" t="s">
        <v>40</v>
      </c>
      <c r="J86" s="12" t="s">
        <v>254</v>
      </c>
      <c r="K86" s="12">
        <v>4</v>
      </c>
      <c r="L86" s="12">
        <v>1</v>
      </c>
      <c r="M86" s="12">
        <v>2</v>
      </c>
      <c r="N86" s="12">
        <v>3</v>
      </c>
      <c r="O86" s="12">
        <v>4</v>
      </c>
      <c r="P86" s="137">
        <v>2</v>
      </c>
      <c r="Q86" s="81">
        <f t="shared" si="3"/>
        <v>1</v>
      </c>
      <c r="R86" s="43">
        <f t="shared" si="4"/>
        <v>7.0000000000000007E-2</v>
      </c>
      <c r="S86" s="171"/>
      <c r="T86" s="223" t="s">
        <v>362</v>
      </c>
      <c r="U86" s="87">
        <v>1</v>
      </c>
    </row>
    <row r="87" spans="1:23" ht="129.75" customHeight="1">
      <c r="A87" s="18" t="s">
        <v>256</v>
      </c>
      <c r="B87" s="18" t="s">
        <v>330</v>
      </c>
      <c r="C87" s="202"/>
      <c r="D87" s="25" t="s">
        <v>363</v>
      </c>
      <c r="E87" s="35">
        <v>7.0000000000000007E-2</v>
      </c>
      <c r="F87" s="12" t="s">
        <v>364</v>
      </c>
      <c r="G87" s="31" t="s">
        <v>38</v>
      </c>
      <c r="H87" s="12" t="s">
        <v>365</v>
      </c>
      <c r="I87" s="23" t="s">
        <v>40</v>
      </c>
      <c r="J87" s="12" t="s">
        <v>254</v>
      </c>
      <c r="K87" s="14">
        <v>1</v>
      </c>
      <c r="L87" s="14">
        <v>0.25</v>
      </c>
      <c r="M87" s="14">
        <v>0.5</v>
      </c>
      <c r="N87" s="14">
        <v>0.75</v>
      </c>
      <c r="O87" s="14">
        <v>1</v>
      </c>
      <c r="P87" s="138">
        <v>0.5</v>
      </c>
      <c r="Q87" s="81">
        <f t="shared" si="3"/>
        <v>1</v>
      </c>
      <c r="R87" s="43">
        <f t="shared" si="4"/>
        <v>7.0000000000000007E-2</v>
      </c>
      <c r="S87" s="171"/>
      <c r="T87" s="236" t="s">
        <v>366</v>
      </c>
      <c r="U87" s="87">
        <v>1</v>
      </c>
    </row>
    <row r="88" spans="1:23" ht="129.75" customHeight="1">
      <c r="A88" s="28" t="s">
        <v>256</v>
      </c>
      <c r="B88" s="18" t="s">
        <v>330</v>
      </c>
      <c r="C88" s="202"/>
      <c r="D88" s="25" t="s">
        <v>367</v>
      </c>
      <c r="E88" s="35">
        <v>7.0000000000000007E-2</v>
      </c>
      <c r="F88" s="26" t="s">
        <v>368</v>
      </c>
      <c r="G88" s="26" t="s">
        <v>38</v>
      </c>
      <c r="H88" s="26" t="s">
        <v>369</v>
      </c>
      <c r="I88" s="23" t="s">
        <v>40</v>
      </c>
      <c r="J88" s="26" t="s">
        <v>370</v>
      </c>
      <c r="K88" s="27">
        <v>1</v>
      </c>
      <c r="L88" s="27">
        <v>1</v>
      </c>
      <c r="M88" s="27">
        <v>1</v>
      </c>
      <c r="N88" s="27">
        <v>1</v>
      </c>
      <c r="O88" s="27">
        <v>1</v>
      </c>
      <c r="P88" s="151">
        <v>1</v>
      </c>
      <c r="Q88" s="81">
        <f t="shared" si="3"/>
        <v>1</v>
      </c>
      <c r="R88" s="43">
        <f t="shared" si="4"/>
        <v>7.0000000000000007E-2</v>
      </c>
      <c r="S88" s="171"/>
      <c r="T88" s="228" t="s">
        <v>371</v>
      </c>
      <c r="U88" s="87">
        <v>1</v>
      </c>
    </row>
    <row r="89" spans="1:23" ht="129.75" customHeight="1">
      <c r="A89" s="11" t="s">
        <v>256</v>
      </c>
      <c r="B89" s="11" t="s">
        <v>330</v>
      </c>
      <c r="C89" s="202"/>
      <c r="D89" s="10" t="s">
        <v>372</v>
      </c>
      <c r="E89" s="35">
        <v>7.0000000000000007E-2</v>
      </c>
      <c r="F89" s="26" t="s">
        <v>373</v>
      </c>
      <c r="G89" s="31" t="s">
        <v>90</v>
      </c>
      <c r="H89" s="26" t="s">
        <v>303</v>
      </c>
      <c r="I89" s="23" t="s">
        <v>40</v>
      </c>
      <c r="J89" s="12" t="s">
        <v>374</v>
      </c>
      <c r="K89" s="23">
        <v>3</v>
      </c>
      <c r="L89" s="84">
        <v>0</v>
      </c>
      <c r="M89" s="84">
        <v>1</v>
      </c>
      <c r="N89" s="84">
        <v>2</v>
      </c>
      <c r="O89" s="84">
        <v>3</v>
      </c>
      <c r="P89" s="137">
        <v>1</v>
      </c>
      <c r="Q89" s="81">
        <f t="shared" si="3"/>
        <v>1</v>
      </c>
      <c r="R89" s="43">
        <f t="shared" si="4"/>
        <v>7.0000000000000007E-2</v>
      </c>
      <c r="S89" s="171"/>
      <c r="T89" s="229" t="s">
        <v>375</v>
      </c>
      <c r="U89" s="86">
        <v>1</v>
      </c>
    </row>
    <row r="90" spans="1:23" ht="129.75" customHeight="1">
      <c r="A90" s="11" t="s">
        <v>256</v>
      </c>
      <c r="B90" s="11" t="s">
        <v>330</v>
      </c>
      <c r="C90" s="202"/>
      <c r="D90" s="41" t="s">
        <v>376</v>
      </c>
      <c r="E90" s="35">
        <v>7.0000000000000007E-2</v>
      </c>
      <c r="F90" s="26" t="s">
        <v>377</v>
      </c>
      <c r="G90" s="31" t="s">
        <v>90</v>
      </c>
      <c r="H90" s="26" t="s">
        <v>378</v>
      </c>
      <c r="I90" s="23" t="s">
        <v>40</v>
      </c>
      <c r="J90" s="12" t="s">
        <v>374</v>
      </c>
      <c r="K90" s="24">
        <v>1</v>
      </c>
      <c r="L90" s="24">
        <v>1</v>
      </c>
      <c r="M90" s="24">
        <v>1</v>
      </c>
      <c r="N90" s="24">
        <v>1</v>
      </c>
      <c r="O90" s="24">
        <v>1</v>
      </c>
      <c r="P90" s="138">
        <v>1</v>
      </c>
      <c r="Q90" s="81">
        <f t="shared" si="3"/>
        <v>1</v>
      </c>
      <c r="R90" s="43">
        <f t="shared" si="4"/>
        <v>7.0000000000000007E-2</v>
      </c>
      <c r="S90" s="171"/>
      <c r="T90" s="224" t="s">
        <v>379</v>
      </c>
      <c r="U90" s="87">
        <v>1</v>
      </c>
    </row>
    <row r="91" spans="1:23" ht="129.75" customHeight="1">
      <c r="A91" s="11" t="s">
        <v>256</v>
      </c>
      <c r="B91" s="11" t="s">
        <v>330</v>
      </c>
      <c r="C91" s="203"/>
      <c r="D91" s="10" t="s">
        <v>380</v>
      </c>
      <c r="E91" s="35">
        <v>7.0000000000000007E-2</v>
      </c>
      <c r="F91" s="26" t="s">
        <v>381</v>
      </c>
      <c r="G91" s="31" t="s">
        <v>38</v>
      </c>
      <c r="H91" s="26" t="s">
        <v>382</v>
      </c>
      <c r="I91" s="23" t="s">
        <v>40</v>
      </c>
      <c r="J91" s="12" t="s">
        <v>374</v>
      </c>
      <c r="K91" s="23">
        <v>3</v>
      </c>
      <c r="L91" s="84">
        <v>0</v>
      </c>
      <c r="M91" s="84">
        <v>1</v>
      </c>
      <c r="N91" s="84">
        <v>2</v>
      </c>
      <c r="O91" s="84">
        <v>3</v>
      </c>
      <c r="P91" s="137">
        <v>1</v>
      </c>
      <c r="Q91" s="81">
        <f t="shared" si="3"/>
        <v>1</v>
      </c>
      <c r="R91" s="43">
        <f t="shared" si="4"/>
        <v>7.0000000000000007E-2</v>
      </c>
      <c r="S91" s="171"/>
      <c r="T91" s="224" t="s">
        <v>383</v>
      </c>
      <c r="U91" s="153">
        <v>1</v>
      </c>
    </row>
    <row r="92" spans="1:23" s="30" customFormat="1" ht="129.75" customHeight="1">
      <c r="A92" s="13" t="s">
        <v>256</v>
      </c>
      <c r="B92" s="13" t="s">
        <v>384</v>
      </c>
      <c r="C92" s="196">
        <v>1</v>
      </c>
      <c r="D92" s="34" t="s">
        <v>385</v>
      </c>
      <c r="E92" s="35">
        <v>0.12</v>
      </c>
      <c r="F92" s="26" t="s">
        <v>386</v>
      </c>
      <c r="G92" s="26" t="s">
        <v>38</v>
      </c>
      <c r="H92" s="26" t="s">
        <v>387</v>
      </c>
      <c r="I92" s="23" t="s">
        <v>40</v>
      </c>
      <c r="J92" s="26" t="s">
        <v>268</v>
      </c>
      <c r="K92" s="27">
        <v>1</v>
      </c>
      <c r="L92" s="27">
        <v>0.15</v>
      </c>
      <c r="M92" s="27">
        <v>0.5</v>
      </c>
      <c r="N92" s="27">
        <v>0.75</v>
      </c>
      <c r="O92" s="27">
        <v>1</v>
      </c>
      <c r="P92" s="27">
        <v>0.47799999999999998</v>
      </c>
      <c r="Q92" s="156">
        <f t="shared" si="3"/>
        <v>0.95599999999999996</v>
      </c>
      <c r="R92" s="43">
        <f t="shared" si="4"/>
        <v>0.11471999999999999</v>
      </c>
      <c r="S92" s="207">
        <v>0.96630000000000005</v>
      </c>
      <c r="T92" s="241" t="s">
        <v>388</v>
      </c>
      <c r="U92" s="158">
        <v>0.95599999999999996</v>
      </c>
    </row>
    <row r="93" spans="1:23" s="30" customFormat="1" ht="129.75" customHeight="1">
      <c r="A93" s="13" t="s">
        <v>256</v>
      </c>
      <c r="B93" s="13" t="s">
        <v>384</v>
      </c>
      <c r="C93" s="204"/>
      <c r="D93" s="34" t="s">
        <v>389</v>
      </c>
      <c r="E93" s="35">
        <v>0.11</v>
      </c>
      <c r="F93" s="26" t="s">
        <v>390</v>
      </c>
      <c r="G93" s="31" t="s">
        <v>90</v>
      </c>
      <c r="H93" s="26" t="s">
        <v>391</v>
      </c>
      <c r="I93" s="23" t="s">
        <v>40</v>
      </c>
      <c r="J93" s="26" t="s">
        <v>268</v>
      </c>
      <c r="K93" s="26">
        <v>4</v>
      </c>
      <c r="L93" s="26">
        <v>1</v>
      </c>
      <c r="M93" s="26">
        <v>2</v>
      </c>
      <c r="N93" s="26">
        <v>3</v>
      </c>
      <c r="O93" s="26">
        <v>4</v>
      </c>
      <c r="P93" s="26">
        <v>2</v>
      </c>
      <c r="Q93" s="81">
        <f t="shared" si="3"/>
        <v>1</v>
      </c>
      <c r="R93" s="43">
        <f t="shared" si="4"/>
        <v>0.11</v>
      </c>
      <c r="S93" s="207"/>
      <c r="T93" s="242" t="s">
        <v>392</v>
      </c>
      <c r="U93" s="154">
        <v>1</v>
      </c>
      <c r="V93" s="159">
        <f>+R92+R93+R94+R95+R96+R97+R98+R100</f>
        <v>0.85994799999999993</v>
      </c>
      <c r="W93" s="30">
        <v>89</v>
      </c>
    </row>
    <row r="94" spans="1:23" s="30" customFormat="1" ht="129.75" customHeight="1">
      <c r="A94" s="13" t="s">
        <v>256</v>
      </c>
      <c r="B94" s="13" t="s">
        <v>384</v>
      </c>
      <c r="C94" s="204"/>
      <c r="D94" s="34" t="s">
        <v>393</v>
      </c>
      <c r="E94" s="35">
        <v>0.11</v>
      </c>
      <c r="F94" s="26" t="s">
        <v>394</v>
      </c>
      <c r="G94" s="31" t="s">
        <v>38</v>
      </c>
      <c r="H94" s="26" t="s">
        <v>387</v>
      </c>
      <c r="I94" s="23" t="s">
        <v>40</v>
      </c>
      <c r="J94" s="26" t="s">
        <v>268</v>
      </c>
      <c r="K94" s="27">
        <v>0.9</v>
      </c>
      <c r="L94" s="27">
        <v>0.1</v>
      </c>
      <c r="M94" s="27">
        <v>0.54</v>
      </c>
      <c r="N94" s="149">
        <v>0.88</v>
      </c>
      <c r="O94" s="149">
        <v>1</v>
      </c>
      <c r="P94" s="27">
        <v>0.44</v>
      </c>
      <c r="Q94" s="156">
        <f t="shared" si="3"/>
        <v>0.81481481481481477</v>
      </c>
      <c r="R94" s="43">
        <f t="shared" si="4"/>
        <v>9.2927999999999997E-2</v>
      </c>
      <c r="S94" s="207"/>
      <c r="T94" s="242" t="s">
        <v>395</v>
      </c>
      <c r="U94" s="87">
        <v>0.8448</v>
      </c>
    </row>
    <row r="95" spans="1:23" s="30" customFormat="1" ht="129.75" customHeight="1">
      <c r="A95" s="26" t="s">
        <v>256</v>
      </c>
      <c r="B95" s="13" t="s">
        <v>384</v>
      </c>
      <c r="C95" s="204"/>
      <c r="D95" s="34" t="s">
        <v>396</v>
      </c>
      <c r="E95" s="35">
        <v>0.11</v>
      </c>
      <c r="F95" s="26" t="s">
        <v>397</v>
      </c>
      <c r="G95" s="31" t="s">
        <v>38</v>
      </c>
      <c r="H95" s="26" t="s">
        <v>387</v>
      </c>
      <c r="I95" s="23" t="s">
        <v>40</v>
      </c>
      <c r="J95" s="26" t="s">
        <v>268</v>
      </c>
      <c r="K95" s="27">
        <v>1</v>
      </c>
      <c r="L95" s="157">
        <v>0.15</v>
      </c>
      <c r="M95" s="157">
        <v>0.5</v>
      </c>
      <c r="N95" s="38">
        <v>0.73</v>
      </c>
      <c r="O95" s="38">
        <v>1</v>
      </c>
      <c r="P95" s="27">
        <v>0.5</v>
      </c>
      <c r="Q95" s="81">
        <f t="shared" si="3"/>
        <v>1</v>
      </c>
      <c r="R95" s="43">
        <f t="shared" si="4"/>
        <v>0.11</v>
      </c>
      <c r="S95" s="207"/>
      <c r="T95" s="242" t="s">
        <v>398</v>
      </c>
      <c r="U95" s="87">
        <v>1</v>
      </c>
      <c r="V95" s="30">
        <f>(86/89)*100</f>
        <v>96.629213483146074</v>
      </c>
    </row>
    <row r="96" spans="1:23" s="30" customFormat="1" ht="129.75" customHeight="1">
      <c r="A96" s="26" t="s">
        <v>256</v>
      </c>
      <c r="B96" s="13" t="s">
        <v>384</v>
      </c>
      <c r="C96" s="204"/>
      <c r="D96" s="34" t="s">
        <v>399</v>
      </c>
      <c r="E96" s="35">
        <v>0.11</v>
      </c>
      <c r="F96" s="26" t="s">
        <v>400</v>
      </c>
      <c r="G96" s="31" t="s">
        <v>38</v>
      </c>
      <c r="H96" s="26" t="s">
        <v>387</v>
      </c>
      <c r="I96" s="23" t="s">
        <v>40</v>
      </c>
      <c r="J96" s="26" t="s">
        <v>268</v>
      </c>
      <c r="K96" s="27">
        <v>1</v>
      </c>
      <c r="L96" s="157">
        <v>0.15</v>
      </c>
      <c r="M96" s="157">
        <v>0.5</v>
      </c>
      <c r="N96" s="38">
        <v>0.7</v>
      </c>
      <c r="O96" s="38">
        <v>1</v>
      </c>
      <c r="P96" s="27">
        <v>0.5</v>
      </c>
      <c r="Q96" s="81">
        <f t="shared" si="3"/>
        <v>1</v>
      </c>
      <c r="R96" s="43">
        <f t="shared" si="4"/>
        <v>0.11</v>
      </c>
      <c r="S96" s="207"/>
      <c r="T96" s="242" t="s">
        <v>401</v>
      </c>
      <c r="U96" s="87">
        <v>1</v>
      </c>
    </row>
    <row r="97" spans="1:21" s="30" customFormat="1" ht="129.75" customHeight="1">
      <c r="A97" s="26" t="s">
        <v>256</v>
      </c>
      <c r="B97" s="13" t="s">
        <v>384</v>
      </c>
      <c r="C97" s="204"/>
      <c r="D97" s="34" t="s">
        <v>402</v>
      </c>
      <c r="E97" s="35">
        <v>0.11</v>
      </c>
      <c r="F97" s="26" t="s">
        <v>403</v>
      </c>
      <c r="G97" s="31" t="s">
        <v>38</v>
      </c>
      <c r="H97" s="26" t="s">
        <v>387</v>
      </c>
      <c r="I97" s="23" t="s">
        <v>40</v>
      </c>
      <c r="J97" s="26" t="s">
        <v>268</v>
      </c>
      <c r="K97" s="27">
        <v>1</v>
      </c>
      <c r="L97" s="157">
        <v>0.15</v>
      </c>
      <c r="M97" s="157">
        <v>0.42</v>
      </c>
      <c r="N97" s="38">
        <v>0.67</v>
      </c>
      <c r="O97" s="38">
        <v>1</v>
      </c>
      <c r="P97" s="27">
        <v>0.39</v>
      </c>
      <c r="Q97" s="81">
        <f t="shared" si="3"/>
        <v>0.9285714285714286</v>
      </c>
      <c r="R97" s="43">
        <f t="shared" si="4"/>
        <v>0.1023</v>
      </c>
      <c r="S97" s="207"/>
      <c r="T97" s="242" t="s">
        <v>404</v>
      </c>
      <c r="U97" s="87">
        <v>0.93</v>
      </c>
    </row>
    <row r="98" spans="1:21" s="30" customFormat="1" ht="129.75" customHeight="1">
      <c r="A98" s="26" t="s">
        <v>256</v>
      </c>
      <c r="B98" s="13" t="s">
        <v>384</v>
      </c>
      <c r="C98" s="204"/>
      <c r="D98" s="34" t="s">
        <v>405</v>
      </c>
      <c r="E98" s="35">
        <v>0.11</v>
      </c>
      <c r="F98" s="26" t="s">
        <v>406</v>
      </c>
      <c r="G98" s="31" t="s">
        <v>38</v>
      </c>
      <c r="H98" s="26" t="s">
        <v>387</v>
      </c>
      <c r="I98" s="23" t="s">
        <v>40</v>
      </c>
      <c r="J98" s="26" t="s">
        <v>268</v>
      </c>
      <c r="K98" s="27">
        <v>1</v>
      </c>
      <c r="L98" s="38">
        <v>0.15</v>
      </c>
      <c r="M98" s="38">
        <v>0.5</v>
      </c>
      <c r="N98" s="38">
        <v>0.75</v>
      </c>
      <c r="O98" s="38">
        <v>1</v>
      </c>
      <c r="P98" s="27">
        <v>0.5</v>
      </c>
      <c r="Q98" s="81">
        <f t="shared" si="3"/>
        <v>1</v>
      </c>
      <c r="R98" s="43">
        <f t="shared" si="4"/>
        <v>0.11</v>
      </c>
      <c r="S98" s="207"/>
      <c r="T98" s="242" t="s">
        <v>407</v>
      </c>
      <c r="U98" s="87">
        <v>1</v>
      </c>
    </row>
    <row r="99" spans="1:21" s="30" customFormat="1" ht="129.75" customHeight="1">
      <c r="A99" s="13" t="s">
        <v>256</v>
      </c>
      <c r="B99" s="13" t="s">
        <v>384</v>
      </c>
      <c r="C99" s="204"/>
      <c r="D99" s="34" t="s">
        <v>408</v>
      </c>
      <c r="E99" s="35">
        <v>0.11</v>
      </c>
      <c r="F99" s="26" t="s">
        <v>409</v>
      </c>
      <c r="G99" s="31" t="s">
        <v>38</v>
      </c>
      <c r="H99" s="26" t="s">
        <v>410</v>
      </c>
      <c r="I99" s="23" t="s">
        <v>40</v>
      </c>
      <c r="J99" s="26" t="s">
        <v>268</v>
      </c>
      <c r="K99" s="26">
        <v>1</v>
      </c>
      <c r="L99" s="26" t="s">
        <v>411</v>
      </c>
      <c r="M99" s="26" t="s">
        <v>412</v>
      </c>
      <c r="N99" s="26" t="s">
        <v>412</v>
      </c>
      <c r="O99" s="26">
        <v>1</v>
      </c>
      <c r="P99" s="26"/>
      <c r="Q99" s="86" t="s">
        <v>52</v>
      </c>
      <c r="R99" s="86" t="s">
        <v>52</v>
      </c>
      <c r="S99" s="207"/>
      <c r="T99" s="243" t="s">
        <v>413</v>
      </c>
      <c r="U99" s="86" t="s">
        <v>52</v>
      </c>
    </row>
    <row r="100" spans="1:21" s="30" customFormat="1" ht="129.75" customHeight="1">
      <c r="A100" s="13" t="s">
        <v>256</v>
      </c>
      <c r="B100" s="13" t="s">
        <v>384</v>
      </c>
      <c r="C100" s="205"/>
      <c r="D100" s="34" t="s">
        <v>414</v>
      </c>
      <c r="E100" s="35">
        <v>0.11</v>
      </c>
      <c r="F100" s="26" t="s">
        <v>415</v>
      </c>
      <c r="G100" s="31" t="s">
        <v>90</v>
      </c>
      <c r="H100" s="26" t="s">
        <v>416</v>
      </c>
      <c r="I100" s="23" t="s">
        <v>40</v>
      </c>
      <c r="J100" s="26" t="s">
        <v>268</v>
      </c>
      <c r="K100" s="26">
        <v>4</v>
      </c>
      <c r="L100" s="26">
        <v>1</v>
      </c>
      <c r="M100" s="26">
        <v>2</v>
      </c>
      <c r="N100" s="26">
        <v>3</v>
      </c>
      <c r="O100" s="26">
        <v>4</v>
      </c>
      <c r="P100" s="26">
        <v>2</v>
      </c>
      <c r="Q100" s="81">
        <f t="shared" si="3"/>
        <v>1</v>
      </c>
      <c r="R100" s="43">
        <f t="shared" si="4"/>
        <v>0.11</v>
      </c>
      <c r="S100" s="207"/>
      <c r="T100" s="244" t="s">
        <v>417</v>
      </c>
      <c r="U100" s="87">
        <v>1</v>
      </c>
    </row>
    <row r="101" spans="1:21" s="30" customFormat="1" ht="129.75" customHeight="1">
      <c r="A101" s="11" t="s">
        <v>256</v>
      </c>
      <c r="B101" s="11" t="s">
        <v>418</v>
      </c>
      <c r="C101" s="206">
        <v>1</v>
      </c>
      <c r="D101" s="34" t="s">
        <v>419</v>
      </c>
      <c r="E101" s="39">
        <v>0.5</v>
      </c>
      <c r="F101" s="12" t="s">
        <v>420</v>
      </c>
      <c r="G101" s="26" t="s">
        <v>38</v>
      </c>
      <c r="H101" s="12" t="s">
        <v>421</v>
      </c>
      <c r="I101" s="23" t="s">
        <v>40</v>
      </c>
      <c r="J101" s="12" t="s">
        <v>422</v>
      </c>
      <c r="K101" s="12">
        <v>1</v>
      </c>
      <c r="L101" s="12" t="s">
        <v>423</v>
      </c>
      <c r="M101" s="12">
        <v>1</v>
      </c>
      <c r="N101" s="12" t="s">
        <v>423</v>
      </c>
      <c r="O101" s="12" t="s">
        <v>423</v>
      </c>
      <c r="P101" s="12">
        <v>1</v>
      </c>
      <c r="Q101" s="81">
        <f t="shared" ref="Q101:Q106" si="5">+P101/M101</f>
        <v>1</v>
      </c>
      <c r="R101" s="43">
        <f t="shared" si="4"/>
        <v>0.5</v>
      </c>
      <c r="S101" s="208">
        <f>+R101+R102</f>
        <v>0.85499999999999998</v>
      </c>
      <c r="T101" s="242" t="s">
        <v>424</v>
      </c>
      <c r="U101" s="86">
        <v>1</v>
      </c>
    </row>
    <row r="102" spans="1:21" s="30" customFormat="1" ht="129.75" customHeight="1">
      <c r="A102" s="11" t="s">
        <v>256</v>
      </c>
      <c r="B102" s="11" t="s">
        <v>418</v>
      </c>
      <c r="C102" s="206"/>
      <c r="D102" s="34" t="s">
        <v>425</v>
      </c>
      <c r="E102" s="39">
        <v>0.5</v>
      </c>
      <c r="F102" s="12" t="s">
        <v>426</v>
      </c>
      <c r="G102" s="31" t="s">
        <v>90</v>
      </c>
      <c r="H102" s="12" t="s">
        <v>341</v>
      </c>
      <c r="I102" s="23" t="s">
        <v>40</v>
      </c>
      <c r="J102" s="12" t="s">
        <v>422</v>
      </c>
      <c r="K102" s="12">
        <v>16</v>
      </c>
      <c r="L102" s="12">
        <v>4</v>
      </c>
      <c r="M102" s="12">
        <v>7</v>
      </c>
      <c r="N102" s="12">
        <v>8</v>
      </c>
      <c r="O102" s="12">
        <v>16</v>
      </c>
      <c r="P102" s="23">
        <v>5</v>
      </c>
      <c r="Q102" s="81">
        <f t="shared" si="5"/>
        <v>0.7142857142857143</v>
      </c>
      <c r="R102" s="43">
        <f t="shared" si="4"/>
        <v>0.35499999999999998</v>
      </c>
      <c r="S102" s="208"/>
      <c r="T102" s="242" t="s">
        <v>427</v>
      </c>
      <c r="U102" s="87">
        <v>0.71</v>
      </c>
    </row>
    <row r="103" spans="1:21" s="37" customFormat="1" ht="129.75" customHeight="1">
      <c r="A103" s="36" t="s">
        <v>256</v>
      </c>
      <c r="B103" s="36" t="s">
        <v>428</v>
      </c>
      <c r="C103" s="196">
        <v>1</v>
      </c>
      <c r="D103" s="10" t="s">
        <v>429</v>
      </c>
      <c r="E103" s="39">
        <v>0.25</v>
      </c>
      <c r="F103" s="12" t="s">
        <v>430</v>
      </c>
      <c r="G103" s="31" t="s">
        <v>38</v>
      </c>
      <c r="H103" s="23" t="s">
        <v>431</v>
      </c>
      <c r="I103" s="23" t="s">
        <v>40</v>
      </c>
      <c r="J103" s="12" t="s">
        <v>432</v>
      </c>
      <c r="K103" s="84">
        <v>5</v>
      </c>
      <c r="L103" s="40">
        <v>1</v>
      </c>
      <c r="M103" s="40">
        <v>2</v>
      </c>
      <c r="N103" s="40">
        <v>3</v>
      </c>
      <c r="O103" s="40">
        <v>5</v>
      </c>
      <c r="P103" s="84">
        <v>3</v>
      </c>
      <c r="Q103" s="81">
        <f t="shared" si="5"/>
        <v>1.5</v>
      </c>
      <c r="R103" s="43">
        <f t="shared" si="4"/>
        <v>0.25</v>
      </c>
      <c r="S103" s="171">
        <f>+R103+R104+R105+R106</f>
        <v>1</v>
      </c>
      <c r="T103" s="245" t="s">
        <v>433</v>
      </c>
      <c r="U103" s="87">
        <v>1</v>
      </c>
    </row>
    <row r="104" spans="1:21" s="37" customFormat="1" ht="129.75" customHeight="1">
      <c r="A104" s="36" t="s">
        <v>256</v>
      </c>
      <c r="B104" s="36" t="s">
        <v>428</v>
      </c>
      <c r="C104" s="197"/>
      <c r="D104" s="10" t="s">
        <v>434</v>
      </c>
      <c r="E104" s="39">
        <v>0.25</v>
      </c>
      <c r="F104" s="12" t="s">
        <v>435</v>
      </c>
      <c r="G104" s="31" t="s">
        <v>38</v>
      </c>
      <c r="H104" s="23" t="s">
        <v>436</v>
      </c>
      <c r="I104" s="23" t="s">
        <v>40</v>
      </c>
      <c r="J104" s="12" t="s">
        <v>432</v>
      </c>
      <c r="K104" s="84">
        <v>4</v>
      </c>
      <c r="L104" s="40">
        <v>1</v>
      </c>
      <c r="M104" s="40">
        <v>2</v>
      </c>
      <c r="N104" s="40">
        <v>3</v>
      </c>
      <c r="O104" s="40">
        <v>4</v>
      </c>
      <c r="P104" s="84">
        <v>2</v>
      </c>
      <c r="Q104" s="81">
        <f t="shared" si="5"/>
        <v>1</v>
      </c>
      <c r="R104" s="43">
        <f t="shared" si="4"/>
        <v>0.25</v>
      </c>
      <c r="S104" s="171"/>
      <c r="T104" s="245" t="s">
        <v>437</v>
      </c>
      <c r="U104" s="87">
        <v>1</v>
      </c>
    </row>
    <row r="105" spans="1:21" s="37" customFormat="1" ht="129.75" customHeight="1">
      <c r="A105" s="36" t="s">
        <v>256</v>
      </c>
      <c r="B105" s="36" t="s">
        <v>428</v>
      </c>
      <c r="C105" s="197"/>
      <c r="D105" s="10" t="s">
        <v>438</v>
      </c>
      <c r="E105" s="39">
        <v>0.25</v>
      </c>
      <c r="F105" s="12" t="s">
        <v>439</v>
      </c>
      <c r="G105" s="31" t="s">
        <v>440</v>
      </c>
      <c r="H105" s="23" t="s">
        <v>441</v>
      </c>
      <c r="I105" s="23" t="s">
        <v>40</v>
      </c>
      <c r="J105" s="12" t="s">
        <v>432</v>
      </c>
      <c r="K105" s="24">
        <v>0.32</v>
      </c>
      <c r="L105" s="27">
        <v>0.08</v>
      </c>
      <c r="M105" s="27">
        <v>0.16</v>
      </c>
      <c r="N105" s="27">
        <v>0.24</v>
      </c>
      <c r="O105" s="27">
        <v>0.32</v>
      </c>
      <c r="P105" s="24">
        <v>0.4375</v>
      </c>
      <c r="Q105" s="81">
        <f t="shared" si="5"/>
        <v>2.734375</v>
      </c>
      <c r="R105" s="43">
        <f t="shared" si="4"/>
        <v>0.25</v>
      </c>
      <c r="S105" s="171"/>
      <c r="T105" s="245" t="s">
        <v>442</v>
      </c>
      <c r="U105" s="87">
        <v>1</v>
      </c>
    </row>
    <row r="106" spans="1:21" s="37" customFormat="1" ht="129.75" customHeight="1">
      <c r="A106" s="36" t="s">
        <v>256</v>
      </c>
      <c r="B106" s="36" t="s">
        <v>428</v>
      </c>
      <c r="C106" s="198"/>
      <c r="D106" s="10" t="s">
        <v>443</v>
      </c>
      <c r="E106" s="39">
        <v>0.25</v>
      </c>
      <c r="F106" s="12" t="s">
        <v>444</v>
      </c>
      <c r="G106" s="31" t="s">
        <v>38</v>
      </c>
      <c r="H106" s="23" t="s">
        <v>445</v>
      </c>
      <c r="I106" s="23" t="s">
        <v>40</v>
      </c>
      <c r="J106" s="12" t="s">
        <v>432</v>
      </c>
      <c r="K106" s="24">
        <v>0.95</v>
      </c>
      <c r="L106" s="27">
        <v>0.95</v>
      </c>
      <c r="M106" s="27">
        <v>0.95</v>
      </c>
      <c r="N106" s="27">
        <v>0.95</v>
      </c>
      <c r="O106" s="27">
        <v>0.95</v>
      </c>
      <c r="P106" s="24">
        <v>1</v>
      </c>
      <c r="Q106" s="81">
        <f t="shared" si="5"/>
        <v>1.0526315789473684</v>
      </c>
      <c r="R106" s="43">
        <f t="shared" si="4"/>
        <v>0.25</v>
      </c>
      <c r="S106" s="171"/>
      <c r="T106" s="245" t="s">
        <v>446</v>
      </c>
      <c r="U106" s="87">
        <v>1</v>
      </c>
    </row>
    <row r="107" spans="1:21">
      <c r="R107" s="70"/>
      <c r="S107" s="70"/>
      <c r="U107" s="70"/>
    </row>
    <row r="108" spans="1:21">
      <c r="R108" s="70"/>
      <c r="S108" s="70"/>
      <c r="U108" s="70"/>
    </row>
    <row r="109" spans="1:21" ht="15" hidden="1" customHeight="1">
      <c r="A109" s="33" t="s">
        <v>256</v>
      </c>
      <c r="B109" s="28" t="s">
        <v>384</v>
      </c>
      <c r="U109" s="70"/>
    </row>
    <row r="110" spans="1:21" ht="15" hidden="1" customHeight="1">
      <c r="U110" s="70"/>
    </row>
    <row r="111" spans="1:21">
      <c r="U111" s="70"/>
    </row>
    <row r="112" spans="1:21">
      <c r="U112" s="70"/>
    </row>
    <row r="113" spans="21:21">
      <c r="U113" s="72"/>
    </row>
    <row r="114" spans="21:21">
      <c r="U114" s="72"/>
    </row>
  </sheetData>
  <protectedRanges>
    <protectedRange sqref="P92:P100" name="Rango1"/>
    <protectedRange sqref="T92:T100" name="Rango1_1"/>
    <protectedRange sqref="P101:P102" name="Rango1_2"/>
    <protectedRange sqref="T101:T102" name="Rango1_3"/>
    <protectedRange sqref="P103:P106" name="Rango1_4"/>
    <protectedRange sqref="T103:T106" name="Rango1_5"/>
  </protectedRanges>
  <mergeCells count="41">
    <mergeCell ref="S103:S106"/>
    <mergeCell ref="S39:S41"/>
    <mergeCell ref="C49:C56"/>
    <mergeCell ref="C57:C58"/>
    <mergeCell ref="S78:S91"/>
    <mergeCell ref="S92:S100"/>
    <mergeCell ref="S101:S102"/>
    <mergeCell ref="C103:C106"/>
    <mergeCell ref="C61:C77"/>
    <mergeCell ref="C78:C91"/>
    <mergeCell ref="C92:C100"/>
    <mergeCell ref="C101:C102"/>
    <mergeCell ref="T10:T12"/>
    <mergeCell ref="K10:P11"/>
    <mergeCell ref="S16:S18"/>
    <mergeCell ref="S20:S21"/>
    <mergeCell ref="S22:S25"/>
    <mergeCell ref="A10:A12"/>
    <mergeCell ref="C10:C12"/>
    <mergeCell ref="F10:F12"/>
    <mergeCell ref="G10:G12"/>
    <mergeCell ref="H10:H12"/>
    <mergeCell ref="B10:B12"/>
    <mergeCell ref="D10:D12"/>
    <mergeCell ref="E10:E12"/>
    <mergeCell ref="S43:S44"/>
    <mergeCell ref="S49:S56"/>
    <mergeCell ref="S57:S58"/>
    <mergeCell ref="S61:S77"/>
    <mergeCell ref="C5:P5"/>
    <mergeCell ref="I10:I12"/>
    <mergeCell ref="J10:J12"/>
    <mergeCell ref="C8:F8"/>
    <mergeCell ref="C16:C18"/>
    <mergeCell ref="C20:C21"/>
    <mergeCell ref="C22:C25"/>
    <mergeCell ref="C26:C27"/>
    <mergeCell ref="S26:S27"/>
    <mergeCell ref="S28:S37"/>
    <mergeCell ref="C39:C41"/>
    <mergeCell ref="C43:C44"/>
  </mergeCells>
  <pageMargins left="0.82677165354330717" right="0.70866141732283472" top="0.74803149606299213" bottom="0.74803149606299213" header="0.31496062992125984" footer="0.31496062992125984"/>
  <pageSetup scale="10" orientation="portrait" r:id="rId1"/>
  <headerFoot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EC90-E75F-4D01-94E0-C53274EE1FEC}">
  <dimension ref="A3:B22"/>
  <sheetViews>
    <sheetView workbookViewId="0">
      <selection activeCell="B31" sqref="B31"/>
    </sheetView>
  </sheetViews>
  <sheetFormatPr defaultColWidth="11.42578125" defaultRowHeight="14.45"/>
  <cols>
    <col min="1" max="1" width="31.85546875" bestFit="1" customWidth="1"/>
    <col min="2" max="2" width="28.28515625" bestFit="1" customWidth="1"/>
  </cols>
  <sheetData>
    <row r="3" spans="1:2">
      <c r="A3" s="76" t="s">
        <v>447</v>
      </c>
      <c r="B3" t="s">
        <v>448</v>
      </c>
    </row>
    <row r="4" spans="1:2">
      <c r="A4" s="73" t="s">
        <v>449</v>
      </c>
      <c r="B4">
        <v>3</v>
      </c>
    </row>
    <row r="5" spans="1:2">
      <c r="A5" s="73" t="s">
        <v>450</v>
      </c>
      <c r="B5">
        <v>1</v>
      </c>
    </row>
    <row r="6" spans="1:2">
      <c r="A6" s="73" t="s">
        <v>451</v>
      </c>
      <c r="B6">
        <v>1</v>
      </c>
    </row>
    <row r="7" spans="1:2">
      <c r="A7" s="73" t="s">
        <v>452</v>
      </c>
      <c r="B7">
        <v>7</v>
      </c>
    </row>
    <row r="8" spans="1:2">
      <c r="A8" s="73" t="s">
        <v>453</v>
      </c>
      <c r="B8">
        <v>1</v>
      </c>
    </row>
    <row r="9" spans="1:2">
      <c r="A9" s="73" t="s">
        <v>454</v>
      </c>
      <c r="B9">
        <v>3</v>
      </c>
    </row>
    <row r="10" spans="1:2">
      <c r="A10" s="73" t="s">
        <v>455</v>
      </c>
      <c r="B10">
        <v>1</v>
      </c>
    </row>
    <row r="11" spans="1:2">
      <c r="A11" s="73" t="s">
        <v>456</v>
      </c>
      <c r="B11">
        <v>2</v>
      </c>
    </row>
    <row r="12" spans="1:2">
      <c r="A12" s="73" t="s">
        <v>457</v>
      </c>
      <c r="B12">
        <v>1</v>
      </c>
    </row>
    <row r="13" spans="1:2">
      <c r="A13" s="73" t="s">
        <v>458</v>
      </c>
      <c r="B13">
        <v>1</v>
      </c>
    </row>
    <row r="14" spans="1:2">
      <c r="A14" s="73" t="s">
        <v>459</v>
      </c>
      <c r="B14">
        <v>1</v>
      </c>
    </row>
    <row r="15" spans="1:2">
      <c r="A15" s="73" t="s">
        <v>460</v>
      </c>
      <c r="B15">
        <v>6</v>
      </c>
    </row>
    <row r="16" spans="1:2">
      <c r="A16" s="73" t="s">
        <v>461</v>
      </c>
      <c r="B16">
        <v>1</v>
      </c>
    </row>
    <row r="17" spans="1:2">
      <c r="A17" s="73" t="s">
        <v>462</v>
      </c>
      <c r="B17">
        <v>10</v>
      </c>
    </row>
    <row r="18" spans="1:2">
      <c r="A18" s="73" t="s">
        <v>463</v>
      </c>
      <c r="B18">
        <v>11</v>
      </c>
    </row>
    <row r="19" spans="1:2">
      <c r="A19" s="73" t="s">
        <v>464</v>
      </c>
      <c r="B19">
        <v>8</v>
      </c>
    </row>
    <row r="20" spans="1:2">
      <c r="A20" s="73" t="s">
        <v>465</v>
      </c>
      <c r="B20">
        <v>1</v>
      </c>
    </row>
    <row r="21" spans="1:2">
      <c r="A21" s="73" t="s">
        <v>466</v>
      </c>
      <c r="B21">
        <v>4</v>
      </c>
    </row>
    <row r="22" spans="1:2">
      <c r="A22" s="73" t="s">
        <v>467</v>
      </c>
      <c r="B22">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F488-AEFD-4202-A345-3F15E3679F09}">
  <dimension ref="A1:X97"/>
  <sheetViews>
    <sheetView zoomScale="55" zoomScaleNormal="55" workbookViewId="0">
      <selection activeCell="A4" sqref="A4:XFD4"/>
    </sheetView>
  </sheetViews>
  <sheetFormatPr defaultColWidth="9.140625" defaultRowHeight="14.45"/>
  <cols>
    <col min="1" max="1" width="35.5703125" customWidth="1"/>
    <col min="2" max="2" width="45.28515625" customWidth="1"/>
    <col min="3" max="3" width="21.28515625" customWidth="1"/>
    <col min="4" max="4" width="30.7109375" customWidth="1"/>
    <col min="5" max="5" width="16.42578125" customWidth="1"/>
    <col min="6" max="6" width="16.85546875" customWidth="1"/>
    <col min="7" max="7" width="24.28515625" customWidth="1"/>
    <col min="8" max="8" width="31.5703125" style="73" customWidth="1"/>
    <col min="9" max="9" width="18.28515625" customWidth="1"/>
    <col min="10" max="15" width="9.140625" customWidth="1"/>
    <col min="16" max="16" width="24.140625" customWidth="1"/>
    <col min="17" max="17" width="16.7109375" style="73" customWidth="1"/>
    <col min="18" max="18" width="18.7109375" customWidth="1"/>
    <col min="19" max="19" width="22.28515625" customWidth="1"/>
  </cols>
  <sheetData>
    <row r="1" spans="1:20" s="74" customFormat="1" ht="73.900000000000006" customHeight="1">
      <c r="A1" s="175" t="s">
        <v>12</v>
      </c>
      <c r="B1" s="182" t="s">
        <v>13</v>
      </c>
      <c r="C1" s="177" t="s">
        <v>14</v>
      </c>
      <c r="D1" s="184" t="s">
        <v>16</v>
      </c>
      <c r="E1" s="177" t="s">
        <v>17</v>
      </c>
      <c r="F1" s="177" t="s">
        <v>18</v>
      </c>
      <c r="G1" s="177" t="s">
        <v>19</v>
      </c>
      <c r="H1" s="177" t="s">
        <v>20</v>
      </c>
      <c r="I1" s="177" t="s">
        <v>21</v>
      </c>
      <c r="J1" s="177" t="s">
        <v>22</v>
      </c>
      <c r="K1" s="177"/>
      <c r="L1" s="177"/>
      <c r="M1" s="177"/>
      <c r="N1" s="177"/>
      <c r="O1" s="177"/>
      <c r="P1" s="75"/>
      <c r="Q1" s="277"/>
      <c r="R1" s="110"/>
      <c r="S1" s="189" t="s">
        <v>23</v>
      </c>
      <c r="T1" s="15"/>
    </row>
    <row r="2" spans="1:20" ht="18" hidden="1">
      <c r="A2" s="176"/>
      <c r="B2" s="182"/>
      <c r="C2" s="178"/>
      <c r="D2" s="184"/>
      <c r="E2" s="178"/>
      <c r="F2" s="178"/>
      <c r="G2" s="178"/>
      <c r="H2" s="178"/>
      <c r="I2" s="178"/>
      <c r="J2" s="178"/>
      <c r="K2" s="178"/>
      <c r="L2" s="178"/>
      <c r="M2" s="178"/>
      <c r="N2" s="178"/>
      <c r="O2" s="178"/>
      <c r="P2" s="7"/>
      <c r="Q2" s="278"/>
      <c r="R2" s="111"/>
      <c r="S2" s="190"/>
      <c r="T2" s="55"/>
    </row>
    <row r="3" spans="1:20" ht="104.25" hidden="1">
      <c r="A3" s="176"/>
      <c r="B3" s="183"/>
      <c r="C3" s="178"/>
      <c r="D3" s="177"/>
      <c r="E3" s="178"/>
      <c r="F3" s="178"/>
      <c r="G3" s="178"/>
      <c r="H3" s="178"/>
      <c r="I3" s="178"/>
      <c r="J3" s="131" t="s">
        <v>24</v>
      </c>
      <c r="K3" s="131" t="s">
        <v>25</v>
      </c>
      <c r="L3" s="131" t="s">
        <v>26</v>
      </c>
      <c r="M3" s="131" t="s">
        <v>27</v>
      </c>
      <c r="N3" s="131" t="s">
        <v>28</v>
      </c>
      <c r="O3" s="131" t="s">
        <v>29</v>
      </c>
      <c r="P3" s="132" t="s">
        <v>30</v>
      </c>
      <c r="Q3" s="279" t="s">
        <v>31</v>
      </c>
      <c r="R3" s="133" t="s">
        <v>32</v>
      </c>
      <c r="S3" s="190"/>
      <c r="T3" s="134" t="s">
        <v>33</v>
      </c>
    </row>
    <row r="4" spans="1:20" ht="82.15" customHeight="1">
      <c r="A4" s="11" t="s">
        <v>34</v>
      </c>
      <c r="B4" s="11" t="s">
        <v>35</v>
      </c>
      <c r="C4" s="56">
        <v>1</v>
      </c>
      <c r="D4" s="35">
        <v>1</v>
      </c>
      <c r="E4" s="12" t="s">
        <v>37</v>
      </c>
      <c r="F4" s="26" t="s">
        <v>38</v>
      </c>
      <c r="G4" s="23" t="s">
        <v>39</v>
      </c>
      <c r="H4" s="23" t="s">
        <v>40</v>
      </c>
      <c r="I4" s="57" t="s">
        <v>41</v>
      </c>
      <c r="J4" s="23">
        <v>450</v>
      </c>
      <c r="K4" s="58">
        <v>0</v>
      </c>
      <c r="L4" s="23">
        <v>142</v>
      </c>
      <c r="M4" s="23">
        <v>297</v>
      </c>
      <c r="N4" s="23">
        <v>450</v>
      </c>
      <c r="O4" s="59">
        <v>142</v>
      </c>
      <c r="P4" s="81">
        <f>+O4/L4</f>
        <v>1</v>
      </c>
      <c r="Q4" s="280">
        <f t="shared" ref="Q4:Q68" si="0">+T4*D4</f>
        <v>1</v>
      </c>
      <c r="R4" s="114">
        <v>1</v>
      </c>
      <c r="S4" s="276" t="s">
        <v>42</v>
      </c>
      <c r="T4" s="153">
        <v>1</v>
      </c>
    </row>
    <row r="5" spans="1:20" ht="82.15" customHeight="1">
      <c r="A5" s="11" t="s">
        <v>34</v>
      </c>
      <c r="B5" s="11" t="s">
        <v>43</v>
      </c>
      <c r="C5" s="56">
        <v>1</v>
      </c>
      <c r="D5" s="35">
        <v>1</v>
      </c>
      <c r="E5" s="12" t="s">
        <v>45</v>
      </c>
      <c r="F5" s="26" t="s">
        <v>38</v>
      </c>
      <c r="G5" s="23" t="s">
        <v>46</v>
      </c>
      <c r="H5" s="23" t="s">
        <v>40</v>
      </c>
      <c r="I5" s="57" t="s">
        <v>41</v>
      </c>
      <c r="J5" s="23">
        <v>23</v>
      </c>
      <c r="K5" s="58">
        <v>0</v>
      </c>
      <c r="L5" s="23">
        <v>10</v>
      </c>
      <c r="M5" s="23">
        <v>18</v>
      </c>
      <c r="N5" s="23">
        <v>23</v>
      </c>
      <c r="O5" s="60">
        <v>10</v>
      </c>
      <c r="P5" s="81">
        <f>+O5/L5</f>
        <v>1</v>
      </c>
      <c r="Q5" s="280">
        <f t="shared" si="0"/>
        <v>1</v>
      </c>
      <c r="R5" s="129">
        <v>1</v>
      </c>
      <c r="S5" s="247" t="s">
        <v>47</v>
      </c>
      <c r="T5" s="86">
        <v>1</v>
      </c>
    </row>
    <row r="6" spans="1:20" ht="82.15" customHeight="1">
      <c r="A6" s="11" t="s">
        <v>34</v>
      </c>
      <c r="B6" s="11" t="s">
        <v>48</v>
      </c>
      <c r="C6" s="56">
        <v>1</v>
      </c>
      <c r="D6" s="35">
        <v>1</v>
      </c>
      <c r="E6" s="12" t="s">
        <v>50</v>
      </c>
      <c r="F6" s="26" t="s">
        <v>38</v>
      </c>
      <c r="G6" s="23" t="s">
        <v>51</v>
      </c>
      <c r="H6" s="23" t="s">
        <v>40</v>
      </c>
      <c r="I6" s="57" t="s">
        <v>41</v>
      </c>
      <c r="J6" s="23">
        <v>1</v>
      </c>
      <c r="K6" s="58">
        <v>0</v>
      </c>
      <c r="L6" s="23">
        <v>0</v>
      </c>
      <c r="M6" s="23">
        <v>0</v>
      </c>
      <c r="N6" s="23">
        <v>1</v>
      </c>
      <c r="O6" s="60">
        <v>0</v>
      </c>
      <c r="P6" s="81">
        <v>0</v>
      </c>
      <c r="Q6" s="281" t="s">
        <v>52</v>
      </c>
      <c r="R6" s="86" t="s">
        <v>52</v>
      </c>
      <c r="S6" s="247" t="s">
        <v>53</v>
      </c>
      <c r="T6" s="86" t="s">
        <v>52</v>
      </c>
    </row>
    <row r="7" spans="1:20" ht="82.15" customHeight="1">
      <c r="A7" s="19" t="s">
        <v>54</v>
      </c>
      <c r="B7" s="19" t="s">
        <v>55</v>
      </c>
      <c r="C7" s="185">
        <v>1</v>
      </c>
      <c r="D7" s="27">
        <v>0.5</v>
      </c>
      <c r="E7" s="26" t="s">
        <v>57</v>
      </c>
      <c r="F7" s="26" t="s">
        <v>38</v>
      </c>
      <c r="G7" s="26" t="s">
        <v>58</v>
      </c>
      <c r="H7" s="23" t="s">
        <v>40</v>
      </c>
      <c r="I7" s="26" t="s">
        <v>59</v>
      </c>
      <c r="J7" s="26">
        <v>27</v>
      </c>
      <c r="K7" s="26">
        <v>6</v>
      </c>
      <c r="L7" s="26">
        <v>13</v>
      </c>
      <c r="M7" s="26">
        <v>20</v>
      </c>
      <c r="N7" s="26">
        <v>27</v>
      </c>
      <c r="O7" s="135">
        <v>13</v>
      </c>
      <c r="P7" s="81">
        <f>+O7/L7</f>
        <v>1</v>
      </c>
      <c r="Q7" s="280">
        <f t="shared" si="0"/>
        <v>0.5</v>
      </c>
      <c r="R7" s="171">
        <v>1</v>
      </c>
      <c r="S7" s="248" t="s">
        <v>60</v>
      </c>
      <c r="T7" s="87">
        <v>1</v>
      </c>
    </row>
    <row r="8" spans="1:20" ht="82.15" customHeight="1">
      <c r="A8" s="19" t="s">
        <v>54</v>
      </c>
      <c r="B8" s="19" t="s">
        <v>55</v>
      </c>
      <c r="C8" s="186"/>
      <c r="D8" s="24">
        <v>0.2</v>
      </c>
      <c r="E8" s="26" t="s">
        <v>62</v>
      </c>
      <c r="F8" s="26" t="s">
        <v>38</v>
      </c>
      <c r="G8" s="26" t="s">
        <v>63</v>
      </c>
      <c r="H8" s="23" t="s">
        <v>40</v>
      </c>
      <c r="I8" s="26" t="s">
        <v>59</v>
      </c>
      <c r="J8" s="26">
        <v>12</v>
      </c>
      <c r="K8" s="26">
        <v>3</v>
      </c>
      <c r="L8" s="26">
        <v>6</v>
      </c>
      <c r="M8" s="26">
        <v>9</v>
      </c>
      <c r="N8" s="26">
        <v>12</v>
      </c>
      <c r="O8" s="135">
        <v>6</v>
      </c>
      <c r="P8" s="81">
        <f>+O8/L8</f>
        <v>1</v>
      </c>
      <c r="Q8" s="280">
        <f t="shared" si="0"/>
        <v>0.2</v>
      </c>
      <c r="R8" s="171"/>
      <c r="S8" s="249" t="s">
        <v>64</v>
      </c>
      <c r="T8" s="87">
        <v>1</v>
      </c>
    </row>
    <row r="9" spans="1:20" ht="82.15" customHeight="1">
      <c r="A9" s="19" t="s">
        <v>54</v>
      </c>
      <c r="B9" s="19" t="s">
        <v>55</v>
      </c>
      <c r="C9" s="187"/>
      <c r="D9" s="24">
        <v>0.3</v>
      </c>
      <c r="E9" s="26" t="s">
        <v>66</v>
      </c>
      <c r="F9" s="26" t="s">
        <v>38</v>
      </c>
      <c r="G9" s="26" t="s">
        <v>67</v>
      </c>
      <c r="H9" s="23" t="s">
        <v>40</v>
      </c>
      <c r="I9" s="26" t="s">
        <v>59</v>
      </c>
      <c r="J9" s="26">
        <v>10</v>
      </c>
      <c r="K9" s="26">
        <v>3</v>
      </c>
      <c r="L9" s="26">
        <v>7</v>
      </c>
      <c r="M9" s="26">
        <v>10</v>
      </c>
      <c r="N9" s="26">
        <v>0</v>
      </c>
      <c r="O9" s="135">
        <v>7</v>
      </c>
      <c r="P9" s="81">
        <f>+O9/L9</f>
        <v>1</v>
      </c>
      <c r="Q9" s="280">
        <f t="shared" si="0"/>
        <v>0.3</v>
      </c>
      <c r="R9" s="171"/>
      <c r="S9" s="249" t="s">
        <v>68</v>
      </c>
      <c r="T9" s="87">
        <v>1</v>
      </c>
    </row>
    <row r="10" spans="1:20" ht="82.15" customHeight="1">
      <c r="A10" s="20" t="s">
        <v>54</v>
      </c>
      <c r="B10" s="20" t="s">
        <v>69</v>
      </c>
      <c r="C10" s="24">
        <v>1</v>
      </c>
      <c r="D10" s="35">
        <v>1</v>
      </c>
      <c r="E10" s="12" t="s">
        <v>71</v>
      </c>
      <c r="F10" s="26" t="s">
        <v>38</v>
      </c>
      <c r="G10" s="23" t="s">
        <v>72</v>
      </c>
      <c r="H10" s="23" t="s">
        <v>40</v>
      </c>
      <c r="I10" s="12" t="s">
        <v>73</v>
      </c>
      <c r="J10" s="23">
        <v>20</v>
      </c>
      <c r="K10" s="61">
        <v>0</v>
      </c>
      <c r="L10" s="26">
        <v>0</v>
      </c>
      <c r="M10" s="26">
        <v>0</v>
      </c>
      <c r="N10" s="26">
        <v>20</v>
      </c>
      <c r="O10" s="26">
        <v>0</v>
      </c>
      <c r="P10" s="26">
        <v>0</v>
      </c>
      <c r="Q10" s="282" t="s">
        <v>52</v>
      </c>
      <c r="R10" s="86" t="s">
        <v>52</v>
      </c>
      <c r="S10" s="250" t="s">
        <v>74</v>
      </c>
      <c r="T10" s="86" t="s">
        <v>52</v>
      </c>
    </row>
    <row r="11" spans="1:20" ht="82.15" customHeight="1">
      <c r="A11" s="20" t="s">
        <v>54</v>
      </c>
      <c r="B11" s="20" t="s">
        <v>75</v>
      </c>
      <c r="C11" s="185">
        <v>1</v>
      </c>
      <c r="D11" s="35">
        <v>0.5</v>
      </c>
      <c r="E11" s="12" t="s">
        <v>77</v>
      </c>
      <c r="F11" s="26" t="s">
        <v>38</v>
      </c>
      <c r="G11" s="23" t="s">
        <v>78</v>
      </c>
      <c r="H11" s="23" t="s">
        <v>40</v>
      </c>
      <c r="I11" s="12" t="s">
        <v>73</v>
      </c>
      <c r="J11" s="26">
        <v>1</v>
      </c>
      <c r="K11" s="61">
        <v>0</v>
      </c>
      <c r="L11" s="26">
        <v>1</v>
      </c>
      <c r="M11" s="26">
        <v>0</v>
      </c>
      <c r="N11" s="26">
        <v>0</v>
      </c>
      <c r="O11" s="137">
        <v>1</v>
      </c>
      <c r="P11" s="81">
        <f t="shared" ref="P11:P16" si="1">+O11/L11</f>
        <v>1</v>
      </c>
      <c r="Q11" s="280">
        <f t="shared" si="0"/>
        <v>0.5</v>
      </c>
      <c r="R11" s="171">
        <v>1</v>
      </c>
      <c r="S11" s="248" t="s">
        <v>79</v>
      </c>
      <c r="T11" s="86">
        <v>1</v>
      </c>
    </row>
    <row r="12" spans="1:20" ht="82.15" customHeight="1">
      <c r="A12" s="20" t="s">
        <v>54</v>
      </c>
      <c r="B12" s="20" t="s">
        <v>75</v>
      </c>
      <c r="C12" s="187"/>
      <c r="D12" s="35">
        <v>0.5</v>
      </c>
      <c r="E12" s="12" t="s">
        <v>81</v>
      </c>
      <c r="F12" s="26" t="s">
        <v>38</v>
      </c>
      <c r="G12" s="23" t="s">
        <v>72</v>
      </c>
      <c r="H12" s="23" t="s">
        <v>40</v>
      </c>
      <c r="I12" s="12" t="s">
        <v>73</v>
      </c>
      <c r="J12" s="26">
        <v>19</v>
      </c>
      <c r="K12" s="61">
        <v>0</v>
      </c>
      <c r="L12" s="26">
        <v>4</v>
      </c>
      <c r="M12" s="26">
        <v>12</v>
      </c>
      <c r="N12" s="26">
        <v>19</v>
      </c>
      <c r="O12" s="137">
        <v>4</v>
      </c>
      <c r="P12" s="81">
        <f t="shared" si="1"/>
        <v>1</v>
      </c>
      <c r="Q12" s="280">
        <f t="shared" si="0"/>
        <v>0.5</v>
      </c>
      <c r="R12" s="171"/>
      <c r="S12" s="251" t="s">
        <v>82</v>
      </c>
      <c r="T12" s="86">
        <v>1</v>
      </c>
    </row>
    <row r="13" spans="1:20" ht="82.15" customHeight="1">
      <c r="A13" s="20" t="s">
        <v>54</v>
      </c>
      <c r="B13" s="20" t="s">
        <v>83</v>
      </c>
      <c r="C13" s="185">
        <v>1</v>
      </c>
      <c r="D13" s="62">
        <v>0.25</v>
      </c>
      <c r="E13" s="12" t="s">
        <v>85</v>
      </c>
      <c r="F13" s="26" t="s">
        <v>38</v>
      </c>
      <c r="G13" s="23" t="s">
        <v>86</v>
      </c>
      <c r="H13" s="23" t="s">
        <v>40</v>
      </c>
      <c r="I13" s="12" t="s">
        <v>73</v>
      </c>
      <c r="J13" s="24">
        <v>1</v>
      </c>
      <c r="K13" s="61">
        <v>0</v>
      </c>
      <c r="L13" s="24">
        <v>0.3</v>
      </c>
      <c r="M13" s="24">
        <v>0.7</v>
      </c>
      <c r="N13" s="24">
        <v>1</v>
      </c>
      <c r="O13" s="138">
        <v>0.3</v>
      </c>
      <c r="P13" s="81">
        <f t="shared" si="1"/>
        <v>1</v>
      </c>
      <c r="Q13" s="280">
        <f t="shared" si="0"/>
        <v>0.25</v>
      </c>
      <c r="R13" s="252" t="s">
        <v>52</v>
      </c>
      <c r="S13" s="248" t="s">
        <v>87</v>
      </c>
      <c r="T13" s="86">
        <v>1</v>
      </c>
    </row>
    <row r="14" spans="1:20" ht="82.15" customHeight="1">
      <c r="A14" s="20" t="s">
        <v>54</v>
      </c>
      <c r="B14" s="20" t="s">
        <v>83</v>
      </c>
      <c r="C14" s="186"/>
      <c r="D14" s="62">
        <v>0.25</v>
      </c>
      <c r="E14" s="12" t="s">
        <v>89</v>
      </c>
      <c r="F14" s="26" t="s">
        <v>90</v>
      </c>
      <c r="G14" s="23" t="s">
        <v>91</v>
      </c>
      <c r="H14" s="23" t="s">
        <v>40</v>
      </c>
      <c r="I14" s="12" t="s">
        <v>73</v>
      </c>
      <c r="J14" s="23">
        <v>309</v>
      </c>
      <c r="K14" s="61">
        <v>0</v>
      </c>
      <c r="L14" s="23">
        <v>100</v>
      </c>
      <c r="M14" s="23">
        <v>200</v>
      </c>
      <c r="N14" s="23">
        <v>309</v>
      </c>
      <c r="O14" s="137">
        <v>113</v>
      </c>
      <c r="P14" s="81">
        <f t="shared" si="1"/>
        <v>1.1299999999999999</v>
      </c>
      <c r="Q14" s="280">
        <f t="shared" si="0"/>
        <v>0.25</v>
      </c>
      <c r="R14" s="252"/>
      <c r="S14" s="251" t="s">
        <v>92</v>
      </c>
      <c r="T14" s="86">
        <v>1</v>
      </c>
    </row>
    <row r="15" spans="1:20" ht="82.15" customHeight="1">
      <c r="A15" s="20" t="s">
        <v>54</v>
      </c>
      <c r="B15" s="20" t="s">
        <v>83</v>
      </c>
      <c r="C15" s="186"/>
      <c r="D15" s="62">
        <v>0.25</v>
      </c>
      <c r="E15" s="12" t="s">
        <v>94</v>
      </c>
      <c r="F15" s="26" t="s">
        <v>38</v>
      </c>
      <c r="G15" s="23" t="s">
        <v>95</v>
      </c>
      <c r="H15" s="23" t="s">
        <v>40</v>
      </c>
      <c r="I15" s="12" t="s">
        <v>73</v>
      </c>
      <c r="J15" s="24">
        <v>1</v>
      </c>
      <c r="K15" s="61">
        <v>0</v>
      </c>
      <c r="L15" s="24">
        <v>0.3</v>
      </c>
      <c r="M15" s="24">
        <v>0.6</v>
      </c>
      <c r="N15" s="24">
        <v>1</v>
      </c>
      <c r="O15" s="138">
        <v>0.3</v>
      </c>
      <c r="P15" s="81">
        <f t="shared" si="1"/>
        <v>1</v>
      </c>
      <c r="Q15" s="280">
        <f t="shared" si="0"/>
        <v>0.25</v>
      </c>
      <c r="R15" s="252"/>
      <c r="S15" s="248" t="s">
        <v>96</v>
      </c>
      <c r="T15" s="86">
        <v>1</v>
      </c>
    </row>
    <row r="16" spans="1:20" ht="82.15" customHeight="1">
      <c r="A16" s="20" t="s">
        <v>54</v>
      </c>
      <c r="B16" s="20" t="s">
        <v>83</v>
      </c>
      <c r="C16" s="187"/>
      <c r="D16" s="62">
        <v>0.25</v>
      </c>
      <c r="E16" s="12" t="s">
        <v>98</v>
      </c>
      <c r="F16" s="26" t="s">
        <v>38</v>
      </c>
      <c r="G16" s="23" t="s">
        <v>99</v>
      </c>
      <c r="H16" s="23" t="s">
        <v>40</v>
      </c>
      <c r="I16" s="12" t="s">
        <v>73</v>
      </c>
      <c r="J16" s="24">
        <v>1</v>
      </c>
      <c r="K16" s="61">
        <v>0</v>
      </c>
      <c r="L16" s="24">
        <v>0.4</v>
      </c>
      <c r="M16" s="24">
        <v>0.8</v>
      </c>
      <c r="N16" s="24">
        <v>1</v>
      </c>
      <c r="O16" s="138">
        <v>0.4</v>
      </c>
      <c r="P16" s="81">
        <f t="shared" si="1"/>
        <v>1</v>
      </c>
      <c r="Q16" s="280">
        <f t="shared" si="0"/>
        <v>0.25</v>
      </c>
      <c r="R16" s="252"/>
      <c r="S16" s="248" t="s">
        <v>100</v>
      </c>
      <c r="T16" s="86">
        <v>1</v>
      </c>
    </row>
    <row r="17" spans="1:20" ht="82.15" customHeight="1">
      <c r="A17" s="20" t="s">
        <v>54</v>
      </c>
      <c r="B17" s="20" t="s">
        <v>101</v>
      </c>
      <c r="C17" s="185">
        <v>1</v>
      </c>
      <c r="D17" s="62">
        <v>0.5</v>
      </c>
      <c r="E17" s="12" t="s">
        <v>103</v>
      </c>
      <c r="F17" s="26" t="s">
        <v>38</v>
      </c>
      <c r="G17" s="23" t="s">
        <v>104</v>
      </c>
      <c r="H17" s="23" t="s">
        <v>40</v>
      </c>
      <c r="I17" s="12" t="s">
        <v>73</v>
      </c>
      <c r="J17" s="23">
        <v>1</v>
      </c>
      <c r="K17" s="61">
        <v>0</v>
      </c>
      <c r="L17" s="61">
        <v>0</v>
      </c>
      <c r="M17" s="61">
        <v>0</v>
      </c>
      <c r="N17" s="23">
        <v>1</v>
      </c>
      <c r="O17" s="46"/>
      <c r="P17" s="81" t="s">
        <v>52</v>
      </c>
      <c r="Q17" s="280" t="s">
        <v>52</v>
      </c>
      <c r="R17" s="171">
        <v>1</v>
      </c>
      <c r="S17" s="248" t="s">
        <v>105</v>
      </c>
      <c r="T17" s="86" t="s">
        <v>52</v>
      </c>
    </row>
    <row r="18" spans="1:20" ht="82.15" customHeight="1">
      <c r="A18" s="21" t="s">
        <v>54</v>
      </c>
      <c r="B18" s="21" t="s">
        <v>101</v>
      </c>
      <c r="C18" s="188"/>
      <c r="D18" s="62">
        <v>0.5</v>
      </c>
      <c r="E18" s="12" t="s">
        <v>107</v>
      </c>
      <c r="F18" s="26" t="s">
        <v>90</v>
      </c>
      <c r="G18" s="12" t="s">
        <v>108</v>
      </c>
      <c r="H18" s="23" t="s">
        <v>40</v>
      </c>
      <c r="I18" s="12" t="s">
        <v>109</v>
      </c>
      <c r="J18" s="14">
        <v>1</v>
      </c>
      <c r="K18" s="24">
        <v>1</v>
      </c>
      <c r="L18" s="24">
        <v>1</v>
      </c>
      <c r="M18" s="24">
        <v>1</v>
      </c>
      <c r="N18" s="24">
        <v>1</v>
      </c>
      <c r="O18" s="63">
        <v>1</v>
      </c>
      <c r="P18" s="81">
        <f t="shared" ref="P18:P81" si="2">+O18/L18</f>
        <v>1</v>
      </c>
      <c r="Q18" s="280">
        <f t="shared" si="0"/>
        <v>0.5</v>
      </c>
      <c r="R18" s="171"/>
      <c r="S18" s="253" t="s">
        <v>110</v>
      </c>
      <c r="T18" s="87">
        <v>1</v>
      </c>
    </row>
    <row r="19" spans="1:20" ht="82.15" customHeight="1">
      <c r="A19" s="11" t="s">
        <v>111</v>
      </c>
      <c r="B19" s="11" t="s">
        <v>112</v>
      </c>
      <c r="C19" s="162">
        <v>1</v>
      </c>
      <c r="D19" s="62">
        <v>0.1</v>
      </c>
      <c r="E19" s="11" t="s">
        <v>114</v>
      </c>
      <c r="F19" s="26" t="s">
        <v>90</v>
      </c>
      <c r="G19" s="12" t="s">
        <v>115</v>
      </c>
      <c r="H19" s="23" t="s">
        <v>40</v>
      </c>
      <c r="I19" s="12" t="s">
        <v>116</v>
      </c>
      <c r="J19" s="141">
        <v>1</v>
      </c>
      <c r="K19" s="141">
        <v>1</v>
      </c>
      <c r="L19" s="138">
        <v>1</v>
      </c>
      <c r="M19" s="14">
        <v>1</v>
      </c>
      <c r="N19" s="14">
        <v>1</v>
      </c>
      <c r="O19" s="138">
        <v>1</v>
      </c>
      <c r="P19" s="81">
        <f t="shared" si="2"/>
        <v>1</v>
      </c>
      <c r="Q19" s="280">
        <f t="shared" si="0"/>
        <v>0.1</v>
      </c>
      <c r="R19" s="173">
        <f>SUM(Q19:Q28)</f>
        <v>0.99799999999999989</v>
      </c>
      <c r="S19" s="253" t="s">
        <v>117</v>
      </c>
      <c r="T19" s="87">
        <v>1</v>
      </c>
    </row>
    <row r="20" spans="1:20" ht="82.15" customHeight="1">
      <c r="A20" s="11" t="s">
        <v>111</v>
      </c>
      <c r="B20" s="11" t="s">
        <v>112</v>
      </c>
      <c r="C20" s="163"/>
      <c r="D20" s="62">
        <v>0.1</v>
      </c>
      <c r="E20" s="11" t="s">
        <v>119</v>
      </c>
      <c r="F20" s="26" t="s">
        <v>90</v>
      </c>
      <c r="G20" s="12" t="s">
        <v>120</v>
      </c>
      <c r="H20" s="23" t="s">
        <v>40</v>
      </c>
      <c r="I20" s="12" t="s">
        <v>116</v>
      </c>
      <c r="J20" s="142">
        <v>20</v>
      </c>
      <c r="K20" s="142"/>
      <c r="L20" s="137">
        <v>5</v>
      </c>
      <c r="M20" s="137">
        <v>13</v>
      </c>
      <c r="N20" s="137">
        <v>20</v>
      </c>
      <c r="O20" s="137">
        <v>5</v>
      </c>
      <c r="P20" s="81">
        <f t="shared" si="2"/>
        <v>1</v>
      </c>
      <c r="Q20" s="280">
        <f t="shared" si="0"/>
        <v>0.1</v>
      </c>
      <c r="R20" s="173"/>
      <c r="S20" s="254" t="s">
        <v>121</v>
      </c>
      <c r="T20" s="87">
        <v>1</v>
      </c>
    </row>
    <row r="21" spans="1:20" ht="82.15" customHeight="1">
      <c r="A21" s="11" t="s">
        <v>111</v>
      </c>
      <c r="B21" s="11" t="s">
        <v>112</v>
      </c>
      <c r="C21" s="163"/>
      <c r="D21" s="62">
        <v>0.1</v>
      </c>
      <c r="E21" s="140" t="s">
        <v>123</v>
      </c>
      <c r="F21" s="26" t="s">
        <v>90</v>
      </c>
      <c r="G21" s="12" t="s">
        <v>124</v>
      </c>
      <c r="H21" s="23" t="s">
        <v>40</v>
      </c>
      <c r="I21" s="12" t="s">
        <v>116</v>
      </c>
      <c r="J21" s="11">
        <v>800</v>
      </c>
      <c r="K21" s="142">
        <v>100</v>
      </c>
      <c r="L21" s="137">
        <v>300</v>
      </c>
      <c r="M21" s="137">
        <v>550</v>
      </c>
      <c r="N21" s="137">
        <v>800</v>
      </c>
      <c r="O21" s="137">
        <v>435</v>
      </c>
      <c r="P21" s="81">
        <f t="shared" si="2"/>
        <v>1.45</v>
      </c>
      <c r="Q21" s="280">
        <f>+T21*D21</f>
        <v>0.1</v>
      </c>
      <c r="R21" s="173"/>
      <c r="S21" s="255" t="s">
        <v>125</v>
      </c>
      <c r="T21" s="87">
        <v>1</v>
      </c>
    </row>
    <row r="22" spans="1:20" ht="82.15" customHeight="1">
      <c r="A22" s="11" t="s">
        <v>111</v>
      </c>
      <c r="B22" s="11" t="s">
        <v>112</v>
      </c>
      <c r="C22" s="163"/>
      <c r="D22" s="62">
        <v>0.1</v>
      </c>
      <c r="E22" s="12" t="s">
        <v>127</v>
      </c>
      <c r="F22" s="26" t="s">
        <v>38</v>
      </c>
      <c r="G22" s="12" t="s">
        <v>128</v>
      </c>
      <c r="H22" s="23" t="s">
        <v>40</v>
      </c>
      <c r="I22" s="12" t="s">
        <v>116</v>
      </c>
      <c r="J22" s="11">
        <v>0</v>
      </c>
      <c r="K22" s="12">
        <v>1</v>
      </c>
      <c r="L22" s="12">
        <v>2</v>
      </c>
      <c r="M22" s="12">
        <v>3</v>
      </c>
      <c r="N22" s="12">
        <v>4</v>
      </c>
      <c r="O22" s="137">
        <v>2</v>
      </c>
      <c r="P22" s="81">
        <f t="shared" si="2"/>
        <v>1</v>
      </c>
      <c r="Q22" s="280">
        <f t="shared" si="0"/>
        <v>0.1</v>
      </c>
      <c r="R22" s="173"/>
      <c r="S22" s="255" t="s">
        <v>129</v>
      </c>
      <c r="T22" s="87">
        <v>1</v>
      </c>
    </row>
    <row r="23" spans="1:20" ht="82.15" customHeight="1">
      <c r="A23" s="11" t="s">
        <v>111</v>
      </c>
      <c r="B23" s="11" t="s">
        <v>112</v>
      </c>
      <c r="C23" s="163"/>
      <c r="D23" s="62">
        <v>0.1</v>
      </c>
      <c r="E23" s="12" t="s">
        <v>131</v>
      </c>
      <c r="F23" s="26" t="s">
        <v>38</v>
      </c>
      <c r="G23" s="12" t="s">
        <v>132</v>
      </c>
      <c r="H23" s="23" t="s">
        <v>40</v>
      </c>
      <c r="I23" s="12" t="s">
        <v>116</v>
      </c>
      <c r="J23" s="141">
        <v>1</v>
      </c>
      <c r="K23" s="14">
        <v>0.15</v>
      </c>
      <c r="L23" s="14">
        <v>0.5</v>
      </c>
      <c r="M23" s="14">
        <v>0.8</v>
      </c>
      <c r="N23" s="14">
        <v>1</v>
      </c>
      <c r="O23" s="138">
        <v>0.5</v>
      </c>
      <c r="P23" s="81">
        <f t="shared" si="2"/>
        <v>1</v>
      </c>
      <c r="Q23" s="280">
        <f t="shared" si="0"/>
        <v>0.1</v>
      </c>
      <c r="R23" s="173"/>
      <c r="S23" s="255" t="s">
        <v>133</v>
      </c>
      <c r="T23" s="87">
        <v>1</v>
      </c>
    </row>
    <row r="24" spans="1:20" ht="82.15" customHeight="1">
      <c r="A24" s="11" t="s">
        <v>111</v>
      </c>
      <c r="B24" s="11" t="s">
        <v>112</v>
      </c>
      <c r="C24" s="163"/>
      <c r="D24" s="62">
        <v>0.1</v>
      </c>
      <c r="E24" s="12" t="s">
        <v>135</v>
      </c>
      <c r="F24" s="26" t="s">
        <v>38</v>
      </c>
      <c r="G24" s="12" t="s">
        <v>136</v>
      </c>
      <c r="H24" s="23" t="s">
        <v>40</v>
      </c>
      <c r="I24" s="12" t="s">
        <v>116</v>
      </c>
      <c r="J24" s="11">
        <v>4</v>
      </c>
      <c r="K24" s="12">
        <v>1</v>
      </c>
      <c r="L24" s="12">
        <v>2</v>
      </c>
      <c r="M24" s="12">
        <v>3</v>
      </c>
      <c r="N24" s="12">
        <v>4</v>
      </c>
      <c r="O24" s="137">
        <v>2</v>
      </c>
      <c r="P24" s="81">
        <f t="shared" si="2"/>
        <v>1</v>
      </c>
      <c r="Q24" s="280">
        <f t="shared" si="0"/>
        <v>0.1</v>
      </c>
      <c r="R24" s="173"/>
      <c r="S24" s="255" t="s">
        <v>137</v>
      </c>
      <c r="T24" s="87">
        <v>1</v>
      </c>
    </row>
    <row r="25" spans="1:20" ht="82.15" customHeight="1">
      <c r="A25" s="11" t="s">
        <v>111</v>
      </c>
      <c r="B25" s="11" t="s">
        <v>112</v>
      </c>
      <c r="C25" s="163"/>
      <c r="D25" s="62">
        <v>0.1</v>
      </c>
      <c r="E25" s="11" t="s">
        <v>139</v>
      </c>
      <c r="F25" s="26" t="s">
        <v>38</v>
      </c>
      <c r="G25" s="11" t="s">
        <v>140</v>
      </c>
      <c r="H25" s="23" t="s">
        <v>40</v>
      </c>
      <c r="I25" s="12" t="s">
        <v>116</v>
      </c>
      <c r="J25" s="14">
        <v>1</v>
      </c>
      <c r="K25" s="14">
        <v>1</v>
      </c>
      <c r="L25" s="14">
        <v>1</v>
      </c>
      <c r="M25" s="14">
        <v>1</v>
      </c>
      <c r="N25" s="14">
        <v>1</v>
      </c>
      <c r="O25" s="138">
        <v>0.98</v>
      </c>
      <c r="P25" s="81">
        <f t="shared" si="2"/>
        <v>0.98</v>
      </c>
      <c r="Q25" s="280">
        <f t="shared" si="0"/>
        <v>9.8000000000000004E-2</v>
      </c>
      <c r="R25" s="173"/>
      <c r="S25" s="255" t="s">
        <v>141</v>
      </c>
      <c r="T25" s="87">
        <v>0.98</v>
      </c>
    </row>
    <row r="26" spans="1:20" ht="82.15" customHeight="1">
      <c r="A26" s="11" t="s">
        <v>111</v>
      </c>
      <c r="B26" s="11" t="s">
        <v>112</v>
      </c>
      <c r="C26" s="163"/>
      <c r="D26" s="62">
        <v>0.1</v>
      </c>
      <c r="E26" s="11" t="s">
        <v>143</v>
      </c>
      <c r="F26" s="26" t="s">
        <v>90</v>
      </c>
      <c r="G26" s="11" t="s">
        <v>144</v>
      </c>
      <c r="H26" s="23" t="s">
        <v>40</v>
      </c>
      <c r="I26" s="12" t="s">
        <v>116</v>
      </c>
      <c r="J26" s="14">
        <v>1</v>
      </c>
      <c r="K26" s="14">
        <v>1</v>
      </c>
      <c r="L26" s="14">
        <v>1</v>
      </c>
      <c r="M26" s="14">
        <v>1</v>
      </c>
      <c r="N26" s="14">
        <v>1</v>
      </c>
      <c r="O26" s="138">
        <v>1</v>
      </c>
      <c r="P26" s="81">
        <f t="shared" si="2"/>
        <v>1</v>
      </c>
      <c r="Q26" s="280">
        <f t="shared" si="0"/>
        <v>0.1</v>
      </c>
      <c r="R26" s="173"/>
      <c r="S26" s="255" t="s">
        <v>145</v>
      </c>
      <c r="T26" s="87">
        <v>1</v>
      </c>
    </row>
    <row r="27" spans="1:20" ht="82.15" customHeight="1">
      <c r="A27" s="11" t="s">
        <v>111</v>
      </c>
      <c r="B27" s="11" t="s">
        <v>112</v>
      </c>
      <c r="C27" s="163"/>
      <c r="D27" s="62">
        <v>0.1</v>
      </c>
      <c r="E27" s="140" t="s">
        <v>147</v>
      </c>
      <c r="F27" s="26" t="s">
        <v>90</v>
      </c>
      <c r="G27" s="11" t="s">
        <v>148</v>
      </c>
      <c r="H27" s="23" t="s">
        <v>40</v>
      </c>
      <c r="I27" s="12" t="s">
        <v>116</v>
      </c>
      <c r="J27" s="14">
        <v>1</v>
      </c>
      <c r="K27" s="27">
        <v>1</v>
      </c>
      <c r="L27" s="27">
        <v>1</v>
      </c>
      <c r="M27" s="27" t="s">
        <v>149</v>
      </c>
      <c r="N27" s="27" t="s">
        <v>149</v>
      </c>
      <c r="O27" s="138">
        <v>1</v>
      </c>
      <c r="P27" s="81">
        <f t="shared" si="2"/>
        <v>1</v>
      </c>
      <c r="Q27" s="280">
        <f t="shared" si="0"/>
        <v>0.1</v>
      </c>
      <c r="R27" s="173"/>
      <c r="S27" s="249" t="s">
        <v>150</v>
      </c>
      <c r="T27" s="87">
        <v>1</v>
      </c>
    </row>
    <row r="28" spans="1:20" ht="82.15" customHeight="1">
      <c r="A28" s="22" t="s">
        <v>111</v>
      </c>
      <c r="B28" s="22" t="s">
        <v>112</v>
      </c>
      <c r="C28" s="164"/>
      <c r="D28" s="62">
        <v>0.1</v>
      </c>
      <c r="E28" s="11" t="s">
        <v>152</v>
      </c>
      <c r="F28" s="65" t="s">
        <v>38</v>
      </c>
      <c r="G28" s="11" t="s">
        <v>153</v>
      </c>
      <c r="H28" s="23" t="s">
        <v>40</v>
      </c>
      <c r="I28" s="66" t="s">
        <v>116</v>
      </c>
      <c r="J28" s="14">
        <v>0.3</v>
      </c>
      <c r="K28" s="141">
        <v>0</v>
      </c>
      <c r="L28" s="137">
        <v>3</v>
      </c>
      <c r="M28" s="142">
        <v>13</v>
      </c>
      <c r="N28" s="142">
        <v>40</v>
      </c>
      <c r="O28" s="137">
        <v>3</v>
      </c>
      <c r="P28" s="81">
        <f t="shared" si="2"/>
        <v>1</v>
      </c>
      <c r="Q28" s="280">
        <f t="shared" si="0"/>
        <v>0.1</v>
      </c>
      <c r="R28" s="173"/>
      <c r="S28" s="249" t="s">
        <v>154</v>
      </c>
      <c r="T28" s="86">
        <v>1</v>
      </c>
    </row>
    <row r="29" spans="1:20" ht="82.15" customHeight="1">
      <c r="A29" s="11" t="s">
        <v>111</v>
      </c>
      <c r="B29" s="11" t="s">
        <v>155</v>
      </c>
      <c r="C29" s="35">
        <v>1</v>
      </c>
      <c r="D29" s="35">
        <v>1</v>
      </c>
      <c r="E29" s="12" t="s">
        <v>157</v>
      </c>
      <c r="F29" s="26" t="s">
        <v>90</v>
      </c>
      <c r="G29" s="23" t="s">
        <v>158</v>
      </c>
      <c r="H29" s="23" t="s">
        <v>40</v>
      </c>
      <c r="I29" s="12" t="s">
        <v>109</v>
      </c>
      <c r="J29" s="12">
        <v>11</v>
      </c>
      <c r="K29" s="12">
        <v>2</v>
      </c>
      <c r="L29" s="12">
        <v>5</v>
      </c>
      <c r="M29" s="12">
        <v>8</v>
      </c>
      <c r="N29" s="12">
        <v>11</v>
      </c>
      <c r="O29" s="12">
        <v>7</v>
      </c>
      <c r="P29" s="81">
        <f t="shared" si="2"/>
        <v>1.4</v>
      </c>
      <c r="Q29" s="280">
        <f t="shared" si="0"/>
        <v>1</v>
      </c>
      <c r="R29" s="256">
        <v>1</v>
      </c>
      <c r="S29" s="250" t="s">
        <v>159</v>
      </c>
      <c r="T29" s="87">
        <v>1</v>
      </c>
    </row>
    <row r="30" spans="1:20" ht="82.15" customHeight="1">
      <c r="A30" s="11" t="s">
        <v>111</v>
      </c>
      <c r="B30" s="11" t="s">
        <v>160</v>
      </c>
      <c r="C30" s="199">
        <v>1</v>
      </c>
      <c r="D30" s="35">
        <v>0.33</v>
      </c>
      <c r="E30" s="12" t="s">
        <v>162</v>
      </c>
      <c r="F30" s="26" t="s">
        <v>38</v>
      </c>
      <c r="G30" s="12" t="s">
        <v>163</v>
      </c>
      <c r="H30" s="23" t="s">
        <v>40</v>
      </c>
      <c r="I30" s="12" t="s">
        <v>116</v>
      </c>
      <c r="J30" s="14">
        <v>1</v>
      </c>
      <c r="K30" s="14">
        <v>0.1</v>
      </c>
      <c r="L30" s="14">
        <v>0.4</v>
      </c>
      <c r="M30" s="14">
        <v>0.7</v>
      </c>
      <c r="N30" s="14">
        <v>1</v>
      </c>
      <c r="O30" s="138">
        <v>0.4</v>
      </c>
      <c r="P30" s="81">
        <f t="shared" si="2"/>
        <v>1</v>
      </c>
      <c r="Q30" s="280">
        <f t="shared" si="0"/>
        <v>0.33</v>
      </c>
      <c r="R30" s="171">
        <f>SUM(Q30:Q32)</f>
        <v>1</v>
      </c>
      <c r="S30" s="257" t="s">
        <v>164</v>
      </c>
      <c r="T30" s="87">
        <v>1</v>
      </c>
    </row>
    <row r="31" spans="1:20" ht="82.15" customHeight="1">
      <c r="A31" s="11" t="s">
        <v>111</v>
      </c>
      <c r="B31" s="11" t="s">
        <v>160</v>
      </c>
      <c r="C31" s="202"/>
      <c r="D31" s="35">
        <v>0.33</v>
      </c>
      <c r="E31" s="12" t="s">
        <v>166</v>
      </c>
      <c r="F31" s="26" t="s">
        <v>38</v>
      </c>
      <c r="G31" s="12" t="s">
        <v>167</v>
      </c>
      <c r="H31" s="23" t="s">
        <v>40</v>
      </c>
      <c r="I31" s="12" t="s">
        <v>116</v>
      </c>
      <c r="J31" s="14">
        <v>1</v>
      </c>
      <c r="K31" s="14">
        <v>0.1</v>
      </c>
      <c r="L31" s="14">
        <v>0.4</v>
      </c>
      <c r="M31" s="14">
        <v>0.7</v>
      </c>
      <c r="N31" s="14">
        <v>1</v>
      </c>
      <c r="O31" s="138">
        <v>0.4</v>
      </c>
      <c r="P31" s="81">
        <f t="shared" si="2"/>
        <v>1</v>
      </c>
      <c r="Q31" s="280">
        <f t="shared" si="0"/>
        <v>0.33</v>
      </c>
      <c r="R31" s="171"/>
      <c r="S31" s="257" t="s">
        <v>168</v>
      </c>
      <c r="T31" s="87">
        <v>1</v>
      </c>
    </row>
    <row r="32" spans="1:20" ht="82.15" customHeight="1">
      <c r="A32" s="11" t="s">
        <v>111</v>
      </c>
      <c r="B32" s="22" t="s">
        <v>160</v>
      </c>
      <c r="C32" s="203"/>
      <c r="D32" s="35">
        <v>0.34</v>
      </c>
      <c r="E32" s="12" t="s">
        <v>170</v>
      </c>
      <c r="F32" s="26" t="s">
        <v>38</v>
      </c>
      <c r="G32" s="12" t="s">
        <v>171</v>
      </c>
      <c r="H32" s="23" t="s">
        <v>40</v>
      </c>
      <c r="I32" s="12" t="s">
        <v>116</v>
      </c>
      <c r="J32" s="14">
        <v>1</v>
      </c>
      <c r="K32" s="14">
        <v>0.1</v>
      </c>
      <c r="L32" s="14">
        <v>0.4</v>
      </c>
      <c r="M32" s="14">
        <v>0.7</v>
      </c>
      <c r="N32" s="14">
        <v>1</v>
      </c>
      <c r="O32" s="138">
        <v>0.4</v>
      </c>
      <c r="P32" s="81">
        <f t="shared" si="2"/>
        <v>1</v>
      </c>
      <c r="Q32" s="280">
        <f t="shared" si="0"/>
        <v>0.34</v>
      </c>
      <c r="R32" s="171"/>
      <c r="S32" s="258" t="s">
        <v>172</v>
      </c>
      <c r="T32" s="87">
        <v>1</v>
      </c>
    </row>
    <row r="33" spans="1:20" ht="82.15" customHeight="1">
      <c r="A33" s="145" t="s">
        <v>173</v>
      </c>
      <c r="B33" s="146" t="s">
        <v>174</v>
      </c>
      <c r="C33" s="113">
        <v>1</v>
      </c>
      <c r="D33" s="35">
        <v>1</v>
      </c>
      <c r="E33" s="12" t="s">
        <v>176</v>
      </c>
      <c r="F33" s="26" t="s">
        <v>38</v>
      </c>
      <c r="G33" s="23" t="s">
        <v>177</v>
      </c>
      <c r="H33" s="23" t="s">
        <v>40</v>
      </c>
      <c r="I33" s="12" t="s">
        <v>178</v>
      </c>
      <c r="J33" s="14">
        <v>1</v>
      </c>
      <c r="K33" s="24">
        <v>0.25</v>
      </c>
      <c r="L33" s="24">
        <v>0.5</v>
      </c>
      <c r="M33" s="24">
        <v>0.75</v>
      </c>
      <c r="N33" s="24">
        <v>1</v>
      </c>
      <c r="O33" s="14">
        <v>0.5</v>
      </c>
      <c r="P33" s="81">
        <f t="shared" si="2"/>
        <v>1</v>
      </c>
      <c r="Q33" s="280">
        <f>+P33*D33</f>
        <v>1</v>
      </c>
      <c r="R33" s="129">
        <f>+Q33</f>
        <v>1</v>
      </c>
      <c r="S33" s="259" t="s">
        <v>179</v>
      </c>
      <c r="T33" s="87">
        <v>1</v>
      </c>
    </row>
    <row r="34" spans="1:20" ht="82.15" customHeight="1">
      <c r="A34" s="18" t="s">
        <v>173</v>
      </c>
      <c r="B34" s="53" t="s">
        <v>180</v>
      </c>
      <c r="C34" s="199">
        <v>1</v>
      </c>
      <c r="D34" s="35">
        <v>0.5</v>
      </c>
      <c r="E34" s="12" t="s">
        <v>182</v>
      </c>
      <c r="F34" s="26" t="s">
        <v>38</v>
      </c>
      <c r="G34" s="23" t="s">
        <v>183</v>
      </c>
      <c r="H34" s="23" t="s">
        <v>40</v>
      </c>
      <c r="I34" s="12" t="s">
        <v>178</v>
      </c>
      <c r="J34" s="14">
        <v>1</v>
      </c>
      <c r="K34" s="24">
        <v>0.2</v>
      </c>
      <c r="L34" s="24">
        <v>0.6</v>
      </c>
      <c r="M34" s="24">
        <v>1</v>
      </c>
      <c r="N34" s="24"/>
      <c r="O34" s="138">
        <v>0.6</v>
      </c>
      <c r="P34" s="81">
        <f t="shared" si="2"/>
        <v>1</v>
      </c>
      <c r="Q34" s="280">
        <f t="shared" si="0"/>
        <v>0.5</v>
      </c>
      <c r="R34" s="170">
        <f>+Q34+Q35</f>
        <v>0.95</v>
      </c>
      <c r="S34" s="248" t="s">
        <v>184</v>
      </c>
      <c r="T34" s="87">
        <v>1</v>
      </c>
    </row>
    <row r="35" spans="1:20" ht="82.15" customHeight="1">
      <c r="A35" s="11" t="s">
        <v>173</v>
      </c>
      <c r="B35" s="11" t="s">
        <v>180</v>
      </c>
      <c r="C35" s="203"/>
      <c r="D35" s="35">
        <v>0.5</v>
      </c>
      <c r="E35" s="12" t="s">
        <v>186</v>
      </c>
      <c r="F35" s="26" t="s">
        <v>38</v>
      </c>
      <c r="G35" s="23" t="s">
        <v>187</v>
      </c>
      <c r="H35" s="23" t="s">
        <v>40</v>
      </c>
      <c r="I35" s="12" t="s">
        <v>178</v>
      </c>
      <c r="J35" s="14">
        <v>1</v>
      </c>
      <c r="K35" s="24">
        <v>0.5</v>
      </c>
      <c r="L35" s="24">
        <v>1</v>
      </c>
      <c r="M35" s="24"/>
      <c r="N35" s="24"/>
      <c r="O35" s="138">
        <v>0.9</v>
      </c>
      <c r="P35" s="81">
        <f t="shared" si="2"/>
        <v>0.9</v>
      </c>
      <c r="Q35" s="280">
        <f t="shared" si="0"/>
        <v>0.45</v>
      </c>
      <c r="R35" s="170"/>
      <c r="S35" s="248" t="s">
        <v>188</v>
      </c>
      <c r="T35" s="87">
        <v>0.9</v>
      </c>
    </row>
    <row r="36" spans="1:20" ht="82.15" customHeight="1">
      <c r="A36" s="13" t="s">
        <v>173</v>
      </c>
      <c r="B36" s="13" t="s">
        <v>189</v>
      </c>
      <c r="C36" s="42">
        <v>1</v>
      </c>
      <c r="D36" s="35">
        <v>1</v>
      </c>
      <c r="E36" s="26" t="s">
        <v>191</v>
      </c>
      <c r="F36" s="26" t="s">
        <v>38</v>
      </c>
      <c r="G36" s="26" t="s">
        <v>192</v>
      </c>
      <c r="H36" s="23" t="s">
        <v>40</v>
      </c>
      <c r="I36" s="12" t="s">
        <v>178</v>
      </c>
      <c r="J36" s="14">
        <v>1</v>
      </c>
      <c r="K36" s="27">
        <v>0.2</v>
      </c>
      <c r="L36" s="27">
        <v>0.6</v>
      </c>
      <c r="M36" s="27">
        <v>1</v>
      </c>
      <c r="N36" s="14"/>
      <c r="O36" s="14">
        <v>0.55000000000000004</v>
      </c>
      <c r="P36" s="81">
        <f t="shared" si="2"/>
        <v>0.91666666666666674</v>
      </c>
      <c r="Q36" s="280">
        <f t="shared" si="0"/>
        <v>0.92</v>
      </c>
      <c r="R36" s="130">
        <f>+Q36</f>
        <v>0.92</v>
      </c>
      <c r="S36" s="248" t="s">
        <v>193</v>
      </c>
      <c r="T36" s="87">
        <v>0.92</v>
      </c>
    </row>
    <row r="37" spans="1:20" ht="82.15" customHeight="1">
      <c r="A37" s="11" t="s">
        <v>173</v>
      </c>
      <c r="B37" s="11" t="s">
        <v>194</v>
      </c>
      <c r="C37" s="42">
        <v>1</v>
      </c>
      <c r="D37" s="35">
        <v>1</v>
      </c>
      <c r="E37" s="12" t="s">
        <v>196</v>
      </c>
      <c r="F37" s="26" t="s">
        <v>38</v>
      </c>
      <c r="G37" s="23" t="s">
        <v>197</v>
      </c>
      <c r="H37" s="23" t="s">
        <v>40</v>
      </c>
      <c r="I37" s="12" t="s">
        <v>178</v>
      </c>
      <c r="J37" s="14">
        <v>1</v>
      </c>
      <c r="K37" s="24">
        <v>0.25</v>
      </c>
      <c r="L37" s="24">
        <v>0.5</v>
      </c>
      <c r="M37" s="24">
        <v>0.75</v>
      </c>
      <c r="N37" s="24">
        <v>1</v>
      </c>
      <c r="O37" s="14">
        <v>0.5</v>
      </c>
      <c r="P37" s="81">
        <f t="shared" si="2"/>
        <v>1</v>
      </c>
      <c r="Q37" s="280">
        <f t="shared" si="0"/>
        <v>1</v>
      </c>
      <c r="R37" s="129">
        <v>1</v>
      </c>
      <c r="S37" s="248" t="s">
        <v>198</v>
      </c>
      <c r="T37" s="87">
        <v>1</v>
      </c>
    </row>
    <row r="38" spans="1:20" ht="82.15" customHeight="1">
      <c r="A38" s="13" t="s">
        <v>173</v>
      </c>
      <c r="B38" s="13" t="s">
        <v>199</v>
      </c>
      <c r="C38" s="42">
        <v>1</v>
      </c>
      <c r="D38" s="35">
        <v>1</v>
      </c>
      <c r="E38" s="29" t="s">
        <v>201</v>
      </c>
      <c r="F38" s="26" t="s">
        <v>38</v>
      </c>
      <c r="G38" s="29" t="s">
        <v>202</v>
      </c>
      <c r="H38" s="23" t="s">
        <v>40</v>
      </c>
      <c r="I38" s="12" t="s">
        <v>178</v>
      </c>
      <c r="J38" s="14">
        <v>1</v>
      </c>
      <c r="K38" s="14"/>
      <c r="L38" s="64">
        <v>0.2</v>
      </c>
      <c r="M38" s="64">
        <v>0.6</v>
      </c>
      <c r="N38" s="64">
        <v>1</v>
      </c>
      <c r="O38" s="14">
        <v>0.2</v>
      </c>
      <c r="P38" s="81">
        <f t="shared" si="2"/>
        <v>1</v>
      </c>
      <c r="Q38" s="280">
        <f t="shared" si="0"/>
        <v>1</v>
      </c>
      <c r="R38" s="129">
        <f>+Q38</f>
        <v>1</v>
      </c>
      <c r="S38" s="260" t="s">
        <v>203</v>
      </c>
      <c r="T38" s="86">
        <v>1</v>
      </c>
    </row>
    <row r="39" spans="1:20" ht="82.15" customHeight="1">
      <c r="A39" s="11" t="s">
        <v>204</v>
      </c>
      <c r="B39" s="11" t="s">
        <v>205</v>
      </c>
      <c r="C39" s="67">
        <v>1</v>
      </c>
      <c r="D39" s="35">
        <v>1</v>
      </c>
      <c r="E39" s="12" t="s">
        <v>207</v>
      </c>
      <c r="F39" s="26" t="s">
        <v>90</v>
      </c>
      <c r="G39" s="23" t="s">
        <v>208</v>
      </c>
      <c r="H39" s="23" t="s">
        <v>40</v>
      </c>
      <c r="I39" s="12" t="s">
        <v>109</v>
      </c>
      <c r="J39" s="14">
        <v>1</v>
      </c>
      <c r="K39" s="68">
        <v>0.1</v>
      </c>
      <c r="L39" s="68">
        <v>0.5</v>
      </c>
      <c r="M39" s="68">
        <v>0.75</v>
      </c>
      <c r="N39" s="68">
        <v>1</v>
      </c>
      <c r="O39" s="14">
        <v>0</v>
      </c>
      <c r="P39" s="81">
        <f t="shared" si="2"/>
        <v>0</v>
      </c>
      <c r="Q39" s="280">
        <f t="shared" si="0"/>
        <v>0</v>
      </c>
      <c r="R39" s="261">
        <v>0</v>
      </c>
      <c r="S39" s="262" t="s">
        <v>209</v>
      </c>
      <c r="T39" s="87">
        <v>0</v>
      </c>
    </row>
    <row r="40" spans="1:20" ht="82.15" customHeight="1">
      <c r="A40" s="11" t="s">
        <v>204</v>
      </c>
      <c r="B40" s="11" t="s">
        <v>210</v>
      </c>
      <c r="C40" s="199">
        <v>1</v>
      </c>
      <c r="D40" s="35">
        <v>0.13</v>
      </c>
      <c r="E40" s="12" t="s">
        <v>212</v>
      </c>
      <c r="F40" s="26" t="s">
        <v>38</v>
      </c>
      <c r="G40" s="23" t="s">
        <v>213</v>
      </c>
      <c r="H40" s="23" t="s">
        <v>40</v>
      </c>
      <c r="I40" s="12" t="s">
        <v>109</v>
      </c>
      <c r="J40" s="24">
        <v>1</v>
      </c>
      <c r="K40" s="24">
        <v>1</v>
      </c>
      <c r="L40" s="24">
        <v>1</v>
      </c>
      <c r="M40" s="24">
        <v>1</v>
      </c>
      <c r="N40" s="24">
        <v>1</v>
      </c>
      <c r="O40" s="138">
        <v>1</v>
      </c>
      <c r="P40" s="81">
        <f t="shared" si="2"/>
        <v>1</v>
      </c>
      <c r="Q40" s="280">
        <f t="shared" si="0"/>
        <v>0.13</v>
      </c>
      <c r="R40" s="170">
        <f>SUM(Q40:Q47)</f>
        <v>0.93856200000000001</v>
      </c>
      <c r="S40" s="263" t="s">
        <v>214</v>
      </c>
      <c r="T40" s="87">
        <v>1</v>
      </c>
    </row>
    <row r="41" spans="1:20" ht="82.15" customHeight="1">
      <c r="A41" s="11" t="s">
        <v>204</v>
      </c>
      <c r="B41" s="11" t="s">
        <v>210</v>
      </c>
      <c r="C41" s="202"/>
      <c r="D41" s="35">
        <v>0.12</v>
      </c>
      <c r="E41" s="12" t="s">
        <v>216</v>
      </c>
      <c r="F41" s="26" t="s">
        <v>90</v>
      </c>
      <c r="G41" s="23" t="s">
        <v>217</v>
      </c>
      <c r="H41" s="23" t="s">
        <v>40</v>
      </c>
      <c r="I41" s="12" t="s">
        <v>109</v>
      </c>
      <c r="J41" s="23">
        <v>12</v>
      </c>
      <c r="K41" s="23">
        <v>3</v>
      </c>
      <c r="L41" s="23">
        <v>6</v>
      </c>
      <c r="M41" s="23">
        <v>9</v>
      </c>
      <c r="N41" s="23">
        <v>12</v>
      </c>
      <c r="O41" s="137">
        <v>6</v>
      </c>
      <c r="P41" s="81">
        <f t="shared" si="2"/>
        <v>1</v>
      </c>
      <c r="Q41" s="280">
        <f t="shared" si="0"/>
        <v>0.12</v>
      </c>
      <c r="R41" s="170"/>
      <c r="S41" s="263" t="s">
        <v>218</v>
      </c>
      <c r="T41" s="87">
        <v>1</v>
      </c>
    </row>
    <row r="42" spans="1:20" ht="82.15" customHeight="1">
      <c r="A42" s="11" t="s">
        <v>204</v>
      </c>
      <c r="B42" s="11" t="s">
        <v>210</v>
      </c>
      <c r="C42" s="202"/>
      <c r="D42" s="35">
        <v>0.12</v>
      </c>
      <c r="E42" s="12" t="s">
        <v>220</v>
      </c>
      <c r="F42" s="26" t="s">
        <v>90</v>
      </c>
      <c r="G42" s="23" t="s">
        <v>221</v>
      </c>
      <c r="H42" s="23" t="s">
        <v>40</v>
      </c>
      <c r="I42" s="12" t="s">
        <v>109</v>
      </c>
      <c r="J42" s="23">
        <v>2</v>
      </c>
      <c r="K42" s="69">
        <v>0</v>
      </c>
      <c r="L42" s="69">
        <v>1</v>
      </c>
      <c r="M42" s="69">
        <v>0</v>
      </c>
      <c r="N42" s="69">
        <v>2</v>
      </c>
      <c r="O42" s="137">
        <v>1</v>
      </c>
      <c r="P42" s="81">
        <f t="shared" si="2"/>
        <v>1</v>
      </c>
      <c r="Q42" s="280">
        <f t="shared" si="0"/>
        <v>0.12</v>
      </c>
      <c r="R42" s="170"/>
      <c r="S42" s="248" t="s">
        <v>222</v>
      </c>
      <c r="T42" s="86">
        <v>1</v>
      </c>
    </row>
    <row r="43" spans="1:20" ht="82.15" customHeight="1">
      <c r="A43" s="11" t="s">
        <v>204</v>
      </c>
      <c r="B43" s="11" t="s">
        <v>210</v>
      </c>
      <c r="C43" s="202"/>
      <c r="D43" s="35">
        <v>0.12</v>
      </c>
      <c r="E43" s="12" t="s">
        <v>224</v>
      </c>
      <c r="F43" s="26" t="s">
        <v>90</v>
      </c>
      <c r="G43" s="23" t="s">
        <v>217</v>
      </c>
      <c r="H43" s="23" t="s">
        <v>40</v>
      </c>
      <c r="I43" s="12" t="s">
        <v>109</v>
      </c>
      <c r="J43" s="23">
        <v>12</v>
      </c>
      <c r="K43" s="69">
        <v>3</v>
      </c>
      <c r="L43" s="69">
        <v>6</v>
      </c>
      <c r="M43" s="69">
        <v>9</v>
      </c>
      <c r="N43" s="69">
        <v>12</v>
      </c>
      <c r="O43" s="137">
        <v>6</v>
      </c>
      <c r="P43" s="81">
        <f t="shared" si="2"/>
        <v>1</v>
      </c>
      <c r="Q43" s="280">
        <f t="shared" si="0"/>
        <v>0.12</v>
      </c>
      <c r="R43" s="170"/>
      <c r="S43" s="248" t="s">
        <v>225</v>
      </c>
      <c r="T43" s="87">
        <v>1</v>
      </c>
    </row>
    <row r="44" spans="1:20" ht="82.15" customHeight="1">
      <c r="A44" s="11" t="s">
        <v>204</v>
      </c>
      <c r="B44" s="11" t="s">
        <v>210</v>
      </c>
      <c r="C44" s="202"/>
      <c r="D44" s="35">
        <v>0.12</v>
      </c>
      <c r="E44" s="12" t="s">
        <v>227</v>
      </c>
      <c r="F44" s="26" t="s">
        <v>90</v>
      </c>
      <c r="G44" s="23" t="s">
        <v>228</v>
      </c>
      <c r="H44" s="23" t="s">
        <v>40</v>
      </c>
      <c r="I44" s="12" t="s">
        <v>109</v>
      </c>
      <c r="J44" s="23">
        <v>12</v>
      </c>
      <c r="K44" s="69">
        <v>3</v>
      </c>
      <c r="L44" s="69">
        <v>6</v>
      </c>
      <c r="M44" s="69">
        <v>9</v>
      </c>
      <c r="N44" s="69">
        <v>12</v>
      </c>
      <c r="O44" s="137">
        <v>6</v>
      </c>
      <c r="P44" s="81">
        <f t="shared" si="2"/>
        <v>1</v>
      </c>
      <c r="Q44" s="280">
        <f t="shared" si="0"/>
        <v>0.12</v>
      </c>
      <c r="R44" s="170"/>
      <c r="S44" s="248" t="s">
        <v>229</v>
      </c>
      <c r="T44" s="87">
        <v>1</v>
      </c>
    </row>
    <row r="45" spans="1:20" ht="82.15" customHeight="1">
      <c r="A45" s="11" t="s">
        <v>204</v>
      </c>
      <c r="B45" s="11" t="s">
        <v>210</v>
      </c>
      <c r="C45" s="202"/>
      <c r="D45" s="35">
        <v>0.13</v>
      </c>
      <c r="E45" s="12" t="s">
        <v>231</v>
      </c>
      <c r="F45" s="26" t="s">
        <v>90</v>
      </c>
      <c r="G45" s="23" t="s">
        <v>228</v>
      </c>
      <c r="H45" s="23" t="s">
        <v>40</v>
      </c>
      <c r="I45" s="12" t="s">
        <v>109</v>
      </c>
      <c r="J45" s="23">
        <v>12</v>
      </c>
      <c r="K45" s="23">
        <v>3</v>
      </c>
      <c r="L45" s="23">
        <v>6</v>
      </c>
      <c r="M45" s="23">
        <v>9</v>
      </c>
      <c r="N45" s="23">
        <v>12</v>
      </c>
      <c r="O45" s="137">
        <v>6</v>
      </c>
      <c r="P45" s="81">
        <f t="shared" si="2"/>
        <v>1</v>
      </c>
      <c r="Q45" s="280">
        <f t="shared" si="0"/>
        <v>0.13</v>
      </c>
      <c r="R45" s="170"/>
      <c r="S45" s="248" t="s">
        <v>232</v>
      </c>
      <c r="T45" s="87">
        <v>1</v>
      </c>
    </row>
    <row r="46" spans="1:20" ht="82.15" customHeight="1">
      <c r="A46" s="11" t="s">
        <v>204</v>
      </c>
      <c r="B46" s="11" t="s">
        <v>210</v>
      </c>
      <c r="C46" s="202"/>
      <c r="D46" s="35">
        <v>0.13</v>
      </c>
      <c r="E46" s="12" t="s">
        <v>234</v>
      </c>
      <c r="F46" s="26" t="s">
        <v>90</v>
      </c>
      <c r="G46" s="23" t="s">
        <v>235</v>
      </c>
      <c r="H46" s="23" t="s">
        <v>40</v>
      </c>
      <c r="I46" s="12" t="s">
        <v>109</v>
      </c>
      <c r="J46" s="23">
        <v>2</v>
      </c>
      <c r="K46" s="23">
        <v>0</v>
      </c>
      <c r="L46" s="23">
        <v>1</v>
      </c>
      <c r="M46" s="23">
        <v>0</v>
      </c>
      <c r="N46" s="23">
        <v>2</v>
      </c>
      <c r="O46" s="137">
        <v>1</v>
      </c>
      <c r="P46" s="81">
        <f t="shared" si="2"/>
        <v>1</v>
      </c>
      <c r="Q46" s="280">
        <f t="shared" si="0"/>
        <v>0.13</v>
      </c>
      <c r="R46" s="170"/>
      <c r="S46" s="248" t="s">
        <v>236</v>
      </c>
      <c r="T46" s="86">
        <v>1</v>
      </c>
    </row>
    <row r="47" spans="1:20" ht="82.15" customHeight="1">
      <c r="A47" s="11" t="s">
        <v>204</v>
      </c>
      <c r="B47" s="11" t="s">
        <v>210</v>
      </c>
      <c r="C47" s="203"/>
      <c r="D47" s="35">
        <v>0.13</v>
      </c>
      <c r="E47" s="12" t="s">
        <v>238</v>
      </c>
      <c r="F47" s="26" t="s">
        <v>90</v>
      </c>
      <c r="G47" s="23" t="s">
        <v>239</v>
      </c>
      <c r="H47" s="23" t="s">
        <v>40</v>
      </c>
      <c r="I47" s="12" t="s">
        <v>109</v>
      </c>
      <c r="J47" s="27" t="s">
        <v>240</v>
      </c>
      <c r="K47" s="57">
        <v>0.5</v>
      </c>
      <c r="L47" s="57">
        <v>0.5</v>
      </c>
      <c r="M47" s="57">
        <v>0.5</v>
      </c>
      <c r="N47" s="57">
        <v>0.5</v>
      </c>
      <c r="O47" s="151">
        <v>0.5</v>
      </c>
      <c r="P47" s="81">
        <f t="shared" si="2"/>
        <v>1</v>
      </c>
      <c r="Q47" s="280">
        <f t="shared" si="0"/>
        <v>6.8561999999999998E-2</v>
      </c>
      <c r="R47" s="170"/>
      <c r="S47" s="264" t="s">
        <v>241</v>
      </c>
      <c r="T47" s="87">
        <v>0.52739999999999998</v>
      </c>
    </row>
    <row r="48" spans="1:20" ht="82.15" customHeight="1">
      <c r="A48" s="11" t="s">
        <v>204</v>
      </c>
      <c r="B48" s="11" t="s">
        <v>242</v>
      </c>
      <c r="C48" s="199">
        <v>1</v>
      </c>
      <c r="D48" s="35">
        <v>0.5</v>
      </c>
      <c r="E48" s="12" t="s">
        <v>244</v>
      </c>
      <c r="F48" s="26" t="s">
        <v>90</v>
      </c>
      <c r="G48" s="23" t="s">
        <v>136</v>
      </c>
      <c r="H48" s="23" t="s">
        <v>40</v>
      </c>
      <c r="I48" s="12" t="s">
        <v>109</v>
      </c>
      <c r="J48" s="23">
        <v>2</v>
      </c>
      <c r="K48" s="23">
        <v>1</v>
      </c>
      <c r="L48" s="23">
        <v>2</v>
      </c>
      <c r="M48" s="23"/>
      <c r="N48" s="23"/>
      <c r="O48" s="137">
        <v>2</v>
      </c>
      <c r="P48" s="81">
        <f t="shared" si="2"/>
        <v>1</v>
      </c>
      <c r="Q48" s="280">
        <f t="shared" si="0"/>
        <v>0.5</v>
      </c>
      <c r="R48" s="171">
        <v>1</v>
      </c>
      <c r="S48" s="263" t="s">
        <v>245</v>
      </c>
      <c r="T48" s="87">
        <v>1</v>
      </c>
    </row>
    <row r="49" spans="1:23" ht="82.15" customHeight="1">
      <c r="A49" s="11" t="s">
        <v>204</v>
      </c>
      <c r="B49" s="11" t="s">
        <v>242</v>
      </c>
      <c r="C49" s="203"/>
      <c r="D49" s="35">
        <v>0.5</v>
      </c>
      <c r="E49" s="26" t="s">
        <v>247</v>
      </c>
      <c r="F49" s="26" t="s">
        <v>90</v>
      </c>
      <c r="G49" s="23" t="s">
        <v>248</v>
      </c>
      <c r="H49" s="23" t="s">
        <v>40</v>
      </c>
      <c r="I49" s="12" t="s">
        <v>109</v>
      </c>
      <c r="J49" s="23">
        <v>2</v>
      </c>
      <c r="K49" s="23"/>
      <c r="L49" s="23">
        <v>1</v>
      </c>
      <c r="M49" s="23"/>
      <c r="N49" s="23">
        <v>2</v>
      </c>
      <c r="O49" s="137">
        <v>1</v>
      </c>
      <c r="P49" s="81">
        <f t="shared" si="2"/>
        <v>1</v>
      </c>
      <c r="Q49" s="280">
        <f t="shared" si="0"/>
        <v>0.5</v>
      </c>
      <c r="R49" s="171"/>
      <c r="S49" s="248" t="s">
        <v>249</v>
      </c>
      <c r="T49" s="86">
        <v>1</v>
      </c>
    </row>
    <row r="50" spans="1:23" ht="82.15" customHeight="1">
      <c r="A50" s="11" t="s">
        <v>204</v>
      </c>
      <c r="B50" s="11" t="s">
        <v>250</v>
      </c>
      <c r="C50" s="42">
        <v>1</v>
      </c>
      <c r="D50" s="35">
        <v>1</v>
      </c>
      <c r="E50" s="12" t="s">
        <v>252</v>
      </c>
      <c r="F50" s="26" t="s">
        <v>38</v>
      </c>
      <c r="G50" s="12" t="s">
        <v>253</v>
      </c>
      <c r="H50" s="23" t="s">
        <v>40</v>
      </c>
      <c r="I50" s="12" t="s">
        <v>254</v>
      </c>
      <c r="J50" s="23">
        <v>1</v>
      </c>
      <c r="K50" s="23"/>
      <c r="L50" s="23">
        <v>1</v>
      </c>
      <c r="M50" s="23"/>
      <c r="N50" s="23"/>
      <c r="O50" s="137">
        <v>1</v>
      </c>
      <c r="P50" s="81">
        <f t="shared" si="2"/>
        <v>1</v>
      </c>
      <c r="Q50" s="280">
        <f t="shared" si="0"/>
        <v>1</v>
      </c>
      <c r="R50" s="129">
        <f>+Q50</f>
        <v>1</v>
      </c>
      <c r="S50" s="265" t="s">
        <v>255</v>
      </c>
      <c r="T50" s="86">
        <v>1</v>
      </c>
    </row>
    <row r="51" spans="1:23" ht="82.15" customHeight="1">
      <c r="A51" s="50" t="s">
        <v>256</v>
      </c>
      <c r="B51" s="51" t="s">
        <v>257</v>
      </c>
      <c r="C51" s="42" t="s">
        <v>258</v>
      </c>
      <c r="D51" s="35" t="s">
        <v>260</v>
      </c>
      <c r="E51" s="35" t="s">
        <v>260</v>
      </c>
      <c r="F51" s="35" t="s">
        <v>260</v>
      </c>
      <c r="G51" s="35" t="s">
        <v>260</v>
      </c>
      <c r="H51" s="35" t="s">
        <v>260</v>
      </c>
      <c r="I51" s="35" t="s">
        <v>260</v>
      </c>
      <c r="J51" s="35" t="s">
        <v>260</v>
      </c>
      <c r="K51" s="35" t="s">
        <v>260</v>
      </c>
      <c r="L51" s="35" t="s">
        <v>260</v>
      </c>
      <c r="M51" s="35" t="s">
        <v>260</v>
      </c>
      <c r="N51" s="35" t="s">
        <v>260</v>
      </c>
      <c r="O51" s="35" t="s">
        <v>260</v>
      </c>
      <c r="P51" s="81" t="e">
        <f t="shared" si="2"/>
        <v>#VALUE!</v>
      </c>
      <c r="Q51" s="280" t="e">
        <f t="shared" si="0"/>
        <v>#VALUE!</v>
      </c>
      <c r="R51" s="112" t="s">
        <v>261</v>
      </c>
      <c r="S51" s="112" t="s">
        <v>262</v>
      </c>
      <c r="T51" s="86" t="s">
        <v>263</v>
      </c>
    </row>
    <row r="52" spans="1:23" ht="82.15" customHeight="1">
      <c r="A52" s="18" t="s">
        <v>256</v>
      </c>
      <c r="B52" s="18" t="s">
        <v>264</v>
      </c>
      <c r="C52" s="199">
        <v>1</v>
      </c>
      <c r="D52" s="35"/>
      <c r="E52" s="12" t="s">
        <v>266</v>
      </c>
      <c r="F52" s="26" t="s">
        <v>38</v>
      </c>
      <c r="G52" s="23" t="s">
        <v>267</v>
      </c>
      <c r="H52" s="23" t="s">
        <v>40</v>
      </c>
      <c r="I52" s="26" t="s">
        <v>268</v>
      </c>
      <c r="J52" s="23">
        <v>2</v>
      </c>
      <c r="K52" s="26">
        <v>1</v>
      </c>
      <c r="L52" s="26"/>
      <c r="M52" s="26">
        <v>2</v>
      </c>
      <c r="N52" s="26"/>
      <c r="O52" s="137"/>
      <c r="P52" s="81" t="s">
        <v>52</v>
      </c>
      <c r="Q52" s="280"/>
      <c r="R52" s="173">
        <v>0.98860000000000003</v>
      </c>
      <c r="S52" s="248" t="s">
        <v>270</v>
      </c>
      <c r="T52" s="87" t="s">
        <v>52</v>
      </c>
    </row>
    <row r="53" spans="1:23" ht="82.15" customHeight="1">
      <c r="A53" s="18" t="s">
        <v>256</v>
      </c>
      <c r="B53" s="18" t="s">
        <v>264</v>
      </c>
      <c r="C53" s="200"/>
      <c r="D53" s="35">
        <v>0.06</v>
      </c>
      <c r="E53" s="26" t="s">
        <v>272</v>
      </c>
      <c r="F53" s="31" t="s">
        <v>90</v>
      </c>
      <c r="G53" s="26" t="s">
        <v>273</v>
      </c>
      <c r="H53" s="23" t="s">
        <v>40</v>
      </c>
      <c r="I53" s="26" t="s">
        <v>268</v>
      </c>
      <c r="J53" s="26">
        <v>12</v>
      </c>
      <c r="K53" s="26">
        <v>3</v>
      </c>
      <c r="L53" s="26">
        <v>6</v>
      </c>
      <c r="M53" s="26">
        <v>9</v>
      </c>
      <c r="N53" s="26">
        <v>12</v>
      </c>
      <c r="O53" s="135">
        <v>6</v>
      </c>
      <c r="P53" s="81">
        <f t="shared" si="2"/>
        <v>1</v>
      </c>
      <c r="Q53" s="280">
        <f t="shared" si="0"/>
        <v>0.06</v>
      </c>
      <c r="R53" s="173"/>
      <c r="S53" s="262" t="s">
        <v>274</v>
      </c>
      <c r="T53" s="87">
        <v>1</v>
      </c>
      <c r="W53">
        <v>88</v>
      </c>
    </row>
    <row r="54" spans="1:23" ht="82.15" customHeight="1">
      <c r="A54" s="26" t="s">
        <v>256</v>
      </c>
      <c r="B54" s="18" t="s">
        <v>264</v>
      </c>
      <c r="C54" s="200"/>
      <c r="D54" s="35">
        <v>0.06</v>
      </c>
      <c r="E54" s="26" t="s">
        <v>276</v>
      </c>
      <c r="F54" s="31" t="s">
        <v>90</v>
      </c>
      <c r="G54" s="26" t="s">
        <v>277</v>
      </c>
      <c r="H54" s="23" t="s">
        <v>40</v>
      </c>
      <c r="I54" s="26" t="s">
        <v>268</v>
      </c>
      <c r="J54" s="26">
        <v>4</v>
      </c>
      <c r="K54" s="26">
        <v>1</v>
      </c>
      <c r="L54" s="26">
        <v>2</v>
      </c>
      <c r="M54" s="26">
        <v>3</v>
      </c>
      <c r="N54" s="26">
        <v>4</v>
      </c>
      <c r="O54" s="135">
        <v>2</v>
      </c>
      <c r="P54" s="81">
        <f t="shared" si="2"/>
        <v>1</v>
      </c>
      <c r="Q54" s="280">
        <f t="shared" si="0"/>
        <v>0.06</v>
      </c>
      <c r="R54" s="173"/>
      <c r="S54" s="262" t="s">
        <v>278</v>
      </c>
      <c r="T54" s="87">
        <v>1</v>
      </c>
      <c r="W54">
        <v>87</v>
      </c>
    </row>
    <row r="55" spans="1:23" ht="82.15" customHeight="1">
      <c r="A55" s="33" t="s">
        <v>256</v>
      </c>
      <c r="B55" s="18" t="s">
        <v>264</v>
      </c>
      <c r="C55" s="200"/>
      <c r="D55" s="35"/>
      <c r="E55" s="26" t="s">
        <v>280</v>
      </c>
      <c r="F55" s="31" t="s">
        <v>38</v>
      </c>
      <c r="G55" s="26" t="s">
        <v>281</v>
      </c>
      <c r="H55" s="23" t="s">
        <v>40</v>
      </c>
      <c r="I55" s="26" t="s">
        <v>268</v>
      </c>
      <c r="J55" s="26">
        <v>4</v>
      </c>
      <c r="K55" s="140">
        <v>0</v>
      </c>
      <c r="L55" s="135">
        <v>0</v>
      </c>
      <c r="M55" s="140">
        <v>2</v>
      </c>
      <c r="N55" s="140">
        <v>4</v>
      </c>
      <c r="O55" s="135"/>
      <c r="P55" s="81" t="s">
        <v>52</v>
      </c>
      <c r="Q55" s="282"/>
      <c r="R55" s="173"/>
      <c r="S55" s="250"/>
      <c r="T55" s="86" t="s">
        <v>52</v>
      </c>
      <c r="W55">
        <f>+W54/W53</f>
        <v>0.98863636363636365</v>
      </c>
    </row>
    <row r="56" spans="1:23" ht="82.15" customHeight="1">
      <c r="A56" s="28" t="s">
        <v>256</v>
      </c>
      <c r="B56" s="18" t="s">
        <v>264</v>
      </c>
      <c r="C56" s="200"/>
      <c r="D56" s="35">
        <v>0.06</v>
      </c>
      <c r="E56" s="26" t="s">
        <v>283</v>
      </c>
      <c r="F56" s="31" t="s">
        <v>90</v>
      </c>
      <c r="G56" s="26" t="s">
        <v>284</v>
      </c>
      <c r="H56" s="23" t="s">
        <v>40</v>
      </c>
      <c r="I56" s="26" t="s">
        <v>268</v>
      </c>
      <c r="J56" s="27">
        <v>0.96</v>
      </c>
      <c r="K56" s="147">
        <v>0.96</v>
      </c>
      <c r="L56" s="151">
        <v>0.96</v>
      </c>
      <c r="M56" s="149">
        <v>0.96</v>
      </c>
      <c r="N56" s="149">
        <v>0.96</v>
      </c>
      <c r="O56" s="151">
        <v>1</v>
      </c>
      <c r="P56" s="81">
        <f t="shared" si="2"/>
        <v>1.0416666666666667</v>
      </c>
      <c r="Q56" s="280">
        <f t="shared" si="0"/>
        <v>0.06</v>
      </c>
      <c r="R56" s="173"/>
      <c r="S56" s="266" t="s">
        <v>285</v>
      </c>
      <c r="T56" s="87">
        <v>1</v>
      </c>
    </row>
    <row r="57" spans="1:23" ht="82.15" customHeight="1">
      <c r="A57" s="28" t="s">
        <v>256</v>
      </c>
      <c r="B57" s="18" t="s">
        <v>264</v>
      </c>
      <c r="C57" s="200"/>
      <c r="D57" s="35">
        <v>0.06</v>
      </c>
      <c r="E57" s="26" t="s">
        <v>287</v>
      </c>
      <c r="F57" s="31" t="s">
        <v>90</v>
      </c>
      <c r="G57" s="26" t="s">
        <v>288</v>
      </c>
      <c r="H57" s="23" t="s">
        <v>40</v>
      </c>
      <c r="I57" s="26" t="s">
        <v>268</v>
      </c>
      <c r="J57" s="27">
        <v>0.95</v>
      </c>
      <c r="K57" s="147">
        <v>0.95</v>
      </c>
      <c r="L57" s="151">
        <v>0.95</v>
      </c>
      <c r="M57" s="149">
        <v>0.95</v>
      </c>
      <c r="N57" s="149">
        <v>0.95</v>
      </c>
      <c r="O57" s="151">
        <v>0.99</v>
      </c>
      <c r="P57" s="81">
        <f t="shared" si="2"/>
        <v>1.0421052631578949</v>
      </c>
      <c r="Q57" s="280">
        <f t="shared" si="0"/>
        <v>0.06</v>
      </c>
      <c r="R57" s="173"/>
      <c r="S57" s="266" t="s">
        <v>289</v>
      </c>
      <c r="T57" s="87">
        <v>1</v>
      </c>
    </row>
    <row r="58" spans="1:23" ht="82.15" customHeight="1">
      <c r="A58" s="28" t="s">
        <v>256</v>
      </c>
      <c r="B58" s="18" t="s">
        <v>264</v>
      </c>
      <c r="C58" s="200"/>
      <c r="D58" s="35">
        <v>0.06</v>
      </c>
      <c r="E58" s="12" t="s">
        <v>291</v>
      </c>
      <c r="F58" s="82" t="s">
        <v>90</v>
      </c>
      <c r="G58" s="12" t="s">
        <v>292</v>
      </c>
      <c r="H58" s="23" t="s">
        <v>40</v>
      </c>
      <c r="I58" s="26" t="s">
        <v>268</v>
      </c>
      <c r="J58" s="14">
        <v>1</v>
      </c>
      <c r="K58" s="141">
        <v>0</v>
      </c>
      <c r="L58" s="138">
        <v>1</v>
      </c>
      <c r="M58" s="143">
        <v>1</v>
      </c>
      <c r="N58" s="143">
        <v>1</v>
      </c>
      <c r="O58" s="138">
        <v>1</v>
      </c>
      <c r="P58" s="81">
        <f t="shared" si="2"/>
        <v>1</v>
      </c>
      <c r="Q58" s="280">
        <f t="shared" si="0"/>
        <v>0.06</v>
      </c>
      <c r="R58" s="173"/>
      <c r="S58" s="267" t="s">
        <v>293</v>
      </c>
      <c r="T58" s="86">
        <v>1</v>
      </c>
    </row>
    <row r="59" spans="1:23" ht="82.15" customHeight="1">
      <c r="A59" s="18" t="s">
        <v>256</v>
      </c>
      <c r="B59" s="18" t="s">
        <v>264</v>
      </c>
      <c r="C59" s="200"/>
      <c r="D59" s="35">
        <v>0.06</v>
      </c>
      <c r="E59" s="21" t="s">
        <v>295</v>
      </c>
      <c r="F59" s="82" t="s">
        <v>90</v>
      </c>
      <c r="G59" s="12" t="s">
        <v>296</v>
      </c>
      <c r="H59" s="23" t="s">
        <v>40</v>
      </c>
      <c r="I59" s="26" t="s">
        <v>268</v>
      </c>
      <c r="J59" s="12">
        <v>9</v>
      </c>
      <c r="K59" s="140">
        <v>0</v>
      </c>
      <c r="L59" s="138">
        <v>0.24</v>
      </c>
      <c r="M59" s="143">
        <v>0.47</v>
      </c>
      <c r="N59" s="143">
        <v>1</v>
      </c>
      <c r="O59" s="138">
        <v>0.24</v>
      </c>
      <c r="P59" s="81">
        <f t="shared" si="2"/>
        <v>1</v>
      </c>
      <c r="Q59" s="280">
        <f t="shared" si="0"/>
        <v>0.06</v>
      </c>
      <c r="R59" s="173"/>
      <c r="S59" s="266" t="s">
        <v>297</v>
      </c>
      <c r="T59" s="86">
        <v>1</v>
      </c>
    </row>
    <row r="60" spans="1:23" ht="82.15" customHeight="1">
      <c r="A60" s="18" t="s">
        <v>256</v>
      </c>
      <c r="B60" s="18" t="s">
        <v>264</v>
      </c>
      <c r="C60" s="200"/>
      <c r="D60" s="35">
        <v>0.06</v>
      </c>
      <c r="E60" s="21" t="s">
        <v>295</v>
      </c>
      <c r="F60" s="82" t="s">
        <v>90</v>
      </c>
      <c r="G60" s="12" t="s">
        <v>299</v>
      </c>
      <c r="H60" s="23" t="s">
        <v>40</v>
      </c>
      <c r="I60" s="26" t="s">
        <v>268</v>
      </c>
      <c r="J60" s="12">
        <v>5</v>
      </c>
      <c r="K60" s="140">
        <v>0</v>
      </c>
      <c r="L60" s="152">
        <v>0.14000000000000001</v>
      </c>
      <c r="M60" s="150">
        <v>0.28999999999999998</v>
      </c>
      <c r="N60" s="150">
        <v>1</v>
      </c>
      <c r="O60" s="138">
        <v>0.14000000000000001</v>
      </c>
      <c r="P60" s="81">
        <f t="shared" si="2"/>
        <v>1</v>
      </c>
      <c r="Q60" s="280">
        <f t="shared" si="0"/>
        <v>0.06</v>
      </c>
      <c r="R60" s="173"/>
      <c r="S60" s="266" t="s">
        <v>300</v>
      </c>
      <c r="T60" s="86">
        <v>1</v>
      </c>
    </row>
    <row r="61" spans="1:23" ht="82.15" customHeight="1">
      <c r="A61" s="48" t="s">
        <v>256</v>
      </c>
      <c r="B61" s="48" t="s">
        <v>264</v>
      </c>
      <c r="C61" s="200"/>
      <c r="D61" s="35">
        <v>0.06</v>
      </c>
      <c r="E61" s="26" t="s">
        <v>302</v>
      </c>
      <c r="F61" s="31" t="s">
        <v>38</v>
      </c>
      <c r="G61" s="26" t="s">
        <v>303</v>
      </c>
      <c r="H61" s="23" t="s">
        <v>40</v>
      </c>
      <c r="I61" s="26" t="s">
        <v>268</v>
      </c>
      <c r="J61" s="26">
        <v>4</v>
      </c>
      <c r="K61" s="26">
        <v>1</v>
      </c>
      <c r="L61" s="26">
        <v>2</v>
      </c>
      <c r="M61" s="26">
        <v>3</v>
      </c>
      <c r="N61" s="26">
        <v>4</v>
      </c>
      <c r="O61" s="135">
        <v>2</v>
      </c>
      <c r="P61" s="81">
        <f t="shared" si="2"/>
        <v>1</v>
      </c>
      <c r="Q61" s="282">
        <f t="shared" si="0"/>
        <v>0.06</v>
      </c>
      <c r="R61" s="173"/>
      <c r="S61" s="268" t="s">
        <v>304</v>
      </c>
      <c r="T61" s="86">
        <v>1</v>
      </c>
    </row>
    <row r="62" spans="1:23" ht="82.15" customHeight="1">
      <c r="A62" s="28" t="s">
        <v>256</v>
      </c>
      <c r="B62" s="18" t="s">
        <v>264</v>
      </c>
      <c r="C62" s="200"/>
      <c r="D62" s="35">
        <v>0.05</v>
      </c>
      <c r="E62" s="26" t="s">
        <v>306</v>
      </c>
      <c r="F62" s="31" t="s">
        <v>38</v>
      </c>
      <c r="G62" s="26" t="s">
        <v>307</v>
      </c>
      <c r="H62" s="23" t="s">
        <v>40</v>
      </c>
      <c r="I62" s="26" t="s">
        <v>268</v>
      </c>
      <c r="J62" s="26">
        <v>4</v>
      </c>
      <c r="K62" s="26">
        <v>1</v>
      </c>
      <c r="L62" s="26">
        <v>2</v>
      </c>
      <c r="M62" s="26">
        <v>3</v>
      </c>
      <c r="N62" s="26">
        <v>4</v>
      </c>
      <c r="O62" s="135">
        <v>2</v>
      </c>
      <c r="P62" s="81">
        <f t="shared" si="2"/>
        <v>1</v>
      </c>
      <c r="Q62" s="280">
        <f t="shared" si="0"/>
        <v>0.05</v>
      </c>
      <c r="R62" s="173"/>
      <c r="S62" s="248" t="s">
        <v>308</v>
      </c>
      <c r="T62" s="87">
        <v>1</v>
      </c>
    </row>
    <row r="63" spans="1:23" ht="82.15" customHeight="1">
      <c r="A63" s="28" t="s">
        <v>256</v>
      </c>
      <c r="B63" s="18" t="s">
        <v>264</v>
      </c>
      <c r="C63" s="200"/>
      <c r="D63" s="35">
        <v>0.06</v>
      </c>
      <c r="E63" s="26" t="s">
        <v>310</v>
      </c>
      <c r="F63" s="31" t="s">
        <v>90</v>
      </c>
      <c r="G63" s="26" t="s">
        <v>303</v>
      </c>
      <c r="H63" s="23" t="s">
        <v>40</v>
      </c>
      <c r="I63" s="26" t="s">
        <v>268</v>
      </c>
      <c r="J63" s="26">
        <v>2</v>
      </c>
      <c r="K63" s="26">
        <v>0</v>
      </c>
      <c r="L63" s="26">
        <v>1</v>
      </c>
      <c r="M63" s="26">
        <v>0</v>
      </c>
      <c r="N63" s="26">
        <v>2</v>
      </c>
      <c r="O63" s="135">
        <v>1</v>
      </c>
      <c r="P63" s="81">
        <f t="shared" si="2"/>
        <v>1</v>
      </c>
      <c r="Q63" s="280">
        <f t="shared" si="0"/>
        <v>0.06</v>
      </c>
      <c r="R63" s="173"/>
      <c r="S63" s="248" t="s">
        <v>311</v>
      </c>
      <c r="T63" s="86">
        <v>1</v>
      </c>
      <c r="V63">
        <v>88</v>
      </c>
    </row>
    <row r="64" spans="1:23" ht="82.15" customHeight="1">
      <c r="A64" s="28" t="s">
        <v>256</v>
      </c>
      <c r="B64" s="18" t="s">
        <v>264</v>
      </c>
      <c r="C64" s="200"/>
      <c r="D64" s="35">
        <v>0.05</v>
      </c>
      <c r="E64" s="26" t="s">
        <v>313</v>
      </c>
      <c r="F64" s="31" t="s">
        <v>90</v>
      </c>
      <c r="G64" s="26" t="s">
        <v>314</v>
      </c>
      <c r="H64" s="23" t="s">
        <v>40</v>
      </c>
      <c r="I64" s="26" t="s">
        <v>268</v>
      </c>
      <c r="J64" s="27">
        <v>1</v>
      </c>
      <c r="K64" s="27">
        <v>1</v>
      </c>
      <c r="L64" s="27">
        <v>1</v>
      </c>
      <c r="M64" s="27">
        <v>1</v>
      </c>
      <c r="N64" s="27">
        <v>1</v>
      </c>
      <c r="O64" s="151">
        <v>1</v>
      </c>
      <c r="P64" s="81">
        <f t="shared" si="2"/>
        <v>1</v>
      </c>
      <c r="Q64" s="280">
        <f t="shared" si="0"/>
        <v>0.05</v>
      </c>
      <c r="R64" s="173"/>
      <c r="S64" s="248" t="s">
        <v>315</v>
      </c>
      <c r="T64" s="87">
        <v>1</v>
      </c>
    </row>
    <row r="65" spans="1:24" ht="82.15" customHeight="1">
      <c r="A65" s="28" t="s">
        <v>256</v>
      </c>
      <c r="B65" s="18" t="s">
        <v>264</v>
      </c>
      <c r="C65" s="200"/>
      <c r="D65" s="35">
        <v>0.06</v>
      </c>
      <c r="E65" s="26" t="s">
        <v>317</v>
      </c>
      <c r="F65" s="31" t="s">
        <v>90</v>
      </c>
      <c r="G65" s="26" t="s">
        <v>318</v>
      </c>
      <c r="H65" s="23" t="s">
        <v>40</v>
      </c>
      <c r="I65" s="26" t="s">
        <v>268</v>
      </c>
      <c r="J65" s="27">
        <v>1</v>
      </c>
      <c r="K65" s="27">
        <v>1</v>
      </c>
      <c r="L65" s="27">
        <v>1</v>
      </c>
      <c r="M65" s="27">
        <v>1</v>
      </c>
      <c r="N65" s="27">
        <v>1</v>
      </c>
      <c r="O65" s="151">
        <v>0.9</v>
      </c>
      <c r="P65" s="81">
        <f t="shared" si="2"/>
        <v>0.9</v>
      </c>
      <c r="Q65" s="280">
        <f t="shared" si="0"/>
        <v>5.3999999999999999E-2</v>
      </c>
      <c r="R65" s="173"/>
      <c r="S65" s="248" t="s">
        <v>319</v>
      </c>
      <c r="T65" s="86">
        <v>0.9</v>
      </c>
    </row>
    <row r="66" spans="1:24" ht="82.15" customHeight="1">
      <c r="A66" s="33" t="s">
        <v>256</v>
      </c>
      <c r="B66" s="48" t="s">
        <v>264</v>
      </c>
      <c r="C66" s="200"/>
      <c r="D66" s="35">
        <v>0.06</v>
      </c>
      <c r="E66" s="26" t="s">
        <v>321</v>
      </c>
      <c r="F66" s="31" t="s">
        <v>90</v>
      </c>
      <c r="G66" s="26" t="s">
        <v>322</v>
      </c>
      <c r="H66" s="23" t="s">
        <v>40</v>
      </c>
      <c r="I66" s="26" t="s">
        <v>268</v>
      </c>
      <c r="J66" s="27">
        <v>1</v>
      </c>
      <c r="K66" s="27">
        <v>1</v>
      </c>
      <c r="L66" s="27">
        <v>1</v>
      </c>
      <c r="M66" s="27">
        <v>1</v>
      </c>
      <c r="N66" s="27">
        <v>1</v>
      </c>
      <c r="O66" s="151">
        <v>1</v>
      </c>
      <c r="P66" s="81">
        <f t="shared" si="2"/>
        <v>1</v>
      </c>
      <c r="Q66" s="282">
        <f t="shared" si="0"/>
        <v>0.06</v>
      </c>
      <c r="R66" s="173"/>
      <c r="S66" s="268" t="s">
        <v>323</v>
      </c>
      <c r="T66" s="86">
        <v>1</v>
      </c>
    </row>
    <row r="67" spans="1:24" ht="82.15" customHeight="1">
      <c r="A67" s="13" t="s">
        <v>256</v>
      </c>
      <c r="B67" s="11" t="s">
        <v>264</v>
      </c>
      <c r="C67" s="200"/>
      <c r="D67" s="35">
        <v>0.06</v>
      </c>
      <c r="E67" s="26" t="s">
        <v>302</v>
      </c>
      <c r="F67" s="31" t="s">
        <v>90</v>
      </c>
      <c r="G67" s="26" t="s">
        <v>325</v>
      </c>
      <c r="H67" s="23" t="s">
        <v>40</v>
      </c>
      <c r="I67" s="26" t="s">
        <v>268</v>
      </c>
      <c r="J67" s="26">
        <v>4</v>
      </c>
      <c r="K67" s="26">
        <v>0</v>
      </c>
      <c r="L67" s="26">
        <v>1</v>
      </c>
      <c r="M67" s="26"/>
      <c r="N67" s="26">
        <v>2</v>
      </c>
      <c r="O67" s="135">
        <v>2</v>
      </c>
      <c r="P67" s="81">
        <f t="shared" si="2"/>
        <v>2</v>
      </c>
      <c r="Q67" s="280">
        <f t="shared" si="0"/>
        <v>0.06</v>
      </c>
      <c r="R67" s="173"/>
      <c r="S67" s="250" t="s">
        <v>326</v>
      </c>
      <c r="T67" s="86">
        <v>1</v>
      </c>
    </row>
    <row r="68" spans="1:24" ht="82.15" customHeight="1">
      <c r="A68" s="13" t="s">
        <v>256</v>
      </c>
      <c r="B68" s="11" t="s">
        <v>264</v>
      </c>
      <c r="C68" s="201"/>
      <c r="D68" s="35">
        <v>0.06</v>
      </c>
      <c r="E68" s="26" t="s">
        <v>328</v>
      </c>
      <c r="F68" s="31" t="s">
        <v>90</v>
      </c>
      <c r="G68" s="26" t="s">
        <v>307</v>
      </c>
      <c r="H68" s="23" t="s">
        <v>40</v>
      </c>
      <c r="I68" s="26" t="s">
        <v>268</v>
      </c>
      <c r="J68" s="26">
        <v>52</v>
      </c>
      <c r="K68" s="26">
        <v>12</v>
      </c>
      <c r="L68" s="26">
        <v>25</v>
      </c>
      <c r="M68" s="26">
        <v>38</v>
      </c>
      <c r="N68" s="26">
        <v>52</v>
      </c>
      <c r="O68" s="135">
        <v>25</v>
      </c>
      <c r="P68" s="81">
        <f t="shared" si="2"/>
        <v>1</v>
      </c>
      <c r="Q68" s="280">
        <f t="shared" si="0"/>
        <v>0.06</v>
      </c>
      <c r="R68" s="173"/>
      <c r="S68" s="250" t="s">
        <v>329</v>
      </c>
      <c r="T68" s="87">
        <v>1</v>
      </c>
    </row>
    <row r="69" spans="1:24" ht="82.15" customHeight="1">
      <c r="A69" s="18" t="s">
        <v>256</v>
      </c>
      <c r="B69" s="18" t="s">
        <v>330</v>
      </c>
      <c r="C69" s="199">
        <v>1</v>
      </c>
      <c r="D69" s="35">
        <v>0.08</v>
      </c>
      <c r="E69" s="26" t="s">
        <v>332</v>
      </c>
      <c r="F69" s="26" t="s">
        <v>38</v>
      </c>
      <c r="G69" s="12" t="s">
        <v>333</v>
      </c>
      <c r="H69" s="23" t="s">
        <v>40</v>
      </c>
      <c r="I69" s="12" t="s">
        <v>254</v>
      </c>
      <c r="J69" s="12">
        <v>12</v>
      </c>
      <c r="K69" s="26"/>
      <c r="L69" s="148">
        <v>0.35</v>
      </c>
      <c r="M69" s="149">
        <v>0.76</v>
      </c>
      <c r="N69" s="149">
        <v>1</v>
      </c>
      <c r="O69" s="138">
        <v>0.36</v>
      </c>
      <c r="P69" s="81">
        <f>+O69/L69</f>
        <v>1.0285714285714287</v>
      </c>
      <c r="Q69" s="280">
        <f t="shared" ref="Q69:Q97" si="3">+T69*D69</f>
        <v>0.08</v>
      </c>
      <c r="R69" s="171">
        <v>1</v>
      </c>
      <c r="S69" s="248" t="s">
        <v>334</v>
      </c>
      <c r="T69" s="87">
        <v>1</v>
      </c>
    </row>
    <row r="70" spans="1:24" ht="82.15" customHeight="1">
      <c r="A70" s="18" t="s">
        <v>256</v>
      </c>
      <c r="B70" s="18" t="s">
        <v>330</v>
      </c>
      <c r="C70" s="202"/>
      <c r="D70" s="35"/>
      <c r="E70" s="12" t="s">
        <v>336</v>
      </c>
      <c r="F70" s="26" t="s">
        <v>38</v>
      </c>
      <c r="G70" s="12" t="s">
        <v>337</v>
      </c>
      <c r="H70" s="23" t="s">
        <v>40</v>
      </c>
      <c r="I70" s="12" t="s">
        <v>254</v>
      </c>
      <c r="J70" s="12">
        <v>1</v>
      </c>
      <c r="K70" s="12">
        <v>0</v>
      </c>
      <c r="L70" s="12">
        <v>0</v>
      </c>
      <c r="M70" s="12">
        <v>0</v>
      </c>
      <c r="N70" s="12">
        <v>1</v>
      </c>
      <c r="O70" s="137"/>
      <c r="P70" s="86" t="s">
        <v>52</v>
      </c>
      <c r="Q70" s="281"/>
      <c r="R70" s="171"/>
      <c r="S70" s="250" t="s">
        <v>338</v>
      </c>
      <c r="T70" s="86" t="s">
        <v>52</v>
      </c>
    </row>
    <row r="71" spans="1:24" ht="82.15" customHeight="1">
      <c r="A71" s="18" t="s">
        <v>256</v>
      </c>
      <c r="B71" s="18" t="s">
        <v>330</v>
      </c>
      <c r="C71" s="202"/>
      <c r="D71" s="35">
        <v>7.0000000000000007E-2</v>
      </c>
      <c r="E71" s="12" t="s">
        <v>340</v>
      </c>
      <c r="F71" s="26" t="s">
        <v>90</v>
      </c>
      <c r="G71" s="12" t="s">
        <v>341</v>
      </c>
      <c r="H71" s="23" t="s">
        <v>40</v>
      </c>
      <c r="I71" s="12" t="s">
        <v>254</v>
      </c>
      <c r="J71" s="14">
        <v>1</v>
      </c>
      <c r="K71" s="14">
        <v>1</v>
      </c>
      <c r="L71" s="14">
        <v>1</v>
      </c>
      <c r="M71" s="14">
        <v>1</v>
      </c>
      <c r="N71" s="14">
        <v>1</v>
      </c>
      <c r="O71" s="138">
        <v>1</v>
      </c>
      <c r="P71" s="81">
        <f t="shared" si="2"/>
        <v>1</v>
      </c>
      <c r="Q71" s="280">
        <f t="shared" si="3"/>
        <v>7.0000000000000007E-2</v>
      </c>
      <c r="R71" s="171"/>
      <c r="S71" s="248" t="s">
        <v>338</v>
      </c>
      <c r="T71" s="87">
        <v>1</v>
      </c>
    </row>
    <row r="72" spans="1:24" ht="82.15" customHeight="1">
      <c r="A72" s="18" t="s">
        <v>256</v>
      </c>
      <c r="B72" s="18" t="s">
        <v>330</v>
      </c>
      <c r="C72" s="202"/>
      <c r="D72" s="35"/>
      <c r="E72" s="12" t="s">
        <v>343</v>
      </c>
      <c r="F72" s="26" t="s">
        <v>90</v>
      </c>
      <c r="G72" s="12" t="s">
        <v>344</v>
      </c>
      <c r="H72" s="23" t="s">
        <v>40</v>
      </c>
      <c r="I72" s="12" t="s">
        <v>254</v>
      </c>
      <c r="J72" s="12">
        <v>2</v>
      </c>
      <c r="K72" s="12">
        <v>1</v>
      </c>
      <c r="L72" s="12">
        <v>0</v>
      </c>
      <c r="M72" s="12">
        <v>2</v>
      </c>
      <c r="N72" s="12">
        <v>0</v>
      </c>
      <c r="O72" s="137"/>
      <c r="P72" s="86" t="s">
        <v>52</v>
      </c>
      <c r="Q72" s="281"/>
      <c r="R72" s="171"/>
      <c r="S72" s="262"/>
      <c r="T72" s="86" t="s">
        <v>52</v>
      </c>
    </row>
    <row r="73" spans="1:24" ht="82.15" customHeight="1">
      <c r="A73" s="18" t="s">
        <v>256</v>
      </c>
      <c r="B73" s="18" t="s">
        <v>330</v>
      </c>
      <c r="C73" s="202"/>
      <c r="D73" s="35">
        <v>7.0000000000000007E-2</v>
      </c>
      <c r="E73" s="12" t="s">
        <v>346</v>
      </c>
      <c r="F73" s="26" t="s">
        <v>38</v>
      </c>
      <c r="G73" s="12" t="s">
        <v>344</v>
      </c>
      <c r="H73" s="23" t="s">
        <v>40</v>
      </c>
      <c r="I73" s="12" t="s">
        <v>254</v>
      </c>
      <c r="J73" s="12">
        <v>4</v>
      </c>
      <c r="K73" s="12">
        <v>1</v>
      </c>
      <c r="L73" s="12">
        <v>2</v>
      </c>
      <c r="M73" s="12">
        <v>3</v>
      </c>
      <c r="N73" s="12">
        <v>4</v>
      </c>
      <c r="O73" s="137">
        <v>2</v>
      </c>
      <c r="P73" s="81">
        <f t="shared" si="2"/>
        <v>1</v>
      </c>
      <c r="Q73" s="280">
        <f t="shared" si="3"/>
        <v>7.0000000000000007E-2</v>
      </c>
      <c r="R73" s="171"/>
      <c r="S73" s="263" t="s">
        <v>347</v>
      </c>
      <c r="T73" s="87">
        <v>1</v>
      </c>
    </row>
    <row r="74" spans="1:24" ht="82.15" customHeight="1">
      <c r="A74" s="18" t="s">
        <v>256</v>
      </c>
      <c r="B74" s="18" t="s">
        <v>330</v>
      </c>
      <c r="C74" s="202"/>
      <c r="D74" s="35">
        <v>7.0000000000000007E-2</v>
      </c>
      <c r="E74" s="12" t="s">
        <v>349</v>
      </c>
      <c r="F74" s="26" t="s">
        <v>90</v>
      </c>
      <c r="G74" s="12" t="s">
        <v>350</v>
      </c>
      <c r="H74" s="23" t="s">
        <v>40</v>
      </c>
      <c r="I74" s="12" t="s">
        <v>254</v>
      </c>
      <c r="J74" s="12">
        <v>67</v>
      </c>
      <c r="K74" s="12">
        <v>10</v>
      </c>
      <c r="L74" s="12">
        <v>20</v>
      </c>
      <c r="M74" s="12">
        <v>67</v>
      </c>
      <c r="N74" s="12">
        <v>0</v>
      </c>
      <c r="O74" s="137">
        <v>23</v>
      </c>
      <c r="P74" s="81">
        <f t="shared" si="2"/>
        <v>1.1499999999999999</v>
      </c>
      <c r="Q74" s="280">
        <f t="shared" si="3"/>
        <v>7.0000000000000007E-2</v>
      </c>
      <c r="R74" s="171"/>
      <c r="S74" s="248" t="s">
        <v>351</v>
      </c>
      <c r="T74" s="87">
        <v>1</v>
      </c>
    </row>
    <row r="75" spans="1:24" ht="82.15" customHeight="1">
      <c r="A75" s="18" t="s">
        <v>256</v>
      </c>
      <c r="B75" s="18" t="s">
        <v>330</v>
      </c>
      <c r="C75" s="202"/>
      <c r="D75" s="35">
        <v>7.0000000000000007E-2</v>
      </c>
      <c r="E75" s="26" t="s">
        <v>353</v>
      </c>
      <c r="F75" s="26" t="s">
        <v>90</v>
      </c>
      <c r="G75" s="26" t="s">
        <v>354</v>
      </c>
      <c r="H75" s="23" t="s">
        <v>40</v>
      </c>
      <c r="I75" s="12" t="s">
        <v>254</v>
      </c>
      <c r="J75" s="26" t="s">
        <v>149</v>
      </c>
      <c r="K75" s="27">
        <v>0.1</v>
      </c>
      <c r="L75" s="27">
        <v>0.4</v>
      </c>
      <c r="M75" s="27">
        <v>0.7</v>
      </c>
      <c r="N75" s="27">
        <v>1</v>
      </c>
      <c r="O75" s="151">
        <v>0.38</v>
      </c>
      <c r="P75" s="81">
        <f t="shared" si="2"/>
        <v>0.95</v>
      </c>
      <c r="Q75" s="280">
        <f t="shared" si="3"/>
        <v>7.0000000000000007E-2</v>
      </c>
      <c r="R75" s="171"/>
      <c r="S75" s="269" t="s">
        <v>355</v>
      </c>
      <c r="T75" s="87">
        <v>1</v>
      </c>
    </row>
    <row r="76" spans="1:24" ht="82.15" customHeight="1">
      <c r="A76" s="18" t="s">
        <v>256</v>
      </c>
      <c r="B76" s="18" t="s">
        <v>330</v>
      </c>
      <c r="C76" s="202"/>
      <c r="D76" s="35">
        <v>0.08</v>
      </c>
      <c r="E76" s="12" t="s">
        <v>357</v>
      </c>
      <c r="F76" s="26" t="s">
        <v>38</v>
      </c>
      <c r="G76" s="12" t="s">
        <v>358</v>
      </c>
      <c r="H76" s="23" t="s">
        <v>40</v>
      </c>
      <c r="I76" s="12" t="s">
        <v>254</v>
      </c>
      <c r="J76" s="14">
        <v>0.74</v>
      </c>
      <c r="K76" s="14">
        <v>0.1</v>
      </c>
      <c r="L76" s="14">
        <v>0.2</v>
      </c>
      <c r="M76" s="14">
        <v>0.4</v>
      </c>
      <c r="N76" s="14">
        <v>0.74</v>
      </c>
      <c r="O76" s="138">
        <v>0.2</v>
      </c>
      <c r="P76" s="81">
        <f t="shared" si="2"/>
        <v>1</v>
      </c>
      <c r="Q76" s="280">
        <f t="shared" si="3"/>
        <v>0.08</v>
      </c>
      <c r="R76" s="171"/>
      <c r="S76" s="262" t="s">
        <v>359</v>
      </c>
      <c r="T76" s="87">
        <v>1</v>
      </c>
    </row>
    <row r="77" spans="1:24" ht="82.15" customHeight="1">
      <c r="A77" s="18" t="s">
        <v>256</v>
      </c>
      <c r="B77" s="18" t="s">
        <v>330</v>
      </c>
      <c r="C77" s="202"/>
      <c r="D77" s="35">
        <v>7.0000000000000007E-2</v>
      </c>
      <c r="E77" s="12" t="s">
        <v>361</v>
      </c>
      <c r="F77" s="26" t="s">
        <v>90</v>
      </c>
      <c r="G77" s="12" t="s">
        <v>273</v>
      </c>
      <c r="H77" s="23" t="s">
        <v>40</v>
      </c>
      <c r="I77" s="12" t="s">
        <v>254</v>
      </c>
      <c r="J77" s="12">
        <v>4</v>
      </c>
      <c r="K77" s="12">
        <v>1</v>
      </c>
      <c r="L77" s="12">
        <v>2</v>
      </c>
      <c r="M77" s="12">
        <v>3</v>
      </c>
      <c r="N77" s="12">
        <v>4</v>
      </c>
      <c r="O77" s="137">
        <v>2</v>
      </c>
      <c r="P77" s="81">
        <f t="shared" si="2"/>
        <v>1</v>
      </c>
      <c r="Q77" s="280">
        <f t="shared" si="3"/>
        <v>7.0000000000000007E-2</v>
      </c>
      <c r="R77" s="171"/>
      <c r="S77" s="248" t="s">
        <v>362</v>
      </c>
      <c r="T77" s="87">
        <v>1</v>
      </c>
    </row>
    <row r="78" spans="1:24" ht="82.15" customHeight="1">
      <c r="A78" s="18" t="s">
        <v>256</v>
      </c>
      <c r="B78" s="18" t="s">
        <v>330</v>
      </c>
      <c r="C78" s="202"/>
      <c r="D78" s="35">
        <v>7.0000000000000007E-2</v>
      </c>
      <c r="E78" s="12" t="s">
        <v>364</v>
      </c>
      <c r="F78" s="31" t="s">
        <v>38</v>
      </c>
      <c r="G78" s="12" t="s">
        <v>365</v>
      </c>
      <c r="H78" s="23" t="s">
        <v>40</v>
      </c>
      <c r="I78" s="12" t="s">
        <v>254</v>
      </c>
      <c r="J78" s="14">
        <v>1</v>
      </c>
      <c r="K78" s="14">
        <v>0.25</v>
      </c>
      <c r="L78" s="14">
        <v>0.5</v>
      </c>
      <c r="M78" s="14">
        <v>0.75</v>
      </c>
      <c r="N78" s="14">
        <v>1</v>
      </c>
      <c r="O78" s="138">
        <v>0.5</v>
      </c>
      <c r="P78" s="81">
        <f t="shared" si="2"/>
        <v>1</v>
      </c>
      <c r="Q78" s="280">
        <f t="shared" si="3"/>
        <v>7.0000000000000007E-2</v>
      </c>
      <c r="R78" s="171"/>
      <c r="S78" s="262" t="s">
        <v>366</v>
      </c>
      <c r="T78" s="87">
        <v>1</v>
      </c>
      <c r="X78">
        <v>86</v>
      </c>
    </row>
    <row r="79" spans="1:24" ht="82.15" customHeight="1">
      <c r="A79" s="28" t="s">
        <v>256</v>
      </c>
      <c r="B79" s="18" t="s">
        <v>330</v>
      </c>
      <c r="C79" s="202"/>
      <c r="D79" s="35">
        <v>7.0000000000000007E-2</v>
      </c>
      <c r="E79" s="26" t="s">
        <v>368</v>
      </c>
      <c r="F79" s="26" t="s">
        <v>38</v>
      </c>
      <c r="G79" s="26" t="s">
        <v>369</v>
      </c>
      <c r="H79" s="23" t="s">
        <v>40</v>
      </c>
      <c r="I79" s="26" t="s">
        <v>370</v>
      </c>
      <c r="J79" s="27">
        <v>1</v>
      </c>
      <c r="K79" s="27">
        <v>1</v>
      </c>
      <c r="L79" s="27">
        <v>1</v>
      </c>
      <c r="M79" s="27">
        <v>1</v>
      </c>
      <c r="N79" s="27">
        <v>1</v>
      </c>
      <c r="O79" s="151">
        <v>1</v>
      </c>
      <c r="P79" s="81">
        <f t="shared" si="2"/>
        <v>1</v>
      </c>
      <c r="Q79" s="280">
        <f t="shared" si="3"/>
        <v>7.0000000000000007E-2</v>
      </c>
      <c r="R79" s="171"/>
      <c r="S79" s="254" t="s">
        <v>371</v>
      </c>
      <c r="T79" s="87">
        <v>1</v>
      </c>
    </row>
    <row r="80" spans="1:24" ht="82.15" customHeight="1">
      <c r="A80" s="18" t="s">
        <v>256</v>
      </c>
      <c r="B80" s="18" t="s">
        <v>330</v>
      </c>
      <c r="C80" s="202"/>
      <c r="D80" s="35">
        <v>7.0000000000000007E-2</v>
      </c>
      <c r="E80" s="26" t="s">
        <v>373</v>
      </c>
      <c r="F80" s="31" t="s">
        <v>90</v>
      </c>
      <c r="G80" s="26" t="s">
        <v>303</v>
      </c>
      <c r="H80" s="23" t="s">
        <v>40</v>
      </c>
      <c r="I80" s="12" t="s">
        <v>374</v>
      </c>
      <c r="J80" s="23">
        <v>3</v>
      </c>
      <c r="K80" s="84">
        <v>0</v>
      </c>
      <c r="L80" s="84">
        <v>1</v>
      </c>
      <c r="M80" s="84">
        <v>2</v>
      </c>
      <c r="N80" s="84">
        <v>3</v>
      </c>
      <c r="O80" s="137">
        <v>1</v>
      </c>
      <c r="P80" s="81">
        <f t="shared" si="2"/>
        <v>1</v>
      </c>
      <c r="Q80" s="280">
        <f t="shared" si="3"/>
        <v>7.0000000000000007E-2</v>
      </c>
      <c r="R80" s="171"/>
      <c r="S80" s="255" t="s">
        <v>375</v>
      </c>
      <c r="T80" s="86">
        <v>1</v>
      </c>
    </row>
    <row r="81" spans="1:24" ht="82.15" customHeight="1">
      <c r="A81" s="18" t="s">
        <v>256</v>
      </c>
      <c r="B81" s="18" t="s">
        <v>330</v>
      </c>
      <c r="C81" s="202"/>
      <c r="D81" s="35">
        <v>7.0000000000000007E-2</v>
      </c>
      <c r="E81" s="26" t="s">
        <v>377</v>
      </c>
      <c r="F81" s="31" t="s">
        <v>90</v>
      </c>
      <c r="G81" s="26" t="s">
        <v>378</v>
      </c>
      <c r="H81" s="23" t="s">
        <v>40</v>
      </c>
      <c r="I81" s="12" t="s">
        <v>374</v>
      </c>
      <c r="J81" s="24">
        <v>1</v>
      </c>
      <c r="K81" s="24">
        <v>1</v>
      </c>
      <c r="L81" s="24">
        <v>1</v>
      </c>
      <c r="M81" s="24">
        <v>1</v>
      </c>
      <c r="N81" s="24">
        <v>1</v>
      </c>
      <c r="O81" s="138">
        <v>1</v>
      </c>
      <c r="P81" s="81">
        <f t="shared" si="2"/>
        <v>1</v>
      </c>
      <c r="Q81" s="280">
        <f t="shared" si="3"/>
        <v>7.0000000000000007E-2</v>
      </c>
      <c r="R81" s="171"/>
      <c r="S81" s="249" t="s">
        <v>379</v>
      </c>
      <c r="T81" s="87">
        <v>1</v>
      </c>
    </row>
    <row r="82" spans="1:24" ht="82.15" customHeight="1">
      <c r="A82" s="11" t="s">
        <v>256</v>
      </c>
      <c r="B82" s="11" t="s">
        <v>330</v>
      </c>
      <c r="C82" s="203"/>
      <c r="D82" s="35">
        <v>7.0000000000000007E-2</v>
      </c>
      <c r="E82" s="26" t="s">
        <v>381</v>
      </c>
      <c r="F82" s="31" t="s">
        <v>38</v>
      </c>
      <c r="G82" s="26" t="s">
        <v>382</v>
      </c>
      <c r="H82" s="23" t="s">
        <v>40</v>
      </c>
      <c r="I82" s="12" t="s">
        <v>374</v>
      </c>
      <c r="J82" s="23">
        <v>3</v>
      </c>
      <c r="K82" s="84">
        <v>0</v>
      </c>
      <c r="L82" s="84">
        <v>1</v>
      </c>
      <c r="M82" s="84">
        <v>2</v>
      </c>
      <c r="N82" s="84">
        <v>3</v>
      </c>
      <c r="O82" s="137">
        <v>1</v>
      </c>
      <c r="P82" s="81">
        <f t="shared" ref="P82:P97" si="4">+O82/L82</f>
        <v>1</v>
      </c>
      <c r="Q82" s="280">
        <f t="shared" si="3"/>
        <v>7.0000000000000007E-2</v>
      </c>
      <c r="R82" s="171"/>
      <c r="S82" s="249" t="s">
        <v>383</v>
      </c>
      <c r="T82" s="86">
        <v>1</v>
      </c>
    </row>
    <row r="83" spans="1:24" ht="82.15" customHeight="1">
      <c r="A83" s="13" t="s">
        <v>256</v>
      </c>
      <c r="B83" s="13" t="s">
        <v>384</v>
      </c>
      <c r="C83" s="196">
        <v>1</v>
      </c>
      <c r="D83" s="35">
        <v>0.12</v>
      </c>
      <c r="E83" s="26" t="s">
        <v>386</v>
      </c>
      <c r="F83" s="26" t="s">
        <v>38</v>
      </c>
      <c r="G83" s="26" t="s">
        <v>387</v>
      </c>
      <c r="H83" s="23" t="s">
        <v>40</v>
      </c>
      <c r="I83" s="26" t="s">
        <v>268</v>
      </c>
      <c r="J83" s="27">
        <v>1</v>
      </c>
      <c r="K83" s="27">
        <v>0.15</v>
      </c>
      <c r="L83" s="27">
        <v>0.5</v>
      </c>
      <c r="M83" s="27">
        <v>0.75</v>
      </c>
      <c r="N83" s="27">
        <v>1</v>
      </c>
      <c r="O83" s="27">
        <v>0.47799999999999998</v>
      </c>
      <c r="P83" s="156">
        <f t="shared" si="4"/>
        <v>0.95599999999999996</v>
      </c>
      <c r="Q83" s="280">
        <f t="shared" si="3"/>
        <v>0.11471999999999999</v>
      </c>
      <c r="R83" s="207">
        <v>0.96619999999999995</v>
      </c>
      <c r="S83" s="270" t="s">
        <v>388</v>
      </c>
      <c r="T83" s="271">
        <v>0.95599999999999996</v>
      </c>
    </row>
    <row r="84" spans="1:24" ht="82.15" customHeight="1">
      <c r="A84" s="13" t="s">
        <v>256</v>
      </c>
      <c r="B84" s="13" t="s">
        <v>384</v>
      </c>
      <c r="C84" s="204"/>
      <c r="D84" s="35">
        <v>0.11</v>
      </c>
      <c r="E84" s="26" t="s">
        <v>390</v>
      </c>
      <c r="F84" s="31" t="s">
        <v>90</v>
      </c>
      <c r="G84" s="26" t="s">
        <v>391</v>
      </c>
      <c r="H84" s="23" t="s">
        <v>40</v>
      </c>
      <c r="I84" s="26" t="s">
        <v>268</v>
      </c>
      <c r="J84" s="26">
        <v>4</v>
      </c>
      <c r="K84" s="26">
        <v>1</v>
      </c>
      <c r="L84" s="26">
        <v>2</v>
      </c>
      <c r="M84" s="26">
        <v>3</v>
      </c>
      <c r="N84" s="26">
        <v>4</v>
      </c>
      <c r="O84" s="26">
        <v>2</v>
      </c>
      <c r="P84" s="81">
        <f t="shared" si="4"/>
        <v>1</v>
      </c>
      <c r="Q84" s="280">
        <f t="shared" si="3"/>
        <v>0.11</v>
      </c>
      <c r="R84" s="207"/>
      <c r="S84" s="272" t="s">
        <v>392</v>
      </c>
      <c r="T84" s="87">
        <v>1</v>
      </c>
    </row>
    <row r="85" spans="1:24" ht="82.15" customHeight="1">
      <c r="A85" s="13" t="s">
        <v>256</v>
      </c>
      <c r="B85" s="13" t="s">
        <v>384</v>
      </c>
      <c r="C85" s="204"/>
      <c r="D85" s="35">
        <v>0.11</v>
      </c>
      <c r="E85" s="26" t="s">
        <v>394</v>
      </c>
      <c r="F85" s="31" t="s">
        <v>38</v>
      </c>
      <c r="G85" s="26" t="s">
        <v>387</v>
      </c>
      <c r="H85" s="23" t="s">
        <v>40</v>
      </c>
      <c r="I85" s="26" t="s">
        <v>268</v>
      </c>
      <c r="J85" s="27">
        <v>0.9</v>
      </c>
      <c r="K85" s="27">
        <v>0.1</v>
      </c>
      <c r="L85" s="27">
        <v>0.54</v>
      </c>
      <c r="M85" s="149">
        <v>0.88</v>
      </c>
      <c r="N85" s="149">
        <v>1</v>
      </c>
      <c r="O85" s="27">
        <v>0.44</v>
      </c>
      <c r="P85" s="156">
        <f t="shared" si="4"/>
        <v>0.81481481481481477</v>
      </c>
      <c r="Q85" s="280">
        <f t="shared" si="3"/>
        <v>9.2927999999999997E-2</v>
      </c>
      <c r="R85" s="207"/>
      <c r="S85" s="272" t="s">
        <v>395</v>
      </c>
      <c r="T85" s="87">
        <v>0.8448</v>
      </c>
    </row>
    <row r="86" spans="1:24" ht="82.15" customHeight="1">
      <c r="A86" s="26" t="s">
        <v>256</v>
      </c>
      <c r="B86" s="13" t="s">
        <v>384</v>
      </c>
      <c r="C86" s="204"/>
      <c r="D86" s="35">
        <v>0.11</v>
      </c>
      <c r="E86" s="26" t="s">
        <v>397</v>
      </c>
      <c r="F86" s="31" t="s">
        <v>38</v>
      </c>
      <c r="G86" s="26" t="s">
        <v>387</v>
      </c>
      <c r="H86" s="23" t="s">
        <v>40</v>
      </c>
      <c r="I86" s="26" t="s">
        <v>268</v>
      </c>
      <c r="J86" s="27">
        <v>1</v>
      </c>
      <c r="K86" s="157">
        <v>0.15</v>
      </c>
      <c r="L86" s="157">
        <v>0.5</v>
      </c>
      <c r="M86" s="38">
        <v>0.73</v>
      </c>
      <c r="N86" s="38">
        <v>1</v>
      </c>
      <c r="O86" s="27">
        <v>0.5</v>
      </c>
      <c r="P86" s="81">
        <f t="shared" si="4"/>
        <v>1</v>
      </c>
      <c r="Q86" s="280">
        <f t="shared" si="3"/>
        <v>0.11</v>
      </c>
      <c r="R86" s="207"/>
      <c r="S86" s="272" t="s">
        <v>398</v>
      </c>
      <c r="T86" s="87">
        <v>1</v>
      </c>
      <c r="W86">
        <v>89</v>
      </c>
      <c r="X86">
        <v>86</v>
      </c>
    </row>
    <row r="87" spans="1:24" ht="82.15" customHeight="1">
      <c r="A87" s="26" t="s">
        <v>256</v>
      </c>
      <c r="B87" s="13" t="s">
        <v>384</v>
      </c>
      <c r="C87" s="204"/>
      <c r="D87" s="35">
        <v>0.11</v>
      </c>
      <c r="E87" s="26" t="s">
        <v>400</v>
      </c>
      <c r="F87" s="31" t="s">
        <v>38</v>
      </c>
      <c r="G87" s="26" t="s">
        <v>387</v>
      </c>
      <c r="H87" s="23" t="s">
        <v>40</v>
      </c>
      <c r="I87" s="26" t="s">
        <v>268</v>
      </c>
      <c r="J87" s="27">
        <v>1</v>
      </c>
      <c r="K87" s="157">
        <v>0.15</v>
      </c>
      <c r="L87" s="157">
        <v>0.5</v>
      </c>
      <c r="M87" s="38">
        <v>0.7</v>
      </c>
      <c r="N87" s="38">
        <v>1</v>
      </c>
      <c r="O87" s="27">
        <v>0.5</v>
      </c>
      <c r="P87" s="81">
        <f t="shared" si="4"/>
        <v>1</v>
      </c>
      <c r="Q87" s="280">
        <f t="shared" si="3"/>
        <v>0.11</v>
      </c>
      <c r="R87" s="207"/>
      <c r="S87" s="272" t="s">
        <v>401</v>
      </c>
      <c r="T87" s="87">
        <v>1</v>
      </c>
      <c r="X87">
        <f>+X86/W86</f>
        <v>0.9662921348314607</v>
      </c>
    </row>
    <row r="88" spans="1:24" ht="82.15" customHeight="1">
      <c r="A88" s="26" t="s">
        <v>256</v>
      </c>
      <c r="B88" s="13" t="s">
        <v>384</v>
      </c>
      <c r="C88" s="204"/>
      <c r="D88" s="35">
        <v>0.11</v>
      </c>
      <c r="E88" s="26" t="s">
        <v>403</v>
      </c>
      <c r="F88" s="31" t="s">
        <v>38</v>
      </c>
      <c r="G88" s="26" t="s">
        <v>387</v>
      </c>
      <c r="H88" s="23" t="s">
        <v>40</v>
      </c>
      <c r="I88" s="26" t="s">
        <v>268</v>
      </c>
      <c r="J88" s="27">
        <v>1</v>
      </c>
      <c r="K88" s="157">
        <v>0.15</v>
      </c>
      <c r="L88" s="157">
        <v>0.42</v>
      </c>
      <c r="M88" s="38">
        <v>0.67</v>
      </c>
      <c r="N88" s="38">
        <v>1</v>
      </c>
      <c r="O88" s="27">
        <v>0.39</v>
      </c>
      <c r="P88" s="81">
        <f t="shared" si="4"/>
        <v>0.9285714285714286</v>
      </c>
      <c r="Q88" s="280">
        <f t="shared" si="3"/>
        <v>0.1023</v>
      </c>
      <c r="R88" s="207"/>
      <c r="S88" s="272" t="s">
        <v>404</v>
      </c>
      <c r="T88" s="87">
        <v>0.93</v>
      </c>
    </row>
    <row r="89" spans="1:24" ht="82.15" customHeight="1">
      <c r="A89" s="26" t="s">
        <v>256</v>
      </c>
      <c r="B89" s="13" t="s">
        <v>384</v>
      </c>
      <c r="C89" s="204"/>
      <c r="D89" s="35">
        <v>0.11</v>
      </c>
      <c r="E89" s="26" t="s">
        <v>406</v>
      </c>
      <c r="F89" s="31" t="s">
        <v>38</v>
      </c>
      <c r="G89" s="26" t="s">
        <v>387</v>
      </c>
      <c r="H89" s="23" t="s">
        <v>40</v>
      </c>
      <c r="I89" s="26" t="s">
        <v>268</v>
      </c>
      <c r="J89" s="27">
        <v>1</v>
      </c>
      <c r="K89" s="38">
        <v>0.15</v>
      </c>
      <c r="L89" s="38">
        <v>0.5</v>
      </c>
      <c r="M89" s="38">
        <v>0.75</v>
      </c>
      <c r="N89" s="38">
        <v>1</v>
      </c>
      <c r="O89" s="27">
        <v>0.5</v>
      </c>
      <c r="P89" s="81">
        <f t="shared" si="4"/>
        <v>1</v>
      </c>
      <c r="Q89" s="280">
        <f t="shared" si="3"/>
        <v>0.11</v>
      </c>
      <c r="R89" s="207"/>
      <c r="S89" s="272" t="s">
        <v>407</v>
      </c>
      <c r="T89" s="87">
        <v>1</v>
      </c>
    </row>
    <row r="90" spans="1:24" ht="82.15" customHeight="1">
      <c r="A90" s="13" t="s">
        <v>256</v>
      </c>
      <c r="B90" s="13" t="s">
        <v>384</v>
      </c>
      <c r="C90" s="204"/>
      <c r="D90" s="35"/>
      <c r="E90" s="26" t="s">
        <v>409</v>
      </c>
      <c r="F90" s="31" t="s">
        <v>38</v>
      </c>
      <c r="G90" s="26" t="s">
        <v>410</v>
      </c>
      <c r="H90" s="23" t="s">
        <v>40</v>
      </c>
      <c r="I90" s="26" t="s">
        <v>268</v>
      </c>
      <c r="J90" s="26">
        <v>1</v>
      </c>
      <c r="K90" s="26" t="s">
        <v>411</v>
      </c>
      <c r="L90" s="26" t="s">
        <v>412</v>
      </c>
      <c r="M90" s="26" t="s">
        <v>412</v>
      </c>
      <c r="N90" s="26">
        <v>1</v>
      </c>
      <c r="O90" s="26"/>
      <c r="P90" s="86" t="s">
        <v>52</v>
      </c>
      <c r="Q90" s="281"/>
      <c r="R90" s="207"/>
      <c r="S90" s="273" t="s">
        <v>413</v>
      </c>
      <c r="T90" s="86"/>
    </row>
    <row r="91" spans="1:24" ht="82.15" customHeight="1">
      <c r="A91" s="13" t="s">
        <v>256</v>
      </c>
      <c r="B91" s="13" t="s">
        <v>384</v>
      </c>
      <c r="C91" s="205"/>
      <c r="D91" s="35">
        <v>0.11</v>
      </c>
      <c r="E91" s="26" t="s">
        <v>415</v>
      </c>
      <c r="F91" s="31" t="s">
        <v>90</v>
      </c>
      <c r="G91" s="26" t="s">
        <v>416</v>
      </c>
      <c r="H91" s="23" t="s">
        <v>40</v>
      </c>
      <c r="I91" s="26" t="s">
        <v>268</v>
      </c>
      <c r="J91" s="26">
        <v>4</v>
      </c>
      <c r="K91" s="26">
        <v>1</v>
      </c>
      <c r="L91" s="26">
        <v>2</v>
      </c>
      <c r="M91" s="26">
        <v>3</v>
      </c>
      <c r="N91" s="26">
        <v>4</v>
      </c>
      <c r="O91" s="26">
        <v>2</v>
      </c>
      <c r="P91" s="81">
        <f t="shared" si="4"/>
        <v>1</v>
      </c>
      <c r="Q91" s="280">
        <f t="shared" si="3"/>
        <v>0.11</v>
      </c>
      <c r="R91" s="207"/>
      <c r="S91" s="274" t="s">
        <v>417</v>
      </c>
      <c r="T91" s="87">
        <v>1</v>
      </c>
    </row>
    <row r="92" spans="1:24" ht="82.15" customHeight="1">
      <c r="A92" s="11" t="s">
        <v>256</v>
      </c>
      <c r="B92" s="11" t="s">
        <v>418</v>
      </c>
      <c r="C92" s="206">
        <v>1</v>
      </c>
      <c r="D92" s="39">
        <v>0.5</v>
      </c>
      <c r="E92" s="12" t="s">
        <v>420</v>
      </c>
      <c r="F92" s="26" t="s">
        <v>38</v>
      </c>
      <c r="G92" s="12" t="s">
        <v>421</v>
      </c>
      <c r="H92" s="23" t="s">
        <v>40</v>
      </c>
      <c r="I92" s="12" t="s">
        <v>422</v>
      </c>
      <c r="J92" s="12">
        <v>1</v>
      </c>
      <c r="K92" s="12" t="s">
        <v>423</v>
      </c>
      <c r="L92" s="12">
        <v>1</v>
      </c>
      <c r="M92" s="12" t="s">
        <v>423</v>
      </c>
      <c r="N92" s="12" t="s">
        <v>423</v>
      </c>
      <c r="O92" s="12">
        <v>1</v>
      </c>
      <c r="P92" s="81">
        <f t="shared" si="4"/>
        <v>1</v>
      </c>
      <c r="Q92" s="280">
        <f t="shared" si="3"/>
        <v>0.5</v>
      </c>
      <c r="R92" s="208">
        <f>+Q92+Q93</f>
        <v>0.85499999999999998</v>
      </c>
      <c r="S92" s="272" t="s">
        <v>424</v>
      </c>
      <c r="T92" s="86">
        <v>1</v>
      </c>
    </row>
    <row r="93" spans="1:24" ht="82.15" customHeight="1">
      <c r="A93" s="11" t="s">
        <v>256</v>
      </c>
      <c r="B93" s="11" t="s">
        <v>418</v>
      </c>
      <c r="C93" s="206"/>
      <c r="D93" s="39">
        <v>0.5</v>
      </c>
      <c r="E93" s="12" t="s">
        <v>426</v>
      </c>
      <c r="F93" s="31" t="s">
        <v>90</v>
      </c>
      <c r="G93" s="12" t="s">
        <v>341</v>
      </c>
      <c r="H93" s="23" t="s">
        <v>40</v>
      </c>
      <c r="I93" s="12" t="s">
        <v>422</v>
      </c>
      <c r="J93" s="12">
        <v>16</v>
      </c>
      <c r="K93" s="12">
        <v>4</v>
      </c>
      <c r="L93" s="12">
        <v>7</v>
      </c>
      <c r="M93" s="12">
        <v>8</v>
      </c>
      <c r="N93" s="12">
        <v>16</v>
      </c>
      <c r="O93" s="23">
        <v>5</v>
      </c>
      <c r="P93" s="81">
        <f t="shared" si="4"/>
        <v>0.7142857142857143</v>
      </c>
      <c r="Q93" s="280">
        <f t="shared" si="3"/>
        <v>0.35499999999999998</v>
      </c>
      <c r="R93" s="208"/>
      <c r="S93" s="272" t="s">
        <v>427</v>
      </c>
      <c r="T93" s="87">
        <v>0.71</v>
      </c>
    </row>
    <row r="94" spans="1:24" ht="82.15" customHeight="1">
      <c r="A94" s="36" t="s">
        <v>256</v>
      </c>
      <c r="B94" s="36" t="s">
        <v>428</v>
      </c>
      <c r="C94" s="196">
        <v>1</v>
      </c>
      <c r="D94" s="39">
        <v>0.25</v>
      </c>
      <c r="E94" s="12" t="s">
        <v>430</v>
      </c>
      <c r="F94" s="31" t="s">
        <v>38</v>
      </c>
      <c r="G94" s="23" t="s">
        <v>431</v>
      </c>
      <c r="H94" s="23" t="s">
        <v>40</v>
      </c>
      <c r="I94" s="12" t="s">
        <v>432</v>
      </c>
      <c r="J94" s="84">
        <v>5</v>
      </c>
      <c r="K94" s="40">
        <v>1</v>
      </c>
      <c r="L94" s="40">
        <v>2</v>
      </c>
      <c r="M94" s="40">
        <v>3</v>
      </c>
      <c r="N94" s="40">
        <v>5</v>
      </c>
      <c r="O94" s="84">
        <v>3</v>
      </c>
      <c r="P94" s="81">
        <f t="shared" si="4"/>
        <v>1.5</v>
      </c>
      <c r="Q94" s="280">
        <f t="shared" si="3"/>
        <v>0.25</v>
      </c>
      <c r="R94" s="171">
        <f>+Q94+Q95+Q96+Q97</f>
        <v>1</v>
      </c>
      <c r="S94" s="275" t="s">
        <v>433</v>
      </c>
      <c r="T94" s="87">
        <v>1</v>
      </c>
    </row>
    <row r="95" spans="1:24" ht="82.15" customHeight="1">
      <c r="A95" s="36" t="s">
        <v>256</v>
      </c>
      <c r="B95" s="36" t="s">
        <v>428</v>
      </c>
      <c r="C95" s="197"/>
      <c r="D95" s="39">
        <v>0.25</v>
      </c>
      <c r="E95" s="12" t="s">
        <v>435</v>
      </c>
      <c r="F95" s="31" t="s">
        <v>38</v>
      </c>
      <c r="G95" s="23" t="s">
        <v>436</v>
      </c>
      <c r="H95" s="23" t="s">
        <v>40</v>
      </c>
      <c r="I95" s="12" t="s">
        <v>432</v>
      </c>
      <c r="J95" s="84">
        <v>4</v>
      </c>
      <c r="K95" s="40">
        <v>1</v>
      </c>
      <c r="L95" s="40">
        <v>2</v>
      </c>
      <c r="M95" s="40">
        <v>3</v>
      </c>
      <c r="N95" s="40">
        <v>4</v>
      </c>
      <c r="O95" s="84">
        <v>2</v>
      </c>
      <c r="P95" s="81">
        <f t="shared" si="4"/>
        <v>1</v>
      </c>
      <c r="Q95" s="280">
        <f t="shared" si="3"/>
        <v>0.25</v>
      </c>
      <c r="R95" s="171"/>
      <c r="S95" s="275" t="s">
        <v>437</v>
      </c>
      <c r="T95" s="87">
        <v>1</v>
      </c>
    </row>
    <row r="96" spans="1:24" ht="82.15" customHeight="1">
      <c r="A96" s="36" t="s">
        <v>256</v>
      </c>
      <c r="B96" s="36" t="s">
        <v>428</v>
      </c>
      <c r="C96" s="197"/>
      <c r="D96" s="39">
        <v>0.25</v>
      </c>
      <c r="E96" s="12" t="s">
        <v>439</v>
      </c>
      <c r="F96" s="31" t="s">
        <v>440</v>
      </c>
      <c r="G96" s="23" t="s">
        <v>441</v>
      </c>
      <c r="H96" s="23" t="s">
        <v>40</v>
      </c>
      <c r="I96" s="12" t="s">
        <v>432</v>
      </c>
      <c r="J96" s="24">
        <v>0.32</v>
      </c>
      <c r="K96" s="27">
        <v>0.08</v>
      </c>
      <c r="L96" s="27">
        <v>0.16</v>
      </c>
      <c r="M96" s="27">
        <v>0.24</v>
      </c>
      <c r="N96" s="27">
        <v>0.32</v>
      </c>
      <c r="O96" s="24">
        <v>0.4375</v>
      </c>
      <c r="P96" s="81">
        <f t="shared" si="4"/>
        <v>2.734375</v>
      </c>
      <c r="Q96" s="280">
        <f t="shared" si="3"/>
        <v>0.25</v>
      </c>
      <c r="R96" s="171"/>
      <c r="S96" s="275" t="s">
        <v>442</v>
      </c>
      <c r="T96" s="87">
        <v>1</v>
      </c>
    </row>
    <row r="97" spans="1:20" ht="82.15" customHeight="1">
      <c r="A97" s="36" t="s">
        <v>256</v>
      </c>
      <c r="B97" s="36" t="s">
        <v>428</v>
      </c>
      <c r="C97" s="198"/>
      <c r="D97" s="39">
        <v>0.25</v>
      </c>
      <c r="E97" s="12" t="s">
        <v>444</v>
      </c>
      <c r="F97" s="31" t="s">
        <v>38</v>
      </c>
      <c r="G97" s="23" t="s">
        <v>445</v>
      </c>
      <c r="H97" s="23" t="s">
        <v>40</v>
      </c>
      <c r="I97" s="12" t="s">
        <v>432</v>
      </c>
      <c r="J97" s="24">
        <v>0.95</v>
      </c>
      <c r="K97" s="27">
        <v>0.95</v>
      </c>
      <c r="L97" s="27">
        <v>0.95</v>
      </c>
      <c r="M97" s="27">
        <v>0.95</v>
      </c>
      <c r="N97" s="27">
        <v>0.95</v>
      </c>
      <c r="O97" s="24">
        <v>1</v>
      </c>
      <c r="P97" s="81">
        <f t="shared" si="4"/>
        <v>1.0526315789473684</v>
      </c>
      <c r="Q97" s="280">
        <f t="shared" si="3"/>
        <v>0.25</v>
      </c>
      <c r="R97" s="171"/>
      <c r="S97" s="275" t="s">
        <v>446</v>
      </c>
      <c r="T97" s="87">
        <v>1</v>
      </c>
    </row>
  </sheetData>
  <protectedRanges>
    <protectedRange sqref="O83:O91" name="Rango1"/>
    <protectedRange sqref="S83:S91" name="Rango1_1"/>
    <protectedRange sqref="O92:O93" name="Rango1_2"/>
    <protectedRange sqref="S92:S93" name="Rango1_3"/>
    <protectedRange sqref="O94:O97" name="Rango1_4"/>
    <protectedRange sqref="S94:S97" name="Rango1_5"/>
  </protectedRanges>
  <mergeCells count="38">
    <mergeCell ref="A1:A3"/>
    <mergeCell ref="B1:B3"/>
    <mergeCell ref="C1:C3"/>
    <mergeCell ref="D1:D3"/>
    <mergeCell ref="J1:O2"/>
    <mergeCell ref="S1:S3"/>
    <mergeCell ref="C7:C9"/>
    <mergeCell ref="R7:R9"/>
    <mergeCell ref="C11:C12"/>
    <mergeCell ref="R11:R12"/>
    <mergeCell ref="E1:E3"/>
    <mergeCell ref="F1:F3"/>
    <mergeCell ref="G1:G3"/>
    <mergeCell ref="H1:H3"/>
    <mergeCell ref="I1:I3"/>
    <mergeCell ref="C13:C16"/>
    <mergeCell ref="R13:R16"/>
    <mergeCell ref="C17:C18"/>
    <mergeCell ref="R17:R18"/>
    <mergeCell ref="R19:R28"/>
    <mergeCell ref="C30:C32"/>
    <mergeCell ref="R30:R32"/>
    <mergeCell ref="C34:C35"/>
    <mergeCell ref="R34:R35"/>
    <mergeCell ref="C40:C47"/>
    <mergeCell ref="R40:R47"/>
    <mergeCell ref="C48:C49"/>
    <mergeCell ref="R48:R49"/>
    <mergeCell ref="C52:C68"/>
    <mergeCell ref="R52:R68"/>
    <mergeCell ref="C69:C82"/>
    <mergeCell ref="R69:R82"/>
    <mergeCell ref="C83:C91"/>
    <mergeCell ref="R83:R91"/>
    <mergeCell ref="C92:C93"/>
    <mergeCell ref="R92:R93"/>
    <mergeCell ref="C94:C97"/>
    <mergeCell ref="R94:R9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CA2-7552-458A-A65C-3B3B87CE1375}">
  <dimension ref="A3:B30"/>
  <sheetViews>
    <sheetView topLeftCell="A10" workbookViewId="0">
      <selection activeCell="B55" sqref="B55"/>
    </sheetView>
  </sheetViews>
  <sheetFormatPr defaultColWidth="11.42578125" defaultRowHeight="14.45"/>
  <cols>
    <col min="1" max="1" width="32" bestFit="1" customWidth="1"/>
    <col min="2" max="2" width="28.28515625" bestFit="1" customWidth="1"/>
  </cols>
  <sheetData>
    <row r="3" spans="1:2">
      <c r="A3" s="76" t="s">
        <v>447</v>
      </c>
      <c r="B3" t="s">
        <v>448</v>
      </c>
    </row>
    <row r="4" spans="1:2">
      <c r="A4" s="73" t="s">
        <v>468</v>
      </c>
      <c r="B4">
        <v>1</v>
      </c>
    </row>
    <row r="5" spans="1:2">
      <c r="A5" s="73" t="s">
        <v>469</v>
      </c>
      <c r="B5">
        <v>1</v>
      </c>
    </row>
    <row r="6" spans="1:2">
      <c r="A6" s="73" t="s">
        <v>470</v>
      </c>
      <c r="B6">
        <v>1</v>
      </c>
    </row>
    <row r="7" spans="1:2">
      <c r="A7" s="73" t="s">
        <v>449</v>
      </c>
      <c r="B7">
        <v>1</v>
      </c>
    </row>
    <row r="8" spans="1:2">
      <c r="A8" s="73" t="s">
        <v>471</v>
      </c>
      <c r="B8">
        <v>1</v>
      </c>
    </row>
    <row r="9" spans="1:2">
      <c r="A9" s="73" t="s">
        <v>472</v>
      </c>
      <c r="B9">
        <v>1</v>
      </c>
    </row>
    <row r="10" spans="1:2">
      <c r="A10" s="73" t="s">
        <v>473</v>
      </c>
      <c r="B10">
        <v>1</v>
      </c>
    </row>
    <row r="11" spans="1:2">
      <c r="A11" s="73" t="s">
        <v>450</v>
      </c>
      <c r="B11">
        <v>1</v>
      </c>
    </row>
    <row r="12" spans="1:2">
      <c r="A12" s="73" t="s">
        <v>452</v>
      </c>
      <c r="B12">
        <v>1</v>
      </c>
    </row>
    <row r="13" spans="1:2">
      <c r="A13" s="73" t="s">
        <v>453</v>
      </c>
      <c r="B13">
        <v>1</v>
      </c>
    </row>
    <row r="14" spans="1:2">
      <c r="A14" s="73" t="s">
        <v>454</v>
      </c>
      <c r="B14">
        <v>1</v>
      </c>
    </row>
    <row r="15" spans="1:2">
      <c r="A15" s="73" t="s">
        <v>455</v>
      </c>
      <c r="B15">
        <v>1</v>
      </c>
    </row>
    <row r="16" spans="1:2">
      <c r="A16" s="73" t="s">
        <v>456</v>
      </c>
      <c r="B16">
        <v>1</v>
      </c>
    </row>
    <row r="17" spans="1:2">
      <c r="A17" s="73" t="s">
        <v>457</v>
      </c>
      <c r="B17">
        <v>1</v>
      </c>
    </row>
    <row r="18" spans="1:2">
      <c r="A18" s="73" t="s">
        <v>458</v>
      </c>
      <c r="B18">
        <v>1</v>
      </c>
    </row>
    <row r="19" spans="1:2">
      <c r="A19" s="73" t="s">
        <v>474</v>
      </c>
      <c r="B19">
        <v>1</v>
      </c>
    </row>
    <row r="20" spans="1:2">
      <c r="A20" s="73" t="s">
        <v>459</v>
      </c>
      <c r="B20">
        <v>1</v>
      </c>
    </row>
    <row r="21" spans="1:2">
      <c r="A21" s="73" t="s">
        <v>460</v>
      </c>
      <c r="B21">
        <v>1</v>
      </c>
    </row>
    <row r="22" spans="1:2">
      <c r="A22" s="73" t="s">
        <v>461</v>
      </c>
      <c r="B22">
        <v>1</v>
      </c>
    </row>
    <row r="23" spans="1:2">
      <c r="A23" s="73" t="s">
        <v>475</v>
      </c>
      <c r="B23">
        <v>1</v>
      </c>
    </row>
    <row r="24" spans="1:2">
      <c r="A24" s="73" t="s">
        <v>462</v>
      </c>
      <c r="B24">
        <v>1</v>
      </c>
    </row>
    <row r="25" spans="1:2">
      <c r="A25" s="73" t="s">
        <v>463</v>
      </c>
      <c r="B25">
        <v>1</v>
      </c>
    </row>
    <row r="26" spans="1:2">
      <c r="A26" s="73" t="s">
        <v>464</v>
      </c>
      <c r="B26">
        <v>1</v>
      </c>
    </row>
    <row r="27" spans="1:2">
      <c r="A27" s="73" t="s">
        <v>465</v>
      </c>
      <c r="B27">
        <v>1</v>
      </c>
    </row>
    <row r="28" spans="1:2">
      <c r="A28" s="73" t="s">
        <v>466</v>
      </c>
      <c r="B28">
        <v>1</v>
      </c>
    </row>
    <row r="29" spans="1:2">
      <c r="A29" s="73" t="s">
        <v>476</v>
      </c>
      <c r="B29">
        <v>1</v>
      </c>
    </row>
    <row r="30" spans="1:2">
      <c r="A30" s="73" t="s">
        <v>467</v>
      </c>
      <c r="B30">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1F8-73B0-4CEC-9DDD-382809F438A7}">
  <dimension ref="A1:F28"/>
  <sheetViews>
    <sheetView zoomScale="70" zoomScaleNormal="70" workbookViewId="0">
      <selection activeCell="F14" sqref="F14"/>
    </sheetView>
  </sheetViews>
  <sheetFormatPr defaultColWidth="9.140625" defaultRowHeight="14.45"/>
  <cols>
    <col min="1" max="1" width="31.85546875" style="77" customWidth="1"/>
    <col min="2" max="2" width="105.85546875" style="80" customWidth="1"/>
    <col min="3" max="4" width="27.140625" style="78" customWidth="1"/>
    <col min="5" max="5" width="24.42578125" style="79" customWidth="1"/>
    <col min="6" max="6" width="48.28515625" style="77" customWidth="1"/>
  </cols>
  <sheetData>
    <row r="1" spans="1:6" s="74" customFormat="1" ht="13.9">
      <c r="A1" s="116"/>
      <c r="B1" s="125"/>
      <c r="C1" s="118"/>
      <c r="D1" s="118"/>
      <c r="E1" s="119"/>
      <c r="F1" s="116"/>
    </row>
    <row r="2" spans="1:6" s="116" customFormat="1" ht="55.15">
      <c r="A2" s="126" t="s">
        <v>13</v>
      </c>
      <c r="B2" s="127" t="s">
        <v>477</v>
      </c>
      <c r="C2" s="127" t="s">
        <v>478</v>
      </c>
      <c r="D2" s="127" t="s">
        <v>479</v>
      </c>
      <c r="E2" s="128" t="s">
        <v>32</v>
      </c>
      <c r="F2" s="128" t="s">
        <v>480</v>
      </c>
    </row>
    <row r="3" spans="1:6" s="74" customFormat="1" ht="30" customHeight="1">
      <c r="A3" s="120" t="s">
        <v>468</v>
      </c>
      <c r="B3" s="121" t="s">
        <v>481</v>
      </c>
      <c r="C3" s="52">
        <v>1</v>
      </c>
      <c r="D3" s="86">
        <v>1</v>
      </c>
      <c r="E3" s="161">
        <f>+D3/C3</f>
        <v>1</v>
      </c>
      <c r="F3" s="123" t="s">
        <v>482</v>
      </c>
    </row>
    <row r="4" spans="1:6" s="74" customFormat="1" ht="27.6">
      <c r="A4" s="120" t="s">
        <v>469</v>
      </c>
      <c r="B4" s="121" t="s">
        <v>483</v>
      </c>
      <c r="C4" s="52">
        <v>1</v>
      </c>
      <c r="D4" s="86">
        <v>1</v>
      </c>
      <c r="E4" s="161">
        <f t="shared" ref="E4:E28" si="0">+D4/C4</f>
        <v>1</v>
      </c>
      <c r="F4" s="123" t="s">
        <v>482</v>
      </c>
    </row>
    <row r="5" spans="1:6" s="74" customFormat="1" ht="27.6">
      <c r="A5" s="120" t="s">
        <v>470</v>
      </c>
      <c r="B5" s="121" t="s">
        <v>484</v>
      </c>
      <c r="C5" s="122" t="s">
        <v>52</v>
      </c>
      <c r="D5" s="122" t="s">
        <v>52</v>
      </c>
      <c r="E5" s="122" t="s">
        <v>52</v>
      </c>
      <c r="F5" s="123" t="s">
        <v>482</v>
      </c>
    </row>
    <row r="6" spans="1:6" s="74" customFormat="1" ht="27.6">
      <c r="A6" s="120" t="s">
        <v>449</v>
      </c>
      <c r="B6" s="121" t="s">
        <v>485</v>
      </c>
      <c r="C6" s="52">
        <v>1</v>
      </c>
      <c r="D6" s="86">
        <v>1</v>
      </c>
      <c r="E6" s="161">
        <f t="shared" si="0"/>
        <v>1</v>
      </c>
      <c r="F6" s="123" t="s">
        <v>486</v>
      </c>
    </row>
    <row r="7" spans="1:6" s="74" customFormat="1" ht="28.5" customHeight="1">
      <c r="A7" s="120" t="s">
        <v>471</v>
      </c>
      <c r="B7" s="121" t="s">
        <v>487</v>
      </c>
      <c r="C7" s="122" t="s">
        <v>52</v>
      </c>
      <c r="D7" s="122" t="s">
        <v>52</v>
      </c>
      <c r="E7" s="122" t="s">
        <v>52</v>
      </c>
      <c r="F7" s="123" t="s">
        <v>482</v>
      </c>
    </row>
    <row r="8" spans="1:6" s="74" customFormat="1" ht="28.5" customHeight="1">
      <c r="A8" s="120" t="s">
        <v>472</v>
      </c>
      <c r="B8" s="121" t="s">
        <v>488</v>
      </c>
      <c r="C8" s="52">
        <v>1</v>
      </c>
      <c r="D8" s="86">
        <v>1</v>
      </c>
      <c r="E8" s="161">
        <f t="shared" si="0"/>
        <v>1</v>
      </c>
      <c r="F8" s="123" t="s">
        <v>482</v>
      </c>
    </row>
    <row r="9" spans="1:6" s="74" customFormat="1" ht="28.5" customHeight="1">
      <c r="A9" s="120" t="s">
        <v>473</v>
      </c>
      <c r="B9" s="121" t="s">
        <v>489</v>
      </c>
      <c r="C9" s="122" t="s">
        <v>52</v>
      </c>
      <c r="D9" s="122" t="s">
        <v>52</v>
      </c>
      <c r="E9" s="122" t="s">
        <v>52</v>
      </c>
      <c r="F9" s="123" t="s">
        <v>482</v>
      </c>
    </row>
    <row r="10" spans="1:6" s="74" customFormat="1" ht="28.5" customHeight="1">
      <c r="A10" s="120" t="s">
        <v>450</v>
      </c>
      <c r="B10" s="124" t="s">
        <v>490</v>
      </c>
      <c r="C10" s="52">
        <v>1</v>
      </c>
      <c r="D10" s="86">
        <v>1</v>
      </c>
      <c r="E10" s="161">
        <f t="shared" si="0"/>
        <v>1</v>
      </c>
      <c r="F10" s="123" t="s">
        <v>491</v>
      </c>
    </row>
    <row r="11" spans="1:6" s="117" customFormat="1" ht="28.5" customHeight="1">
      <c r="A11" s="120" t="s">
        <v>452</v>
      </c>
      <c r="B11" s="121" t="s">
        <v>492</v>
      </c>
      <c r="C11" s="122">
        <v>1</v>
      </c>
      <c r="D11" s="165">
        <v>0.998</v>
      </c>
      <c r="E11" s="166">
        <f t="shared" si="0"/>
        <v>0.998</v>
      </c>
      <c r="F11" s="123" t="s">
        <v>493</v>
      </c>
    </row>
    <row r="12" spans="1:6" s="74" customFormat="1" ht="28.5" customHeight="1">
      <c r="A12" s="120" t="s">
        <v>453</v>
      </c>
      <c r="B12" s="121" t="s">
        <v>494</v>
      </c>
      <c r="C12" s="52">
        <v>1</v>
      </c>
      <c r="D12" s="86">
        <v>1</v>
      </c>
      <c r="E12" s="161">
        <f t="shared" si="0"/>
        <v>1</v>
      </c>
      <c r="F12" s="123" t="s">
        <v>495</v>
      </c>
    </row>
    <row r="13" spans="1:6" s="74" customFormat="1" ht="28.5" customHeight="1">
      <c r="A13" s="120" t="s">
        <v>454</v>
      </c>
      <c r="B13" s="121" t="s">
        <v>496</v>
      </c>
      <c r="C13" s="52">
        <v>1</v>
      </c>
      <c r="D13" s="86">
        <v>1</v>
      </c>
      <c r="E13" s="161">
        <f t="shared" si="0"/>
        <v>1</v>
      </c>
      <c r="F13" s="123" t="s">
        <v>493</v>
      </c>
    </row>
    <row r="14" spans="1:6" s="74" customFormat="1" ht="28.5" customHeight="1">
      <c r="A14" s="120" t="s">
        <v>455</v>
      </c>
      <c r="B14" s="121" t="s">
        <v>497</v>
      </c>
      <c r="C14" s="52">
        <v>1</v>
      </c>
      <c r="D14" s="86">
        <v>1</v>
      </c>
      <c r="E14" s="161">
        <f t="shared" si="0"/>
        <v>1</v>
      </c>
      <c r="F14" s="123" t="s">
        <v>498</v>
      </c>
    </row>
    <row r="15" spans="1:6" s="74" customFormat="1" ht="28.5" customHeight="1">
      <c r="A15" s="120" t="s">
        <v>456</v>
      </c>
      <c r="B15" s="121" t="s">
        <v>499</v>
      </c>
      <c r="C15" s="122">
        <v>1</v>
      </c>
      <c r="D15" s="122">
        <v>0.95</v>
      </c>
      <c r="E15" s="169">
        <f t="shared" si="0"/>
        <v>0.95</v>
      </c>
      <c r="F15" s="123" t="s">
        <v>498</v>
      </c>
    </row>
    <row r="16" spans="1:6" s="74" customFormat="1" ht="28.5" customHeight="1">
      <c r="A16" s="120" t="s">
        <v>457</v>
      </c>
      <c r="B16" s="121" t="s">
        <v>500</v>
      </c>
      <c r="C16" s="122">
        <v>1</v>
      </c>
      <c r="D16" s="122">
        <v>0.92</v>
      </c>
      <c r="E16" s="169">
        <f t="shared" si="0"/>
        <v>0.92</v>
      </c>
      <c r="F16" s="123" t="s">
        <v>498</v>
      </c>
    </row>
    <row r="17" spans="1:6" s="74" customFormat="1" ht="28.5" customHeight="1">
      <c r="A17" s="120" t="s">
        <v>458</v>
      </c>
      <c r="B17" s="121" t="s">
        <v>501</v>
      </c>
      <c r="C17" s="52">
        <v>1</v>
      </c>
      <c r="D17" s="86">
        <v>1</v>
      </c>
      <c r="E17" s="161">
        <f t="shared" si="0"/>
        <v>1</v>
      </c>
      <c r="F17" s="123" t="s">
        <v>498</v>
      </c>
    </row>
    <row r="18" spans="1:6" s="74" customFormat="1" ht="28.5" customHeight="1">
      <c r="A18" s="121" t="s">
        <v>474</v>
      </c>
      <c r="B18" s="121" t="s">
        <v>502</v>
      </c>
      <c r="C18" s="52">
        <v>1</v>
      </c>
      <c r="D18" s="86">
        <v>1</v>
      </c>
      <c r="E18" s="161">
        <f t="shared" si="0"/>
        <v>1</v>
      </c>
      <c r="F18" s="123" t="s">
        <v>498</v>
      </c>
    </row>
    <row r="19" spans="1:6" s="74" customFormat="1" ht="28.5" customHeight="1">
      <c r="A19" s="120" t="s">
        <v>459</v>
      </c>
      <c r="B19" s="121" t="s">
        <v>503</v>
      </c>
      <c r="C19" s="122">
        <v>1</v>
      </c>
      <c r="D19" s="122">
        <v>0</v>
      </c>
      <c r="E19" s="167">
        <f t="shared" si="0"/>
        <v>0</v>
      </c>
      <c r="F19" s="123" t="s">
        <v>495</v>
      </c>
    </row>
    <row r="20" spans="1:6" s="74" customFormat="1" ht="28.5" customHeight="1">
      <c r="A20" s="120" t="s">
        <v>460</v>
      </c>
      <c r="B20" s="121" t="s">
        <v>494</v>
      </c>
      <c r="C20" s="122">
        <v>1</v>
      </c>
      <c r="D20" s="122">
        <v>0.94</v>
      </c>
      <c r="E20" s="161">
        <f t="shared" si="0"/>
        <v>0.94</v>
      </c>
      <c r="F20" s="123" t="s">
        <v>495</v>
      </c>
    </row>
    <row r="21" spans="1:6" s="74" customFormat="1" ht="28.5" customHeight="1">
      <c r="A21" s="120" t="s">
        <v>461</v>
      </c>
      <c r="B21" s="121" t="s">
        <v>504</v>
      </c>
      <c r="C21" s="52">
        <v>1</v>
      </c>
      <c r="D21" s="86">
        <v>1</v>
      </c>
      <c r="E21" s="161">
        <f t="shared" si="0"/>
        <v>1</v>
      </c>
      <c r="F21" s="123" t="s">
        <v>495</v>
      </c>
    </row>
    <row r="22" spans="1:6" s="74" customFormat="1" ht="28.5" customHeight="1">
      <c r="A22" s="120" t="s">
        <v>475</v>
      </c>
      <c r="B22" s="121" t="s">
        <v>505</v>
      </c>
      <c r="C22" s="52">
        <v>1</v>
      </c>
      <c r="D22" s="86">
        <v>1</v>
      </c>
      <c r="E22" s="161">
        <f t="shared" si="0"/>
        <v>1</v>
      </c>
      <c r="F22" s="123" t="s">
        <v>506</v>
      </c>
    </row>
    <row r="23" spans="1:6" s="74" customFormat="1" ht="28.5" customHeight="1">
      <c r="A23" s="120" t="s">
        <v>476</v>
      </c>
      <c r="B23" s="121" t="s">
        <v>507</v>
      </c>
      <c r="C23" s="122" t="s">
        <v>508</v>
      </c>
      <c r="D23" s="122" t="s">
        <v>508</v>
      </c>
      <c r="E23" s="122" t="s">
        <v>508</v>
      </c>
      <c r="F23" s="123" t="s">
        <v>509</v>
      </c>
    </row>
    <row r="24" spans="1:6" s="74" customFormat="1" ht="28.5" customHeight="1">
      <c r="A24" s="120" t="s">
        <v>462</v>
      </c>
      <c r="B24" s="121" t="s">
        <v>510</v>
      </c>
      <c r="C24" s="122">
        <v>0.88</v>
      </c>
      <c r="D24" s="122">
        <v>0.87</v>
      </c>
      <c r="E24" s="166">
        <f t="shared" si="0"/>
        <v>0.98863636363636365</v>
      </c>
      <c r="F24" s="123" t="s">
        <v>511</v>
      </c>
    </row>
    <row r="25" spans="1:6" s="74" customFormat="1" ht="28.5" customHeight="1">
      <c r="A25" s="120" t="s">
        <v>463</v>
      </c>
      <c r="B25" s="121" t="s">
        <v>512</v>
      </c>
      <c r="C25" s="122">
        <v>0.88</v>
      </c>
      <c r="D25" s="122">
        <v>0.88</v>
      </c>
      <c r="E25" s="161">
        <f t="shared" si="0"/>
        <v>1</v>
      </c>
      <c r="F25" s="123" t="s">
        <v>513</v>
      </c>
    </row>
    <row r="26" spans="1:6" s="74" customFormat="1" ht="28.5" customHeight="1">
      <c r="A26" s="120" t="s">
        <v>464</v>
      </c>
      <c r="B26" s="121" t="s">
        <v>514</v>
      </c>
      <c r="C26" s="122">
        <v>0.89</v>
      </c>
      <c r="D26" s="122">
        <v>0.86</v>
      </c>
      <c r="E26" s="166">
        <f t="shared" si="0"/>
        <v>0.96629213483146059</v>
      </c>
      <c r="F26" s="123" t="s">
        <v>511</v>
      </c>
    </row>
    <row r="27" spans="1:6" s="74" customFormat="1" ht="28.5" customHeight="1">
      <c r="A27" s="120" t="s">
        <v>465</v>
      </c>
      <c r="B27" s="121" t="s">
        <v>515</v>
      </c>
      <c r="C27" s="122">
        <v>1</v>
      </c>
      <c r="D27" s="122">
        <v>0.86</v>
      </c>
      <c r="E27" s="168">
        <f t="shared" si="0"/>
        <v>0.86</v>
      </c>
      <c r="F27" s="123" t="s">
        <v>506</v>
      </c>
    </row>
    <row r="28" spans="1:6" s="74" customFormat="1" ht="28.5" customHeight="1">
      <c r="A28" s="120" t="s">
        <v>466</v>
      </c>
      <c r="B28" s="121" t="s">
        <v>516</v>
      </c>
      <c r="C28" s="122">
        <v>1</v>
      </c>
      <c r="D28" s="122">
        <v>1</v>
      </c>
      <c r="E28" s="161">
        <f t="shared" si="0"/>
        <v>1</v>
      </c>
      <c r="F28" s="123" t="s">
        <v>517</v>
      </c>
    </row>
  </sheetData>
  <autoFilter ref="A2:F28" xr:uid="{046EF1F8-73B0-4CEC-9DDD-382809F438A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Props1.xml><?xml version="1.0" encoding="utf-8"?>
<ds:datastoreItem xmlns:ds="http://schemas.openxmlformats.org/officeDocument/2006/customXml" ds:itemID="{E9010B82-F74B-461F-B506-412213C7DACB}"/>
</file>

<file path=customXml/itemProps2.xml><?xml version="1.0" encoding="utf-8"?>
<ds:datastoreItem xmlns:ds="http://schemas.openxmlformats.org/officeDocument/2006/customXml" ds:itemID="{819FAD84-D3A6-44D6-8147-8C4CCF6054CC}"/>
</file>

<file path=customXml/itemProps3.xml><?xml version="1.0" encoding="utf-8"?>
<ds:datastoreItem xmlns:ds="http://schemas.openxmlformats.org/officeDocument/2006/customXml" ds:itemID="{CC108F44-BA3F-4BB3-9630-9A1A3F31C2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Gonzalez</dc:creator>
  <cp:keywords/>
  <dc:description/>
  <cp:lastModifiedBy/>
  <cp:revision/>
  <dcterms:created xsi:type="dcterms:W3CDTF">2016-10-24T15:54:09Z</dcterms:created>
  <dcterms:modified xsi:type="dcterms:W3CDTF">2025-07-28T13:33:53Z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