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ani\Downloads\"/>
    </mc:Choice>
  </mc:AlternateContent>
  <xr:revisionPtr revIDLastSave="0" documentId="13_ncr:1_{19FA87E5-AD07-47CA-BF4D-4926DC8802EA}" xr6:coauthVersionLast="47" xr6:coauthVersionMax="47" xr10:uidLastSave="{00000000-0000-0000-0000-000000000000}"/>
  <bookViews>
    <workbookView xWindow="-110" yWindow="-110" windowWidth="19420" windowHeight="10300" tabRatio="913"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4" hidden="1">'3. MODELO DE ESTADO ABIERTO'!$B$4:$K$4</definedName>
    <definedName name="_xlnm._FilterDatabase" localSheetId="5" hidden="1">'4. INICIATIVAS ADICIONALES'!$B$4:$K$4</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2" i="11"/>
  <c r="D11" i="11"/>
  <c r="D10" i="11"/>
  <c r="AW7" i="9"/>
  <c r="AX7" i="9"/>
  <c r="AW8" i="9"/>
  <c r="AX8" i="9"/>
  <c r="AW9" i="9"/>
  <c r="AX9" i="9"/>
  <c r="AV10" i="9"/>
  <c r="AW10" i="9"/>
  <c r="AX10" i="9"/>
  <c r="AV11" i="9"/>
  <c r="AW11" i="9"/>
  <c r="AX11" i="9"/>
  <c r="AV12" i="9"/>
  <c r="AW12" i="9"/>
  <c r="AX12" i="9"/>
  <c r="AV14" i="9"/>
  <c r="AW14" i="9"/>
  <c r="AX14" i="9"/>
  <c r="AV15" i="9"/>
  <c r="AW15" i="9"/>
  <c r="AX15" i="9"/>
  <c r="AV16" i="9"/>
  <c r="AW16" i="9"/>
  <c r="AX16" i="9"/>
  <c r="AV17" i="9"/>
  <c r="AW17" i="9"/>
  <c r="AX17" i="9"/>
  <c r="AV18" i="9"/>
  <c r="AW18" i="9"/>
  <c r="AX18" i="9"/>
  <c r="AV19" i="9"/>
  <c r="AW19" i="9"/>
  <c r="AX19" i="9"/>
  <c r="AV20" i="9"/>
  <c r="AW20" i="9"/>
  <c r="AX20" i="9"/>
  <c r="AV21" i="9"/>
  <c r="AW21" i="9"/>
  <c r="AX21" i="9"/>
  <c r="AV22" i="9"/>
  <c r="AW22" i="9"/>
  <c r="AX22" i="9"/>
  <c r="AV23" i="9"/>
  <c r="AW23" i="9"/>
  <c r="AX23" i="9"/>
  <c r="AV5" i="3"/>
  <c r="AW5" i="3"/>
  <c r="AX5" i="3"/>
  <c r="AV6" i="3"/>
  <c r="AW6" i="3"/>
  <c r="AX6" i="3"/>
  <c r="AV9" i="3"/>
  <c r="AW9" i="3"/>
  <c r="AX9" i="3"/>
  <c r="AV10" i="3"/>
  <c r="AW10" i="3"/>
  <c r="AX10" i="3"/>
  <c r="AV16" i="3"/>
  <c r="AW16" i="3"/>
  <c r="AX16" i="3"/>
  <c r="AV17" i="3"/>
  <c r="AW17" i="3"/>
  <c r="AX17" i="3"/>
  <c r="AV21" i="3"/>
  <c r="AW21" i="3"/>
  <c r="AX21" i="3"/>
  <c r="AV14" i="4"/>
  <c r="AW14" i="4"/>
  <c r="AX14" i="4"/>
  <c r="AV5" i="14"/>
  <c r="AW5" i="14"/>
  <c r="AX5" i="14"/>
  <c r="AY5" i="14"/>
  <c r="AY17" i="9" l="1"/>
  <c r="AY16" i="9"/>
  <c r="AY22" i="9"/>
  <c r="AV32" i="3"/>
  <c r="AW32" i="3"/>
  <c r="AV36" i="3"/>
  <c r="AW36" i="3"/>
  <c r="AV37" i="3"/>
  <c r="AW37" i="3"/>
  <c r="AV39" i="3"/>
  <c r="AW39" i="3"/>
  <c r="AV41" i="3"/>
  <c r="AW41" i="3"/>
  <c r="AW13" i="4"/>
  <c r="AV13" i="4"/>
  <c r="AW12" i="4"/>
  <c r="AV12" i="4"/>
  <c r="AW11" i="4"/>
  <c r="AV11" i="4"/>
  <c r="AW10" i="4"/>
  <c r="AV10" i="4"/>
  <c r="AW9" i="4"/>
  <c r="AV9" i="4"/>
  <c r="AW8" i="4"/>
  <c r="AV8" i="4"/>
  <c r="AW7" i="4"/>
  <c r="AV7" i="4"/>
  <c r="AW5" i="4"/>
  <c r="AV5" i="4"/>
  <c r="AW30" i="3"/>
  <c r="AV30" i="3"/>
  <c r="AW29" i="3"/>
  <c r="AV29" i="3"/>
  <c r="AW27" i="3"/>
  <c r="AV27" i="3"/>
  <c r="AW26" i="3"/>
  <c r="AV26" i="3"/>
  <c r="AW9" i="14"/>
  <c r="AV9" i="14"/>
  <c r="AW8" i="14"/>
  <c r="AV8" i="14"/>
  <c r="AW6" i="9"/>
  <c r="AW5" i="9"/>
  <c r="AX5" i="4" l="1"/>
  <c r="AX13" i="4"/>
  <c r="AX9" i="14"/>
  <c r="AY9" i="14" s="1"/>
  <c r="AX26" i="3"/>
  <c r="AX41" i="3"/>
  <c r="AX37" i="3"/>
  <c r="AX32" i="3"/>
  <c r="AY14" i="9"/>
  <c r="AX8" i="14"/>
  <c r="AY8" i="14" s="1"/>
  <c r="AX27" i="3"/>
  <c r="AX29" i="3"/>
  <c r="AX36" i="3"/>
  <c r="AX39" i="3"/>
  <c r="AX30" i="3"/>
  <c r="AX7" i="4"/>
  <c r="AX10" i="4"/>
  <c r="AX8" i="4"/>
  <c r="AX11" i="4"/>
  <c r="AY11" i="4" s="1"/>
  <c r="AX9" i="4"/>
  <c r="AX12" i="4"/>
  <c r="AY10" i="14"/>
  <c r="AY4" i="14"/>
  <c r="AY11" i="9"/>
  <c r="AX6" i="9"/>
  <c r="AY6" i="9" s="1"/>
  <c r="AY9" i="9"/>
  <c r="AY15" i="9"/>
  <c r="AX5" i="9"/>
  <c r="AY5" i="9" s="1"/>
  <c r="AY24" i="9" l="1"/>
  <c r="AY4" i="9" s="1"/>
  <c r="F14" i="11" l="1"/>
  <c r="D14" i="11" l="1"/>
  <c r="G10" i="11" s="1"/>
  <c r="K13" i="9" l="1"/>
  <c r="K14" i="9"/>
  <c r="K15" i="9"/>
  <c r="K6" i="9"/>
  <c r="K7" i="9"/>
  <c r="K8" i="9"/>
  <c r="K9" i="9"/>
  <c r="K10" i="9"/>
  <c r="K11" i="9"/>
  <c r="K12" i="9"/>
  <c r="K16" i="9"/>
  <c r="K17" i="9"/>
  <c r="K18" i="9"/>
  <c r="K19" i="9"/>
  <c r="K20" i="9"/>
  <c r="K21" i="9"/>
  <c r="K22" i="9"/>
  <c r="K23" i="9"/>
  <c r="K5" i="9"/>
  <c r="G11" i="11"/>
  <c r="G13" i="11"/>
  <c r="G12" i="11"/>
  <c r="K6" i="3" l="1"/>
  <c r="AY6" i="3" s="1"/>
  <c r="K7" i="3"/>
  <c r="K8" i="3"/>
  <c r="K9" i="3"/>
  <c r="AY9" i="3" s="1"/>
  <c r="K10" i="3"/>
  <c r="AY10" i="3" s="1"/>
  <c r="K11" i="3"/>
  <c r="K12" i="3"/>
  <c r="K13" i="3"/>
  <c r="K14" i="3"/>
  <c r="K15" i="3"/>
  <c r="K16" i="3"/>
  <c r="AY16" i="3" s="1"/>
  <c r="K17" i="3"/>
  <c r="AY17" i="3" s="1"/>
  <c r="K18" i="3"/>
  <c r="K19" i="3"/>
  <c r="K20" i="3"/>
  <c r="K21" i="3"/>
  <c r="K22" i="3"/>
  <c r="K23" i="3"/>
  <c r="K24" i="3"/>
  <c r="K25" i="3"/>
  <c r="K26" i="3"/>
  <c r="AY26" i="3" s="1"/>
  <c r="K27" i="3"/>
  <c r="AY27" i="3" s="1"/>
  <c r="K28" i="3"/>
  <c r="K29" i="3"/>
  <c r="AY29" i="3" s="1"/>
  <c r="K30" i="3"/>
  <c r="AY30" i="3" s="1"/>
  <c r="K31" i="3"/>
  <c r="K32" i="3"/>
  <c r="AY32" i="3" s="1"/>
  <c r="K33" i="3"/>
  <c r="K34" i="3"/>
  <c r="K35" i="3"/>
  <c r="K36" i="3"/>
  <c r="AY36" i="3" s="1"/>
  <c r="K37" i="3"/>
  <c r="AY37" i="3" s="1"/>
  <c r="K38" i="3"/>
  <c r="K39" i="3"/>
  <c r="AY39" i="3" s="1"/>
  <c r="K40" i="3"/>
  <c r="K41" i="3"/>
  <c r="K5" i="3"/>
  <c r="AY5" i="3" s="1"/>
  <c r="K6" i="4"/>
  <c r="K7" i="4"/>
  <c r="AY7" i="4" s="1"/>
  <c r="K8" i="4"/>
  <c r="AY8" i="4" s="1"/>
  <c r="K9" i="4"/>
  <c r="AY9" i="4" s="1"/>
  <c r="K10" i="4"/>
  <c r="AY10" i="4" s="1"/>
  <c r="K12" i="4"/>
  <c r="K13" i="4"/>
  <c r="AY13" i="4" s="1"/>
  <c r="K14" i="4"/>
  <c r="K5" i="4"/>
  <c r="AY5" i="4" s="1"/>
  <c r="K6" i="14"/>
  <c r="K7" i="14"/>
  <c r="K8" i="14"/>
  <c r="K9" i="14"/>
  <c r="K5" i="14"/>
  <c r="G14" i="11"/>
  <c r="AY15" i="4" l="1"/>
  <c r="AY4" i="4" s="1"/>
  <c r="AY4" i="3"/>
  <c r="AY42" i="3"/>
</calcChain>
</file>

<file path=xl/sharedStrings.xml><?xml version="1.0" encoding="utf-8"?>
<sst xmlns="http://schemas.openxmlformats.org/spreadsheetml/2006/main" count="805" uniqueCount="391">
  <si>
    <t>PLAN DE EJECUCIÓN PROGRAMA DE TRANSPARENCIA Y ÉTICA PÚBLICA</t>
  </si>
  <si>
    <t>F-DE-1510
V1</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</si>
  <si>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</si>
  <si>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</si>
  <si>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</si>
  <si>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</si>
  <si>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</si>
  <si>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</si>
  <si>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</si>
  <si>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</si>
  <si>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</si>
  <si>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</si>
  <si>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</si>
  <si>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</si>
  <si>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</si>
  <si>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</si>
  <si>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</si>
  <si>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</si>
  <si>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</si>
  <si>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F-DE-XXXX
V1</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</si>
  <si>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</si>
  <si>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</si>
  <si>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</si>
  <si>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</si>
  <si>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</si>
  <si>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</si>
  <si>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</si>
  <si>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</si>
  <si>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</si>
  <si>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</si>
  <si>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</si>
  <si>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</si>
  <si>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</si>
  <si>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</si>
  <si>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</si>
  <si>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</si>
  <si>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</si>
  <si>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</si>
  <si>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</si>
  <si>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</si>
  <si>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</si>
  <si>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</si>
  <si>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</si>
  <si>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</si>
  <si>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</si>
  <si>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</si>
  <si>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</si>
  <si>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</si>
  <si>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</si>
  <si>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</si>
  <si>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</si>
  <si>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</si>
  <si>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</si>
  <si>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</si>
  <si>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</si>
  <si>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</si>
  <si>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</si>
  <si>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</si>
  <si>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</si>
  <si>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</si>
  <si>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</si>
  <si>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</si>
  <si>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</si>
  <si>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</si>
  <si>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</si>
  <si>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</si>
  <si>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</si>
  <si>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</si>
  <si>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</si>
  <si>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</si>
  <si>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</si>
  <si>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</si>
  <si>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</si>
  <si>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</si>
  <si>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</si>
  <si>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</si>
  <si>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</si>
  <si>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</si>
  <si>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</si>
  <si>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</si>
  <si>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</si>
  <si>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</si>
  <si>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</si>
  <si>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</si>
  <si>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</si>
  <si>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</si>
  <si>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</si>
  <si>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</si>
  <si>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</si>
  <si>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</si>
  <si>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</si>
  <si>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</si>
  <si>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</si>
  <si>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</si>
  <si>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</si>
  <si>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</si>
  <si>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</si>
  <si>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</si>
  <si>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1.2.1</t>
  </si>
  <si>
    <t>Actualizar, Oficializar y socializar la Política de Riesgos LA/FT ante comité CICCI</t>
  </si>
  <si>
    <t>Politica actualizada, aprobada y socializada</t>
  </si>
  <si>
    <t>Una (1) Política de Riesgos LA/FT actualizada, aprobada y socializada</t>
  </si>
  <si>
    <t>1.2.2</t>
  </si>
  <si>
    <t>Actualizar Lineamiento SARLAFT</t>
  </si>
  <si>
    <t>Lineamiento actualizado</t>
  </si>
  <si>
    <t>Un (1) Lineamiento SARLAFT actualizado</t>
  </si>
  <si>
    <t>1.2.3</t>
  </si>
  <si>
    <t>Gestionar campaña de apropiación de la política  SARLAFT</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</si>
  <si>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</si>
  <si>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</si>
  <si>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</si>
  <si>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</si>
  <si>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</si>
  <si>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</si>
  <si>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</si>
  <si>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</si>
  <si>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</si>
  <si>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</si>
  <si>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</si>
  <si>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</si>
  <si>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</si>
  <si>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</si>
  <si>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</si>
  <si>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</si>
  <si>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</si>
  <si>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1.4.1</t>
  </si>
  <si>
    <t>Gestionar con el área correspondiente del en el marco del Plan Institucional de Capacitación PIC- 2025, capacitaciones sobre  riesgos de corrupción y LA/FT  y su manejo dentro de los procesos de la entidad</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</si>
  <si>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</si>
  <si>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</si>
  <si>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</si>
  <si>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</si>
  <si>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</si>
  <si>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</si>
  <si>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</si>
  <si>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</si>
  <si>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</si>
  <si>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</si>
  <si>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t xml:space="preserve">Realizar un normograma en materia de transparencia, gestión contractual, lucha contra la corrupción. 
</t>
  </si>
  <si>
    <t xml:space="preserve">Un (1) normograma </t>
  </si>
  <si>
    <t>Normograma en materia de transparencia.</t>
  </si>
  <si>
    <t>1.5.3</t>
  </si>
  <si>
    <t xml:space="preserve">Definición de riesgos financieros y reputacionales con un enfoque de incidencia disciplinaria
. </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</si>
  <si>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</si>
  <si>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</si>
  <si>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</si>
  <si>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</si>
  <si>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</si>
  <si>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</si>
  <si>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</si>
  <si>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</si>
  <si>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</si>
  <si>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</si>
  <si>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</si>
  <si>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 xml:space="preserve">Elaboración del plan de cumplimiento
</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</si>
  <si>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</si>
  <si>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</si>
  <si>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</si>
  <si>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</si>
  <si>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</si>
  <si>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</si>
  <si>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</si>
  <si>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</si>
  <si>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</si>
  <si>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</si>
  <si>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</si>
  <si>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</si>
  <si>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</si>
  <si>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</si>
  <si>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</si>
  <si>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</si>
  <si>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</si>
  <si>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</si>
  <si>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</si>
  <si>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</si>
  <si>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</si>
  <si>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</si>
  <si>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</si>
  <si>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</si>
  <si>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</si>
  <si>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</si>
  <si>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Identificar las redes externas - Inventario Unico de Instancias de  Coordinación.</t>
  </si>
  <si>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</si>
  <si>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</si>
  <si>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</si>
  <si>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</si>
  <si>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</si>
  <si>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</si>
  <si>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</si>
  <si>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</si>
  <si>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</si>
  <si>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</si>
  <si>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</si>
  <si>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</si>
  <si>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</si>
  <si>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</si>
  <si>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</si>
  <si>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Revisar y actualizar el esquema de publicaciones del Botón de Transparencia y Acceso a la Información pública de la Entidad</t>
  </si>
  <si>
    <t>Un (1) Esquema de publicación adoptado mediante la resolución.</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</si>
  <si>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</si>
  <si>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</si>
  <si>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</si>
  <si>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</si>
  <si>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</si>
  <si>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</si>
  <si>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</si>
  <si>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</si>
  <si>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</si>
  <si>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</si>
  <si>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</si>
  <si>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</si>
  <si>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</si>
  <si>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</si>
  <si>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</si>
  <si>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</si>
  <si>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</si>
  <si>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</si>
  <si>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</si>
  <si>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</si>
  <si>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</si>
  <si>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</si>
  <si>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</si>
  <si>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</si>
  <si>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 xml:space="preserve">Elaborar y publicar el informe trimestral de gestión de la entidad, en lenguaje claro y comprensible. </t>
  </si>
  <si>
    <t>Cuatro (4) informes de gestión publicados en la página web de la entidad</t>
  </si>
  <si>
    <t>(Número de informes publicados /Total informes programados)*100</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</si>
  <si>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</si>
  <si>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</si>
  <si>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</si>
  <si>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</si>
  <si>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</si>
  <si>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</si>
  <si>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</si>
  <si>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</si>
  <si>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</si>
  <si>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</si>
  <si>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</si>
  <si>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</si>
  <si>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</si>
  <si>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</si>
  <si>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</si>
  <si>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</si>
  <si>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</si>
  <si>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</si>
  <si>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</si>
  <si>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</si>
  <si>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</si>
  <si>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</si>
  <si>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</si>
  <si>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</si>
  <si>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</si>
  <si>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</si>
  <si>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</si>
  <si>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</si>
  <si>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</si>
  <si>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</si>
  <si>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</si>
  <si>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</si>
  <si>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</si>
  <si>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</si>
  <si>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</si>
  <si>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</si>
  <si>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</si>
  <si>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</si>
  <si>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</si>
  <si>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</si>
  <si>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</si>
  <si>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</si>
  <si>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</si>
  <si>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</si>
  <si>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</si>
  <si>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</si>
  <si>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</si>
  <si>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</si>
  <si>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</si>
  <si>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</si>
  <si>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
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</si>
  <si>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</si>
  <si>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</si>
  <si>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</si>
  <si>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</si>
  <si>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</si>
  <si>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</si>
  <si>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</si>
  <si>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</si>
  <si>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</si>
  <si>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</si>
  <si>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</si>
  <si>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</si>
  <si>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</si>
  <si>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</si>
  <si>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</si>
  <si>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</si>
  <si>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</si>
  <si>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</si>
  <si>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</si>
  <si>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</si>
  <si>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</si>
  <si>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</si>
  <si>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</si>
  <si>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</si>
  <si>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</si>
  <si>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</si>
  <si>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</si>
  <si>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</si>
  <si>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</si>
  <si>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</si>
  <si>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</si>
  <si>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</si>
  <si>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</si>
  <si>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</si>
  <si>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</si>
  <si>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Convocar oportunamente a la ciudadanía, grupos de valor e interés  a participación en los espacios de diálogos ciudadanos y audienciencia de rendición de ceuntas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</si>
  <si>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</si>
  <si>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</si>
  <si>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</si>
  <si>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</si>
  <si>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</si>
  <si>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</si>
  <si>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</si>
  <si>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</si>
  <si>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</si>
  <si>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</si>
  <si>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</si>
  <si>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</si>
  <si>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</si>
  <si>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</si>
  <si>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</si>
  <si>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</si>
  <si>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</si>
  <si>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</si>
  <si>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</si>
  <si>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</si>
  <si>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</si>
  <si>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</si>
  <si>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</si>
  <si>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</si>
  <si>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</si>
  <si>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</si>
  <si>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</si>
  <si>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</si>
  <si>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</si>
  <si>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</si>
  <si>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</si>
  <si>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</si>
  <si>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</si>
  <si>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</si>
  <si>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</si>
  <si>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</si>
  <si>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</si>
  <si>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</si>
  <si>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</si>
  <si>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</si>
  <si>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</si>
  <si>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</si>
  <si>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</si>
  <si>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</si>
  <si>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</si>
  <si>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</si>
  <si>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</si>
  <si>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</si>
  <si>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</si>
  <si>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</si>
  <si>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</si>
  <si>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</si>
  <si>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</si>
  <si>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</si>
  <si>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</si>
  <si>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</si>
  <si>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</si>
  <si>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</si>
  <si>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</si>
  <si>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</si>
  <si>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</si>
  <si>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</si>
  <si>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</si>
  <si>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</si>
  <si>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</si>
  <si>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</si>
  <si>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</si>
  <si>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</si>
  <si>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</si>
  <si>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</si>
  <si>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</si>
  <si>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</si>
  <si>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</si>
  <si>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</si>
  <si>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</si>
  <si>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</si>
  <si>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</si>
  <si>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3.2.4</t>
  </si>
  <si>
    <t>28 de enero - Acta 01 del CIGD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</si>
</sst>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1"/>
      <color theme="1"/>
      <name val="Arial"/>
      <family val="2"/>
    </font>
    <font>
      <sz val="11"/>
      <color rgb="FF000000"/>
      <name val="Arial"/>
      <family val="2"/>
    </font>
    <font>
      <sz val="11"/>
      <color rgb="FF000000"/>
      <name val="Arial"/>
      <family val="2"/>
    </font>
    <font>
      <sz val="11"/>
      <name val="Arial"/>
      <family val="2"/>
    </font>
    <font>
      <sz val="10"/>
      <color rgb="FF000000"/>
      <name val="Arial"/>
      <family val="2"/>
    </font>
    <font>
      <b/>
      <sz val="11"/>
      <color theme="1"/>
      <name val="Arial"/>
      <family val="2"/>
    </font>
    <font>
      <sz val="10"/>
      <name val="Arial"/>
      <family val="2"/>
    </font>
    <font>
      <b/>
      <sz val="10"/>
      <name val="Arial"/>
      <family val="2"/>
    </font>
    <font>
      <sz val="11"/>
      <color theme="1"/>
      <name val="Calibri"/>
      <family val="2"/>
      <scheme val="minor"/>
    </font>
    <font>
      <sz val="10"/>
      <color theme="1"/>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9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indexed="64"/>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indexed="64"/>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s>
  <cellStyleXfs count="3">
    <xf numFmtId="0" fontId="0" fillId="0" borderId="0"/>
    <xf numFmtId="0" fontId="1" fillId="0" borderId="0" applyNumberFormat="0" applyFill="0" applyBorder="0" applyAlignment="0" applyProtection="0"/>
    <xf numFmtId="9" fontId="23" fillId="0" borderId="0" applyFont="0" applyFill="0" applyBorder="0" applyAlignment="0" applyProtection="0"/>
  </cellStyleXfs>
  <cellXfs count="389">
    <xf numFmtId="0" fontId="0" fillId="0" borderId="0" xfId="0"/>
    <xf numFmtId="0" fontId="3" fillId="0" borderId="3" xfId="0" applyFont="1" applyBorder="1"/>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21" xfId="0" applyFont="1" applyBorder="1"/>
    <xf numFmtId="0" fontId="3" fillId="0" borderId="22" xfId="0" applyFont="1" applyBorder="1"/>
    <xf numFmtId="0" fontId="6" fillId="0" borderId="4" xfId="0" applyFont="1" applyBorder="1" applyAlignment="1">
      <alignment horizontal="center" vertical="center" wrapText="1"/>
    </xf>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18" xfId="0" applyFont="1" applyFill="1" applyBorder="1" applyAlignment="1">
      <alignment horizontal="center" vertical="center"/>
    </xf>
    <xf numFmtId="9" fontId="6" fillId="2" borderId="25" xfId="0" applyNumberFormat="1" applyFont="1" applyFill="1" applyBorder="1" applyAlignment="1">
      <alignment horizont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9" fontId="6" fillId="2" borderId="19" xfId="0" applyNumberFormat="1" applyFont="1" applyFill="1" applyBorder="1" applyAlignment="1">
      <alignment horizontal="center" wrapText="1"/>
    </xf>
    <xf numFmtId="0" fontId="8" fillId="4" borderId="6"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9" fontId="8" fillId="6" borderId="6" xfId="0" applyNumberFormat="1" applyFont="1" applyFill="1" applyBorder="1" applyAlignment="1">
      <alignment horizontal="center" vertical="center" textRotation="90" wrapText="1"/>
    </xf>
    <xf numFmtId="10" fontId="9" fillId="7" borderId="6" xfId="0" applyNumberFormat="1"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6" xfId="0" applyFont="1" applyFill="1" applyBorder="1" applyAlignment="1" applyProtection="1">
      <alignment horizontal="center" vertical="center" wrapText="1"/>
      <protection locked="0"/>
    </xf>
    <xf numFmtId="0" fontId="3" fillId="0" borderId="6" xfId="0" applyFont="1" applyBorder="1"/>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9" borderId="6" xfId="0"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9" fontId="11" fillId="10" borderId="7" xfId="0" applyNumberFormat="1" applyFont="1" applyFill="1" applyBorder="1" applyAlignment="1">
      <alignment horizontal="center" vertical="center"/>
    </xf>
    <xf numFmtId="10" fontId="11" fillId="11" borderId="27" xfId="0" applyNumberFormat="1" applyFont="1" applyFill="1" applyBorder="1" applyAlignment="1">
      <alignment horizontal="center" vertical="center"/>
    </xf>
    <xf numFmtId="10" fontId="12" fillId="0" borderId="0" xfId="0" applyNumberFormat="1" applyFont="1"/>
    <xf numFmtId="0" fontId="3" fillId="0" borderId="7" xfId="0" applyFont="1" applyBorder="1"/>
    <xf numFmtId="0" fontId="4" fillId="2" borderId="36" xfId="0" applyFont="1" applyFill="1" applyBorder="1" applyAlignment="1">
      <alignment horizontal="center" vertical="center" wrapText="1"/>
    </xf>
    <xf numFmtId="0" fontId="4" fillId="2" borderId="6" xfId="0" applyFont="1" applyFill="1" applyBorder="1" applyAlignment="1">
      <alignment vertical="center"/>
    </xf>
    <xf numFmtId="0" fontId="3" fillId="0" borderId="39" xfId="0" applyFont="1" applyBorder="1"/>
    <xf numFmtId="0" fontId="10" fillId="0" borderId="39" xfId="0" applyFont="1" applyBorder="1" applyAlignment="1">
      <alignment horizontal="center" vertical="center"/>
    </xf>
    <xf numFmtId="0" fontId="11" fillId="0" borderId="39" xfId="0" applyFont="1" applyBorder="1" applyAlignment="1">
      <alignment horizontal="center" vertical="center"/>
    </xf>
    <xf numFmtId="9" fontId="11" fillId="10" borderId="39" xfId="0" applyNumberFormat="1" applyFont="1" applyFill="1" applyBorder="1" applyAlignment="1">
      <alignment horizontal="center" vertical="center"/>
    </xf>
    <xf numFmtId="10" fontId="11" fillId="11" borderId="39" xfId="0" applyNumberFormat="1" applyFont="1" applyFill="1" applyBorder="1" applyAlignment="1">
      <alignment horizontal="center" vertical="center"/>
    </xf>
    <xf numFmtId="0" fontId="3" fillId="0" borderId="11" xfId="0" applyFont="1" applyBorder="1"/>
    <xf numFmtId="0" fontId="11" fillId="0" borderId="11" xfId="0" applyFont="1" applyBorder="1" applyAlignment="1">
      <alignment horizontal="center" vertical="center"/>
    </xf>
    <xf numFmtId="9" fontId="11" fillId="10" borderId="10" xfId="0" applyNumberFormat="1" applyFont="1" applyFill="1" applyBorder="1" applyAlignment="1">
      <alignment horizontal="center" vertical="center"/>
    </xf>
    <xf numFmtId="10" fontId="11" fillId="11" borderId="28" xfId="0" applyNumberFormat="1" applyFont="1" applyFill="1" applyBorder="1" applyAlignment="1">
      <alignment horizontal="center" vertical="center"/>
    </xf>
    <xf numFmtId="0" fontId="11" fillId="0" borderId="12" xfId="0" applyFont="1" applyBorder="1" applyAlignment="1">
      <alignment horizontal="center" vertical="center"/>
    </xf>
    <xf numFmtId="9" fontId="11" fillId="10" borderId="38" xfId="0" applyNumberFormat="1" applyFont="1" applyFill="1" applyBorder="1" applyAlignment="1">
      <alignment horizontal="center" vertical="center"/>
    </xf>
    <xf numFmtId="10" fontId="11" fillId="11" borderId="26" xfId="0" applyNumberFormat="1" applyFont="1" applyFill="1" applyBorder="1" applyAlignment="1">
      <alignment horizontal="center" vertical="center"/>
    </xf>
    <xf numFmtId="0" fontId="14" fillId="0" borderId="39" xfId="0" applyFont="1" applyBorder="1" applyAlignment="1">
      <alignment vertical="center" wrapText="1"/>
    </xf>
    <xf numFmtId="14" fontId="3" fillId="0" borderId="39" xfId="0" applyNumberFormat="1" applyFont="1" applyBorder="1" applyAlignment="1">
      <alignment horizontal="center" vertical="center" wrapText="1"/>
    </xf>
    <xf numFmtId="14" fontId="3" fillId="0" borderId="43" xfId="0" applyNumberFormat="1" applyFont="1" applyBorder="1" applyAlignment="1">
      <alignment horizontal="center" vertical="center" wrapText="1"/>
    </xf>
    <xf numFmtId="0" fontId="14" fillId="0" borderId="43" xfId="0" applyFont="1" applyBorder="1" applyAlignment="1">
      <alignment vertical="center" wrapText="1"/>
    </xf>
    <xf numFmtId="0" fontId="3" fillId="0" borderId="52" xfId="0" applyFont="1" applyBorder="1" applyAlignment="1">
      <alignment horizontal="center" vertical="center"/>
    </xf>
    <xf numFmtId="0" fontId="14" fillId="0" borderId="49" xfId="0" applyFont="1" applyBorder="1" applyAlignment="1">
      <alignmen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7" xfId="0" applyFont="1" applyBorder="1" applyAlignment="1">
      <alignment horizontal="center" vertical="center" wrapText="1"/>
    </xf>
    <xf numFmtId="14" fontId="15" fillId="0" borderId="39" xfId="0" applyNumberFormat="1" applyFont="1" applyBorder="1" applyAlignment="1">
      <alignment horizontal="center" vertical="center" wrapText="1"/>
    </xf>
    <xf numFmtId="14" fontId="15" fillId="0" borderId="47" xfId="0" applyNumberFormat="1" applyFont="1" applyBorder="1" applyAlignment="1">
      <alignment horizontal="center" vertical="center" wrapText="1"/>
    </xf>
    <xf numFmtId="0" fontId="3" fillId="0" borderId="57" xfId="0" applyFont="1" applyBorder="1" applyAlignment="1">
      <alignment horizontal="center" vertical="center"/>
    </xf>
    <xf numFmtId="0" fontId="15" fillId="0" borderId="58" xfId="0" applyFont="1" applyBorder="1" applyAlignment="1">
      <alignment horizontal="center" vertical="center"/>
    </xf>
    <xf numFmtId="0" fontId="3" fillId="12" borderId="47" xfId="0" applyFont="1" applyFill="1" applyBorder="1" applyAlignment="1">
      <alignment horizontal="center" vertical="center" wrapText="1"/>
    </xf>
    <xf numFmtId="0" fontId="3" fillId="12" borderId="43" xfId="0" applyFont="1" applyFill="1" applyBorder="1" applyAlignment="1">
      <alignment horizontal="center" vertical="center" wrapText="1"/>
    </xf>
    <xf numFmtId="0" fontId="3" fillId="0" borderId="50" xfId="0" applyFont="1" applyBorder="1" applyAlignment="1">
      <alignment horizontal="left" vertical="center" wrapText="1"/>
    </xf>
    <xf numFmtId="0" fontId="15" fillId="0" borderId="39" xfId="0" applyFont="1" applyBorder="1" applyAlignment="1">
      <alignment horizontal="center" vertical="center" wrapText="1"/>
    </xf>
    <xf numFmtId="0" fontId="3" fillId="0" borderId="0" xfId="0" applyFont="1" applyAlignment="1">
      <alignment horizontal="left" vertical="top"/>
    </xf>
    <xf numFmtId="0" fontId="3" fillId="0" borderId="59" xfId="0" applyFont="1" applyBorder="1"/>
    <xf numFmtId="0" fontId="3" fillId="0" borderId="0" xfId="0" applyFont="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17" fillId="0" borderId="39" xfId="0" applyFont="1" applyBorder="1" applyAlignment="1">
      <alignment vertical="center" wrapText="1"/>
    </xf>
    <xf numFmtId="0" fontId="17" fillId="12" borderId="39" xfId="0" applyFont="1" applyFill="1" applyBorder="1" applyAlignment="1">
      <alignment vertical="center" wrapText="1"/>
    </xf>
    <xf numFmtId="0" fontId="17" fillId="0" borderId="39" xfId="0" applyFont="1" applyBorder="1" applyAlignment="1">
      <alignment horizontal="center" vertical="center" wrapText="1"/>
    </xf>
    <xf numFmtId="14" fontId="17" fillId="0" borderId="39" xfId="0" applyNumberFormat="1" applyFont="1" applyBorder="1" applyAlignment="1">
      <alignment horizontal="center" vertical="center" wrapText="1"/>
    </xf>
    <xf numFmtId="0" fontId="18" fillId="12" borderId="39" xfId="0" applyFont="1" applyFill="1" applyBorder="1" applyAlignment="1">
      <alignment vertical="center" wrapText="1"/>
    </xf>
    <xf numFmtId="14" fontId="15" fillId="12" borderId="39" xfId="0" applyNumberFormat="1" applyFont="1" applyFill="1" applyBorder="1" applyAlignment="1">
      <alignment horizontal="center" vertical="center" wrapText="1"/>
    </xf>
    <xf numFmtId="0" fontId="0" fillId="0" borderId="0" xfId="0" applyAlignment="1">
      <alignment vertical="center" wrapText="1"/>
    </xf>
    <xf numFmtId="0" fontId="4" fillId="2" borderId="13" xfId="0" applyFont="1" applyFill="1" applyBorder="1" applyAlignment="1">
      <alignment vertical="center" wrapText="1"/>
    </xf>
    <xf numFmtId="0" fontId="4" fillId="2" borderId="36" xfId="0" applyFont="1" applyFill="1" applyBorder="1" applyAlignment="1">
      <alignment vertical="center" wrapText="1"/>
    </xf>
    <xf numFmtId="0" fontId="15" fillId="0" borderId="43" xfId="0" applyFont="1" applyBorder="1" applyAlignment="1">
      <alignment vertical="center" wrapText="1"/>
    </xf>
    <xf numFmtId="0" fontId="15" fillId="0" borderId="39" xfId="0" applyFont="1" applyBorder="1" applyAlignment="1">
      <alignment vertical="center" wrapText="1"/>
    </xf>
    <xf numFmtId="0" fontId="15" fillId="12" borderId="39" xfId="0" applyFont="1" applyFill="1" applyBorder="1" applyAlignment="1">
      <alignment vertical="center" wrapText="1"/>
    </xf>
    <xf numFmtId="0" fontId="17" fillId="0" borderId="59" xfId="0" applyFont="1" applyBorder="1" applyAlignment="1">
      <alignment vertical="center" wrapText="1"/>
    </xf>
    <xf numFmtId="0" fontId="17" fillId="0" borderId="43" xfId="0" applyFont="1" applyBorder="1" applyAlignment="1">
      <alignment vertical="center" wrapText="1"/>
    </xf>
    <xf numFmtId="14" fontId="17" fillId="0" borderId="43" xfId="0" applyNumberFormat="1" applyFont="1" applyBorder="1" applyAlignment="1">
      <alignment horizontal="center" vertical="center" wrapText="1"/>
    </xf>
    <xf numFmtId="0" fontId="3" fillId="0" borderId="43" xfId="0" applyFont="1" applyBorder="1" applyAlignment="1">
      <alignment vertical="center" wrapText="1"/>
    </xf>
    <xf numFmtId="0" fontId="3" fillId="0" borderId="2" xfId="0" applyFont="1" applyBorder="1" applyAlignment="1">
      <alignment horizontal="left" vertical="top" wrapText="1"/>
    </xf>
    <xf numFmtId="0" fontId="3" fillId="0" borderId="39" xfId="0" applyFont="1" applyBorder="1" applyAlignment="1">
      <alignment horizontal="center" vertical="top"/>
    </xf>
    <xf numFmtId="0" fontId="14" fillId="0" borderId="39" xfId="0" applyFont="1" applyBorder="1" applyAlignment="1">
      <alignment horizontal="center" vertical="center" wrapText="1"/>
    </xf>
    <xf numFmtId="10" fontId="12" fillId="0" borderId="39" xfId="0" applyNumberFormat="1" applyFont="1" applyBorder="1"/>
    <xf numFmtId="14" fontId="17" fillId="0" borderId="59" xfId="0" applyNumberFormat="1" applyFont="1" applyBorder="1" applyAlignment="1">
      <alignment horizontal="center" vertical="center" wrapText="1"/>
    </xf>
    <xf numFmtId="0" fontId="3" fillId="0" borderId="14" xfId="0" applyFont="1" applyBorder="1"/>
    <xf numFmtId="0" fontId="13" fillId="0" borderId="39" xfId="0" applyFont="1" applyBorder="1" applyAlignment="1">
      <alignment horizontal="left" vertical="center" wrapText="1"/>
    </xf>
    <xf numFmtId="0" fontId="3" fillId="0" borderId="59" xfId="0" applyFont="1" applyBorder="1" applyAlignment="1">
      <alignment horizontal="center" vertical="center" wrapText="1"/>
    </xf>
    <xf numFmtId="14" fontId="14" fillId="0" borderId="39" xfId="0" applyNumberFormat="1" applyFont="1" applyBorder="1" applyAlignment="1">
      <alignment horizontal="center" vertical="center" wrapText="1"/>
    </xf>
    <xf numFmtId="14" fontId="14" fillId="0" borderId="39" xfId="0" applyNumberFormat="1" applyFont="1" applyBorder="1" applyAlignment="1">
      <alignment horizontal="center" vertical="center"/>
    </xf>
    <xf numFmtId="0" fontId="17" fillId="12" borderId="39" xfId="0" applyFont="1" applyFill="1" applyBorder="1" applyAlignment="1">
      <alignment horizontal="left" vertical="center" wrapText="1"/>
    </xf>
    <xf numFmtId="0" fontId="17" fillId="12" borderId="39" xfId="0" applyFont="1" applyFill="1" applyBorder="1" applyAlignment="1">
      <alignment horizontal="center" vertical="center" wrapText="1"/>
    </xf>
    <xf numFmtId="0" fontId="15" fillId="0" borderId="43" xfId="0" applyFont="1" applyBorder="1" applyAlignment="1">
      <alignment horizontal="center" vertical="center" wrapTex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8" fillId="4" borderId="11" xfId="0" applyFont="1" applyFill="1" applyBorder="1" applyAlignment="1">
      <alignment horizontal="center" vertical="center" textRotation="90" wrapText="1"/>
    </xf>
    <xf numFmtId="0" fontId="8" fillId="5" borderId="11" xfId="0" applyFont="1" applyFill="1" applyBorder="1" applyAlignment="1">
      <alignment horizontal="center" vertical="center" textRotation="90" wrapText="1"/>
    </xf>
    <xf numFmtId="9" fontId="8" fillId="6" borderId="11" xfId="0" applyNumberFormat="1" applyFont="1" applyFill="1" applyBorder="1" applyAlignment="1">
      <alignment horizontal="center" vertical="center" textRotation="90" wrapText="1"/>
    </xf>
    <xf numFmtId="0" fontId="3" fillId="0" borderId="49" xfId="0" applyFont="1" applyBorder="1"/>
    <xf numFmtId="0" fontId="3" fillId="0" borderId="43" xfId="0" applyFont="1" applyBorder="1"/>
    <xf numFmtId="0" fontId="3" fillId="0" borderId="45" xfId="0" applyFont="1" applyBorder="1"/>
    <xf numFmtId="0" fontId="3" fillId="0" borderId="50" xfId="0" applyFont="1" applyBorder="1"/>
    <xf numFmtId="0" fontId="3" fillId="0" borderId="46" xfId="0" applyFont="1" applyBorder="1"/>
    <xf numFmtId="0" fontId="18" fillId="0" borderId="39" xfId="0" applyFont="1" applyBorder="1" applyAlignment="1">
      <alignment vertical="center" wrapText="1"/>
    </xf>
    <xf numFmtId="0" fontId="18" fillId="0" borderId="43" xfId="0" applyFont="1" applyBorder="1" applyAlignment="1">
      <alignment vertical="center" wrapText="1"/>
    </xf>
    <xf numFmtId="0" fontId="3" fillId="0" borderId="66"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10" fillId="0" borderId="38" xfId="0" applyFont="1" applyBorder="1" applyAlignment="1">
      <alignment horizontal="center" vertical="center"/>
    </xf>
    <xf numFmtId="0" fontId="3" fillId="0" borderId="62" xfId="0" applyFont="1" applyBorder="1"/>
    <xf numFmtId="0" fontId="18" fillId="0" borderId="59" xfId="0" applyFont="1" applyBorder="1" applyAlignment="1">
      <alignment vertical="center" wrapText="1"/>
    </xf>
    <xf numFmtId="0" fontId="14" fillId="0" borderId="43" xfId="0" applyFont="1" applyBorder="1" applyAlignment="1">
      <alignment horizontal="center" vertical="center" wrapText="1"/>
    </xf>
    <xf numFmtId="0" fontId="2" fillId="0" borderId="0" xfId="0" applyFont="1" applyAlignment="1">
      <alignment vertical="center" wrapText="1"/>
    </xf>
    <xf numFmtId="0" fontId="3" fillId="0" borderId="67" xfId="0" applyFont="1" applyBorder="1"/>
    <xf numFmtId="0" fontId="10" fillId="0" borderId="67" xfId="0" applyFont="1" applyBorder="1" applyAlignment="1">
      <alignment horizontal="center" vertical="center"/>
    </xf>
    <xf numFmtId="0" fontId="3" fillId="0" borderId="72" xfId="0" applyFont="1" applyBorder="1"/>
    <xf numFmtId="0" fontId="10" fillId="0" borderId="72" xfId="0" applyFont="1" applyBorder="1" applyAlignment="1">
      <alignment horizontal="center" vertical="center"/>
    </xf>
    <xf numFmtId="0" fontId="3" fillId="0" borderId="73" xfId="0" applyFont="1" applyBorder="1" applyAlignment="1">
      <alignment vertical="center"/>
    </xf>
    <xf numFmtId="0" fontId="3" fillId="0" borderId="11" xfId="0" applyFont="1" applyBorder="1" applyAlignment="1">
      <alignment vertical="center"/>
    </xf>
    <xf numFmtId="0" fontId="3" fillId="0" borderId="74" xfId="0" applyFont="1" applyBorder="1" applyAlignment="1">
      <alignment vertical="center"/>
    </xf>
    <xf numFmtId="9" fontId="11" fillId="10" borderId="66" xfId="0" applyNumberFormat="1" applyFont="1" applyFill="1" applyBorder="1" applyAlignment="1">
      <alignment horizontal="center" vertical="center"/>
    </xf>
    <xf numFmtId="10" fontId="11" fillId="11" borderId="68" xfId="0" applyNumberFormat="1" applyFont="1" applyFill="1" applyBorder="1" applyAlignment="1">
      <alignment horizontal="center" vertical="center"/>
    </xf>
    <xf numFmtId="9" fontId="11" fillId="10" borderId="69" xfId="0" applyNumberFormat="1" applyFont="1" applyFill="1" applyBorder="1" applyAlignment="1">
      <alignment horizontal="center" vertical="center"/>
    </xf>
    <xf numFmtId="10" fontId="11" fillId="11" borderId="70" xfId="0" applyNumberFormat="1" applyFont="1" applyFill="1" applyBorder="1" applyAlignment="1">
      <alignment horizontal="center" vertical="center"/>
    </xf>
    <xf numFmtId="9" fontId="11" fillId="10" borderId="71" xfId="0" applyNumberFormat="1" applyFont="1" applyFill="1" applyBorder="1" applyAlignment="1">
      <alignment horizontal="center" vertical="center"/>
    </xf>
    <xf numFmtId="0" fontId="11" fillId="0" borderId="75" xfId="0" applyFont="1" applyBorder="1" applyAlignment="1">
      <alignment horizontal="center" vertical="center"/>
    </xf>
    <xf numFmtId="0" fontId="11" fillId="0" borderId="27" xfId="0" applyFont="1" applyBorder="1" applyAlignment="1">
      <alignment horizontal="center" vertical="center"/>
    </xf>
    <xf numFmtId="0" fontId="11" fillId="0" borderId="76" xfId="0" applyFont="1" applyBorder="1" applyAlignment="1">
      <alignment horizontal="center" vertical="center"/>
    </xf>
    <xf numFmtId="10" fontId="12" fillId="0" borderId="77" xfId="0" applyNumberFormat="1" applyFont="1" applyBorder="1"/>
    <xf numFmtId="10" fontId="11" fillId="11" borderId="74" xfId="0" applyNumberFormat="1" applyFont="1" applyFill="1" applyBorder="1" applyAlignment="1">
      <alignment horizontal="center" vertical="center"/>
    </xf>
    <xf numFmtId="0" fontId="3" fillId="0" borderId="40" xfId="0" applyFont="1" applyBorder="1"/>
    <xf numFmtId="0" fontId="3" fillId="0" borderId="63" xfId="0" applyFont="1" applyBorder="1"/>
    <xf numFmtId="0" fontId="4" fillId="2" borderId="17" xfId="0" applyFont="1" applyFill="1" applyBorder="1" applyAlignment="1">
      <alignment horizontal="center" vertical="center"/>
    </xf>
    <xf numFmtId="0" fontId="3" fillId="0" borderId="2" xfId="0" applyFont="1" applyBorder="1" applyAlignment="1">
      <alignment vertical="center" wrapText="1"/>
    </xf>
    <xf numFmtId="0" fontId="17" fillId="14" borderId="39" xfId="0" applyFont="1" applyFill="1" applyBorder="1" applyAlignment="1">
      <alignment vertical="center" wrapText="1"/>
    </xf>
    <xf numFmtId="0" fontId="17" fillId="0" borderId="39" xfId="0" applyFont="1" applyBorder="1" applyAlignment="1">
      <alignment horizontal="left" vertical="center" wrapText="1"/>
    </xf>
    <xf numFmtId="0" fontId="17" fillId="14" borderId="39" xfId="0" applyFont="1" applyFill="1" applyBorder="1" applyAlignment="1">
      <alignment horizontal="left" vertical="center" wrapText="1"/>
    </xf>
    <xf numFmtId="14" fontId="15" fillId="0" borderId="43" xfId="0" applyNumberFormat="1" applyFont="1" applyBorder="1" applyAlignment="1">
      <alignment horizontal="center" vertical="center" wrapText="1"/>
    </xf>
    <xf numFmtId="14" fontId="17" fillId="12" borderId="39" xfId="0" applyNumberFormat="1" applyFont="1" applyFill="1" applyBorder="1" applyAlignment="1">
      <alignment horizontal="center" vertical="center"/>
    </xf>
    <xf numFmtId="14" fontId="15" fillId="12" borderId="59" xfId="0" applyNumberFormat="1" applyFont="1" applyFill="1" applyBorder="1" applyAlignment="1">
      <alignment horizontal="center" vertical="center" wrapText="1"/>
    </xf>
    <xf numFmtId="0" fontId="18" fillId="14" borderId="39" xfId="0" applyFont="1" applyFill="1" applyBorder="1" applyAlignment="1">
      <alignment horizontal="center" vertical="center" wrapText="1"/>
    </xf>
    <xf numFmtId="0" fontId="15" fillId="12" borderId="39" xfId="0" applyFont="1" applyFill="1" applyBorder="1" applyAlignment="1">
      <alignment horizontal="center" vertical="top" wrapText="1"/>
    </xf>
    <xf numFmtId="0" fontId="15" fillId="0" borderId="39" xfId="0" applyFont="1" applyBorder="1" applyAlignment="1">
      <alignment horizontal="center" vertical="top" wrapText="1"/>
    </xf>
    <xf numFmtId="0" fontId="15" fillId="12" borderId="59"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59" xfId="0" applyFont="1" applyBorder="1" applyAlignment="1">
      <alignment horizontal="center" vertical="center" wrapText="1"/>
    </xf>
    <xf numFmtId="0" fontId="3" fillId="0" borderId="12" xfId="0" applyFont="1" applyBorder="1"/>
    <xf numFmtId="0" fontId="10" fillId="0" borderId="12" xfId="0" applyFont="1" applyBorder="1" applyAlignment="1">
      <alignment horizontal="center" vertical="center"/>
    </xf>
    <xf numFmtId="0" fontId="11" fillId="0" borderId="26" xfId="0" applyFont="1" applyBorder="1" applyAlignment="1">
      <alignment horizontal="center" vertical="center"/>
    </xf>
    <xf numFmtId="9" fontId="11" fillId="10" borderId="78" xfId="0" applyNumberFormat="1" applyFont="1" applyFill="1" applyBorder="1" applyAlignment="1">
      <alignment horizontal="center" vertical="center"/>
    </xf>
    <xf numFmtId="10" fontId="11" fillId="11" borderId="79" xfId="0" applyNumberFormat="1" applyFont="1" applyFill="1" applyBorder="1" applyAlignment="1">
      <alignment horizontal="center" vertical="center"/>
    </xf>
    <xf numFmtId="0" fontId="3" fillId="0" borderId="80" xfId="0" applyFont="1" applyBorder="1"/>
    <xf numFmtId="0" fontId="3" fillId="0" borderId="38" xfId="0" applyFont="1" applyBorder="1"/>
    <xf numFmtId="0" fontId="3" fillId="0" borderId="81" xfId="0" applyFont="1" applyBorder="1"/>
    <xf numFmtId="0" fontId="15" fillId="12" borderId="39" xfId="0" applyFont="1" applyFill="1" applyBorder="1" applyAlignment="1">
      <alignment horizontal="center" vertical="center" wrapText="1"/>
    </xf>
    <xf numFmtId="0" fontId="17" fillId="12" borderId="39" xfId="0" applyFont="1" applyFill="1" applyBorder="1" applyAlignment="1">
      <alignment wrapText="1"/>
    </xf>
    <xf numFmtId="14" fontId="15" fillId="12" borderId="43" xfId="0" applyNumberFormat="1" applyFont="1" applyFill="1" applyBorder="1" applyAlignment="1">
      <alignment horizontal="center" vertical="center" wrapText="1"/>
    </xf>
    <xf numFmtId="0" fontId="15" fillId="12" borderId="47" xfId="0" applyFont="1" applyFill="1" applyBorder="1" applyAlignment="1">
      <alignment vertical="center" wrapText="1"/>
    </xf>
    <xf numFmtId="14" fontId="15" fillId="12" borderId="47" xfId="0" applyNumberFormat="1" applyFont="1" applyFill="1" applyBorder="1" applyAlignment="1">
      <alignment horizontal="center" vertical="center" wrapText="1"/>
    </xf>
    <xf numFmtId="0" fontId="3" fillId="0" borderId="49" xfId="0" applyFont="1" applyBorder="1" applyAlignment="1">
      <alignment horizontal="center" vertical="center"/>
    </xf>
    <xf numFmtId="0" fontId="13" fillId="0" borderId="43" xfId="0" applyFont="1" applyBorder="1" applyAlignment="1">
      <alignment horizontal="left" vertical="center" wrapText="1"/>
    </xf>
    <xf numFmtId="14" fontId="14" fillId="0" borderId="43" xfId="0" applyNumberFormat="1"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2" xfId="0" applyFont="1" applyBorder="1" applyAlignment="1">
      <alignment horizontal="center" vertical="center"/>
    </xf>
    <xf numFmtId="14" fontId="17" fillId="0" borderId="59" xfId="0" applyNumberFormat="1" applyFont="1" applyBorder="1" applyAlignment="1">
      <alignment horizontal="center" vertical="center"/>
    </xf>
    <xf numFmtId="0" fontId="15" fillId="0" borderId="50" xfId="0" applyFont="1" applyBorder="1" applyAlignment="1">
      <alignment horizontal="center" vertical="center"/>
    </xf>
    <xf numFmtId="0" fontId="13" fillId="0" borderId="59" xfId="0" applyFont="1" applyBorder="1" applyAlignment="1">
      <alignment horizontal="left" vertical="center" wrapText="1"/>
    </xf>
    <xf numFmtId="0" fontId="14" fillId="0" borderId="59" xfId="0" applyFont="1" applyBorder="1" applyAlignment="1">
      <alignment horizontal="center" vertical="center" wrapText="1"/>
    </xf>
    <xf numFmtId="14" fontId="14" fillId="0" borderId="59" xfId="0" applyNumberFormat="1" applyFont="1" applyBorder="1" applyAlignment="1">
      <alignment horizontal="center" vertical="center" wrapText="1"/>
    </xf>
    <xf numFmtId="14" fontId="15" fillId="0" borderId="59" xfId="0" applyNumberFormat="1" applyFont="1" applyBorder="1" applyAlignment="1">
      <alignment horizontal="center" vertical="center" wrapText="1"/>
    </xf>
    <xf numFmtId="0" fontId="14" fillId="0" borderId="39" xfId="0" applyFont="1" applyBorder="1" applyAlignment="1">
      <alignment horizontal="left" vertical="center" wrapText="1"/>
    </xf>
    <xf numFmtId="0" fontId="14" fillId="0" borderId="47" xfId="0" applyFont="1" applyBorder="1" applyAlignment="1">
      <alignment horizontal="left" vertical="center" wrapText="1"/>
    </xf>
    <xf numFmtId="0" fontId="21" fillId="0" borderId="39" xfId="0" applyFont="1" applyBorder="1" applyAlignment="1">
      <alignment horizontal="center" vertical="center"/>
    </xf>
    <xf numFmtId="0" fontId="22" fillId="0" borderId="39" xfId="0" applyFont="1" applyBorder="1" applyAlignment="1">
      <alignment horizontal="center" vertical="center"/>
    </xf>
    <xf numFmtId="10" fontId="11" fillId="11" borderId="35" xfId="0" applyNumberFormat="1" applyFont="1" applyFill="1" applyBorder="1" applyAlignment="1">
      <alignment horizontal="center" vertical="center"/>
    </xf>
    <xf numFmtId="10" fontId="11" fillId="11" borderId="61" xfId="0" applyNumberFormat="1" applyFont="1" applyFill="1" applyBorder="1" applyAlignment="1">
      <alignment horizontal="center" vertical="center"/>
    </xf>
    <xf numFmtId="10" fontId="11" fillId="11" borderId="41" xfId="0" applyNumberFormat="1" applyFont="1" applyFill="1" applyBorder="1" applyAlignment="1">
      <alignment horizontal="center" vertical="center"/>
    </xf>
    <xf numFmtId="10" fontId="11" fillId="11" borderId="60" xfId="0" applyNumberFormat="1" applyFont="1" applyFill="1" applyBorder="1" applyAlignment="1">
      <alignment horizontal="center" vertical="center"/>
    </xf>
    <xf numFmtId="10" fontId="11" fillId="11" borderId="0" xfId="0" applyNumberFormat="1" applyFont="1" applyFill="1" applyAlignment="1">
      <alignment horizontal="center" vertical="center"/>
    </xf>
    <xf numFmtId="0" fontId="8" fillId="4" borderId="10" xfId="0" applyFont="1" applyFill="1" applyBorder="1" applyAlignment="1">
      <alignment horizontal="center" vertical="center" textRotation="90" wrapText="1"/>
    </xf>
    <xf numFmtId="0" fontId="3" fillId="0" borderId="43" xfId="0" applyFont="1" applyBorder="1" applyAlignment="1">
      <alignment horizontal="center" vertical="top"/>
    </xf>
    <xf numFmtId="0" fontId="10" fillId="0" borderId="43" xfId="0" applyFont="1" applyBorder="1" applyAlignment="1">
      <alignment horizontal="center" vertical="center"/>
    </xf>
    <xf numFmtId="0" fontId="11" fillId="0" borderId="43" xfId="0" applyFont="1" applyBorder="1" applyAlignment="1">
      <alignment horizontal="center" vertical="center"/>
    </xf>
    <xf numFmtId="9" fontId="11" fillId="10" borderId="45" xfId="0" applyNumberFormat="1" applyFont="1" applyFill="1" applyBorder="1" applyAlignment="1">
      <alignment horizontal="center" vertical="center"/>
    </xf>
    <xf numFmtId="9" fontId="11" fillId="10" borderId="46" xfId="0" applyNumberFormat="1" applyFont="1" applyFill="1" applyBorder="1" applyAlignment="1">
      <alignment horizontal="center" vertical="center"/>
    </xf>
    <xf numFmtId="9" fontId="22" fillId="10" borderId="46" xfId="0" applyNumberFormat="1" applyFont="1" applyFill="1" applyBorder="1" applyAlignment="1">
      <alignment horizontal="center" vertical="center"/>
    </xf>
    <xf numFmtId="0" fontId="3" fillId="0" borderId="51" xfId="0" applyFont="1" applyBorder="1"/>
    <xf numFmtId="0" fontId="3" fillId="0" borderId="47" xfId="0" applyFont="1" applyBorder="1"/>
    <xf numFmtId="0" fontId="21" fillId="0" borderId="47" xfId="0" applyFont="1" applyBorder="1" applyAlignment="1">
      <alignment horizontal="center" vertical="center"/>
    </xf>
    <xf numFmtId="0" fontId="22" fillId="0" borderId="47" xfId="0" applyFont="1" applyBorder="1" applyAlignment="1">
      <alignment horizontal="center" vertical="center"/>
    </xf>
    <xf numFmtId="9" fontId="22" fillId="10" borderId="48" xfId="0" applyNumberFormat="1" applyFont="1" applyFill="1" applyBorder="1" applyAlignment="1">
      <alignment horizontal="center" vertical="center"/>
    </xf>
    <xf numFmtId="0" fontId="3" fillId="0" borderId="41" xfId="0" applyFont="1" applyBorder="1"/>
    <xf numFmtId="0" fontId="14" fillId="0" borderId="62" xfId="0" applyFont="1" applyBorder="1" applyAlignment="1">
      <alignment vertical="center" wrapText="1"/>
    </xf>
    <xf numFmtId="0" fontId="14" fillId="0" borderId="59" xfId="0" applyFont="1" applyBorder="1" applyAlignment="1">
      <alignment vertical="center" wrapText="1"/>
    </xf>
    <xf numFmtId="0" fontId="16" fillId="0" borderId="59" xfId="0" applyFont="1" applyBorder="1" applyAlignment="1">
      <alignment vertical="center" wrapText="1"/>
    </xf>
    <xf numFmtId="0" fontId="14" fillId="0" borderId="49" xfId="0" applyFont="1" applyBorder="1" applyAlignment="1">
      <alignment horizontal="center" vertical="center" wrapText="1"/>
    </xf>
    <xf numFmtId="0" fontId="17" fillId="0" borderId="43"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62" xfId="0" applyFont="1" applyBorder="1" applyAlignment="1">
      <alignment horizontal="center" vertical="center" wrapText="1"/>
    </xf>
    <xf numFmtId="0" fontId="17" fillId="0" borderId="59" xfId="0" applyFont="1" applyBorder="1" applyAlignment="1">
      <alignment horizontal="left" vertical="center" wrapText="1"/>
    </xf>
    <xf numFmtId="0" fontId="3" fillId="0" borderId="49" xfId="0" applyFont="1" applyBorder="1" applyAlignment="1">
      <alignment horizontal="center" vertical="center" wrapText="1"/>
    </xf>
    <xf numFmtId="0" fontId="3" fillId="0" borderId="43" xfId="0" applyFont="1" applyBorder="1" applyAlignment="1">
      <alignment horizontal="left" vertical="center" wrapText="1"/>
    </xf>
    <xf numFmtId="0" fontId="3" fillId="0" borderId="62" xfId="0" applyFont="1" applyBorder="1" applyAlignment="1">
      <alignment horizontal="center" vertical="center" wrapText="1"/>
    </xf>
    <xf numFmtId="0" fontId="3" fillId="12" borderId="49" xfId="0" applyFont="1" applyFill="1" applyBorder="1" applyAlignment="1">
      <alignment horizontal="center" vertical="center" wrapText="1"/>
    </xf>
    <xf numFmtId="0" fontId="18" fillId="12" borderId="43" xfId="0" applyFont="1" applyFill="1" applyBorder="1" applyAlignment="1">
      <alignment vertical="center" wrapText="1"/>
    </xf>
    <xf numFmtId="0" fontId="17" fillId="12" borderId="43" xfId="0" applyFont="1" applyFill="1" applyBorder="1" applyAlignment="1">
      <alignment vertical="center" wrapText="1"/>
    </xf>
    <xf numFmtId="14" fontId="19" fillId="12" borderId="43" xfId="0" applyNumberFormat="1" applyFont="1" applyFill="1" applyBorder="1" applyAlignment="1">
      <alignment horizontal="center" vertical="center"/>
    </xf>
    <xf numFmtId="14" fontId="17" fillId="12" borderId="43" xfId="0" applyNumberFormat="1" applyFont="1" applyFill="1" applyBorder="1" applyAlignment="1">
      <alignment horizontal="center" vertical="center" wrapText="1"/>
    </xf>
    <xf numFmtId="0" fontId="3" fillId="12" borderId="50" xfId="0" applyFont="1" applyFill="1" applyBorder="1" applyAlignment="1">
      <alignment horizontal="center" vertical="center" wrapText="1"/>
    </xf>
    <xf numFmtId="0" fontId="3" fillId="12" borderId="51" xfId="0" applyFont="1" applyFill="1" applyBorder="1" applyAlignment="1">
      <alignment horizontal="center" vertical="center" wrapText="1"/>
    </xf>
    <xf numFmtId="0" fontId="17" fillId="12" borderId="47" xfId="0" applyFont="1" applyFill="1" applyBorder="1" applyAlignment="1">
      <alignment vertical="center" wrapText="1"/>
    </xf>
    <xf numFmtId="0" fontId="16" fillId="12" borderId="47" xfId="0" applyFont="1" applyFill="1" applyBorder="1" applyAlignment="1">
      <alignment vertical="center" wrapText="1"/>
    </xf>
    <xf numFmtId="14" fontId="17" fillId="12" borderId="47" xfId="0" applyNumberFormat="1" applyFont="1" applyFill="1" applyBorder="1" applyAlignment="1">
      <alignment horizontal="center" vertical="center"/>
    </xf>
    <xf numFmtId="14" fontId="17" fillId="12" borderId="47" xfId="0" applyNumberFormat="1" applyFont="1" applyFill="1" applyBorder="1" applyAlignment="1">
      <alignment horizontal="center" vertical="center" wrapText="1"/>
    </xf>
    <xf numFmtId="0" fontId="17" fillId="12" borderId="59" xfId="0" applyFont="1" applyFill="1" applyBorder="1" applyAlignment="1">
      <alignment vertical="center" wrapText="1"/>
    </xf>
    <xf numFmtId="0" fontId="10" fillId="0" borderId="47" xfId="0" applyFont="1" applyBorder="1" applyAlignment="1">
      <alignment horizontal="center" vertical="center"/>
    </xf>
    <xf numFmtId="0" fontId="11" fillId="0" borderId="47" xfId="0" applyFont="1" applyBorder="1" applyAlignment="1">
      <alignment horizontal="center" vertical="center"/>
    </xf>
    <xf numFmtId="9" fontId="11" fillId="10" borderId="48" xfId="0" applyNumberFormat="1" applyFont="1" applyFill="1" applyBorder="1" applyAlignment="1">
      <alignment horizontal="center" vertical="center"/>
    </xf>
    <xf numFmtId="0" fontId="15" fillId="0" borderId="44" xfId="0" applyFont="1" applyBorder="1" applyAlignment="1">
      <alignment vertical="center"/>
    </xf>
    <xf numFmtId="0" fontId="18" fillId="13" borderId="43" xfId="0" applyFont="1" applyFill="1" applyBorder="1" applyAlignment="1">
      <alignment vertical="center" wrapText="1"/>
    </xf>
    <xf numFmtId="0" fontId="15" fillId="0" borderId="41" xfId="0" applyFont="1" applyBorder="1" applyAlignment="1">
      <alignment vertical="center"/>
    </xf>
    <xf numFmtId="0" fontId="18" fillId="13" borderId="39" xfId="0" applyFont="1" applyFill="1" applyBorder="1" applyAlignment="1">
      <alignment vertical="center" wrapText="1"/>
    </xf>
    <xf numFmtId="0" fontId="18" fillId="12" borderId="39" xfId="0" applyFont="1" applyFill="1" applyBorder="1" applyAlignment="1">
      <alignment horizontal="left" vertical="center" wrapText="1"/>
    </xf>
    <xf numFmtId="0" fontId="18" fillId="0" borderId="39" xfId="0" applyFont="1" applyBorder="1" applyAlignment="1">
      <alignment horizontal="center" vertical="center" wrapText="1"/>
    </xf>
    <xf numFmtId="0" fontId="18" fillId="14" borderId="39" xfId="0" applyFont="1" applyFill="1" applyBorder="1" applyAlignment="1">
      <alignment horizontal="center" wrapText="1"/>
    </xf>
    <xf numFmtId="0" fontId="18" fillId="12" borderId="59" xfId="0" applyFont="1" applyFill="1" applyBorder="1" applyAlignment="1">
      <alignment vertical="center" wrapText="1"/>
    </xf>
    <xf numFmtId="0" fontId="15" fillId="0" borderId="49" xfId="0" applyFont="1" applyBorder="1" applyAlignment="1">
      <alignment vertical="center"/>
    </xf>
    <xf numFmtId="0" fontId="15" fillId="0" borderId="50" xfId="0" applyFont="1" applyBorder="1" applyAlignment="1">
      <alignment vertical="center"/>
    </xf>
    <xf numFmtId="0" fontId="15" fillId="12" borderId="49" xfId="0" applyFont="1" applyFill="1" applyBorder="1" applyAlignment="1">
      <alignment vertical="center"/>
    </xf>
    <xf numFmtId="0" fontId="15" fillId="12" borderId="43" xfId="0" applyFont="1" applyFill="1" applyBorder="1" applyAlignment="1">
      <alignment vertical="center" wrapText="1"/>
    </xf>
    <xf numFmtId="0" fontId="17" fillId="12" borderId="43" xfId="0" applyFont="1" applyFill="1" applyBorder="1" applyAlignment="1">
      <alignment horizontal="center" vertical="center" wrapText="1"/>
    </xf>
    <xf numFmtId="0" fontId="15" fillId="12" borderId="50" xfId="0" applyFont="1" applyFill="1" applyBorder="1" applyAlignment="1">
      <alignment vertical="center"/>
    </xf>
    <xf numFmtId="0" fontId="17" fillId="12" borderId="39" xfId="0" applyFont="1" applyFill="1" applyBorder="1" applyAlignment="1">
      <alignment vertical="center"/>
    </xf>
    <xf numFmtId="0" fontId="18" fillId="12" borderId="39" xfId="0" applyFont="1" applyFill="1" applyBorder="1" applyAlignment="1">
      <alignment horizontal="center" vertical="center" wrapText="1"/>
    </xf>
    <xf numFmtId="0" fontId="15" fillId="12" borderId="51" xfId="0" applyFont="1" applyFill="1" applyBorder="1" applyAlignment="1">
      <alignment vertical="center"/>
    </xf>
    <xf numFmtId="0" fontId="17" fillId="12" borderId="47" xfId="0" applyFont="1" applyFill="1" applyBorder="1" applyAlignment="1">
      <alignment vertical="center"/>
    </xf>
    <xf numFmtId="0" fontId="18" fillId="12" borderId="47" xfId="0" applyFont="1" applyFill="1" applyBorder="1" applyAlignment="1">
      <alignment horizontal="center" vertical="center" wrapText="1"/>
    </xf>
    <xf numFmtId="0" fontId="4" fillId="2" borderId="24" xfId="0" applyFont="1" applyFill="1" applyBorder="1" applyAlignment="1">
      <alignment horizontal="center" vertical="center"/>
    </xf>
    <xf numFmtId="14" fontId="14" fillId="0" borderId="64" xfId="0" applyNumberFormat="1" applyFont="1" applyBorder="1" applyAlignment="1">
      <alignment horizontal="center" vertical="center" wrapText="1"/>
    </xf>
    <xf numFmtId="14" fontId="14" fillId="0" borderId="40" xfId="0" applyNumberFormat="1" applyFont="1" applyBorder="1" applyAlignment="1">
      <alignment horizontal="center" vertical="center"/>
    </xf>
    <xf numFmtId="14" fontId="14" fillId="0" borderId="63" xfId="0" applyNumberFormat="1" applyFont="1" applyBorder="1" applyAlignment="1">
      <alignment horizontal="center" vertical="center"/>
    </xf>
    <xf numFmtId="14" fontId="14" fillId="0" borderId="40" xfId="0" applyNumberFormat="1" applyFont="1" applyBorder="1" applyAlignment="1">
      <alignment horizontal="center" vertical="center" wrapText="1"/>
    </xf>
    <xf numFmtId="14" fontId="14" fillId="0" borderId="63" xfId="0" applyNumberFormat="1" applyFont="1" applyBorder="1" applyAlignment="1">
      <alignment horizontal="center" vertical="center" wrapText="1"/>
    </xf>
    <xf numFmtId="14" fontId="3" fillId="0" borderId="64" xfId="0" applyNumberFormat="1" applyFont="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65" xfId="0" applyNumberFormat="1" applyFont="1" applyBorder="1" applyAlignment="1">
      <alignment horizontal="center" vertical="center" wrapText="1"/>
    </xf>
    <xf numFmtId="0" fontId="3" fillId="0" borderId="44" xfId="0" applyFont="1" applyBorder="1" applyAlignment="1">
      <alignment horizontal="center" vertical="top"/>
    </xf>
    <xf numFmtId="0" fontId="3" fillId="0" borderId="41" xfId="0" applyFont="1" applyBorder="1" applyAlignment="1">
      <alignment horizontal="center" vertical="top"/>
    </xf>
    <xf numFmtId="0" fontId="3" fillId="0" borderId="84" xfId="0" applyFont="1" applyBorder="1"/>
    <xf numFmtId="14" fontId="3" fillId="0" borderId="40" xfId="0" applyNumberFormat="1" applyFont="1" applyBorder="1" applyAlignment="1">
      <alignment horizontal="center" vertical="center" wrapText="1"/>
    </xf>
    <xf numFmtId="14" fontId="15" fillId="0" borderId="63" xfId="0" applyNumberFormat="1" applyFont="1" applyBorder="1" applyAlignment="1">
      <alignment horizontal="center" vertical="center" wrapText="1"/>
    </xf>
    <xf numFmtId="10" fontId="15" fillId="0" borderId="64" xfId="2" applyNumberFormat="1" applyFont="1" applyBorder="1" applyAlignment="1">
      <alignment horizontal="center" vertical="center" wrapText="1"/>
    </xf>
    <xf numFmtId="10" fontId="3" fillId="0" borderId="6" xfId="2" applyNumberFormat="1" applyFont="1" applyBorder="1" applyAlignment="1">
      <alignment horizontal="center" vertical="center" wrapText="1"/>
    </xf>
    <xf numFmtId="10" fontId="3" fillId="0" borderId="64" xfId="2" applyNumberFormat="1" applyFont="1" applyBorder="1" applyAlignment="1">
      <alignment horizontal="center" vertical="center" wrapText="1"/>
    </xf>
    <xf numFmtId="0" fontId="3" fillId="0" borderId="60" xfId="0" applyFont="1" applyBorder="1" applyAlignment="1">
      <alignment horizontal="center" vertical="center" wrapText="1"/>
    </xf>
    <xf numFmtId="14" fontId="3" fillId="0" borderId="60" xfId="0" applyNumberFormat="1" applyFont="1" applyBorder="1" applyAlignment="1">
      <alignment horizontal="center" vertical="center" wrapText="1"/>
    </xf>
    <xf numFmtId="14" fontId="3" fillId="0" borderId="44" xfId="0" applyNumberFormat="1" applyFont="1" applyBorder="1" applyAlignment="1">
      <alignment horizontal="center" vertical="center" wrapText="1"/>
    </xf>
    <xf numFmtId="0" fontId="3" fillId="0" borderId="86" xfId="0" applyFont="1" applyBorder="1" applyAlignment="1">
      <alignment horizontal="center" vertical="center"/>
    </xf>
    <xf numFmtId="0" fontId="14" fillId="0" borderId="87" xfId="0" applyFont="1" applyBorder="1" applyAlignment="1">
      <alignment horizontal="left" vertical="center" wrapText="1"/>
    </xf>
    <xf numFmtId="0" fontId="3" fillId="0" borderId="87" xfId="0" applyFont="1" applyBorder="1" applyAlignment="1">
      <alignment horizontal="center" vertical="center" wrapText="1"/>
    </xf>
    <xf numFmtId="14" fontId="3" fillId="0" borderId="87" xfId="0" applyNumberFormat="1" applyFont="1" applyBorder="1" applyAlignment="1">
      <alignment horizontal="center" vertical="center" wrapText="1"/>
    </xf>
    <xf numFmtId="14" fontId="3" fillId="0" borderId="88" xfId="0" applyNumberFormat="1" applyFont="1" applyBorder="1" applyAlignment="1">
      <alignment horizontal="center" vertical="center" wrapText="1"/>
    </xf>
    <xf numFmtId="0" fontId="13" fillId="0" borderId="47" xfId="0" applyFont="1" applyBorder="1" applyAlignment="1">
      <alignment horizontal="left" vertical="center" wrapText="1"/>
    </xf>
    <xf numFmtId="0" fontId="14" fillId="0" borderId="47" xfId="0" applyFont="1" applyBorder="1" applyAlignment="1">
      <alignment horizontal="center" vertical="center" wrapText="1"/>
    </xf>
    <xf numFmtId="14" fontId="14" fillId="0" borderId="47" xfId="0" applyNumberFormat="1" applyFont="1" applyBorder="1" applyAlignment="1">
      <alignment horizontal="center" vertical="center" wrapText="1"/>
    </xf>
    <xf numFmtId="10" fontId="3" fillId="0" borderId="39" xfId="2" applyNumberFormat="1" applyFont="1" applyBorder="1" applyAlignment="1">
      <alignment horizontal="center" vertical="center" wrapText="1"/>
    </xf>
    <xf numFmtId="10" fontId="3" fillId="0" borderId="11" xfId="2" applyNumberFormat="1" applyFont="1" applyBorder="1" applyAlignment="1">
      <alignment horizontal="center" vertical="center" wrapText="1"/>
    </xf>
    <xf numFmtId="10" fontId="3" fillId="0" borderId="12" xfId="2" applyNumberFormat="1" applyFont="1" applyBorder="1" applyAlignment="1">
      <alignment horizontal="center" vertical="center" wrapText="1"/>
    </xf>
    <xf numFmtId="14" fontId="14" fillId="0" borderId="65" xfId="0" applyNumberFormat="1" applyFont="1" applyBorder="1" applyAlignment="1">
      <alignment horizontal="center" vertical="center" wrapText="1"/>
    </xf>
    <xf numFmtId="0" fontId="4" fillId="0" borderId="82" xfId="0" applyFont="1" applyBorder="1" applyAlignment="1">
      <alignment vertical="center" wrapText="1"/>
    </xf>
    <xf numFmtId="0" fontId="3" fillId="0" borderId="89" xfId="0" applyFont="1" applyBorder="1" applyAlignment="1">
      <alignment horizontal="center" vertical="center"/>
    </xf>
    <xf numFmtId="0" fontId="13" fillId="0" borderId="90" xfId="0" applyFont="1" applyBorder="1" applyAlignment="1">
      <alignment horizontal="left" vertical="center" wrapText="1"/>
    </xf>
    <xf numFmtId="0" fontId="14" fillId="0" borderId="90" xfId="0" applyFont="1" applyBorder="1" applyAlignment="1">
      <alignment horizontal="center" vertical="center" wrapText="1"/>
    </xf>
    <xf numFmtId="14" fontId="14" fillId="0" borderId="90" xfId="0" applyNumberFormat="1" applyFont="1" applyBorder="1" applyAlignment="1">
      <alignment horizontal="center" vertical="center" wrapText="1"/>
    </xf>
    <xf numFmtId="14" fontId="14" fillId="0" borderId="91" xfId="0" applyNumberFormat="1" applyFont="1" applyBorder="1" applyAlignment="1">
      <alignment horizontal="center" vertical="center" wrapText="1"/>
    </xf>
    <xf numFmtId="10" fontId="3" fillId="0" borderId="59" xfId="2" applyNumberFormat="1" applyFont="1" applyBorder="1" applyAlignment="1">
      <alignment horizontal="center" vertical="center" wrapText="1"/>
    </xf>
    <xf numFmtId="10" fontId="3" fillId="0" borderId="87" xfId="2" applyNumberFormat="1" applyFont="1" applyBorder="1" applyAlignment="1">
      <alignment horizontal="center" vertical="center" wrapText="1"/>
    </xf>
    <xf numFmtId="0" fontId="3" fillId="12" borderId="49" xfId="0" applyFont="1" applyFill="1" applyBorder="1" applyAlignment="1">
      <alignment horizontal="center" vertical="center"/>
    </xf>
    <xf numFmtId="0" fontId="13" fillId="12" borderId="43" xfId="0" applyFont="1" applyFill="1" applyBorder="1" applyAlignment="1">
      <alignment horizontal="left" vertical="center" wrapText="1"/>
    </xf>
    <xf numFmtId="0" fontId="14" fillId="12" borderId="43" xfId="0" applyFont="1" applyFill="1" applyBorder="1" applyAlignment="1">
      <alignment horizontal="center" vertical="center" wrapText="1"/>
    </xf>
    <xf numFmtId="14" fontId="14" fillId="12" borderId="43" xfId="0" applyNumberFormat="1" applyFont="1" applyFill="1" applyBorder="1" applyAlignment="1">
      <alignment horizontal="center" vertical="center" wrapText="1"/>
    </xf>
    <xf numFmtId="14" fontId="14" fillId="12" borderId="64" xfId="0" applyNumberFormat="1" applyFont="1" applyFill="1" applyBorder="1" applyAlignment="1">
      <alignment horizontal="center" vertical="center" wrapText="1"/>
    </xf>
    <xf numFmtId="0" fontId="14" fillId="12" borderId="51" xfId="0" applyFont="1" applyFill="1" applyBorder="1" applyAlignment="1">
      <alignment vertical="center" wrapText="1"/>
    </xf>
    <xf numFmtId="0" fontId="14" fillId="12" borderId="47" xfId="0" applyFont="1" applyFill="1" applyBorder="1" applyAlignment="1">
      <alignment vertical="center" wrapText="1"/>
    </xf>
    <xf numFmtId="0" fontId="3" fillId="0" borderId="6" xfId="0" applyFont="1" applyBorder="1" applyAlignment="1">
      <alignment horizontal="center"/>
    </xf>
    <xf numFmtId="0" fontId="3" fillId="0" borderId="6" xfId="0" applyFont="1" applyBorder="1" applyAlignment="1">
      <alignment horizontal="center"/>
    </xf>
    <xf numFmtId="0" fontId="6" fillId="0" borderId="4" xfId="0" applyFont="1" applyBorder="1" applyAlignment="1">
      <alignment horizontal="center" vertical="center" wrapText="1"/>
    </xf>
    <xf numFmtId="0" fontId="4" fillId="2" borderId="6" xfId="0" applyFont="1" applyFill="1" applyBorder="1" applyAlignment="1">
      <alignment horizontal="center" vertical="center"/>
    </xf>
    <xf numFmtId="0" fontId="3" fillId="0" borderId="21" xfId="1" applyFont="1" applyBorder="1" applyAlignment="1">
      <alignment vertical="center" wrapText="1"/>
    </xf>
    <xf numFmtId="0" fontId="3" fillId="0" borderId="0" xfId="1" applyFont="1" applyBorder="1" applyAlignment="1">
      <alignment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1" fillId="0" borderId="6" xfId="1" applyBorder="1" applyAlignment="1">
      <alignment vertical="center" wrapText="1"/>
    </xf>
    <xf numFmtId="0" fontId="1" fillId="0" borderId="27" xfId="1" applyBorder="1" applyAlignment="1">
      <alignment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13" fillId="0" borderId="21" xfId="0" applyFont="1" applyBorder="1" applyAlignment="1">
      <alignment horizontal="justify" vertical="center" wrapText="1"/>
    </xf>
    <xf numFmtId="0" fontId="13" fillId="0" borderId="0" xfId="0" applyFont="1" applyAlignment="1">
      <alignment horizontal="justify" vertical="center"/>
    </xf>
    <xf numFmtId="0" fontId="13" fillId="0" borderId="22" xfId="0" applyFont="1" applyBorder="1" applyAlignment="1">
      <alignment horizontal="justify" vertical="center"/>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4" fillId="2" borderId="21" xfId="0" applyFont="1" applyFill="1" applyBorder="1" applyAlignment="1">
      <alignment horizontal="center"/>
    </xf>
    <xf numFmtId="0" fontId="4" fillId="2" borderId="0" xfId="0" applyFont="1" applyFill="1" applyAlignment="1">
      <alignment horizontal="center"/>
    </xf>
    <xf numFmtId="0" fontId="4" fillId="2" borderId="22" xfId="0" applyFont="1" applyFill="1"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 fillId="3" borderId="2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0" fillId="0" borderId="8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83" xfId="0" applyFont="1" applyBorder="1" applyAlignment="1">
      <alignment horizontal="center" vertical="center" wrapText="1"/>
    </xf>
    <xf numFmtId="0" fontId="11" fillId="9" borderId="27" xfId="0" applyFont="1" applyFill="1" applyBorder="1" applyAlignment="1">
      <alignment horizontal="center" wrapText="1"/>
    </xf>
    <xf numFmtId="0" fontId="11" fillId="9" borderId="35" xfId="0" applyFont="1" applyFill="1" applyBorder="1" applyAlignment="1">
      <alignment horizontal="center" wrapText="1"/>
    </xf>
    <xf numFmtId="0" fontId="11" fillId="9" borderId="2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27"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0" fontId="11" fillId="9" borderId="6" xfId="0" applyFont="1" applyFill="1" applyBorder="1" applyAlignment="1">
      <alignment horizontal="center" vertical="center" wrapText="1"/>
    </xf>
    <xf numFmtId="9" fontId="11" fillId="9" borderId="6" xfId="0" applyNumberFormat="1" applyFont="1" applyFill="1" applyBorder="1" applyAlignment="1">
      <alignment horizontal="center" vertical="center" wrapText="1"/>
    </xf>
    <xf numFmtId="0" fontId="4" fillId="0" borderId="55" xfId="0" applyFont="1" applyBorder="1" applyAlignment="1">
      <alignment horizontal="center" vertical="center" wrapText="1"/>
    </xf>
    <xf numFmtId="0" fontId="4" fillId="0" borderId="5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5" xfId="0" applyFont="1" applyFill="1" applyBorder="1" applyAlignment="1">
      <alignment horizontal="center" vertical="center" wrapText="1"/>
    </xf>
    <xf numFmtId="0" fontId="20" fillId="0" borderId="55" xfId="0" applyFont="1" applyBorder="1" applyAlignment="1">
      <alignment horizontal="center" vertical="center" wrapText="1"/>
    </xf>
    <xf numFmtId="0" fontId="3" fillId="0" borderId="50" xfId="0" applyFont="1" applyBorder="1" applyAlignment="1">
      <alignment vertical="center"/>
    </xf>
    <xf numFmtId="14" fontId="24" fillId="0" borderId="6" xfId="0" applyNumberFormat="1" applyFont="1" applyBorder="1"/>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tabSelected="1" view="pageBreakPreview" topLeftCell="A12" zoomScale="80" zoomScaleNormal="80" zoomScaleSheetLayoutView="80" workbookViewId="0">
      <selection activeCell="F23" sqref="F23"/>
    </sheetView>
  </sheetViews>
  <sheetFormatPr baseColWidth="10" defaultColWidth="11.36328125" defaultRowHeight="14" x14ac:dyDescent="0.3"/>
  <cols>
    <col min="1" max="1" width="5" style="2" customWidth="1"/>
    <col min="2" max="2" width="21.08984375" style="2" customWidth="1"/>
    <col min="3" max="3" width="33.7265625" style="2" customWidth="1"/>
    <col min="4" max="5" width="11.36328125" style="2"/>
    <col min="6" max="6" width="16.90625" style="2" customWidth="1"/>
    <col min="7" max="7" width="23.08984375" style="2" customWidth="1"/>
    <col min="8" max="8" width="6.08984375" style="2" customWidth="1"/>
    <col min="9" max="16384" width="11.36328125" style="2"/>
  </cols>
  <sheetData>
    <row r="1" spans="2:8" ht="123.75" customHeight="1" thickBot="1" x14ac:dyDescent="0.4">
      <c r="B1" s="6"/>
      <c r="C1" s="312" t="s">
        <v>0</v>
      </c>
      <c r="D1" s="312"/>
      <c r="E1" s="312"/>
      <c r="F1" s="312"/>
      <c r="G1" s="7" t="s">
        <v>1</v>
      </c>
    </row>
    <row r="2" spans="2:8" ht="14.5" thickBot="1" x14ac:dyDescent="0.35"/>
    <row r="3" spans="2:8" x14ac:dyDescent="0.3">
      <c r="B3" s="327" t="s">
        <v>2</v>
      </c>
      <c r="C3" s="328"/>
      <c r="D3" s="328"/>
      <c r="E3" s="328"/>
      <c r="F3" s="328"/>
      <c r="G3" s="329"/>
    </row>
    <row r="4" spans="2:8" ht="116.4" customHeight="1" x14ac:dyDescent="0.3">
      <c r="B4" s="330" t="s">
        <v>3</v>
      </c>
      <c r="C4" s="331"/>
      <c r="D4" s="331"/>
      <c r="E4" s="331"/>
      <c r="F4" s="331"/>
      <c r="G4" s="332"/>
    </row>
    <row r="5" spans="2:8" ht="14.5" thickBot="1" x14ac:dyDescent="0.35">
      <c r="B5" s="336" t="s">
        <v>4</v>
      </c>
      <c r="C5" s="337"/>
      <c r="D5" s="337"/>
      <c r="E5" s="337"/>
      <c r="F5" s="337"/>
      <c r="G5" s="338"/>
    </row>
    <row r="6" spans="2:8" ht="204" customHeight="1" thickBot="1" x14ac:dyDescent="0.35">
      <c r="B6" s="333" t="s">
        <v>5</v>
      </c>
      <c r="C6" s="334"/>
      <c r="D6" s="334"/>
      <c r="E6" s="334"/>
      <c r="F6" s="334"/>
      <c r="G6" s="335"/>
    </row>
    <row r="7" spans="2:8" x14ac:dyDescent="0.3">
      <c r="B7" s="8"/>
      <c r="G7" s="9"/>
    </row>
    <row r="8" spans="2:8" ht="14.5" thickBot="1" x14ac:dyDescent="0.35">
      <c r="B8" s="8"/>
      <c r="G8" s="9"/>
    </row>
    <row r="9" spans="2:8" ht="30.75" customHeight="1" thickBot="1" x14ac:dyDescent="0.35">
      <c r="B9" s="324" t="s">
        <v>6</v>
      </c>
      <c r="C9" s="325"/>
      <c r="D9" s="326" t="s">
        <v>7</v>
      </c>
      <c r="E9" s="325"/>
      <c r="F9" s="157" t="s">
        <v>8</v>
      </c>
      <c r="G9" s="263" t="s">
        <v>9</v>
      </c>
      <c r="H9" s="3"/>
    </row>
    <row r="10" spans="2:8" s="4" customFormat="1" ht="28.5" customHeight="1" x14ac:dyDescent="0.3">
      <c r="B10" s="320" t="s">
        <v>10</v>
      </c>
      <c r="C10" s="321"/>
      <c r="D10" s="322">
        <f>COUNTA('1. ADMINISTRACIÓN DE RIESGOS'!C5:C23)</f>
        <v>19</v>
      </c>
      <c r="E10" s="323"/>
      <c r="F10" s="29"/>
      <c r="G10" s="31">
        <f>IFERROR(D10/$D$14,"0")</f>
        <v>0.26760563380281688</v>
      </c>
    </row>
    <row r="11" spans="2:8" s="4" customFormat="1" ht="28.5" customHeight="1" x14ac:dyDescent="0.3">
      <c r="B11" s="320" t="s">
        <v>11</v>
      </c>
      <c r="C11" s="321"/>
      <c r="D11" s="316">
        <f>COUNTA('2. REDES Y ARTICULACIÓN'!C5:C9)</f>
        <v>5</v>
      </c>
      <c r="E11" s="317"/>
      <c r="F11" s="30"/>
      <c r="G11" s="32">
        <f>IFERROR(D11/$D$14,"0")</f>
        <v>7.0422535211267609E-2</v>
      </c>
    </row>
    <row r="12" spans="2:8" s="4" customFormat="1" ht="28.5" customHeight="1" x14ac:dyDescent="0.3">
      <c r="B12" s="320" t="s">
        <v>12</v>
      </c>
      <c r="C12" s="321"/>
      <c r="D12" s="316">
        <f>COUNTA('3. MODELO DE ESTADO ABIERTO'!C5:C41)</f>
        <v>37</v>
      </c>
      <c r="E12" s="317"/>
      <c r="F12" s="30"/>
      <c r="G12" s="32">
        <f>IFERROR(D12/$D$14,"0")</f>
        <v>0.52112676056338025</v>
      </c>
    </row>
    <row r="13" spans="2:8" s="4" customFormat="1" ht="28.5" customHeight="1" thickBot="1" x14ac:dyDescent="0.35">
      <c r="B13" s="320" t="s">
        <v>13</v>
      </c>
      <c r="C13" s="321"/>
      <c r="D13" s="316">
        <f>COUNTA('4. INICIATIVAS ADICIONALES'!C5:C14)</f>
        <v>10</v>
      </c>
      <c r="E13" s="317"/>
      <c r="F13" s="30"/>
      <c r="G13" s="32">
        <f>IFERROR(D13/$D$14,"0")</f>
        <v>0.14084507042253522</v>
      </c>
    </row>
    <row r="14" spans="2:8" ht="16" thickBot="1" x14ac:dyDescent="0.4">
      <c r="B14" s="314"/>
      <c r="C14" s="315"/>
      <c r="D14" s="318">
        <f>SUM(D10:E13)</f>
        <v>71</v>
      </c>
      <c r="E14" s="319"/>
      <c r="F14" s="28">
        <f>SUM(F10:F13)</f>
        <v>0</v>
      </c>
      <c r="G14" s="33">
        <f>SUM(G10:G13)</f>
        <v>1</v>
      </c>
    </row>
    <row r="15" spans="2:8" x14ac:dyDescent="0.3">
      <c r="B15" s="8"/>
      <c r="G15" s="9"/>
    </row>
    <row r="16" spans="2:8" x14ac:dyDescent="0.3">
      <c r="B16" s="8"/>
      <c r="G16" s="9"/>
    </row>
    <row r="17" spans="2:7" x14ac:dyDescent="0.3">
      <c r="B17" s="313" t="s">
        <v>14</v>
      </c>
      <c r="C17" s="313"/>
      <c r="D17" s="313"/>
      <c r="E17" s="313"/>
      <c r="F17" s="313"/>
      <c r="G17" s="313"/>
    </row>
    <row r="18" spans="2:7" x14ac:dyDescent="0.3">
      <c r="B18" s="50" t="s">
        <v>15</v>
      </c>
      <c r="C18" s="50" t="s">
        <v>16</v>
      </c>
      <c r="D18" s="313" t="s">
        <v>17</v>
      </c>
      <c r="E18" s="313"/>
      <c r="F18" s="313"/>
      <c r="G18" s="313"/>
    </row>
    <row r="19" spans="2:7" x14ac:dyDescent="0.3">
      <c r="B19" s="310">
        <v>1</v>
      </c>
      <c r="C19" s="388" t="s">
        <v>390</v>
      </c>
      <c r="D19" s="311"/>
      <c r="E19" s="311"/>
      <c r="F19" s="311"/>
      <c r="G19" s="311"/>
    </row>
    <row r="20" spans="2:7" x14ac:dyDescent="0.3">
      <c r="B20" s="40"/>
      <c r="C20" s="40"/>
      <c r="D20" s="311"/>
      <c r="E20" s="311"/>
      <c r="F20" s="311"/>
      <c r="G20" s="311"/>
    </row>
  </sheetData>
  <mergeCells count="21">
    <mergeCell ref="D9:E9"/>
    <mergeCell ref="B3:G3"/>
    <mergeCell ref="B4:G4"/>
    <mergeCell ref="B6:G6"/>
    <mergeCell ref="B5:G5"/>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6" zoomScale="90" zoomScaleNormal="100" zoomScaleSheetLayoutView="90" workbookViewId="0">
      <selection activeCell="B3" sqref="B3:K3"/>
    </sheetView>
  </sheetViews>
  <sheetFormatPr baseColWidth="10" defaultColWidth="9.08984375" defaultRowHeight="14.5" x14ac:dyDescent="0.35"/>
  <cols>
    <col min="1" max="1" width="33.36328125" customWidth="1"/>
    <col min="6" max="6" width="30.90625" customWidth="1"/>
    <col min="7" max="7" width="28.7265625" customWidth="1"/>
  </cols>
  <sheetData>
    <row r="1" spans="1:7" s="2" customFormat="1" ht="104.25" customHeight="1" thickBot="1" x14ac:dyDescent="0.4">
      <c r="A1" s="6"/>
      <c r="B1" s="312" t="s">
        <v>18</v>
      </c>
      <c r="C1" s="312"/>
      <c r="D1" s="312"/>
      <c r="E1" s="312"/>
      <c r="F1" s="312"/>
      <c r="G1" s="7" t="s">
        <v>19</v>
      </c>
    </row>
    <row r="2" spans="1:7" ht="15" thickBot="1" x14ac:dyDescent="0.4"/>
    <row r="3" spans="1:7" ht="15" thickBot="1" x14ac:dyDescent="0.4">
      <c r="A3" s="345" t="s">
        <v>20</v>
      </c>
      <c r="B3" s="346"/>
      <c r="C3" s="346"/>
      <c r="D3" s="346"/>
      <c r="E3" s="346"/>
      <c r="F3" s="346"/>
      <c r="G3" s="347"/>
    </row>
    <row r="4" spans="1:7" ht="42" customHeight="1" thickBot="1" x14ac:dyDescent="0.4">
      <c r="A4" s="12" t="s">
        <v>21</v>
      </c>
      <c r="B4" s="348" t="s">
        <v>22</v>
      </c>
      <c r="C4" s="349"/>
      <c r="D4" s="349"/>
      <c r="E4" s="349"/>
      <c r="F4" s="349"/>
      <c r="G4" s="350"/>
    </row>
    <row r="5" spans="1:7" ht="77.25" customHeight="1" thickBot="1" x14ac:dyDescent="0.4">
      <c r="A5" s="12" t="s">
        <v>23</v>
      </c>
      <c r="B5" s="339" t="s">
        <v>24</v>
      </c>
      <c r="C5" s="340"/>
      <c r="D5" s="340"/>
      <c r="E5" s="340"/>
      <c r="F5" s="340"/>
      <c r="G5" s="341"/>
    </row>
    <row r="6" spans="1:7" ht="75.75" customHeight="1" thickBot="1" x14ac:dyDescent="0.4">
      <c r="A6" s="12" t="s">
        <v>25</v>
      </c>
      <c r="B6" s="339" t="s">
        <v>26</v>
      </c>
      <c r="C6" s="340"/>
      <c r="D6" s="340"/>
      <c r="E6" s="340"/>
      <c r="F6" s="340"/>
      <c r="G6" s="341"/>
    </row>
    <row r="7" spans="1:7" ht="34.5" customHeight="1" thickBot="1" x14ac:dyDescent="0.4">
      <c r="A7" s="12" t="s">
        <v>27</v>
      </c>
      <c r="B7" s="339" t="s">
        <v>28</v>
      </c>
      <c r="C7" s="340"/>
      <c r="D7" s="340"/>
      <c r="E7" s="340"/>
      <c r="F7" s="340"/>
      <c r="G7" s="341"/>
    </row>
    <row r="8" spans="1:7" ht="44.4" customHeight="1" thickBot="1" x14ac:dyDescent="0.4">
      <c r="A8" s="12" t="s">
        <v>29</v>
      </c>
      <c r="B8" s="339" t="s">
        <v>30</v>
      </c>
      <c r="C8" s="340"/>
      <c r="D8" s="340"/>
      <c r="E8" s="340"/>
      <c r="F8" s="340"/>
      <c r="G8" s="341"/>
    </row>
    <row r="9" spans="1:7" ht="38.25" customHeight="1" thickBot="1" x14ac:dyDescent="0.4">
      <c r="A9" s="12" t="s">
        <v>31</v>
      </c>
      <c r="B9" s="339" t="s">
        <v>32</v>
      </c>
      <c r="C9" s="340"/>
      <c r="D9" s="340"/>
      <c r="E9" s="340"/>
      <c r="F9" s="340"/>
      <c r="G9" s="341"/>
    </row>
    <row r="10" spans="1:7" ht="38.25" customHeight="1" thickBot="1" x14ac:dyDescent="0.4">
      <c r="A10" s="12" t="s">
        <v>33</v>
      </c>
      <c r="B10" s="339" t="s">
        <v>34</v>
      </c>
      <c r="C10" s="340"/>
      <c r="D10" s="340"/>
      <c r="E10" s="340"/>
      <c r="F10" s="340"/>
      <c r="G10" s="341"/>
    </row>
    <row r="11" spans="1:7" ht="32.25" customHeight="1" thickBot="1" x14ac:dyDescent="0.4">
      <c r="A11" s="12" t="s">
        <v>35</v>
      </c>
      <c r="B11" s="342" t="s">
        <v>36</v>
      </c>
      <c r="C11" s="343"/>
      <c r="D11" s="343"/>
      <c r="E11" s="343"/>
      <c r="F11" s="343"/>
      <c r="G11" s="344"/>
    </row>
    <row r="12" spans="1:7" ht="60" customHeight="1" thickBot="1" x14ac:dyDescent="0.4">
      <c r="A12" s="12" t="s">
        <v>37</v>
      </c>
      <c r="B12" s="339" t="s">
        <v>38</v>
      </c>
      <c r="C12" s="340"/>
      <c r="D12" s="340"/>
      <c r="E12" s="340"/>
      <c r="F12" s="340"/>
      <c r="G12" s="341"/>
    </row>
    <row r="13" spans="1:7" ht="37.5" customHeight="1" thickBot="1" x14ac:dyDescent="0.4">
      <c r="A13" s="12" t="s">
        <v>39</v>
      </c>
      <c r="B13" s="339" t="s">
        <v>40</v>
      </c>
      <c r="C13" s="340"/>
      <c r="D13" s="340"/>
      <c r="E13" s="340"/>
      <c r="F13" s="340"/>
      <c r="G13" s="341"/>
    </row>
    <row r="14" spans="1:7" ht="15" thickBot="1" x14ac:dyDescent="0.4">
      <c r="A14" s="12" t="s">
        <v>41</v>
      </c>
      <c r="B14" s="342" t="s">
        <v>42</v>
      </c>
      <c r="C14" s="343"/>
      <c r="D14" s="343"/>
      <c r="E14" s="343"/>
      <c r="F14" s="343"/>
      <c r="G14" s="344"/>
    </row>
    <row r="15" spans="1:7" ht="15" thickBot="1" x14ac:dyDescent="0.4">
      <c r="A15" s="12" t="s">
        <v>43</v>
      </c>
      <c r="B15" s="342" t="s">
        <v>44</v>
      </c>
      <c r="C15" s="343"/>
      <c r="D15" s="343"/>
      <c r="E15" s="343"/>
      <c r="F15" s="343"/>
      <c r="G15" s="344"/>
    </row>
    <row r="16" spans="1:7" ht="171.75" customHeight="1" thickBot="1" x14ac:dyDescent="0.4">
      <c r="A16" s="12" t="s">
        <v>45</v>
      </c>
      <c r="B16" s="342" t="s">
        <v>46</v>
      </c>
      <c r="C16" s="343"/>
      <c r="D16" s="343"/>
      <c r="E16" s="343"/>
      <c r="F16" s="343"/>
      <c r="G16" s="344"/>
    </row>
    <row r="17" spans="1:7" ht="51.75" customHeight="1" thickBot="1" x14ac:dyDescent="0.4">
      <c r="A17" s="12" t="s">
        <v>47</v>
      </c>
      <c r="B17" s="342" t="s">
        <v>48</v>
      </c>
      <c r="C17" s="343"/>
      <c r="D17" s="343"/>
      <c r="E17" s="343"/>
      <c r="F17" s="343"/>
      <c r="G17" s="344"/>
    </row>
    <row r="18" spans="1:7" x14ac:dyDescent="0.35">
      <c r="B18" s="11"/>
      <c r="C18" s="11"/>
      <c r="D18" s="11"/>
      <c r="E18" s="11"/>
      <c r="F18" s="11"/>
      <c r="G18" s="11"/>
    </row>
  </sheetData>
  <mergeCells count="16">
    <mergeCell ref="B17:G17"/>
    <mergeCell ref="B13:G13"/>
    <mergeCell ref="B14:G14"/>
    <mergeCell ref="B15:G15"/>
    <mergeCell ref="B16:G16"/>
    <mergeCell ref="B1:F1"/>
    <mergeCell ref="B9:G9"/>
    <mergeCell ref="B11:G11"/>
    <mergeCell ref="B12:G12"/>
    <mergeCell ref="A3:G3"/>
    <mergeCell ref="B4:G4"/>
    <mergeCell ref="B5:G5"/>
    <mergeCell ref="B6:G6"/>
    <mergeCell ref="B7:G7"/>
    <mergeCell ref="B8:G8"/>
    <mergeCell ref="B10:G10"/>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G24"/>
  <sheetViews>
    <sheetView showGridLines="0" view="pageBreakPreview" topLeftCell="B15" zoomScale="80" zoomScaleNormal="100" zoomScaleSheetLayoutView="80" workbookViewId="0">
      <selection activeCell="C16" sqref="C16"/>
    </sheetView>
  </sheetViews>
  <sheetFormatPr baseColWidth="10" defaultColWidth="11.36328125" defaultRowHeight="14" x14ac:dyDescent="0.3"/>
  <cols>
    <col min="1" max="1" width="11.36328125" style="2"/>
    <col min="2" max="2" width="26.7265625" style="21" customWidth="1"/>
    <col min="3" max="3" width="8.6328125" style="84" customWidth="1"/>
    <col min="4" max="4" width="53" style="82" customWidth="1"/>
    <col min="5" max="5" width="34.08984375" style="84" customWidth="1"/>
    <col min="6" max="8" width="28.08984375" style="2" customWidth="1"/>
    <col min="9" max="9" width="22.26953125" style="2" customWidth="1"/>
    <col min="10" max="11" width="21.36328125" style="2" customWidth="1"/>
    <col min="12" max="12" width="14" style="2" hidden="1" customWidth="1"/>
    <col min="13" max="51" width="0" style="2" hidden="1" customWidth="1"/>
    <col min="52" max="52" width="16.7265625" style="2" hidden="1" customWidth="1"/>
    <col min="53" max="53" width="20.90625" style="2" hidden="1" customWidth="1"/>
    <col min="54" max="54" width="16.7265625" style="2" hidden="1" customWidth="1"/>
    <col min="55" max="55" width="19.6328125" style="2" hidden="1" customWidth="1"/>
    <col min="56" max="56" width="16.7265625" style="2" hidden="1" customWidth="1"/>
    <col min="57" max="57" width="20.08984375" style="2" hidden="1" customWidth="1"/>
    <col min="58" max="58" width="16.7265625" style="2" hidden="1" customWidth="1"/>
    <col min="59" max="59" width="20.7265625" style="2" hidden="1" customWidth="1"/>
    <col min="60" max="16384" width="11.36328125" style="2"/>
  </cols>
  <sheetData>
    <row r="1" spans="2:59" ht="112.65" customHeight="1" x14ac:dyDescent="0.35">
      <c r="B1" s="19"/>
      <c r="C1" s="366" t="s">
        <v>49</v>
      </c>
      <c r="D1" s="312"/>
      <c r="E1" s="312"/>
      <c r="F1" s="312"/>
      <c r="G1" s="312"/>
      <c r="H1" s="312"/>
      <c r="I1" s="312"/>
      <c r="J1" s="7" t="s">
        <v>1</v>
      </c>
      <c r="K1" s="10"/>
    </row>
    <row r="2" spans="2:59" ht="28.5" customHeight="1" x14ac:dyDescent="0.3">
      <c r="B2" s="22"/>
      <c r="C2" s="158"/>
      <c r="D2" s="103"/>
      <c r="E2" s="22"/>
      <c r="F2" s="22"/>
      <c r="G2" s="22"/>
      <c r="H2" s="22"/>
      <c r="I2" s="22"/>
      <c r="J2" s="22"/>
      <c r="K2" s="5"/>
      <c r="L2" s="360" t="s">
        <v>50</v>
      </c>
      <c r="M2" s="360"/>
      <c r="N2" s="360"/>
      <c r="O2" s="360" t="s">
        <v>51</v>
      </c>
      <c r="P2" s="360"/>
      <c r="Q2" s="360"/>
      <c r="R2" s="360" t="s">
        <v>52</v>
      </c>
      <c r="S2" s="360"/>
      <c r="T2" s="360"/>
      <c r="U2" s="360" t="s">
        <v>53</v>
      </c>
      <c r="V2" s="360"/>
      <c r="W2" s="360"/>
      <c r="X2" s="360" t="s">
        <v>54</v>
      </c>
      <c r="Y2" s="360"/>
      <c r="Z2" s="360"/>
      <c r="AA2" s="360" t="s">
        <v>55</v>
      </c>
      <c r="AB2" s="360"/>
      <c r="AC2" s="360"/>
      <c r="AD2" s="360" t="s">
        <v>56</v>
      </c>
      <c r="AE2" s="360"/>
      <c r="AF2" s="360"/>
      <c r="AG2" s="360" t="s">
        <v>57</v>
      </c>
      <c r="AH2" s="360"/>
      <c r="AI2" s="360"/>
      <c r="AJ2" s="360" t="s">
        <v>58</v>
      </c>
      <c r="AK2" s="360"/>
      <c r="AL2" s="360"/>
      <c r="AM2" s="360" t="s">
        <v>59</v>
      </c>
      <c r="AN2" s="360"/>
      <c r="AO2" s="360"/>
      <c r="AP2" s="360" t="s">
        <v>60</v>
      </c>
      <c r="AQ2" s="360"/>
      <c r="AR2" s="360"/>
      <c r="AS2" s="360" t="s">
        <v>61</v>
      </c>
      <c r="AT2" s="360"/>
      <c r="AU2" s="360"/>
      <c r="AV2" s="360" t="s">
        <v>62</v>
      </c>
      <c r="AW2" s="360"/>
      <c r="AX2" s="361" t="s">
        <v>63</v>
      </c>
      <c r="AY2" s="361"/>
      <c r="AZ2" s="354" t="s">
        <v>64</v>
      </c>
      <c r="BA2" s="355"/>
      <c r="BB2" s="355"/>
      <c r="BC2" s="355"/>
      <c r="BD2" s="355"/>
      <c r="BE2" s="355"/>
      <c r="BF2" s="355"/>
      <c r="BG2" s="355"/>
    </row>
    <row r="3" spans="2:59" ht="60" customHeight="1" thickBot="1" x14ac:dyDescent="0.35">
      <c r="B3" s="367" t="s">
        <v>65</v>
      </c>
      <c r="C3" s="368"/>
      <c r="D3" s="368"/>
      <c r="E3" s="368"/>
      <c r="F3" s="368"/>
      <c r="G3" s="368"/>
      <c r="H3" s="368"/>
      <c r="I3" s="368"/>
      <c r="J3" s="368"/>
      <c r="K3" s="368"/>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43"/>
      <c r="AY3" s="44"/>
      <c r="AZ3" s="356" t="s">
        <v>66</v>
      </c>
      <c r="BA3" s="357"/>
      <c r="BB3" s="358" t="s">
        <v>67</v>
      </c>
      <c r="BC3" s="359"/>
      <c r="BD3" s="358" t="s">
        <v>68</v>
      </c>
      <c r="BE3" s="359"/>
      <c r="BF3" s="358" t="s">
        <v>69</v>
      </c>
      <c r="BG3" s="359"/>
    </row>
    <row r="4" spans="2:59" ht="40.65" customHeight="1" thickBot="1" x14ac:dyDescent="0.35">
      <c r="B4" s="24" t="s">
        <v>70</v>
      </c>
      <c r="C4" s="24" t="s">
        <v>71</v>
      </c>
      <c r="D4" s="24" t="s">
        <v>25</v>
      </c>
      <c r="E4" s="24" t="s">
        <v>27</v>
      </c>
      <c r="F4" s="49" t="s">
        <v>72</v>
      </c>
      <c r="G4" s="49" t="s">
        <v>37</v>
      </c>
      <c r="H4" s="49" t="s">
        <v>35</v>
      </c>
      <c r="I4" s="49" t="s">
        <v>31</v>
      </c>
      <c r="J4" s="49" t="s">
        <v>33</v>
      </c>
      <c r="K4" s="49" t="s">
        <v>9</v>
      </c>
      <c r="L4" s="205" t="s">
        <v>73</v>
      </c>
      <c r="M4" s="119" t="s">
        <v>74</v>
      </c>
      <c r="N4" s="120" t="s">
        <v>75</v>
      </c>
      <c r="O4" s="118" t="s">
        <v>73</v>
      </c>
      <c r="P4" s="119" t="s">
        <v>74</v>
      </c>
      <c r="Q4" s="120" t="s">
        <v>75</v>
      </c>
      <c r="R4" s="118" t="s">
        <v>73</v>
      </c>
      <c r="S4" s="119" t="s">
        <v>74</v>
      </c>
      <c r="T4" s="120" t="s">
        <v>75</v>
      </c>
      <c r="U4" s="118" t="s">
        <v>73</v>
      </c>
      <c r="V4" s="119" t="s">
        <v>74</v>
      </c>
      <c r="W4" s="120" t="s">
        <v>75</v>
      </c>
      <c r="X4" s="118" t="s">
        <v>73</v>
      </c>
      <c r="Y4" s="119" t="s">
        <v>74</v>
      </c>
      <c r="Z4" s="120" t="s">
        <v>75</v>
      </c>
      <c r="AA4" s="118" t="s">
        <v>73</v>
      </c>
      <c r="AB4" s="119" t="s">
        <v>74</v>
      </c>
      <c r="AC4" s="120" t="s">
        <v>75</v>
      </c>
      <c r="AD4" s="118" t="s">
        <v>73</v>
      </c>
      <c r="AE4" s="119" t="s">
        <v>74</v>
      </c>
      <c r="AF4" s="120" t="s">
        <v>75</v>
      </c>
      <c r="AG4" s="118" t="s">
        <v>73</v>
      </c>
      <c r="AH4" s="119" t="s">
        <v>74</v>
      </c>
      <c r="AI4" s="120" t="s">
        <v>75</v>
      </c>
      <c r="AJ4" s="118" t="s">
        <v>73</v>
      </c>
      <c r="AK4" s="119" t="s">
        <v>74</v>
      </c>
      <c r="AL4" s="120" t="s">
        <v>75</v>
      </c>
      <c r="AM4" s="118" t="s">
        <v>73</v>
      </c>
      <c r="AN4" s="119" t="s">
        <v>74</v>
      </c>
      <c r="AO4" s="120" t="s">
        <v>75</v>
      </c>
      <c r="AP4" s="118" t="s">
        <v>73</v>
      </c>
      <c r="AQ4" s="119" t="s">
        <v>74</v>
      </c>
      <c r="AR4" s="120" t="s">
        <v>75</v>
      </c>
      <c r="AS4" s="118" t="s">
        <v>73</v>
      </c>
      <c r="AT4" s="119" t="s">
        <v>74</v>
      </c>
      <c r="AU4" s="120" t="s">
        <v>75</v>
      </c>
      <c r="AV4" s="118" t="s">
        <v>73</v>
      </c>
      <c r="AW4" s="119" t="s">
        <v>74</v>
      </c>
      <c r="AX4" s="120" t="s">
        <v>75</v>
      </c>
      <c r="AY4" s="37">
        <f>SUM(AY5:AY30)</f>
        <v>0</v>
      </c>
      <c r="AZ4" s="38" t="s">
        <v>76</v>
      </c>
      <c r="BA4" s="38" t="s">
        <v>77</v>
      </c>
      <c r="BB4" s="39" t="s">
        <v>76</v>
      </c>
      <c r="BC4" s="39" t="s">
        <v>77</v>
      </c>
      <c r="BD4" s="39" t="s">
        <v>76</v>
      </c>
      <c r="BE4" s="39" t="s">
        <v>77</v>
      </c>
      <c r="BF4" s="39" t="s">
        <v>76</v>
      </c>
      <c r="BG4" s="39" t="s">
        <v>77</v>
      </c>
    </row>
    <row r="5" spans="2:59" ht="55.5" customHeight="1" x14ac:dyDescent="0.3">
      <c r="B5" s="362" t="s">
        <v>78</v>
      </c>
      <c r="C5" s="184" t="s">
        <v>79</v>
      </c>
      <c r="D5" s="185" t="s">
        <v>80</v>
      </c>
      <c r="E5" s="136" t="s">
        <v>81</v>
      </c>
      <c r="F5" s="136" t="s">
        <v>82</v>
      </c>
      <c r="G5" s="136" t="s">
        <v>83</v>
      </c>
      <c r="H5" s="136" t="s">
        <v>84</v>
      </c>
      <c r="I5" s="186">
        <v>45689</v>
      </c>
      <c r="J5" s="264">
        <v>45777</v>
      </c>
      <c r="K5" s="278">
        <f>PTEP!$G$10/PTEP!$D$10</f>
        <v>1.408450704225352E-2</v>
      </c>
      <c r="L5" s="272"/>
      <c r="M5" s="206"/>
      <c r="N5" s="206"/>
      <c r="O5" s="206"/>
      <c r="P5" s="206"/>
      <c r="Q5" s="122"/>
      <c r="R5" s="122"/>
      <c r="S5" s="122"/>
      <c r="T5" s="122"/>
      <c r="U5" s="122">
        <v>1</v>
      </c>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207">
        <v>0</v>
      </c>
      <c r="AW5" s="208">
        <f>M5+P5+S5+V5+Y5+AB5+AE5+AH5+AK5+AN5+AQ5+AT5</f>
        <v>0</v>
      </c>
      <c r="AX5" s="209" t="e">
        <f>AW5/AV5</f>
        <v>#DIV/0!</v>
      </c>
      <c r="AY5" s="200" t="str">
        <f>IFERROR(AX5*#REF!,"")</f>
        <v/>
      </c>
      <c r="AZ5" s="40"/>
      <c r="BA5" s="40"/>
      <c r="BB5" s="40"/>
      <c r="BC5" s="40"/>
      <c r="BD5" s="40"/>
      <c r="BE5" s="40"/>
      <c r="BF5" s="40"/>
      <c r="BG5" s="40"/>
    </row>
    <row r="6" spans="2:59" ht="74.25" customHeight="1" x14ac:dyDescent="0.3">
      <c r="B6" s="369"/>
      <c r="C6" s="187" t="s">
        <v>85</v>
      </c>
      <c r="D6" s="109" t="s">
        <v>86</v>
      </c>
      <c r="E6" s="105" t="s">
        <v>87</v>
      </c>
      <c r="F6" s="105" t="s">
        <v>88</v>
      </c>
      <c r="G6" s="105" t="s">
        <v>83</v>
      </c>
      <c r="H6" s="105" t="s">
        <v>89</v>
      </c>
      <c r="I6" s="112">
        <v>45748</v>
      </c>
      <c r="J6" s="265">
        <v>46022</v>
      </c>
      <c r="K6" s="278">
        <f>PTEP!$G$10/PTEP!$D$10</f>
        <v>1.408450704225352E-2</v>
      </c>
      <c r="L6" s="273"/>
      <c r="M6" s="104"/>
      <c r="N6" s="104"/>
      <c r="O6" s="104"/>
      <c r="P6" s="104"/>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2">
        <v>0</v>
      </c>
      <c r="AW6" s="53">
        <f t="shared" ref="AW6" si="0">M6+P6+S6+V6+Y6+AB6+AE6+AH6+AK6+AN6+AQ6+AT6</f>
        <v>0</v>
      </c>
      <c r="AX6" s="210" t="e">
        <f t="shared" ref="AX6" si="1">AW6/AV6</f>
        <v>#DIV/0!</v>
      </c>
      <c r="AY6" s="200" t="str">
        <f>IFERROR(AX6*#REF!,"")</f>
        <v/>
      </c>
      <c r="AZ6" s="40"/>
      <c r="BA6" s="40"/>
      <c r="BB6" s="40"/>
      <c r="BC6" s="40"/>
      <c r="BD6" s="40"/>
      <c r="BE6" s="40"/>
      <c r="BF6" s="40"/>
      <c r="BG6" s="40"/>
    </row>
    <row r="7" spans="2:59" ht="74.25" customHeight="1" x14ac:dyDescent="0.3">
      <c r="B7" s="369"/>
      <c r="C7" s="187" t="s">
        <v>90</v>
      </c>
      <c r="D7" s="109" t="s">
        <v>91</v>
      </c>
      <c r="E7" s="105" t="s">
        <v>92</v>
      </c>
      <c r="F7" s="105" t="s">
        <v>82</v>
      </c>
      <c r="G7" s="105" t="s">
        <v>83</v>
      </c>
      <c r="H7" s="105" t="s">
        <v>93</v>
      </c>
      <c r="I7" s="112">
        <v>45748</v>
      </c>
      <c r="J7" s="265">
        <v>46022</v>
      </c>
      <c r="K7" s="278">
        <f>PTEP!$G$10/PTEP!$D$10</f>
        <v>1.408450704225352E-2</v>
      </c>
      <c r="L7" s="273"/>
      <c r="M7" s="104"/>
      <c r="N7" s="104"/>
      <c r="O7" s="104"/>
      <c r="P7" s="104"/>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2">
        <v>0</v>
      </c>
      <c r="AW7" s="53">
        <f t="shared" ref="AW7:AW23" si="2">M7+P7+S7+V7+Y7+AB7+AE7+AH7+AK7+AN7+AQ7+AT7</f>
        <v>0</v>
      </c>
      <c r="AX7" s="210" t="e">
        <f t="shared" ref="AX7:AX23" si="3">AW7/AV7</f>
        <v>#DIV/0!</v>
      </c>
      <c r="AY7" s="200"/>
      <c r="AZ7" s="40"/>
      <c r="BA7" s="40"/>
      <c r="BB7" s="40"/>
      <c r="BC7" s="40"/>
      <c r="BD7" s="40"/>
      <c r="BE7" s="40"/>
      <c r="BF7" s="40"/>
      <c r="BG7" s="40"/>
    </row>
    <row r="8" spans="2:59" ht="74.25" customHeight="1" thickBot="1" x14ac:dyDescent="0.35">
      <c r="B8" s="363"/>
      <c r="C8" s="189" t="s">
        <v>94</v>
      </c>
      <c r="D8" s="99" t="s">
        <v>91</v>
      </c>
      <c r="E8" s="170" t="s">
        <v>95</v>
      </c>
      <c r="F8" s="170" t="s">
        <v>96</v>
      </c>
      <c r="G8" s="170" t="s">
        <v>83</v>
      </c>
      <c r="H8" s="170" t="s">
        <v>89</v>
      </c>
      <c r="I8" s="190">
        <v>45659</v>
      </c>
      <c r="J8" s="266">
        <v>45961</v>
      </c>
      <c r="K8" s="278">
        <f>PTEP!$G$10/PTEP!$D$10</f>
        <v>1.408450704225352E-2</v>
      </c>
      <c r="L8" s="273"/>
      <c r="M8" s="104"/>
      <c r="N8" s="104"/>
      <c r="O8" s="104"/>
      <c r="P8" s="104"/>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2">
        <v>0</v>
      </c>
      <c r="AW8" s="53">
        <f t="shared" si="2"/>
        <v>0</v>
      </c>
      <c r="AX8" s="210" t="e">
        <f t="shared" si="3"/>
        <v>#DIV/0!</v>
      </c>
      <c r="AY8" s="200"/>
      <c r="AZ8" s="40"/>
      <c r="BA8" s="40"/>
      <c r="BB8" s="40"/>
      <c r="BC8" s="40"/>
      <c r="BD8" s="40"/>
      <c r="BE8" s="40"/>
      <c r="BF8" s="40"/>
      <c r="BG8" s="40"/>
    </row>
    <row r="9" spans="2:59" ht="74.25" customHeight="1" x14ac:dyDescent="0.3">
      <c r="B9" s="364" t="s">
        <v>97</v>
      </c>
      <c r="C9" s="184" t="s">
        <v>98</v>
      </c>
      <c r="D9" s="185" t="s">
        <v>99</v>
      </c>
      <c r="E9" s="136" t="s">
        <v>100</v>
      </c>
      <c r="F9" s="136" t="s">
        <v>82</v>
      </c>
      <c r="G9" s="136" t="s">
        <v>83</v>
      </c>
      <c r="H9" s="136" t="s">
        <v>101</v>
      </c>
      <c r="I9" s="186">
        <v>45689</v>
      </c>
      <c r="J9" s="264">
        <v>45747</v>
      </c>
      <c r="K9" s="278">
        <f>PTEP!$G$10/PTEP!$D$10</f>
        <v>1.408450704225352E-2</v>
      </c>
      <c r="L9" s="273"/>
      <c r="M9" s="104"/>
      <c r="N9" s="104"/>
      <c r="O9" s="104"/>
      <c r="P9" s="104"/>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2">
        <v>0</v>
      </c>
      <c r="AW9" s="53">
        <f t="shared" si="2"/>
        <v>0</v>
      </c>
      <c r="AX9" s="210" t="e">
        <f t="shared" si="3"/>
        <v>#DIV/0!</v>
      </c>
      <c r="AY9" s="200" t="str">
        <f>IFERROR(AX9*#REF!,"")</f>
        <v/>
      </c>
      <c r="AZ9" s="40"/>
      <c r="BA9" s="40"/>
      <c r="BB9" s="40"/>
      <c r="BC9" s="40"/>
      <c r="BD9" s="40"/>
      <c r="BE9" s="40"/>
      <c r="BF9" s="40"/>
      <c r="BG9" s="40"/>
    </row>
    <row r="10" spans="2:59" ht="74.25" customHeight="1" x14ac:dyDescent="0.3">
      <c r="B10" s="365"/>
      <c r="C10" s="187" t="s">
        <v>102</v>
      </c>
      <c r="D10" s="109" t="s">
        <v>103</v>
      </c>
      <c r="E10" s="105" t="s">
        <v>104</v>
      </c>
      <c r="F10" s="105" t="s">
        <v>82</v>
      </c>
      <c r="G10" s="105" t="s">
        <v>83</v>
      </c>
      <c r="H10" s="105" t="s">
        <v>105</v>
      </c>
      <c r="I10" s="111">
        <v>45717</v>
      </c>
      <c r="J10" s="267">
        <v>45808</v>
      </c>
      <c r="K10" s="278">
        <f>PTEP!$G$10/PTEP!$D$10</f>
        <v>1.408450704225352E-2</v>
      </c>
      <c r="L10" s="273"/>
      <c r="M10" s="104"/>
      <c r="N10" s="104"/>
      <c r="O10" s="104"/>
      <c r="P10" s="104"/>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2">
        <f t="shared" ref="AV10:AV23" si="4">L10+O10+R10+U10+X10++AA10+AD10+AG10+AJ10+AM10+AP10+AS10</f>
        <v>0</v>
      </c>
      <c r="AW10" s="53">
        <f t="shared" si="2"/>
        <v>0</v>
      </c>
      <c r="AX10" s="210" t="e">
        <f t="shared" si="3"/>
        <v>#DIV/0!</v>
      </c>
      <c r="AY10" s="200"/>
      <c r="AZ10" s="40"/>
      <c r="BA10" s="40"/>
      <c r="BB10" s="40"/>
      <c r="BC10" s="40"/>
      <c r="BD10" s="40"/>
      <c r="BE10" s="40"/>
      <c r="BF10" s="40"/>
      <c r="BG10" s="40"/>
    </row>
    <row r="11" spans="2:59" ht="74.25" customHeight="1" x14ac:dyDescent="0.3">
      <c r="B11" s="365"/>
      <c r="C11" s="191" t="s">
        <v>106</v>
      </c>
      <c r="D11" s="109" t="s">
        <v>107</v>
      </c>
      <c r="E11" s="105" t="s">
        <v>108</v>
      </c>
      <c r="F11" s="105" t="s">
        <v>82</v>
      </c>
      <c r="G11" s="105" t="s">
        <v>83</v>
      </c>
      <c r="H11" s="105" t="s">
        <v>109</v>
      </c>
      <c r="I11" s="111">
        <v>45778</v>
      </c>
      <c r="J11" s="267">
        <v>45838</v>
      </c>
      <c r="K11" s="292">
        <f>PTEP!$G$10/PTEP!$D$10</f>
        <v>1.408450704225352E-2</v>
      </c>
      <c r="L11" s="273"/>
      <c r="M11" s="104"/>
      <c r="N11" s="104"/>
      <c r="O11" s="104"/>
      <c r="P11" s="104"/>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2">
        <f t="shared" si="4"/>
        <v>0</v>
      </c>
      <c r="AW11" s="53">
        <f t="shared" si="2"/>
        <v>0</v>
      </c>
      <c r="AX11" s="210" t="e">
        <f t="shared" si="3"/>
        <v>#DIV/0!</v>
      </c>
      <c r="AY11" s="200" t="str">
        <f>IFERROR(AX11*#REF!,"")</f>
        <v/>
      </c>
      <c r="AZ11" s="40"/>
      <c r="BA11" s="40"/>
      <c r="BB11" s="40"/>
      <c r="BC11" s="40"/>
      <c r="BD11" s="40"/>
      <c r="BE11" s="40"/>
      <c r="BF11" s="40"/>
      <c r="BG11" s="40"/>
    </row>
    <row r="12" spans="2:59" ht="74.25" customHeight="1" x14ac:dyDescent="0.3">
      <c r="B12" s="365"/>
      <c r="C12" s="189" t="s">
        <v>110</v>
      </c>
      <c r="D12" s="192" t="s">
        <v>111</v>
      </c>
      <c r="E12" s="193" t="s">
        <v>112</v>
      </c>
      <c r="F12" s="193" t="s">
        <v>82</v>
      </c>
      <c r="G12" s="193" t="s">
        <v>83</v>
      </c>
      <c r="H12" s="193" t="s">
        <v>113</v>
      </c>
      <c r="I12" s="194">
        <v>45809</v>
      </c>
      <c r="J12" s="268">
        <v>46022</v>
      </c>
      <c r="K12" s="301">
        <f>PTEP!$G$10/PTEP!$D$10</f>
        <v>1.408450704225352E-2</v>
      </c>
      <c r="L12" s="273"/>
      <c r="M12" s="104"/>
      <c r="N12" s="104"/>
      <c r="O12" s="104"/>
      <c r="P12" s="104"/>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2">
        <f t="shared" si="4"/>
        <v>0</v>
      </c>
      <c r="AW12" s="53">
        <f t="shared" si="2"/>
        <v>0</v>
      </c>
      <c r="AX12" s="210" t="e">
        <f t="shared" si="3"/>
        <v>#DIV/0!</v>
      </c>
      <c r="AY12" s="200"/>
      <c r="AZ12" s="40"/>
      <c r="BA12" s="40"/>
      <c r="BB12" s="40"/>
      <c r="BC12" s="40"/>
      <c r="BD12" s="40"/>
      <c r="BE12" s="40"/>
      <c r="BF12" s="40"/>
      <c r="BG12" s="40"/>
    </row>
    <row r="13" spans="2:59" ht="74.25" customHeight="1" x14ac:dyDescent="0.3">
      <c r="B13" s="362" t="s">
        <v>114</v>
      </c>
      <c r="C13" s="303" t="s">
        <v>115</v>
      </c>
      <c r="D13" s="304" t="s">
        <v>116</v>
      </c>
      <c r="E13" s="305" t="s">
        <v>117</v>
      </c>
      <c r="F13" s="305" t="s">
        <v>82</v>
      </c>
      <c r="G13" s="305" t="s">
        <v>83</v>
      </c>
      <c r="H13" s="305" t="s">
        <v>118</v>
      </c>
      <c r="I13" s="306">
        <v>45809</v>
      </c>
      <c r="J13" s="307">
        <v>46022</v>
      </c>
      <c r="K13" s="291">
        <f>PTEP!$G$10/PTEP!$D$10</f>
        <v>1.408450704225352E-2</v>
      </c>
      <c r="L13" s="273"/>
      <c r="M13" s="104"/>
      <c r="N13" s="104"/>
      <c r="O13" s="104"/>
      <c r="P13" s="104"/>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2"/>
      <c r="AW13" s="53"/>
      <c r="AX13" s="210"/>
      <c r="AY13" s="200"/>
      <c r="AZ13" s="40"/>
      <c r="BA13" s="40"/>
      <c r="BB13" s="40"/>
      <c r="BC13" s="40"/>
      <c r="BD13" s="40"/>
      <c r="BE13" s="40"/>
      <c r="BF13" s="40"/>
      <c r="BG13" s="40"/>
    </row>
    <row r="14" spans="2:59" ht="74.25" customHeight="1" x14ac:dyDescent="0.3">
      <c r="B14" s="363"/>
      <c r="C14" s="188" t="s">
        <v>119</v>
      </c>
      <c r="D14" s="288" t="s">
        <v>120</v>
      </c>
      <c r="E14" s="289" t="s">
        <v>121</v>
      </c>
      <c r="F14" s="289" t="s">
        <v>122</v>
      </c>
      <c r="G14" s="289" t="s">
        <v>83</v>
      </c>
      <c r="H14" s="289" t="s">
        <v>123</v>
      </c>
      <c r="I14" s="290">
        <v>45659</v>
      </c>
      <c r="J14" s="294">
        <v>46022</v>
      </c>
      <c r="K14" s="291">
        <f>PTEP!$G$10/PTEP!$D$10</f>
        <v>1.408450704225352E-2</v>
      </c>
      <c r="L14" s="273"/>
      <c r="M14" s="104"/>
      <c r="N14" s="104"/>
      <c r="O14" s="104"/>
      <c r="P14" s="104"/>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2">
        <f t="shared" si="4"/>
        <v>0</v>
      </c>
      <c r="AW14" s="53">
        <f t="shared" si="2"/>
        <v>0</v>
      </c>
      <c r="AX14" s="210" t="e">
        <f t="shared" si="3"/>
        <v>#DIV/0!</v>
      </c>
      <c r="AY14" s="200" t="str">
        <f>IFERROR(AX14*#REF!,"")</f>
        <v/>
      </c>
      <c r="AZ14" s="40"/>
      <c r="BA14" s="40"/>
      <c r="BB14" s="40"/>
      <c r="BC14" s="40"/>
      <c r="BD14" s="40"/>
      <c r="BE14" s="40"/>
      <c r="BF14" s="40"/>
      <c r="BG14" s="40"/>
    </row>
    <row r="15" spans="2:59" ht="91.5" customHeight="1" x14ac:dyDescent="0.3">
      <c r="B15" s="295" t="s">
        <v>124</v>
      </c>
      <c r="C15" s="296" t="s">
        <v>125</v>
      </c>
      <c r="D15" s="297" t="s">
        <v>126</v>
      </c>
      <c r="E15" s="298" t="s">
        <v>127</v>
      </c>
      <c r="F15" s="298" t="s">
        <v>82</v>
      </c>
      <c r="G15" s="298" t="s">
        <v>83</v>
      </c>
      <c r="H15" s="298" t="s">
        <v>128</v>
      </c>
      <c r="I15" s="299">
        <v>45689</v>
      </c>
      <c r="J15" s="300">
        <v>45777</v>
      </c>
      <c r="K15" s="302">
        <f>PTEP!$G$10/PTEP!$D$10</f>
        <v>1.408450704225352E-2</v>
      </c>
      <c r="L15" s="273"/>
      <c r="M15" s="104"/>
      <c r="N15" s="104"/>
      <c r="O15" s="104"/>
      <c r="P15" s="104"/>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2">
        <f t="shared" si="4"/>
        <v>0</v>
      </c>
      <c r="AW15" s="53">
        <f t="shared" si="2"/>
        <v>0</v>
      </c>
      <c r="AX15" s="210" t="e">
        <f t="shared" si="3"/>
        <v>#DIV/0!</v>
      </c>
      <c r="AY15" s="200" t="str">
        <f>IFERROR(AX15*#REF!,"")</f>
        <v/>
      </c>
      <c r="AZ15" s="40"/>
      <c r="BA15" s="40"/>
      <c r="BB15" s="40"/>
      <c r="BC15" s="40"/>
      <c r="BD15" s="40"/>
      <c r="BE15" s="40"/>
      <c r="BF15" s="40"/>
      <c r="BG15" s="40"/>
    </row>
    <row r="16" spans="2:59" ht="72.75" customHeight="1" x14ac:dyDescent="0.3">
      <c r="B16" s="351" t="s">
        <v>129</v>
      </c>
      <c r="C16" s="283" t="s">
        <v>130</v>
      </c>
      <c r="D16" s="284" t="s">
        <v>131</v>
      </c>
      <c r="E16" s="285" t="s">
        <v>132</v>
      </c>
      <c r="F16" s="285" t="s">
        <v>133</v>
      </c>
      <c r="G16" s="285" t="s">
        <v>134</v>
      </c>
      <c r="H16" s="285" t="s">
        <v>135</v>
      </c>
      <c r="I16" s="286">
        <v>45691</v>
      </c>
      <c r="J16" s="287">
        <v>45716</v>
      </c>
      <c r="K16" s="293">
        <f>PTEP!$G$10/PTEP!$D$10</f>
        <v>1.408450704225352E-2</v>
      </c>
      <c r="L16" s="273"/>
      <c r="M16" s="104"/>
      <c r="N16" s="104"/>
      <c r="O16" s="104"/>
      <c r="P16" s="104"/>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2">
        <f t="shared" si="4"/>
        <v>0</v>
      </c>
      <c r="AW16" s="53">
        <f t="shared" si="2"/>
        <v>0</v>
      </c>
      <c r="AX16" s="210" t="e">
        <f t="shared" si="3"/>
        <v>#DIV/0!</v>
      </c>
      <c r="AY16" s="200" t="str">
        <f>IFERROR(AX16*#REF!,"")</f>
        <v/>
      </c>
      <c r="AZ16" s="40"/>
      <c r="BA16" s="40"/>
      <c r="BB16" s="40"/>
      <c r="BC16" s="40"/>
      <c r="BD16" s="40"/>
      <c r="BE16" s="40"/>
      <c r="BF16" s="40"/>
      <c r="BG16" s="40"/>
    </row>
    <row r="17" spans="2:59" ht="61.5" customHeight="1" x14ac:dyDescent="0.3">
      <c r="B17" s="352"/>
      <c r="C17" s="187" t="s">
        <v>136</v>
      </c>
      <c r="D17" s="196" t="s">
        <v>137</v>
      </c>
      <c r="E17" s="72" t="s">
        <v>138</v>
      </c>
      <c r="F17" s="72" t="s">
        <v>133</v>
      </c>
      <c r="G17" s="72" t="s">
        <v>134</v>
      </c>
      <c r="H17" s="72" t="s">
        <v>139</v>
      </c>
      <c r="I17" s="74">
        <v>45689</v>
      </c>
      <c r="J17" s="270">
        <v>45716</v>
      </c>
      <c r="K17" s="278">
        <f>PTEP!$G$10/PTEP!$D$10</f>
        <v>1.408450704225352E-2</v>
      </c>
      <c r="L17" s="273"/>
      <c r="M17" s="104"/>
      <c r="N17" s="104"/>
      <c r="O17" s="104"/>
      <c r="P17" s="104"/>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2">
        <f t="shared" si="4"/>
        <v>0</v>
      </c>
      <c r="AW17" s="53">
        <f t="shared" si="2"/>
        <v>0</v>
      </c>
      <c r="AX17" s="210" t="e">
        <f t="shared" si="3"/>
        <v>#DIV/0!</v>
      </c>
      <c r="AY17" s="200" t="str">
        <f>IFERROR(AX17*#REF!,"")</f>
        <v/>
      </c>
      <c r="AZ17" s="40"/>
      <c r="BA17" s="40"/>
      <c r="BB17" s="40"/>
      <c r="BC17" s="40"/>
      <c r="BD17" s="40"/>
      <c r="BE17" s="40"/>
      <c r="BF17" s="40"/>
      <c r="BG17" s="40"/>
    </row>
    <row r="18" spans="2:59" ht="66.150000000000006" customHeight="1" x14ac:dyDescent="0.3">
      <c r="B18" s="352"/>
      <c r="C18" s="187" t="s">
        <v>140</v>
      </c>
      <c r="D18" s="196" t="s">
        <v>141</v>
      </c>
      <c r="E18" s="72" t="s">
        <v>142</v>
      </c>
      <c r="F18" s="72" t="s">
        <v>133</v>
      </c>
      <c r="G18" s="72" t="s">
        <v>134</v>
      </c>
      <c r="H18" s="72" t="s">
        <v>143</v>
      </c>
      <c r="I18" s="74">
        <v>45689</v>
      </c>
      <c r="J18" s="270">
        <v>45716</v>
      </c>
      <c r="K18" s="278">
        <f>PTEP!$G$10/PTEP!$D$10</f>
        <v>1.408450704225352E-2</v>
      </c>
      <c r="L18" s="273"/>
      <c r="M18" s="104"/>
      <c r="N18" s="104"/>
      <c r="O18" s="104"/>
      <c r="P18" s="104"/>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198">
        <f t="shared" si="4"/>
        <v>0</v>
      </c>
      <c r="AW18" s="199">
        <f t="shared" si="2"/>
        <v>0</v>
      </c>
      <c r="AX18" s="211" t="e">
        <f t="shared" si="3"/>
        <v>#DIV/0!</v>
      </c>
      <c r="AY18" s="201"/>
      <c r="AZ18" s="56"/>
      <c r="BA18" s="56"/>
      <c r="BB18" s="56"/>
      <c r="BC18" s="56"/>
      <c r="BD18" s="56"/>
      <c r="BE18" s="56"/>
      <c r="BF18" s="56"/>
      <c r="BG18" s="56"/>
    </row>
    <row r="19" spans="2:59" ht="69.75" customHeight="1" x14ac:dyDescent="0.3">
      <c r="B19" s="352"/>
      <c r="C19" s="187" t="s">
        <v>144</v>
      </c>
      <c r="D19" s="196" t="s">
        <v>145</v>
      </c>
      <c r="E19" s="72" t="s">
        <v>146</v>
      </c>
      <c r="F19" s="72" t="s">
        <v>133</v>
      </c>
      <c r="G19" s="72" t="s">
        <v>134</v>
      </c>
      <c r="H19" s="81" t="s">
        <v>147</v>
      </c>
      <c r="I19" s="74">
        <v>45717</v>
      </c>
      <c r="J19" s="270">
        <v>45747</v>
      </c>
      <c r="K19" s="278">
        <f>PTEP!$G$10/PTEP!$D$10</f>
        <v>1.408450704225352E-2</v>
      </c>
      <c r="L19" s="273"/>
      <c r="M19" s="104"/>
      <c r="N19" s="104"/>
      <c r="O19" s="104"/>
      <c r="P19" s="104"/>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198">
        <f t="shared" si="4"/>
        <v>0</v>
      </c>
      <c r="AW19" s="199">
        <f t="shared" si="2"/>
        <v>0</v>
      </c>
      <c r="AX19" s="211" t="e">
        <f t="shared" si="3"/>
        <v>#DIV/0!</v>
      </c>
      <c r="AY19" s="202"/>
      <c r="AZ19" s="51"/>
      <c r="BA19" s="51"/>
      <c r="BB19" s="51"/>
      <c r="BC19" s="51"/>
      <c r="BD19" s="51"/>
      <c r="BE19" s="51"/>
      <c r="BF19" s="51"/>
      <c r="BG19" s="51"/>
    </row>
    <row r="20" spans="2:59" ht="57.15" customHeight="1" x14ac:dyDescent="0.3">
      <c r="B20" s="352"/>
      <c r="C20" s="187" t="s">
        <v>148</v>
      </c>
      <c r="D20" s="196" t="s">
        <v>149</v>
      </c>
      <c r="E20" s="72" t="s">
        <v>150</v>
      </c>
      <c r="F20" s="72" t="s">
        <v>133</v>
      </c>
      <c r="G20" s="72" t="s">
        <v>134</v>
      </c>
      <c r="H20" s="81" t="s">
        <v>151</v>
      </c>
      <c r="I20" s="74">
        <v>45749</v>
      </c>
      <c r="J20" s="270">
        <v>45777</v>
      </c>
      <c r="K20" s="278">
        <f>PTEP!$G$10/PTEP!$D$10</f>
        <v>1.408450704225352E-2</v>
      </c>
      <c r="L20" s="273"/>
      <c r="M20" s="104"/>
      <c r="N20" s="104"/>
      <c r="O20" s="104"/>
      <c r="P20" s="104"/>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198">
        <f t="shared" si="4"/>
        <v>0</v>
      </c>
      <c r="AW20" s="199">
        <f t="shared" si="2"/>
        <v>0</v>
      </c>
      <c r="AX20" s="211" t="e">
        <f t="shared" si="3"/>
        <v>#DIV/0!</v>
      </c>
      <c r="AY20" s="203"/>
      <c r="AZ20" s="83"/>
      <c r="BA20" s="83"/>
      <c r="BB20" s="83"/>
      <c r="BC20" s="83"/>
      <c r="BD20" s="83"/>
      <c r="BE20" s="83"/>
      <c r="BF20" s="83"/>
      <c r="BG20" s="83"/>
    </row>
    <row r="21" spans="2:59" ht="63.75" customHeight="1" x14ac:dyDescent="0.3">
      <c r="B21" s="352"/>
      <c r="C21" s="187" t="s">
        <v>152</v>
      </c>
      <c r="D21" s="196" t="s">
        <v>153</v>
      </c>
      <c r="E21" s="72" t="s">
        <v>154</v>
      </c>
      <c r="F21" s="72" t="s">
        <v>133</v>
      </c>
      <c r="G21" s="72" t="s">
        <v>134</v>
      </c>
      <c r="H21" s="81" t="s">
        <v>155</v>
      </c>
      <c r="I21" s="74">
        <v>45778</v>
      </c>
      <c r="J21" s="270">
        <v>45808</v>
      </c>
      <c r="K21" s="278">
        <f>PTEP!$G$10/PTEP!$D$10</f>
        <v>1.408450704225352E-2</v>
      </c>
      <c r="L21" s="273"/>
      <c r="M21" s="104"/>
      <c r="N21" s="104"/>
      <c r="O21" s="104"/>
      <c r="P21" s="104"/>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198">
        <f t="shared" si="4"/>
        <v>0</v>
      </c>
      <c r="AW21" s="199">
        <f t="shared" si="2"/>
        <v>0</v>
      </c>
      <c r="AX21" s="211" t="e">
        <f t="shared" si="3"/>
        <v>#DIV/0!</v>
      </c>
      <c r="AY21" s="202"/>
      <c r="AZ21" s="51"/>
      <c r="BA21" s="51"/>
      <c r="BB21" s="51"/>
      <c r="BC21" s="51"/>
      <c r="BD21" s="51"/>
      <c r="BE21" s="51"/>
      <c r="BF21" s="51"/>
      <c r="BG21" s="51"/>
    </row>
    <row r="22" spans="2:59" ht="62.4" customHeight="1" x14ac:dyDescent="0.3">
      <c r="B22" s="352"/>
      <c r="C22" s="187" t="s">
        <v>156</v>
      </c>
      <c r="D22" s="196" t="s">
        <v>157</v>
      </c>
      <c r="E22" s="72" t="s">
        <v>158</v>
      </c>
      <c r="F22" s="72" t="s">
        <v>133</v>
      </c>
      <c r="G22" s="72" t="s">
        <v>134</v>
      </c>
      <c r="H22" s="81" t="s">
        <v>159</v>
      </c>
      <c r="I22" s="74">
        <v>45809</v>
      </c>
      <c r="J22" s="270">
        <v>45838</v>
      </c>
      <c r="K22" s="278">
        <f>PTEP!$G$10/PTEP!$D$10</f>
        <v>1.408450704225352E-2</v>
      </c>
      <c r="L22" s="273"/>
      <c r="M22" s="104"/>
      <c r="N22" s="104"/>
      <c r="O22" s="104"/>
      <c r="P22" s="104"/>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198">
        <f t="shared" si="4"/>
        <v>0</v>
      </c>
      <c r="AW22" s="199">
        <f t="shared" si="2"/>
        <v>0</v>
      </c>
      <c r="AX22" s="211" t="e">
        <f t="shared" si="3"/>
        <v>#DIV/0!</v>
      </c>
      <c r="AY22" s="204" t="str">
        <f>IFERROR(AX22*#REF!,"")</f>
        <v/>
      </c>
      <c r="AZ22" s="108"/>
      <c r="BA22" s="108"/>
      <c r="BB22" s="108"/>
      <c r="BC22" s="108"/>
      <c r="BD22" s="108"/>
      <c r="BE22" s="108"/>
      <c r="BF22" s="108"/>
      <c r="BG22" s="108"/>
    </row>
    <row r="23" spans="2:59" ht="39.15" customHeight="1" thickBot="1" x14ac:dyDescent="0.35">
      <c r="B23" s="353"/>
      <c r="C23" s="188" t="s">
        <v>160</v>
      </c>
      <c r="D23" s="197" t="s">
        <v>161</v>
      </c>
      <c r="E23" s="73" t="s">
        <v>162</v>
      </c>
      <c r="F23" s="73" t="s">
        <v>96</v>
      </c>
      <c r="G23" s="73" t="s">
        <v>134</v>
      </c>
      <c r="H23" s="73" t="s">
        <v>163</v>
      </c>
      <c r="I23" s="75">
        <v>45872</v>
      </c>
      <c r="J23" s="271">
        <v>45898</v>
      </c>
      <c r="K23" s="278">
        <f>PTEP!$G$10/PTEP!$D$10</f>
        <v>1.408450704225352E-2</v>
      </c>
      <c r="L23" s="274"/>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4">
        <f t="shared" si="4"/>
        <v>0</v>
      </c>
      <c r="AW23" s="215">
        <f t="shared" si="2"/>
        <v>0</v>
      </c>
      <c r="AX23" s="216" t="e">
        <f t="shared" si="3"/>
        <v>#DIV/0!</v>
      </c>
      <c r="AY23" s="203"/>
      <c r="AZ23" s="51"/>
      <c r="BA23" s="51"/>
      <c r="BB23" s="51"/>
      <c r="BC23" s="51"/>
      <c r="BD23" s="51"/>
      <c r="BE23" s="51"/>
      <c r="BF23" s="51"/>
      <c r="BG23" s="51"/>
    </row>
    <row r="24" spans="2:59" ht="18.5" thickBot="1" x14ac:dyDescent="0.45">
      <c r="AY24" s="153">
        <f>SUM(AY5:AY15)</f>
        <v>0</v>
      </c>
      <c r="AZ24" s="217"/>
      <c r="BA24" s="51"/>
      <c r="BB24" s="51"/>
      <c r="BC24" s="51"/>
      <c r="BD24" s="51"/>
      <c r="BE24" s="51"/>
      <c r="BF24" s="51"/>
      <c r="BG24" s="51"/>
    </row>
  </sheetData>
  <mergeCells count="25">
    <mergeCell ref="B9:B12"/>
    <mergeCell ref="C1:I1"/>
    <mergeCell ref="X2:Z3"/>
    <mergeCell ref="B3:K3"/>
    <mergeCell ref="B5:B8"/>
    <mergeCell ref="O2:Q3"/>
    <mergeCell ref="R2:T3"/>
    <mergeCell ref="U2:W3"/>
    <mergeCell ref="L2:N3"/>
    <mergeCell ref="B16:B23"/>
    <mergeCell ref="AZ2:BG2"/>
    <mergeCell ref="AZ3:BA3"/>
    <mergeCell ref="BB3:BC3"/>
    <mergeCell ref="BD3:BE3"/>
    <mergeCell ref="BF3:BG3"/>
    <mergeCell ref="AP2:AR3"/>
    <mergeCell ref="AS2:AU3"/>
    <mergeCell ref="AV2:AW3"/>
    <mergeCell ref="AX2:AY2"/>
    <mergeCell ref="AA2:AC3"/>
    <mergeCell ref="AD2:AF3"/>
    <mergeCell ref="AG2:AI3"/>
    <mergeCell ref="AJ2:AL3"/>
    <mergeCell ref="AM2:AO3"/>
    <mergeCell ref="B13:B14"/>
  </mergeCells>
  <pageMargins left="0.70866141732283472" right="0.70866141732283472" top="0.74803149606299213" bottom="0.74803149606299213" header="0.31496062992125984" footer="0.31496062992125984"/>
  <pageSetup paperSize="9" scale="3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G13"/>
  <sheetViews>
    <sheetView showGridLines="0" view="pageBreakPreview" topLeftCell="C4" zoomScale="80" zoomScaleNormal="100" zoomScaleSheetLayoutView="80" workbookViewId="0">
      <selection activeCell="J8" sqref="J8"/>
    </sheetView>
  </sheetViews>
  <sheetFormatPr baseColWidth="10" defaultColWidth="11.36328125" defaultRowHeight="14.25" customHeight="1" x14ac:dyDescent="0.3"/>
  <cols>
    <col min="1" max="1" width="11.36328125" style="2"/>
    <col min="2" max="2" width="28.7265625" style="21" customWidth="1"/>
    <col min="3" max="3" width="11.36328125" style="2"/>
    <col min="4" max="4" width="53.6328125" style="2" customWidth="1"/>
    <col min="5" max="10" width="26.36328125" style="2" customWidth="1"/>
    <col min="11" max="11" width="23.7265625" style="2" customWidth="1"/>
    <col min="12" max="12" width="14" style="2" hidden="1" customWidth="1"/>
    <col min="13" max="51" width="0" style="2" hidden="1" customWidth="1"/>
    <col min="52" max="52" width="16.7265625" style="2" hidden="1" customWidth="1"/>
    <col min="53" max="53" width="20.90625" style="2" hidden="1" customWidth="1"/>
    <col min="54" max="54" width="16.7265625" style="2" hidden="1" customWidth="1"/>
    <col min="55" max="55" width="19.6328125" style="2" hidden="1" customWidth="1"/>
    <col min="56" max="56" width="16.7265625" style="2" hidden="1" customWidth="1"/>
    <col min="57" max="57" width="20.08984375" style="2" hidden="1" customWidth="1"/>
    <col min="58" max="58" width="16.7265625" style="2" hidden="1" customWidth="1"/>
    <col min="59" max="59" width="20.7265625" style="2" hidden="1" customWidth="1"/>
    <col min="60" max="16384" width="11.36328125" style="2"/>
  </cols>
  <sheetData>
    <row r="1" spans="2:59" ht="126" customHeight="1" x14ac:dyDescent="0.3">
      <c r="B1" s="19"/>
      <c r="C1" s="312" t="s">
        <v>18</v>
      </c>
      <c r="D1" s="312"/>
      <c r="E1" s="312"/>
      <c r="F1" s="312"/>
      <c r="G1" s="312"/>
      <c r="H1" s="312"/>
      <c r="I1" s="312"/>
      <c r="J1" s="312"/>
      <c r="K1" s="312"/>
    </row>
    <row r="2" spans="2:59" ht="15.75" customHeight="1" x14ac:dyDescent="0.3">
      <c r="B2" s="22"/>
      <c r="C2" s="22"/>
      <c r="D2" s="22"/>
      <c r="E2" s="22"/>
      <c r="F2" s="22"/>
      <c r="G2" s="22"/>
      <c r="H2" s="22"/>
      <c r="I2" s="22"/>
      <c r="J2" s="22"/>
      <c r="K2" s="22"/>
      <c r="L2" s="360" t="s">
        <v>50</v>
      </c>
      <c r="M2" s="360"/>
      <c r="N2" s="360"/>
      <c r="O2" s="360" t="s">
        <v>51</v>
      </c>
      <c r="P2" s="360"/>
      <c r="Q2" s="360"/>
      <c r="R2" s="360" t="s">
        <v>52</v>
      </c>
      <c r="S2" s="360"/>
      <c r="T2" s="360"/>
      <c r="U2" s="360" t="s">
        <v>53</v>
      </c>
      <c r="V2" s="360"/>
      <c r="W2" s="360"/>
      <c r="X2" s="360" t="s">
        <v>54</v>
      </c>
      <c r="Y2" s="360"/>
      <c r="Z2" s="360"/>
      <c r="AA2" s="360" t="s">
        <v>55</v>
      </c>
      <c r="AB2" s="360"/>
      <c r="AC2" s="360"/>
      <c r="AD2" s="360" t="s">
        <v>56</v>
      </c>
      <c r="AE2" s="360"/>
      <c r="AF2" s="360"/>
      <c r="AG2" s="360" t="s">
        <v>57</v>
      </c>
      <c r="AH2" s="360"/>
      <c r="AI2" s="360"/>
      <c r="AJ2" s="360" t="s">
        <v>58</v>
      </c>
      <c r="AK2" s="360"/>
      <c r="AL2" s="360"/>
      <c r="AM2" s="360" t="s">
        <v>59</v>
      </c>
      <c r="AN2" s="360"/>
      <c r="AO2" s="360"/>
      <c r="AP2" s="360" t="s">
        <v>60</v>
      </c>
      <c r="AQ2" s="360"/>
      <c r="AR2" s="360"/>
      <c r="AS2" s="360" t="s">
        <v>61</v>
      </c>
      <c r="AT2" s="360"/>
      <c r="AU2" s="360"/>
      <c r="AV2" s="360" t="s">
        <v>62</v>
      </c>
      <c r="AW2" s="360"/>
      <c r="AX2" s="361" t="s">
        <v>63</v>
      </c>
      <c r="AY2" s="361"/>
      <c r="AZ2" s="354" t="s">
        <v>64</v>
      </c>
      <c r="BA2" s="355"/>
      <c r="BB2" s="355"/>
      <c r="BC2" s="355"/>
      <c r="BD2" s="355"/>
      <c r="BE2" s="355"/>
      <c r="BF2" s="355"/>
      <c r="BG2" s="355"/>
    </row>
    <row r="3" spans="2:59" ht="60" customHeight="1" x14ac:dyDescent="0.3">
      <c r="B3" s="367" t="s">
        <v>164</v>
      </c>
      <c r="C3" s="368"/>
      <c r="D3" s="368"/>
      <c r="E3" s="368"/>
      <c r="F3" s="368"/>
      <c r="G3" s="368"/>
      <c r="H3" s="368"/>
      <c r="I3" s="368"/>
      <c r="J3" s="368"/>
      <c r="K3" s="368"/>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43"/>
      <c r="AY3" s="44"/>
      <c r="AZ3" s="356" t="s">
        <v>66</v>
      </c>
      <c r="BA3" s="357"/>
      <c r="BB3" s="358" t="s">
        <v>67</v>
      </c>
      <c r="BC3" s="359"/>
      <c r="BD3" s="358" t="s">
        <v>68</v>
      </c>
      <c r="BE3" s="359"/>
      <c r="BF3" s="358" t="s">
        <v>69</v>
      </c>
      <c r="BG3" s="359"/>
    </row>
    <row r="4" spans="2:59" ht="39.15" customHeight="1" thickBot="1" x14ac:dyDescent="0.35">
      <c r="B4" s="24" t="s">
        <v>70</v>
      </c>
      <c r="C4" s="24" t="s">
        <v>71</v>
      </c>
      <c r="D4" s="24" t="s">
        <v>25</v>
      </c>
      <c r="E4" s="24" t="s">
        <v>27</v>
      </c>
      <c r="F4" s="49" t="s">
        <v>72</v>
      </c>
      <c r="G4" s="49" t="s">
        <v>37</v>
      </c>
      <c r="H4" s="49" t="s">
        <v>35</v>
      </c>
      <c r="I4" s="49" t="s">
        <v>31</v>
      </c>
      <c r="J4" s="49" t="s">
        <v>33</v>
      </c>
      <c r="K4" s="25" t="s">
        <v>9</v>
      </c>
      <c r="L4" s="34" t="s">
        <v>73</v>
      </c>
      <c r="M4" s="35" t="s">
        <v>74</v>
      </c>
      <c r="N4" s="36" t="s">
        <v>75</v>
      </c>
      <c r="O4" s="34" t="s">
        <v>73</v>
      </c>
      <c r="P4" s="35" t="s">
        <v>74</v>
      </c>
      <c r="Q4" s="36" t="s">
        <v>75</v>
      </c>
      <c r="R4" s="34" t="s">
        <v>73</v>
      </c>
      <c r="S4" s="35" t="s">
        <v>74</v>
      </c>
      <c r="T4" s="36" t="s">
        <v>75</v>
      </c>
      <c r="U4" s="34" t="s">
        <v>73</v>
      </c>
      <c r="V4" s="35" t="s">
        <v>74</v>
      </c>
      <c r="W4" s="36" t="s">
        <v>75</v>
      </c>
      <c r="X4" s="34" t="s">
        <v>73</v>
      </c>
      <c r="Y4" s="35" t="s">
        <v>74</v>
      </c>
      <c r="Z4" s="36" t="s">
        <v>75</v>
      </c>
      <c r="AA4" s="34" t="s">
        <v>73</v>
      </c>
      <c r="AB4" s="35" t="s">
        <v>74</v>
      </c>
      <c r="AC4" s="36" t="s">
        <v>75</v>
      </c>
      <c r="AD4" s="34" t="s">
        <v>73</v>
      </c>
      <c r="AE4" s="35" t="s">
        <v>74</v>
      </c>
      <c r="AF4" s="36" t="s">
        <v>75</v>
      </c>
      <c r="AG4" s="34" t="s">
        <v>73</v>
      </c>
      <c r="AH4" s="35" t="s">
        <v>74</v>
      </c>
      <c r="AI4" s="36" t="s">
        <v>75</v>
      </c>
      <c r="AJ4" s="34" t="s">
        <v>73</v>
      </c>
      <c r="AK4" s="35" t="s">
        <v>74</v>
      </c>
      <c r="AL4" s="36" t="s">
        <v>75</v>
      </c>
      <c r="AM4" s="34" t="s">
        <v>73</v>
      </c>
      <c r="AN4" s="35" t="s">
        <v>74</v>
      </c>
      <c r="AO4" s="36" t="s">
        <v>75</v>
      </c>
      <c r="AP4" s="34" t="s">
        <v>73</v>
      </c>
      <c r="AQ4" s="35" t="s">
        <v>74</v>
      </c>
      <c r="AR4" s="36" t="s">
        <v>75</v>
      </c>
      <c r="AS4" s="34" t="s">
        <v>73</v>
      </c>
      <c r="AT4" s="35" t="s">
        <v>74</v>
      </c>
      <c r="AU4" s="36" t="s">
        <v>75</v>
      </c>
      <c r="AV4" s="34" t="s">
        <v>73</v>
      </c>
      <c r="AW4" s="35" t="s">
        <v>74</v>
      </c>
      <c r="AX4" s="36" t="s">
        <v>75</v>
      </c>
      <c r="AY4" s="37">
        <f>SUM(AY5:AY16)</f>
        <v>0</v>
      </c>
      <c r="AZ4" s="38" t="s">
        <v>76</v>
      </c>
      <c r="BA4" s="38" t="s">
        <v>77</v>
      </c>
      <c r="BB4" s="39" t="s">
        <v>76</v>
      </c>
      <c r="BC4" s="39" t="s">
        <v>77</v>
      </c>
      <c r="BD4" s="39" t="s">
        <v>76</v>
      </c>
      <c r="BE4" s="39" t="s">
        <v>77</v>
      </c>
      <c r="BF4" s="39" t="s">
        <v>76</v>
      </c>
      <c r="BG4" s="39" t="s">
        <v>77</v>
      </c>
    </row>
    <row r="5" spans="2:59" ht="43.5" customHeight="1" x14ac:dyDescent="0.3">
      <c r="B5" s="370" t="s">
        <v>165</v>
      </c>
      <c r="C5" s="69" t="s">
        <v>166</v>
      </c>
      <c r="D5" s="68" t="s">
        <v>167</v>
      </c>
      <c r="E5" s="66" t="s">
        <v>168</v>
      </c>
      <c r="F5" s="66" t="s">
        <v>82</v>
      </c>
      <c r="G5" s="71" t="s">
        <v>134</v>
      </c>
      <c r="H5" s="79" t="s">
        <v>169</v>
      </c>
      <c r="I5" s="65">
        <v>45689</v>
      </c>
      <c r="J5" s="269">
        <v>45807</v>
      </c>
      <c r="K5" s="278">
        <f>PTEP!$G$11/PTEP!$D$11</f>
        <v>1.4084507042253521E-2</v>
      </c>
      <c r="L5" s="48"/>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1">
        <f>L5+O5+R5+U5+X5++AA5+AD5+AG5+AJ5+AM5+AP5+AS5</f>
        <v>0</v>
      </c>
      <c r="AW5" s="42">
        <f>M5+P5+S5+V5+Y5+AB5+AE5+AH5+AK5+AN5+AQ5+AT5</f>
        <v>0</v>
      </c>
      <c r="AX5" s="45" t="e">
        <f>AW5/AV5</f>
        <v>#DIV/0!</v>
      </c>
      <c r="AY5" s="46" t="str">
        <f>IFERROR(AX5*#REF!,"")</f>
        <v/>
      </c>
      <c r="AZ5" s="40"/>
      <c r="BA5" s="40"/>
      <c r="BB5" s="40"/>
      <c r="BC5" s="40"/>
      <c r="BD5" s="40"/>
      <c r="BE5" s="40"/>
      <c r="BF5" s="40"/>
      <c r="BG5" s="40"/>
    </row>
    <row r="6" spans="2:59" ht="94.65" customHeight="1" x14ac:dyDescent="0.3">
      <c r="B6" s="371"/>
      <c r="C6" s="70" t="s">
        <v>170</v>
      </c>
      <c r="D6" s="80" t="s">
        <v>171</v>
      </c>
      <c r="E6" s="63" t="s">
        <v>172</v>
      </c>
      <c r="F6" s="63" t="s">
        <v>122</v>
      </c>
      <c r="G6" s="72" t="s">
        <v>134</v>
      </c>
      <c r="H6" s="72" t="s">
        <v>173</v>
      </c>
      <c r="I6" s="64">
        <v>45659</v>
      </c>
      <c r="J6" s="275">
        <v>46022</v>
      </c>
      <c r="K6" s="278">
        <f>PTEP!$G$11/PTEP!$D$11</f>
        <v>1.4084507042253521E-2</v>
      </c>
      <c r="L6" s="48"/>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1"/>
      <c r="AW6" s="42"/>
      <c r="AX6" s="45"/>
      <c r="AY6" s="46"/>
      <c r="AZ6" s="40"/>
      <c r="BA6" s="40"/>
      <c r="BB6" s="40"/>
      <c r="BC6" s="40"/>
      <c r="BD6" s="40"/>
      <c r="BE6" s="40"/>
      <c r="BF6" s="40"/>
      <c r="BG6" s="40"/>
    </row>
    <row r="7" spans="2:59" ht="87" customHeight="1" thickBot="1" x14ac:dyDescent="0.35">
      <c r="B7" s="372"/>
      <c r="C7" s="77" t="s">
        <v>174</v>
      </c>
      <c r="D7" s="218" t="s">
        <v>175</v>
      </c>
      <c r="E7" s="219" t="s">
        <v>176</v>
      </c>
      <c r="F7" s="220" t="s">
        <v>122</v>
      </c>
      <c r="G7" s="110" t="s">
        <v>134</v>
      </c>
      <c r="H7" s="110" t="s">
        <v>177</v>
      </c>
      <c r="I7" s="195">
        <v>45659</v>
      </c>
      <c r="J7" s="276">
        <v>46022</v>
      </c>
      <c r="K7" s="278">
        <f>PTEP!$G$11/PTEP!$D$11</f>
        <v>1.4084507042253521E-2</v>
      </c>
      <c r="L7" s="48"/>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1"/>
      <c r="AW7" s="42"/>
      <c r="AX7" s="45"/>
      <c r="AY7" s="46"/>
      <c r="AZ7" s="40"/>
      <c r="BA7" s="40"/>
      <c r="BB7" s="40"/>
      <c r="BC7" s="40"/>
      <c r="BD7" s="40"/>
      <c r="BE7" s="40"/>
      <c r="BF7" s="40"/>
      <c r="BG7" s="40"/>
    </row>
    <row r="8" spans="2:59" ht="43.5" customHeight="1" x14ac:dyDescent="0.3">
      <c r="B8" s="371" t="s">
        <v>178</v>
      </c>
      <c r="C8" s="76" t="s">
        <v>179</v>
      </c>
      <c r="D8" s="68" t="s">
        <v>180</v>
      </c>
      <c r="E8" s="66" t="s">
        <v>181</v>
      </c>
      <c r="F8" s="66" t="s">
        <v>82</v>
      </c>
      <c r="G8" s="71" t="s">
        <v>134</v>
      </c>
      <c r="H8" s="79" t="s">
        <v>182</v>
      </c>
      <c r="I8" s="65">
        <v>45689</v>
      </c>
      <c r="J8" s="269">
        <v>45747</v>
      </c>
      <c r="K8" s="278">
        <f>PTEP!$G$11/PTEP!$D$11</f>
        <v>1.4084507042253521E-2</v>
      </c>
      <c r="L8" s="48"/>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1">
        <f t="shared" ref="AV8:AV9" si="0">L8+O8+R8+U8+X8++AA8+AD8+AG8+AJ8+AM8+AP8+AS8</f>
        <v>0</v>
      </c>
      <c r="AW8" s="42">
        <f t="shared" ref="AW8:AW9" si="1">M8+P8+S8+V8+Y8+AB8+AE8+AH8+AK8+AN8+AQ8+AT8</f>
        <v>0</v>
      </c>
      <c r="AX8" s="45" t="e">
        <f t="shared" ref="AX8:AX9" si="2">AW8/AV8</f>
        <v>#DIV/0!</v>
      </c>
      <c r="AY8" s="46" t="str">
        <f>IFERROR(AX8*#REF!,"")</f>
        <v/>
      </c>
      <c r="AZ8" s="40"/>
      <c r="BA8" s="40"/>
      <c r="BB8" s="40"/>
      <c r="BC8" s="40"/>
      <c r="BD8" s="40"/>
      <c r="BE8" s="40"/>
      <c r="BF8" s="40"/>
      <c r="BG8" s="40"/>
    </row>
    <row r="9" spans="2:59" ht="105" customHeight="1" thickBot="1" x14ac:dyDescent="0.35">
      <c r="B9" s="372"/>
      <c r="C9" s="67" t="s">
        <v>183</v>
      </c>
      <c r="D9" s="308" t="s">
        <v>184</v>
      </c>
      <c r="E9" s="309" t="s">
        <v>185</v>
      </c>
      <c r="F9" s="309" t="s">
        <v>186</v>
      </c>
      <c r="G9" s="73" t="s">
        <v>134</v>
      </c>
      <c r="H9" s="78" t="s">
        <v>187</v>
      </c>
      <c r="I9" s="75">
        <v>45659</v>
      </c>
      <c r="J9" s="271">
        <v>46022</v>
      </c>
      <c r="K9" s="278">
        <f>PTEP!$G$11/PTEP!$D$11</f>
        <v>1.4084507042253521E-2</v>
      </c>
      <c r="L9" s="48"/>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1">
        <f t="shared" si="0"/>
        <v>0</v>
      </c>
      <c r="AW9" s="42">
        <f t="shared" si="1"/>
        <v>0</v>
      </c>
      <c r="AX9" s="45" t="e">
        <f t="shared" si="2"/>
        <v>#DIV/0!</v>
      </c>
      <c r="AY9" s="46" t="str">
        <f>IFERROR(AX9*#REF!,"")</f>
        <v/>
      </c>
      <c r="AZ9" s="40"/>
      <c r="BA9" s="40"/>
      <c r="BB9" s="40"/>
      <c r="BC9" s="40"/>
      <c r="BD9" s="40"/>
      <c r="BE9" s="40"/>
      <c r="BF9" s="40"/>
      <c r="BG9" s="40"/>
    </row>
    <row r="10" spans="2:59" ht="18" x14ac:dyDescent="0.4">
      <c r="AY10" s="47">
        <f>SUM(AY5:AY9)</f>
        <v>0</v>
      </c>
      <c r="AZ10" s="40"/>
      <c r="BA10" s="40"/>
      <c r="BB10" s="40"/>
      <c r="BC10" s="40"/>
      <c r="BD10" s="40"/>
      <c r="BE10" s="40"/>
      <c r="BF10" s="40"/>
      <c r="BG10" s="40"/>
    </row>
    <row r="11" spans="2:59" ht="14" x14ac:dyDescent="0.3"/>
    <row r="12" spans="2:59" ht="14" x14ac:dyDescent="0.3"/>
    <row r="13" spans="2:59" ht="14" x14ac:dyDescent="0.3"/>
  </sheetData>
  <mergeCells count="23">
    <mergeCell ref="B5:B7"/>
    <mergeCell ref="B8:B9"/>
    <mergeCell ref="AV2:AW3"/>
    <mergeCell ref="AX2:AY2"/>
    <mergeCell ref="AZ2:BG2"/>
    <mergeCell ref="BF3:BG3"/>
    <mergeCell ref="AS2:AU3"/>
    <mergeCell ref="C1:K1"/>
    <mergeCell ref="B3:K3"/>
    <mergeCell ref="AZ3:BA3"/>
    <mergeCell ref="BB3:BC3"/>
    <mergeCell ref="BD3:BE3"/>
    <mergeCell ref="L2:N3"/>
    <mergeCell ref="O2:Q3"/>
    <mergeCell ref="R2:T3"/>
    <mergeCell ref="U2:W3"/>
    <mergeCell ref="X2:Z3"/>
    <mergeCell ref="AA2:AC3"/>
    <mergeCell ref="AD2:AF3"/>
    <mergeCell ref="AG2:AI3"/>
    <mergeCell ref="AJ2:AL3"/>
    <mergeCell ref="AM2:AO3"/>
    <mergeCell ref="AP2:AR3"/>
  </mergeCells>
  <pageMargins left="0.70866141732283472" right="0.70866141732283472" top="0.74803149606299213" bottom="0.74803149606299213" header="0.31496062992125984" footer="0.31496062992125984"/>
  <pageSetup paperSize="9" scale="3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G45"/>
  <sheetViews>
    <sheetView showGridLines="0" view="pageBreakPreview" topLeftCell="B29" zoomScaleNormal="100" zoomScaleSheetLayoutView="100" workbookViewId="0">
      <selection activeCell="C29" sqref="C29"/>
    </sheetView>
  </sheetViews>
  <sheetFormatPr baseColWidth="10" defaultColWidth="11.36328125" defaultRowHeight="14.5" x14ac:dyDescent="0.35"/>
  <cols>
    <col min="1" max="1" width="6.90625" customWidth="1"/>
    <col min="2" max="2" width="28.7265625" style="16" customWidth="1"/>
    <col min="3" max="3" width="7.36328125" style="17" customWidth="1"/>
    <col min="4" max="4" width="54.26953125" style="17" customWidth="1"/>
    <col min="5" max="5" width="39.7265625" style="17" customWidth="1"/>
    <col min="6" max="6" width="30.7265625" style="17" customWidth="1"/>
    <col min="7" max="7" width="21.26953125" style="17" customWidth="1"/>
    <col min="8" max="8" width="21.90625" customWidth="1"/>
    <col min="9" max="11" width="18.26953125" customWidth="1"/>
    <col min="12" max="12" width="14" style="2" hidden="1" customWidth="1"/>
    <col min="13" max="51" width="0" style="2" hidden="1" customWidth="1"/>
    <col min="52" max="52" width="16.7265625" style="2" hidden="1" customWidth="1"/>
    <col min="53" max="53" width="20.90625" style="2" hidden="1" customWidth="1"/>
    <col min="54" max="54" width="16.7265625" style="2" hidden="1" customWidth="1"/>
    <col min="55" max="55" width="19.6328125" style="2" hidden="1" customWidth="1"/>
    <col min="56" max="56" width="16.7265625" style="2" hidden="1" customWidth="1"/>
    <col min="57" max="57" width="20.08984375" style="2" hidden="1" customWidth="1"/>
    <col min="58" max="58" width="16.7265625" style="2" hidden="1" customWidth="1"/>
    <col min="59" max="59" width="20.7265625" style="2" hidden="1" customWidth="1"/>
  </cols>
  <sheetData>
    <row r="1" spans="1:59" s="2" customFormat="1" ht="117" customHeight="1" x14ac:dyDescent="0.35">
      <c r="A1" s="13"/>
      <c r="B1" s="1"/>
      <c r="C1" s="366" t="s">
        <v>188</v>
      </c>
      <c r="D1" s="312"/>
      <c r="E1" s="312"/>
      <c r="F1" s="312"/>
      <c r="G1" s="312"/>
      <c r="H1" s="312"/>
      <c r="I1" s="312"/>
      <c r="J1" s="312"/>
      <c r="K1" s="7" t="s">
        <v>1</v>
      </c>
    </row>
    <row r="2" spans="1:59" ht="14.25" customHeight="1" thickBot="1" x14ac:dyDescent="0.4">
      <c r="B2" s="15"/>
      <c r="C2" s="15"/>
      <c r="D2" s="15"/>
      <c r="E2" s="93"/>
      <c r="F2" s="93"/>
      <c r="G2" s="93"/>
      <c r="H2" s="15"/>
      <c r="I2" s="15"/>
      <c r="J2" s="15"/>
      <c r="K2" s="15"/>
      <c r="L2" s="360" t="s">
        <v>50</v>
      </c>
      <c r="M2" s="360"/>
      <c r="N2" s="360"/>
      <c r="O2" s="360" t="s">
        <v>51</v>
      </c>
      <c r="P2" s="360"/>
      <c r="Q2" s="360"/>
      <c r="R2" s="360" t="s">
        <v>52</v>
      </c>
      <c r="S2" s="360"/>
      <c r="T2" s="360"/>
      <c r="U2" s="360" t="s">
        <v>53</v>
      </c>
      <c r="V2" s="360"/>
      <c r="W2" s="360"/>
      <c r="X2" s="360" t="s">
        <v>54</v>
      </c>
      <c r="Y2" s="360"/>
      <c r="Z2" s="360"/>
      <c r="AA2" s="360" t="s">
        <v>55</v>
      </c>
      <c r="AB2" s="360"/>
      <c r="AC2" s="360"/>
      <c r="AD2" s="360" t="s">
        <v>56</v>
      </c>
      <c r="AE2" s="360"/>
      <c r="AF2" s="360"/>
      <c r="AG2" s="360" t="s">
        <v>57</v>
      </c>
      <c r="AH2" s="360"/>
      <c r="AI2" s="360"/>
      <c r="AJ2" s="360" t="s">
        <v>58</v>
      </c>
      <c r="AK2" s="360"/>
      <c r="AL2" s="360"/>
      <c r="AM2" s="360" t="s">
        <v>59</v>
      </c>
      <c r="AN2" s="360"/>
      <c r="AO2" s="360"/>
      <c r="AP2" s="360" t="s">
        <v>60</v>
      </c>
      <c r="AQ2" s="360"/>
      <c r="AR2" s="360"/>
      <c r="AS2" s="360" t="s">
        <v>61</v>
      </c>
      <c r="AT2" s="360"/>
      <c r="AU2" s="360"/>
      <c r="AV2" s="360" t="s">
        <v>62</v>
      </c>
      <c r="AW2" s="360"/>
      <c r="AX2" s="361" t="s">
        <v>63</v>
      </c>
      <c r="AY2" s="361"/>
      <c r="AZ2" s="354" t="s">
        <v>64</v>
      </c>
      <c r="BA2" s="355"/>
      <c r="BB2" s="355"/>
      <c r="BC2" s="355"/>
      <c r="BD2" s="355"/>
      <c r="BE2" s="355"/>
      <c r="BF2" s="355"/>
      <c r="BG2" s="355"/>
    </row>
    <row r="3" spans="1:59" ht="60" customHeight="1" thickBot="1" x14ac:dyDescent="0.4">
      <c r="B3" s="373" t="s">
        <v>189</v>
      </c>
      <c r="C3" s="374"/>
      <c r="D3" s="374"/>
      <c r="E3" s="374"/>
      <c r="F3" s="374"/>
      <c r="G3" s="374"/>
      <c r="H3" s="374"/>
      <c r="I3" s="374"/>
      <c r="J3" s="374"/>
      <c r="K3" s="375"/>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43"/>
      <c r="AY3" s="44"/>
      <c r="AZ3" s="356" t="s">
        <v>66</v>
      </c>
      <c r="BA3" s="357"/>
      <c r="BB3" s="358" t="s">
        <v>67</v>
      </c>
      <c r="BC3" s="359"/>
      <c r="BD3" s="358" t="s">
        <v>68</v>
      </c>
      <c r="BE3" s="359"/>
      <c r="BF3" s="358" t="s">
        <v>69</v>
      </c>
      <c r="BG3" s="359"/>
    </row>
    <row r="4" spans="1:59" ht="39.15" customHeight="1" thickBot="1" x14ac:dyDescent="0.4">
      <c r="B4" s="24" t="s">
        <v>70</v>
      </c>
      <c r="C4" s="26" t="s">
        <v>71</v>
      </c>
      <c r="D4" s="24" t="s">
        <v>25</v>
      </c>
      <c r="E4" s="94" t="s">
        <v>27</v>
      </c>
      <c r="F4" s="95" t="s">
        <v>72</v>
      </c>
      <c r="G4" s="95" t="s">
        <v>37</v>
      </c>
      <c r="H4" s="49" t="s">
        <v>35</v>
      </c>
      <c r="I4" s="49" t="s">
        <v>31</v>
      </c>
      <c r="J4" s="49" t="s">
        <v>33</v>
      </c>
      <c r="K4" s="27" t="s">
        <v>9</v>
      </c>
      <c r="L4" s="118" t="s">
        <v>73</v>
      </c>
      <c r="M4" s="119" t="s">
        <v>74</v>
      </c>
      <c r="N4" s="120" t="s">
        <v>75</v>
      </c>
      <c r="O4" s="118" t="s">
        <v>73</v>
      </c>
      <c r="P4" s="119" t="s">
        <v>74</v>
      </c>
      <c r="Q4" s="120" t="s">
        <v>75</v>
      </c>
      <c r="R4" s="118" t="s">
        <v>73</v>
      </c>
      <c r="S4" s="119" t="s">
        <v>74</v>
      </c>
      <c r="T4" s="120" t="s">
        <v>75</v>
      </c>
      <c r="U4" s="118" t="s">
        <v>73</v>
      </c>
      <c r="V4" s="119" t="s">
        <v>74</v>
      </c>
      <c r="W4" s="120" t="s">
        <v>75</v>
      </c>
      <c r="X4" s="118" t="s">
        <v>73</v>
      </c>
      <c r="Y4" s="119" t="s">
        <v>74</v>
      </c>
      <c r="Z4" s="120" t="s">
        <v>75</v>
      </c>
      <c r="AA4" s="118" t="s">
        <v>73</v>
      </c>
      <c r="AB4" s="119" t="s">
        <v>74</v>
      </c>
      <c r="AC4" s="120" t="s">
        <v>75</v>
      </c>
      <c r="AD4" s="118" t="s">
        <v>73</v>
      </c>
      <c r="AE4" s="119" t="s">
        <v>74</v>
      </c>
      <c r="AF4" s="120" t="s">
        <v>75</v>
      </c>
      <c r="AG4" s="118" t="s">
        <v>73</v>
      </c>
      <c r="AH4" s="119" t="s">
        <v>74</v>
      </c>
      <c r="AI4" s="120" t="s">
        <v>75</v>
      </c>
      <c r="AJ4" s="118" t="s">
        <v>73</v>
      </c>
      <c r="AK4" s="119" t="s">
        <v>74</v>
      </c>
      <c r="AL4" s="120" t="s">
        <v>75</v>
      </c>
      <c r="AM4" s="118" t="s">
        <v>73</v>
      </c>
      <c r="AN4" s="119" t="s">
        <v>74</v>
      </c>
      <c r="AO4" s="120" t="s">
        <v>75</v>
      </c>
      <c r="AP4" s="118" t="s">
        <v>73</v>
      </c>
      <c r="AQ4" s="119" t="s">
        <v>74</v>
      </c>
      <c r="AR4" s="120" t="s">
        <v>75</v>
      </c>
      <c r="AS4" s="118" t="s">
        <v>73</v>
      </c>
      <c r="AT4" s="119" t="s">
        <v>74</v>
      </c>
      <c r="AU4" s="120" t="s">
        <v>75</v>
      </c>
      <c r="AV4" s="34" t="s">
        <v>73</v>
      </c>
      <c r="AW4" s="35" t="s">
        <v>74</v>
      </c>
      <c r="AX4" s="36" t="s">
        <v>75</v>
      </c>
      <c r="AY4" s="37">
        <f>SUM(AY5:AY41)</f>
        <v>0</v>
      </c>
      <c r="AZ4" s="38" t="s">
        <v>76</v>
      </c>
      <c r="BA4" s="38" t="s">
        <v>77</v>
      </c>
      <c r="BB4" s="39" t="s">
        <v>76</v>
      </c>
      <c r="BC4" s="39" t="s">
        <v>77</v>
      </c>
      <c r="BD4" s="39" t="s">
        <v>76</v>
      </c>
      <c r="BE4" s="39" t="s">
        <v>77</v>
      </c>
      <c r="BF4" s="39" t="s">
        <v>76</v>
      </c>
      <c r="BG4" s="39" t="s">
        <v>77</v>
      </c>
    </row>
    <row r="5" spans="1:59" ht="120.15" customHeight="1" thickBot="1" x14ac:dyDescent="0.4">
      <c r="B5" s="377" t="s">
        <v>190</v>
      </c>
      <c r="C5" s="244" t="s">
        <v>191</v>
      </c>
      <c r="D5" s="100" t="s">
        <v>192</v>
      </c>
      <c r="E5" s="96" t="s">
        <v>193</v>
      </c>
      <c r="F5" s="96" t="s">
        <v>82</v>
      </c>
      <c r="G5" s="245" t="s">
        <v>83</v>
      </c>
      <c r="H5" s="115" t="s">
        <v>194</v>
      </c>
      <c r="I5" s="162">
        <v>45659</v>
      </c>
      <c r="J5" s="162">
        <v>46022</v>
      </c>
      <c r="K5" s="277">
        <f>PTEP!$G$12/PTEP!$D$12</f>
        <v>1.408450704225352E-2</v>
      </c>
      <c r="L5" s="121"/>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3"/>
      <c r="AV5" s="116">
        <f>L5+O5+R5+U5+X5++AA5+AD5+AG5+AJ5+AM5+AP5+AS5</f>
        <v>0</v>
      </c>
      <c r="AW5" s="42">
        <f>M5+P5+S5+V5+Y5+AB5+AE5+AH5+AK5+AN5+AQ5+AT5</f>
        <v>0</v>
      </c>
      <c r="AX5" s="45" t="e">
        <f>AW5/AV5</f>
        <v>#DIV/0!</v>
      </c>
      <c r="AY5" s="46" t="str">
        <f t="shared" ref="AY5:AY17" si="0">IFERROR(AX5*K5,"")</f>
        <v/>
      </c>
      <c r="AZ5" s="40"/>
      <c r="BA5" s="40"/>
      <c r="BB5" s="40"/>
      <c r="BC5" s="40"/>
      <c r="BD5" s="40"/>
      <c r="BE5" s="40"/>
      <c r="BF5" s="40"/>
      <c r="BG5" s="40"/>
    </row>
    <row r="6" spans="1:59" ht="135" customHeight="1" thickBot="1" x14ac:dyDescent="0.4">
      <c r="B6" s="378"/>
      <c r="C6" s="246" t="s">
        <v>195</v>
      </c>
      <c r="D6" s="87" t="s">
        <v>196</v>
      </c>
      <c r="E6" s="97" t="s">
        <v>197</v>
      </c>
      <c r="F6" s="97" t="s">
        <v>82</v>
      </c>
      <c r="G6" s="247" t="s">
        <v>83</v>
      </c>
      <c r="H6" s="81" t="s">
        <v>198</v>
      </c>
      <c r="I6" s="74">
        <v>45691</v>
      </c>
      <c r="J6" s="74">
        <v>45777</v>
      </c>
      <c r="K6" s="277">
        <f>PTEP!$G$12/PTEP!$D$12</f>
        <v>1.408450704225352E-2</v>
      </c>
      <c r="L6" s="124"/>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125"/>
      <c r="AV6" s="116">
        <f t="shared" ref="AV6:AV30" si="1">L6+O6+R6+U6+X6++AA6+AD6+AG6+AJ6+AM6+AP6+AS6</f>
        <v>0</v>
      </c>
      <c r="AW6" s="42">
        <f t="shared" ref="AW6:AW30" si="2">M6+P6+S6+V6+Y6+AB6+AE6+AH6+AK6+AN6+AQ6+AT6</f>
        <v>0</v>
      </c>
      <c r="AX6" s="45" t="e">
        <f t="shared" ref="AX6:AX30" si="3">AW6/AV6</f>
        <v>#DIV/0!</v>
      </c>
      <c r="AY6" s="46" t="str">
        <f t="shared" si="0"/>
        <v/>
      </c>
      <c r="AZ6" s="40"/>
      <c r="BA6" s="40"/>
      <c r="BB6" s="40"/>
      <c r="BC6" s="40"/>
      <c r="BD6" s="40"/>
      <c r="BE6" s="40"/>
      <c r="BF6" s="40"/>
      <c r="BG6" s="40"/>
    </row>
    <row r="7" spans="1:59" ht="91.5" customHeight="1" thickBot="1" x14ac:dyDescent="0.4">
      <c r="B7" s="378"/>
      <c r="C7" s="246" t="s">
        <v>199</v>
      </c>
      <c r="D7" s="160" t="s">
        <v>200</v>
      </c>
      <c r="E7" s="161" t="s">
        <v>201</v>
      </c>
      <c r="F7" s="161" t="s">
        <v>82</v>
      </c>
      <c r="G7" s="247" t="s">
        <v>83</v>
      </c>
      <c r="H7" s="81" t="s">
        <v>202</v>
      </c>
      <c r="I7" s="74">
        <v>45778</v>
      </c>
      <c r="J7" s="74">
        <v>45838</v>
      </c>
      <c r="K7" s="277">
        <f>PTEP!$G$12/PTEP!$D$12</f>
        <v>1.408450704225352E-2</v>
      </c>
      <c r="L7" s="124"/>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125"/>
      <c r="AV7" s="116"/>
      <c r="AW7" s="42"/>
      <c r="AX7" s="45"/>
      <c r="AY7" s="46"/>
      <c r="AZ7" s="40"/>
      <c r="BA7" s="40"/>
      <c r="BB7" s="40"/>
      <c r="BC7" s="40"/>
      <c r="BD7" s="40"/>
      <c r="BE7" s="40"/>
      <c r="BF7" s="40"/>
      <c r="BG7" s="40"/>
    </row>
    <row r="8" spans="1:59" ht="135" customHeight="1" thickBot="1" x14ac:dyDescent="0.4">
      <c r="B8" s="378"/>
      <c r="C8" s="246" t="s">
        <v>203</v>
      </c>
      <c r="D8" s="160" t="s">
        <v>204</v>
      </c>
      <c r="E8" s="161" t="s">
        <v>205</v>
      </c>
      <c r="F8" s="161" t="s">
        <v>82</v>
      </c>
      <c r="G8" s="159" t="s">
        <v>83</v>
      </c>
      <c r="H8" s="165" t="s">
        <v>206</v>
      </c>
      <c r="I8" s="74">
        <v>45691</v>
      </c>
      <c r="J8" s="74">
        <v>46022</v>
      </c>
      <c r="K8" s="277">
        <f>PTEP!$G$12/PTEP!$D$12</f>
        <v>1.408450704225352E-2</v>
      </c>
      <c r="L8" s="124"/>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125"/>
      <c r="AV8" s="116"/>
      <c r="AW8" s="42"/>
      <c r="AX8" s="45"/>
      <c r="AY8" s="46"/>
      <c r="AZ8" s="40"/>
      <c r="BA8" s="40"/>
      <c r="BB8" s="40"/>
      <c r="BC8" s="40"/>
      <c r="BD8" s="40"/>
      <c r="BE8" s="40"/>
      <c r="BF8" s="40"/>
      <c r="BG8" s="40"/>
    </row>
    <row r="9" spans="1:59" ht="138.75" customHeight="1" thickBot="1" x14ac:dyDescent="0.4">
      <c r="B9" s="378"/>
      <c r="C9" s="246" t="s">
        <v>207</v>
      </c>
      <c r="D9" s="87" t="s">
        <v>208</v>
      </c>
      <c r="E9" s="97" t="s">
        <v>209</v>
      </c>
      <c r="F9" s="97" t="s">
        <v>82</v>
      </c>
      <c r="G9" s="247" t="s">
        <v>83</v>
      </c>
      <c r="H9" s="81" t="s">
        <v>210</v>
      </c>
      <c r="I9" s="74">
        <v>45691</v>
      </c>
      <c r="J9" s="74">
        <v>46022</v>
      </c>
      <c r="K9" s="277">
        <f>PTEP!$G$12/PTEP!$D$12</f>
        <v>1.408450704225352E-2</v>
      </c>
      <c r="L9" s="124"/>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125"/>
      <c r="AV9" s="116">
        <f t="shared" si="1"/>
        <v>0</v>
      </c>
      <c r="AW9" s="42">
        <f t="shared" si="2"/>
        <v>0</v>
      </c>
      <c r="AX9" s="45" t="e">
        <f t="shared" si="3"/>
        <v>#DIV/0!</v>
      </c>
      <c r="AY9" s="46" t="str">
        <f t="shared" si="0"/>
        <v/>
      </c>
      <c r="AZ9" s="40"/>
      <c r="BA9" s="40"/>
      <c r="BB9" s="40"/>
      <c r="BC9" s="40"/>
      <c r="BD9" s="40"/>
      <c r="BE9" s="40"/>
      <c r="BF9" s="40"/>
      <c r="BG9" s="40"/>
    </row>
    <row r="10" spans="1:59" ht="114" customHeight="1" thickBot="1" x14ac:dyDescent="0.4">
      <c r="B10" s="378"/>
      <c r="C10" s="246" t="s">
        <v>211</v>
      </c>
      <c r="D10" s="113" t="s">
        <v>212</v>
      </c>
      <c r="E10" s="98" t="s">
        <v>213</v>
      </c>
      <c r="F10" s="98" t="s">
        <v>214</v>
      </c>
      <c r="G10" s="91" t="s">
        <v>83</v>
      </c>
      <c r="H10" s="166" t="s">
        <v>215</v>
      </c>
      <c r="I10" s="92">
        <v>45659</v>
      </c>
      <c r="J10" s="92">
        <v>46022</v>
      </c>
      <c r="K10" s="277">
        <f>PTEP!$G$12/PTEP!$D$12</f>
        <v>1.408450704225352E-2</v>
      </c>
      <c r="L10" s="124"/>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125"/>
      <c r="AV10" s="116">
        <f t="shared" si="1"/>
        <v>0</v>
      </c>
      <c r="AW10" s="42">
        <f t="shared" si="2"/>
        <v>0</v>
      </c>
      <c r="AX10" s="45" t="e">
        <f t="shared" si="3"/>
        <v>#DIV/0!</v>
      </c>
      <c r="AY10" s="46" t="str">
        <f t="shared" si="0"/>
        <v/>
      </c>
      <c r="AZ10" s="40"/>
      <c r="BA10" s="40"/>
      <c r="BB10" s="40"/>
      <c r="BC10" s="40"/>
      <c r="BD10" s="40"/>
      <c r="BE10" s="40"/>
      <c r="BF10" s="40"/>
      <c r="BG10" s="40"/>
    </row>
    <row r="11" spans="1:59" ht="114" customHeight="1" thickBot="1" x14ac:dyDescent="0.4">
      <c r="B11" s="378"/>
      <c r="C11" s="246" t="s">
        <v>216</v>
      </c>
      <c r="D11" s="113" t="s">
        <v>217</v>
      </c>
      <c r="E11" s="114" t="s">
        <v>218</v>
      </c>
      <c r="F11" s="88" t="s">
        <v>219</v>
      </c>
      <c r="G11" s="91" t="s">
        <v>83</v>
      </c>
      <c r="H11" s="166" t="s">
        <v>220</v>
      </c>
      <c r="I11" s="163">
        <v>45659</v>
      </c>
      <c r="J11" s="163">
        <v>46022</v>
      </c>
      <c r="K11" s="277">
        <f>PTEP!$G$12/PTEP!$D$12</f>
        <v>1.408450704225352E-2</v>
      </c>
      <c r="L11" s="124"/>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125"/>
      <c r="AV11" s="116"/>
      <c r="AW11" s="42"/>
      <c r="AX11" s="45"/>
      <c r="AY11" s="46"/>
      <c r="AZ11" s="40"/>
      <c r="BA11" s="40"/>
      <c r="BB11" s="40"/>
      <c r="BC11" s="40"/>
      <c r="BD11" s="40"/>
      <c r="BE11" s="40"/>
      <c r="BF11" s="40"/>
      <c r="BG11" s="40"/>
    </row>
    <row r="12" spans="1:59" ht="114" customHeight="1" thickBot="1" x14ac:dyDescent="0.4">
      <c r="B12" s="378"/>
      <c r="C12" s="246" t="s">
        <v>221</v>
      </c>
      <c r="D12" s="91" t="s">
        <v>222</v>
      </c>
      <c r="E12" s="88" t="s">
        <v>223</v>
      </c>
      <c r="F12" s="88" t="s">
        <v>82</v>
      </c>
      <c r="G12" s="88" t="s">
        <v>83</v>
      </c>
      <c r="H12" s="114" t="s">
        <v>224</v>
      </c>
      <c r="I12" s="92">
        <v>45689</v>
      </c>
      <c r="J12" s="92">
        <v>46022</v>
      </c>
      <c r="K12" s="277">
        <f>PTEP!$G$12/PTEP!$D$12</f>
        <v>1.408450704225352E-2</v>
      </c>
      <c r="L12" s="124"/>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125"/>
      <c r="AV12" s="116"/>
      <c r="AW12" s="42"/>
      <c r="AX12" s="45"/>
      <c r="AY12" s="46"/>
      <c r="AZ12" s="40"/>
      <c r="BA12" s="40"/>
      <c r="BB12" s="40"/>
      <c r="BC12" s="40"/>
      <c r="BD12" s="40"/>
      <c r="BE12" s="40"/>
      <c r="BF12" s="40"/>
      <c r="BG12" s="40"/>
    </row>
    <row r="13" spans="1:59" ht="114" customHeight="1" x14ac:dyDescent="0.35">
      <c r="B13" s="378"/>
      <c r="C13" s="246" t="s">
        <v>225</v>
      </c>
      <c r="D13" s="87" t="s">
        <v>226</v>
      </c>
      <c r="E13" s="88" t="s">
        <v>227</v>
      </c>
      <c r="F13" s="87" t="s">
        <v>228</v>
      </c>
      <c r="G13" s="88" t="s">
        <v>83</v>
      </c>
      <c r="H13" s="89" t="s">
        <v>229</v>
      </c>
      <c r="I13" s="90">
        <v>45792</v>
      </c>
      <c r="J13" s="90">
        <v>46022</v>
      </c>
      <c r="K13" s="277">
        <f>PTEP!$G$12/PTEP!$D$12</f>
        <v>1.408450704225352E-2</v>
      </c>
      <c r="L13" s="124"/>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125"/>
      <c r="AV13" s="116"/>
      <c r="AW13" s="42"/>
      <c r="AX13" s="45"/>
      <c r="AY13" s="46"/>
      <c r="AZ13" s="40"/>
      <c r="BA13" s="40"/>
      <c r="BB13" s="40"/>
      <c r="BC13" s="40"/>
      <c r="BD13" s="40"/>
      <c r="BE13" s="40"/>
      <c r="BF13" s="40"/>
      <c r="BG13" s="40"/>
    </row>
    <row r="14" spans="1:59" ht="114" customHeight="1" x14ac:dyDescent="0.35">
      <c r="B14" s="378"/>
      <c r="C14" s="246" t="s">
        <v>230</v>
      </c>
      <c r="D14" s="87" t="s">
        <v>231</v>
      </c>
      <c r="E14" s="87" t="s">
        <v>232</v>
      </c>
      <c r="F14" s="87" t="s">
        <v>233</v>
      </c>
      <c r="G14" s="88" t="s">
        <v>83</v>
      </c>
      <c r="H14" s="89" t="s">
        <v>234</v>
      </c>
      <c r="I14" s="90">
        <v>45748</v>
      </c>
      <c r="J14" s="90">
        <v>46022</v>
      </c>
      <c r="K14" s="277">
        <f>PTEP!$G$12/PTEP!$D$12</f>
        <v>1.408450704225352E-2</v>
      </c>
      <c r="L14" s="124"/>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125"/>
      <c r="AV14" s="116"/>
      <c r="AW14" s="42"/>
      <c r="AX14" s="45"/>
      <c r="AY14" s="46"/>
      <c r="AZ14" s="40"/>
      <c r="BA14" s="40"/>
      <c r="BB14" s="40"/>
      <c r="BC14" s="40"/>
      <c r="BD14" s="40"/>
      <c r="BE14" s="40"/>
      <c r="BF14" s="40"/>
      <c r="BG14" s="40"/>
    </row>
    <row r="15" spans="1:59" ht="114" customHeight="1" thickBot="1" x14ac:dyDescent="0.4">
      <c r="B15" s="378"/>
      <c r="C15" s="246" t="s">
        <v>235</v>
      </c>
      <c r="D15" s="87" t="s">
        <v>236</v>
      </c>
      <c r="E15" s="87" t="s">
        <v>237</v>
      </c>
      <c r="F15" s="87" t="s">
        <v>233</v>
      </c>
      <c r="G15" s="88" t="s">
        <v>83</v>
      </c>
      <c r="H15" s="89" t="s">
        <v>238</v>
      </c>
      <c r="I15" s="90">
        <v>45748</v>
      </c>
      <c r="J15" s="90">
        <v>46022</v>
      </c>
      <c r="K15" s="277">
        <f>PTEP!$G$12/PTEP!$D$12</f>
        <v>1.408450704225352E-2</v>
      </c>
      <c r="L15" s="124"/>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125"/>
      <c r="AV15" s="116"/>
      <c r="AW15" s="42"/>
      <c r="AX15" s="45"/>
      <c r="AY15" s="46"/>
      <c r="AZ15" s="40"/>
      <c r="BA15" s="40"/>
      <c r="BB15" s="40"/>
      <c r="BC15" s="40"/>
      <c r="BD15" s="40"/>
      <c r="BE15" s="40"/>
      <c r="BF15" s="40"/>
      <c r="BG15" s="40"/>
    </row>
    <row r="16" spans="1:59" ht="83.25" customHeight="1" thickBot="1" x14ac:dyDescent="0.4">
      <c r="B16" s="378"/>
      <c r="C16" s="246" t="s">
        <v>239</v>
      </c>
      <c r="D16" s="87" t="s">
        <v>240</v>
      </c>
      <c r="E16" s="87" t="s">
        <v>241</v>
      </c>
      <c r="F16" s="87" t="s">
        <v>242</v>
      </c>
      <c r="G16" s="87" t="s">
        <v>83</v>
      </c>
      <c r="H16" s="89" t="s">
        <v>243</v>
      </c>
      <c r="I16" s="74">
        <v>45689</v>
      </c>
      <c r="J16" s="74">
        <v>46022</v>
      </c>
      <c r="K16" s="277">
        <f>PTEP!$G$12/PTEP!$D$12</f>
        <v>1.408450704225352E-2</v>
      </c>
      <c r="L16" s="124"/>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125"/>
      <c r="AV16" s="116">
        <f t="shared" si="1"/>
        <v>0</v>
      </c>
      <c r="AW16" s="42">
        <f t="shared" si="2"/>
        <v>0</v>
      </c>
      <c r="AX16" s="45" t="e">
        <f t="shared" si="3"/>
        <v>#DIV/0!</v>
      </c>
      <c r="AY16" s="46" t="str">
        <f t="shared" si="0"/>
        <v/>
      </c>
      <c r="AZ16" s="40"/>
      <c r="BA16" s="40"/>
      <c r="BB16" s="40"/>
      <c r="BC16" s="40"/>
      <c r="BD16" s="40"/>
      <c r="BE16" s="40"/>
      <c r="BF16" s="40"/>
      <c r="BG16" s="40"/>
    </row>
    <row r="17" spans="2:59" ht="96" customHeight="1" thickBot="1" x14ac:dyDescent="0.4">
      <c r="B17" s="378"/>
      <c r="C17" s="246" t="s">
        <v>244</v>
      </c>
      <c r="D17" s="88" t="s">
        <v>245</v>
      </c>
      <c r="E17" s="88" t="s">
        <v>246</v>
      </c>
      <c r="F17" s="98" t="s">
        <v>247</v>
      </c>
      <c r="G17" s="88" t="s">
        <v>83</v>
      </c>
      <c r="H17" s="114" t="s">
        <v>248</v>
      </c>
      <c r="I17" s="92">
        <v>45659</v>
      </c>
      <c r="J17" s="92">
        <v>46022</v>
      </c>
      <c r="K17" s="277">
        <f>PTEP!$G$12/PTEP!$D$12</f>
        <v>1.408450704225352E-2</v>
      </c>
      <c r="L17" s="124"/>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125"/>
      <c r="AV17" s="116">
        <f t="shared" si="1"/>
        <v>0</v>
      </c>
      <c r="AW17" s="42">
        <f t="shared" si="2"/>
        <v>0</v>
      </c>
      <c r="AX17" s="45" t="e">
        <f t="shared" si="3"/>
        <v>#DIV/0!</v>
      </c>
      <c r="AY17" s="46" t="str">
        <f t="shared" si="0"/>
        <v/>
      </c>
      <c r="AZ17" s="40"/>
      <c r="BA17" s="40"/>
      <c r="BB17" s="40"/>
      <c r="BC17" s="40"/>
      <c r="BD17" s="40"/>
      <c r="BE17" s="40"/>
      <c r="BF17" s="40"/>
      <c r="BG17" s="40"/>
    </row>
    <row r="18" spans="2:59" ht="50.25" customHeight="1" thickBot="1" x14ac:dyDescent="0.4">
      <c r="B18" s="378"/>
      <c r="C18" s="246" t="s">
        <v>249</v>
      </c>
      <c r="D18" s="248" t="s">
        <v>250</v>
      </c>
      <c r="E18" s="91" t="s">
        <v>251</v>
      </c>
      <c r="F18" s="88" t="s">
        <v>252</v>
      </c>
      <c r="G18" s="247" t="s">
        <v>83</v>
      </c>
      <c r="H18" s="249" t="s">
        <v>253</v>
      </c>
      <c r="I18" s="74">
        <v>45689</v>
      </c>
      <c r="J18" s="74">
        <v>46022</v>
      </c>
      <c r="K18" s="277">
        <f>PTEP!$G$12/PTEP!$D$12</f>
        <v>1.408450704225352E-2</v>
      </c>
      <c r="L18" s="124"/>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125"/>
      <c r="AV18" s="116"/>
      <c r="AW18" s="42"/>
      <c r="AX18" s="45"/>
      <c r="AY18" s="46"/>
      <c r="AZ18" s="40"/>
      <c r="BA18" s="40"/>
      <c r="BB18" s="40"/>
      <c r="BC18" s="40"/>
      <c r="BD18" s="40"/>
      <c r="BE18" s="40"/>
      <c r="BF18" s="40"/>
      <c r="BG18" s="40"/>
    </row>
    <row r="19" spans="2:59" ht="91.5" customHeight="1" thickBot="1" x14ac:dyDescent="0.4">
      <c r="B19" s="378"/>
      <c r="C19" s="246" t="s">
        <v>254</v>
      </c>
      <c r="D19" s="248" t="s">
        <v>255</v>
      </c>
      <c r="E19" s="91" t="s">
        <v>256</v>
      </c>
      <c r="F19" s="88" t="s">
        <v>252</v>
      </c>
      <c r="G19" s="247" t="s">
        <v>83</v>
      </c>
      <c r="H19" s="167" t="s">
        <v>257</v>
      </c>
      <c r="I19" s="74">
        <v>45689</v>
      </c>
      <c r="J19" s="74">
        <v>46022</v>
      </c>
      <c r="K19" s="277">
        <f>PTEP!$G$12/PTEP!$D$12</f>
        <v>1.408450704225352E-2</v>
      </c>
      <c r="L19" s="124"/>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25"/>
      <c r="AV19" s="116"/>
      <c r="AW19" s="42"/>
      <c r="AX19" s="45"/>
      <c r="AY19" s="46"/>
      <c r="AZ19" s="40"/>
      <c r="BA19" s="40"/>
      <c r="BB19" s="40"/>
      <c r="BC19" s="40"/>
      <c r="BD19" s="40"/>
      <c r="BE19" s="40"/>
      <c r="BF19" s="40"/>
      <c r="BG19" s="40"/>
    </row>
    <row r="20" spans="2:59" ht="60" customHeight="1" thickBot="1" x14ac:dyDescent="0.4">
      <c r="B20" s="378"/>
      <c r="C20" s="246" t="s">
        <v>258</v>
      </c>
      <c r="D20" s="248" t="s">
        <v>259</v>
      </c>
      <c r="E20" s="91" t="s">
        <v>260</v>
      </c>
      <c r="F20" s="88" t="s">
        <v>252</v>
      </c>
      <c r="G20" s="247" t="s">
        <v>83</v>
      </c>
      <c r="H20" s="167" t="s">
        <v>261</v>
      </c>
      <c r="I20" s="74">
        <v>45689</v>
      </c>
      <c r="J20" s="74">
        <v>46022</v>
      </c>
      <c r="K20" s="277">
        <f>PTEP!$G$12/PTEP!$D$12</f>
        <v>1.408450704225352E-2</v>
      </c>
      <c r="L20" s="124"/>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125"/>
      <c r="AV20" s="116"/>
      <c r="AW20" s="42"/>
      <c r="AX20" s="45"/>
      <c r="AY20" s="46"/>
      <c r="AZ20" s="40"/>
      <c r="BA20" s="40"/>
      <c r="BB20" s="40"/>
      <c r="BC20" s="40"/>
      <c r="BD20" s="40"/>
      <c r="BE20" s="40"/>
      <c r="BF20" s="40"/>
      <c r="BG20" s="40"/>
    </row>
    <row r="21" spans="2:59" ht="93.75" customHeight="1" x14ac:dyDescent="0.35">
      <c r="B21" s="378"/>
      <c r="C21" s="246" t="s">
        <v>262</v>
      </c>
      <c r="D21" s="87" t="s">
        <v>263</v>
      </c>
      <c r="E21" s="97" t="s">
        <v>264</v>
      </c>
      <c r="F21" s="87" t="s">
        <v>122</v>
      </c>
      <c r="G21" s="247" t="s">
        <v>83</v>
      </c>
      <c r="H21" s="167" t="s">
        <v>265</v>
      </c>
      <c r="I21" s="74">
        <v>45658</v>
      </c>
      <c r="J21" s="74">
        <v>46022</v>
      </c>
      <c r="K21" s="277">
        <f>PTEP!$G$12/PTEP!$D$12</f>
        <v>1.408450704225352E-2</v>
      </c>
      <c r="L21" s="124"/>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125"/>
      <c r="AV21" s="116">
        <f t="shared" si="1"/>
        <v>0</v>
      </c>
      <c r="AW21" s="42">
        <f t="shared" si="2"/>
        <v>0</v>
      </c>
      <c r="AX21" s="45" t="e">
        <f t="shared" si="3"/>
        <v>#DIV/0!</v>
      </c>
      <c r="AY21" s="46"/>
      <c r="AZ21" s="40"/>
      <c r="BA21" s="40"/>
      <c r="BB21" s="40"/>
      <c r="BC21" s="40"/>
      <c r="BD21" s="40"/>
      <c r="BE21" s="40"/>
      <c r="BF21" s="40"/>
      <c r="BG21" s="40"/>
    </row>
    <row r="22" spans="2:59" ht="89.4" customHeight="1" thickBot="1" x14ac:dyDescent="0.4">
      <c r="B22" s="378"/>
      <c r="C22" s="246" t="s">
        <v>266</v>
      </c>
      <c r="D22" s="87" t="s">
        <v>267</v>
      </c>
      <c r="E22" s="87" t="s">
        <v>268</v>
      </c>
      <c r="F22" s="87" t="s">
        <v>122</v>
      </c>
      <c r="G22" s="247" t="s">
        <v>83</v>
      </c>
      <c r="H22" s="167" t="s">
        <v>202</v>
      </c>
      <c r="I22" s="74">
        <v>45689</v>
      </c>
      <c r="J22" s="74">
        <v>46022</v>
      </c>
      <c r="K22" s="277">
        <f>PTEP!$G$12/PTEP!$D$12</f>
        <v>1.408450704225352E-2</v>
      </c>
      <c r="L22" s="124"/>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125"/>
      <c r="AV22" s="117"/>
      <c r="AW22" s="57"/>
      <c r="AX22" s="58"/>
      <c r="AY22" s="59"/>
      <c r="AZ22" s="56"/>
      <c r="BA22" s="56"/>
      <c r="BB22" s="56"/>
      <c r="BC22" s="56"/>
      <c r="BD22" s="56"/>
      <c r="BE22" s="56"/>
      <c r="BF22" s="56"/>
      <c r="BG22" s="56"/>
    </row>
    <row r="23" spans="2:59" ht="69.75" customHeight="1" x14ac:dyDescent="0.35">
      <c r="B23" s="378"/>
      <c r="C23" s="246" t="s">
        <v>269</v>
      </c>
      <c r="D23" s="87" t="s">
        <v>270</v>
      </c>
      <c r="E23" s="87" t="s">
        <v>271</v>
      </c>
      <c r="F23" s="87" t="s">
        <v>122</v>
      </c>
      <c r="G23" s="247" t="s">
        <v>83</v>
      </c>
      <c r="H23" s="167" t="s">
        <v>272</v>
      </c>
      <c r="I23" s="74">
        <v>45658</v>
      </c>
      <c r="J23" s="74">
        <v>46022</v>
      </c>
      <c r="K23" s="277">
        <f>PTEP!$G$12/PTEP!$D$12</f>
        <v>1.408450704225352E-2</v>
      </c>
      <c r="L23" s="124"/>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155"/>
      <c r="AV23" s="52"/>
      <c r="AW23" s="53"/>
      <c r="AX23" s="54"/>
      <c r="AY23" s="55"/>
      <c r="AZ23" s="51"/>
      <c r="BA23" s="51"/>
      <c r="BB23" s="51"/>
      <c r="BC23" s="51"/>
      <c r="BD23" s="51"/>
      <c r="BE23" s="51"/>
      <c r="BF23" s="51"/>
      <c r="BG23" s="51"/>
    </row>
    <row r="24" spans="2:59" ht="69.75" customHeight="1" thickBot="1" x14ac:dyDescent="0.4">
      <c r="B24" s="378"/>
      <c r="C24" s="246" t="s">
        <v>273</v>
      </c>
      <c r="D24" s="87" t="s">
        <v>274</v>
      </c>
      <c r="E24" s="126" t="s">
        <v>275</v>
      </c>
      <c r="F24" s="87" t="s">
        <v>82</v>
      </c>
      <c r="G24" s="247" t="s">
        <v>83</v>
      </c>
      <c r="H24" s="250" t="s">
        <v>276</v>
      </c>
      <c r="I24" s="74">
        <v>45748</v>
      </c>
      <c r="J24" s="74">
        <v>46022</v>
      </c>
      <c r="K24" s="277">
        <f>PTEP!$G$12/PTEP!$D$12</f>
        <v>1.408450704225352E-2</v>
      </c>
      <c r="L24" s="124"/>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155"/>
      <c r="AV24" s="52"/>
      <c r="AW24" s="53"/>
      <c r="AX24" s="54"/>
      <c r="AY24" s="55"/>
      <c r="AZ24" s="51"/>
      <c r="BA24" s="51"/>
      <c r="BB24" s="51"/>
      <c r="BC24" s="51"/>
      <c r="BD24" s="51"/>
      <c r="BE24" s="51"/>
      <c r="BF24" s="51"/>
      <c r="BG24" s="51"/>
    </row>
    <row r="25" spans="2:59" ht="69.75" customHeight="1" thickBot="1" x14ac:dyDescent="0.4">
      <c r="B25" s="379"/>
      <c r="C25" s="246" t="s">
        <v>277</v>
      </c>
      <c r="D25" s="240" t="s">
        <v>278</v>
      </c>
      <c r="E25" s="240" t="s">
        <v>279</v>
      </c>
      <c r="F25" s="240" t="s">
        <v>96</v>
      </c>
      <c r="G25" s="251" t="s">
        <v>83</v>
      </c>
      <c r="H25" s="168" t="s">
        <v>280</v>
      </c>
      <c r="I25" s="164">
        <v>45778</v>
      </c>
      <c r="J25" s="164">
        <v>45808</v>
      </c>
      <c r="K25" s="277">
        <f>PTEP!$G$12/PTEP!$D$12</f>
        <v>1.408450704225352E-2</v>
      </c>
      <c r="L25" s="134"/>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156"/>
      <c r="AV25" s="52"/>
      <c r="AW25" s="53"/>
      <c r="AX25" s="54"/>
      <c r="AY25" s="55"/>
      <c r="AZ25" s="51"/>
      <c r="BA25" s="51"/>
      <c r="BB25" s="51"/>
      <c r="BC25" s="51"/>
      <c r="BD25" s="51"/>
      <c r="BE25" s="51"/>
      <c r="BF25" s="51"/>
      <c r="BG25" s="51"/>
    </row>
    <row r="26" spans="2:59" s="17" customFormat="1" ht="72.75" customHeight="1" thickBot="1" x14ac:dyDescent="0.4">
      <c r="B26" s="376" t="s">
        <v>281</v>
      </c>
      <c r="C26" s="252" t="s">
        <v>282</v>
      </c>
      <c r="D26" s="127" t="s">
        <v>283</v>
      </c>
      <c r="E26" s="100" t="s">
        <v>284</v>
      </c>
      <c r="F26" s="100" t="s">
        <v>285</v>
      </c>
      <c r="G26" s="100" t="s">
        <v>83</v>
      </c>
      <c r="H26" s="169" t="s">
        <v>202</v>
      </c>
      <c r="I26" s="101">
        <v>45748</v>
      </c>
      <c r="J26" s="101">
        <v>45777</v>
      </c>
      <c r="K26" s="277">
        <f>PTEP!$G$12/PTEP!$D$12</f>
        <v>1.408450704225352E-2</v>
      </c>
      <c r="L26" s="128"/>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30"/>
      <c r="AV26" s="133">
        <f t="shared" si="1"/>
        <v>0</v>
      </c>
      <c r="AW26" s="60">
        <f t="shared" si="2"/>
        <v>0</v>
      </c>
      <c r="AX26" s="61" t="e">
        <f t="shared" si="3"/>
        <v>#DIV/0!</v>
      </c>
      <c r="AY26" s="62" t="str">
        <f t="shared" ref="AY26:AY39" si="4">IFERROR(AX26*K26,"")</f>
        <v/>
      </c>
      <c r="AZ26" s="85"/>
      <c r="BA26" s="85"/>
      <c r="BB26" s="85"/>
      <c r="BC26" s="85"/>
      <c r="BD26" s="85"/>
      <c r="BE26" s="85"/>
      <c r="BF26" s="85"/>
      <c r="BG26" s="85"/>
    </row>
    <row r="27" spans="2:59" s="17" customFormat="1" ht="74.25" customHeight="1" thickBot="1" x14ac:dyDescent="0.4">
      <c r="B27" s="376"/>
      <c r="C27" s="253" t="s">
        <v>286</v>
      </c>
      <c r="D27" s="126" t="s">
        <v>287</v>
      </c>
      <c r="E27" s="87" t="s">
        <v>288</v>
      </c>
      <c r="F27" s="87" t="s">
        <v>285</v>
      </c>
      <c r="G27" s="87" t="s">
        <v>83</v>
      </c>
      <c r="H27" s="89" t="s">
        <v>257</v>
      </c>
      <c r="I27" s="90">
        <v>45717</v>
      </c>
      <c r="J27" s="90">
        <v>46022</v>
      </c>
      <c r="K27" s="277">
        <f>PTEP!$G$12/PTEP!$D$12</f>
        <v>1.408450704225352E-2</v>
      </c>
      <c r="L27" s="131"/>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132"/>
      <c r="AV27" s="116">
        <f t="shared" si="1"/>
        <v>0</v>
      </c>
      <c r="AW27" s="42">
        <f t="shared" si="2"/>
        <v>0</v>
      </c>
      <c r="AX27" s="45" t="e">
        <f t="shared" si="3"/>
        <v>#DIV/0!</v>
      </c>
      <c r="AY27" s="46" t="str">
        <f t="shared" si="4"/>
        <v/>
      </c>
      <c r="AZ27" s="86"/>
      <c r="BA27" s="86"/>
      <c r="BB27" s="86"/>
      <c r="BC27" s="86"/>
      <c r="BD27" s="86"/>
      <c r="BE27" s="86"/>
      <c r="BF27" s="86"/>
      <c r="BG27" s="86"/>
    </row>
    <row r="28" spans="2:59" s="17" customFormat="1" ht="74.25" customHeight="1" thickBot="1" x14ac:dyDescent="0.4">
      <c r="B28" s="376"/>
      <c r="C28" s="253" t="s">
        <v>289</v>
      </c>
      <c r="D28" s="126" t="s">
        <v>290</v>
      </c>
      <c r="E28" s="87" t="s">
        <v>288</v>
      </c>
      <c r="F28" s="87" t="s">
        <v>285</v>
      </c>
      <c r="G28" s="87" t="s">
        <v>83</v>
      </c>
      <c r="H28" s="89" t="s">
        <v>257</v>
      </c>
      <c r="I28" s="90">
        <v>45717</v>
      </c>
      <c r="J28" s="90">
        <v>46022</v>
      </c>
      <c r="K28" s="277">
        <f>PTEP!$G$12/PTEP!$D$12</f>
        <v>1.408450704225352E-2</v>
      </c>
      <c r="L28" s="131"/>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132"/>
      <c r="AV28" s="116"/>
      <c r="AW28" s="42"/>
      <c r="AX28" s="45"/>
      <c r="AY28" s="46"/>
      <c r="AZ28" s="86"/>
      <c r="BA28" s="86"/>
      <c r="BB28" s="86"/>
      <c r="BC28" s="86"/>
      <c r="BD28" s="86"/>
      <c r="BE28" s="86"/>
      <c r="BF28" s="86"/>
      <c r="BG28" s="86"/>
    </row>
    <row r="29" spans="2:59" s="17" customFormat="1" ht="79.5" customHeight="1" thickBot="1" x14ac:dyDescent="0.4">
      <c r="B29" s="376"/>
      <c r="C29" s="387" t="s">
        <v>389</v>
      </c>
      <c r="D29" s="135" t="s">
        <v>291</v>
      </c>
      <c r="E29" s="99" t="s">
        <v>292</v>
      </c>
      <c r="F29" s="99" t="s">
        <v>96</v>
      </c>
      <c r="G29" s="99" t="s">
        <v>83</v>
      </c>
      <c r="H29" s="170" t="s">
        <v>292</v>
      </c>
      <c r="I29" s="107">
        <v>45839</v>
      </c>
      <c r="J29" s="107">
        <v>46022</v>
      </c>
      <c r="K29" s="277">
        <f>PTEP!$G$12/PTEP!$D$12</f>
        <v>1.408450704225352E-2</v>
      </c>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4"/>
      <c r="AV29" s="117">
        <f t="shared" si="1"/>
        <v>0</v>
      </c>
      <c r="AW29" s="57">
        <f t="shared" si="2"/>
        <v>0</v>
      </c>
      <c r="AX29" s="58" t="e">
        <f t="shared" si="3"/>
        <v>#DIV/0!</v>
      </c>
      <c r="AY29" s="59" t="str">
        <f t="shared" si="4"/>
        <v/>
      </c>
      <c r="AZ29" s="86"/>
      <c r="BA29" s="86"/>
      <c r="BB29" s="86"/>
      <c r="BC29" s="86"/>
      <c r="BD29" s="86"/>
      <c r="BE29" s="86"/>
      <c r="BF29" s="86"/>
      <c r="BG29" s="86"/>
    </row>
    <row r="30" spans="2:59" ht="156.75" customHeight="1" thickBot="1" x14ac:dyDescent="0.4">
      <c r="B30" s="380" t="s">
        <v>293</v>
      </c>
      <c r="C30" s="254" t="s">
        <v>294</v>
      </c>
      <c r="D30" s="255" t="s">
        <v>295</v>
      </c>
      <c r="E30" s="231" t="s">
        <v>296</v>
      </c>
      <c r="F30" s="231" t="s">
        <v>297</v>
      </c>
      <c r="G30" s="256" t="s">
        <v>83</v>
      </c>
      <c r="H30" s="181" t="s">
        <v>298</v>
      </c>
      <c r="I30" s="181">
        <v>45691</v>
      </c>
      <c r="J30" s="181">
        <v>45869</v>
      </c>
      <c r="K30" s="277">
        <f>PTEP!$G$12/PTEP!$D$12</f>
        <v>1.408450704225352E-2</v>
      </c>
      <c r="L30" s="176"/>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9">
        <f t="shared" si="1"/>
        <v>0</v>
      </c>
      <c r="AW30" s="150">
        <f t="shared" si="2"/>
        <v>0</v>
      </c>
      <c r="AX30" s="145" t="e">
        <f t="shared" si="3"/>
        <v>#DIV/0!</v>
      </c>
      <c r="AY30" s="146" t="str">
        <f t="shared" si="4"/>
        <v/>
      </c>
      <c r="AZ30" s="48"/>
      <c r="BA30" s="40"/>
      <c r="BB30" s="40"/>
      <c r="BC30" s="40"/>
      <c r="BD30" s="40"/>
      <c r="BE30" s="40"/>
      <c r="BF30" s="40"/>
      <c r="BG30" s="40"/>
    </row>
    <row r="31" spans="2:59" ht="156.75" customHeight="1" thickBot="1" x14ac:dyDescent="0.4">
      <c r="B31" s="381"/>
      <c r="C31" s="257" t="s">
        <v>299</v>
      </c>
      <c r="D31" s="98" t="s">
        <v>300</v>
      </c>
      <c r="E31" s="88" t="s">
        <v>301</v>
      </c>
      <c r="F31" s="258" t="s">
        <v>82</v>
      </c>
      <c r="G31" s="88" t="s">
        <v>83</v>
      </c>
      <c r="H31" s="114" t="s">
        <v>302</v>
      </c>
      <c r="I31" s="92">
        <v>45659</v>
      </c>
      <c r="J31" s="92">
        <v>45747</v>
      </c>
      <c r="K31" s="277">
        <f>PTEP!$G$12/PTEP!$D$12</f>
        <v>1.408450704225352E-2</v>
      </c>
      <c r="L31" s="177"/>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2"/>
      <c r="AW31" s="173"/>
      <c r="AX31" s="174"/>
      <c r="AY31" s="175"/>
      <c r="AZ31" s="48"/>
      <c r="BA31" s="40"/>
      <c r="BB31" s="40"/>
      <c r="BC31" s="40"/>
      <c r="BD31" s="40"/>
      <c r="BE31" s="40"/>
      <c r="BF31" s="40"/>
      <c r="BG31" s="40"/>
    </row>
    <row r="32" spans="2:59" ht="72.75" customHeight="1" thickBot="1" x14ac:dyDescent="0.4">
      <c r="B32" s="381"/>
      <c r="C32" s="257" t="s">
        <v>303</v>
      </c>
      <c r="D32" s="98" t="s">
        <v>304</v>
      </c>
      <c r="E32" s="88" t="s">
        <v>305</v>
      </c>
      <c r="F32" s="258" t="s">
        <v>82</v>
      </c>
      <c r="G32" s="88" t="s">
        <v>83</v>
      </c>
      <c r="H32" s="179" t="s">
        <v>305</v>
      </c>
      <c r="I32" s="92">
        <v>45659</v>
      </c>
      <c r="J32" s="92">
        <v>45747</v>
      </c>
      <c r="K32" s="277">
        <f>PTEP!$G$12/PTEP!$D$12</f>
        <v>1.408450704225352E-2</v>
      </c>
      <c r="L32" s="48"/>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1">
        <f t="shared" ref="AV32:AV41" si="5">L32+O32+R32+U32+X32++AA32+AD32+AG32+AJ32+AM32+AP32+AS32</f>
        <v>0</v>
      </c>
      <c r="AW32" s="151">
        <f t="shared" ref="AW32:AW41" si="6">M32+P32+S32+V32+Y32+AB32+AE32+AH32+AK32+AN32+AQ32+AT32</f>
        <v>0</v>
      </c>
      <c r="AX32" s="147" t="e">
        <f t="shared" ref="AX32:AX41" si="7">AW32/AV32</f>
        <v>#DIV/0!</v>
      </c>
      <c r="AY32" s="148" t="str">
        <f t="shared" si="4"/>
        <v/>
      </c>
      <c r="AZ32" s="48"/>
      <c r="BA32" s="40"/>
      <c r="BB32" s="40"/>
      <c r="BC32" s="40"/>
      <c r="BD32" s="40"/>
      <c r="BE32" s="40"/>
      <c r="BF32" s="40"/>
      <c r="BG32" s="40"/>
    </row>
    <row r="33" spans="2:59" ht="72.75" customHeight="1" thickBot="1" x14ac:dyDescent="0.4">
      <c r="B33" s="381"/>
      <c r="C33" s="257" t="s">
        <v>306</v>
      </c>
      <c r="D33" s="98" t="s">
        <v>307</v>
      </c>
      <c r="E33" s="88" t="s">
        <v>308</v>
      </c>
      <c r="F33" s="258" t="s">
        <v>82</v>
      </c>
      <c r="G33" s="88" t="s">
        <v>83</v>
      </c>
      <c r="H33" s="179" t="s">
        <v>309</v>
      </c>
      <c r="I33" s="92">
        <v>45719</v>
      </c>
      <c r="J33" s="92">
        <v>45898</v>
      </c>
      <c r="K33" s="277">
        <f>PTEP!$G$12/PTEP!$D$12</f>
        <v>1.408450704225352E-2</v>
      </c>
      <c r="L33" s="48"/>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1"/>
      <c r="AW33" s="151"/>
      <c r="AX33" s="147"/>
      <c r="AY33" s="148"/>
      <c r="AZ33" s="48"/>
      <c r="BA33" s="40"/>
      <c r="BB33" s="40"/>
      <c r="BC33" s="40"/>
      <c r="BD33" s="40"/>
      <c r="BE33" s="40"/>
      <c r="BF33" s="40"/>
      <c r="BG33" s="40"/>
    </row>
    <row r="34" spans="2:59" ht="99.75" customHeight="1" thickBot="1" x14ac:dyDescent="0.4">
      <c r="B34" s="381"/>
      <c r="C34" s="257" t="s">
        <v>310</v>
      </c>
      <c r="D34" s="98" t="s">
        <v>311</v>
      </c>
      <c r="E34" s="88" t="s">
        <v>312</v>
      </c>
      <c r="F34" s="180" t="s">
        <v>313</v>
      </c>
      <c r="G34" s="88" t="s">
        <v>83</v>
      </c>
      <c r="H34" s="179" t="s">
        <v>314</v>
      </c>
      <c r="I34" s="92">
        <v>45691</v>
      </c>
      <c r="J34" s="92">
        <v>46022</v>
      </c>
      <c r="K34" s="277">
        <f>PTEP!$G$12/PTEP!$D$12</f>
        <v>1.408450704225352E-2</v>
      </c>
      <c r="L34" s="48"/>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1"/>
      <c r="AW34" s="151"/>
      <c r="AX34" s="147"/>
      <c r="AY34" s="148"/>
      <c r="AZ34" s="48"/>
      <c r="BA34" s="40"/>
      <c r="BB34" s="40"/>
      <c r="BC34" s="40"/>
      <c r="BD34" s="40"/>
      <c r="BE34" s="40"/>
      <c r="BF34" s="40"/>
      <c r="BG34" s="40"/>
    </row>
    <row r="35" spans="2:59" ht="72.75" customHeight="1" thickBot="1" x14ac:dyDescent="0.4">
      <c r="B35" s="381"/>
      <c r="C35" s="257" t="s">
        <v>315</v>
      </c>
      <c r="D35" s="98" t="s">
        <v>316</v>
      </c>
      <c r="E35" s="88" t="s">
        <v>317</v>
      </c>
      <c r="F35" s="258" t="s">
        <v>82</v>
      </c>
      <c r="G35" s="88" t="s">
        <v>83</v>
      </c>
      <c r="H35" s="179" t="s">
        <v>318</v>
      </c>
      <c r="I35" s="92">
        <v>45659</v>
      </c>
      <c r="J35" s="92">
        <v>46022</v>
      </c>
      <c r="K35" s="277">
        <f>PTEP!$G$12/PTEP!$D$12</f>
        <v>1.408450704225352E-2</v>
      </c>
      <c r="L35" s="48"/>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1"/>
      <c r="AW35" s="151"/>
      <c r="AX35" s="147"/>
      <c r="AY35" s="148"/>
      <c r="AZ35" s="48"/>
      <c r="BA35" s="40"/>
      <c r="BB35" s="40"/>
      <c r="BC35" s="40"/>
      <c r="BD35" s="40"/>
      <c r="BE35" s="40"/>
      <c r="BF35" s="40"/>
      <c r="BG35" s="40"/>
    </row>
    <row r="36" spans="2:59" s="2" customFormat="1" ht="108.75" customHeight="1" thickBot="1" x14ac:dyDescent="0.35">
      <c r="B36" s="381"/>
      <c r="C36" s="257" t="s">
        <v>319</v>
      </c>
      <c r="D36" s="98" t="s">
        <v>320</v>
      </c>
      <c r="E36" s="98" t="s">
        <v>321</v>
      </c>
      <c r="F36" s="98" t="s">
        <v>122</v>
      </c>
      <c r="G36" s="88" t="s">
        <v>83</v>
      </c>
      <c r="H36" s="114" t="s">
        <v>322</v>
      </c>
      <c r="I36" s="92">
        <v>45658</v>
      </c>
      <c r="J36" s="92">
        <v>46022</v>
      </c>
      <c r="K36" s="277">
        <f>PTEP!$G$12/PTEP!$D$12</f>
        <v>1.408450704225352E-2</v>
      </c>
      <c r="L36" s="48"/>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1">
        <f t="shared" si="5"/>
        <v>0</v>
      </c>
      <c r="AW36" s="151">
        <f t="shared" si="6"/>
        <v>0</v>
      </c>
      <c r="AX36" s="147" t="e">
        <f t="shared" si="7"/>
        <v>#DIV/0!</v>
      </c>
      <c r="AY36" s="148" t="str">
        <f t="shared" si="4"/>
        <v/>
      </c>
      <c r="AZ36" s="48"/>
      <c r="BA36" s="40"/>
      <c r="BB36" s="40"/>
      <c r="BC36" s="40"/>
      <c r="BD36" s="40"/>
      <c r="BE36" s="40"/>
      <c r="BF36" s="40"/>
      <c r="BG36" s="40"/>
    </row>
    <row r="37" spans="2:59" s="2" customFormat="1" ht="80.400000000000006" customHeight="1" thickBot="1" x14ac:dyDescent="0.35">
      <c r="B37" s="381"/>
      <c r="C37" s="257" t="s">
        <v>323</v>
      </c>
      <c r="D37" s="98" t="s">
        <v>324</v>
      </c>
      <c r="E37" s="98" t="s">
        <v>325</v>
      </c>
      <c r="F37" s="98" t="s">
        <v>122</v>
      </c>
      <c r="G37" s="88" t="s">
        <v>83</v>
      </c>
      <c r="H37" s="114" t="s">
        <v>326</v>
      </c>
      <c r="I37" s="92">
        <v>45658</v>
      </c>
      <c r="J37" s="92">
        <v>46022</v>
      </c>
      <c r="K37" s="277">
        <f>PTEP!$G$12/PTEP!$D$12</f>
        <v>1.408450704225352E-2</v>
      </c>
      <c r="L37" s="48"/>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1">
        <f t="shared" si="5"/>
        <v>0</v>
      </c>
      <c r="AW37" s="151">
        <f t="shared" si="6"/>
        <v>0</v>
      </c>
      <c r="AX37" s="147" t="e">
        <f t="shared" si="7"/>
        <v>#DIV/0!</v>
      </c>
      <c r="AY37" s="148" t="str">
        <f t="shared" si="4"/>
        <v/>
      </c>
      <c r="AZ37" s="48"/>
      <c r="BA37" s="40"/>
      <c r="BB37" s="40"/>
      <c r="BC37" s="40"/>
      <c r="BD37" s="40"/>
      <c r="BE37" s="40"/>
      <c r="BF37" s="40"/>
      <c r="BG37" s="40"/>
    </row>
    <row r="38" spans="2:59" s="2" customFormat="1" ht="156.75" customHeight="1" x14ac:dyDescent="0.3">
      <c r="B38" s="381"/>
      <c r="C38" s="257" t="s">
        <v>327</v>
      </c>
      <c r="D38" s="98" t="s">
        <v>328</v>
      </c>
      <c r="E38" s="98" t="s">
        <v>329</v>
      </c>
      <c r="F38" s="98" t="s">
        <v>330</v>
      </c>
      <c r="G38" s="88" t="s">
        <v>83</v>
      </c>
      <c r="H38" s="259" t="s">
        <v>331</v>
      </c>
      <c r="I38" s="92">
        <v>45754</v>
      </c>
      <c r="J38" s="92">
        <v>45961</v>
      </c>
      <c r="K38" s="277">
        <f>PTEP!$G$12/PTEP!$D$12</f>
        <v>1.408450704225352E-2</v>
      </c>
      <c r="L38" s="48"/>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1"/>
      <c r="AW38" s="151"/>
      <c r="AX38" s="147"/>
      <c r="AY38" s="148"/>
      <c r="AZ38" s="48"/>
      <c r="BA38" s="40"/>
      <c r="BB38" s="40"/>
      <c r="BC38" s="40"/>
      <c r="BD38" s="40"/>
      <c r="BE38" s="40"/>
      <c r="BF38" s="40"/>
      <c r="BG38" s="40"/>
    </row>
    <row r="39" spans="2:59" s="2" customFormat="1" ht="80.400000000000006" customHeight="1" thickBot="1" x14ac:dyDescent="0.35">
      <c r="B39" s="381"/>
      <c r="C39" s="257" t="s">
        <v>332</v>
      </c>
      <c r="D39" s="98" t="s">
        <v>333</v>
      </c>
      <c r="E39" s="98" t="s">
        <v>334</v>
      </c>
      <c r="F39" s="258" t="s">
        <v>82</v>
      </c>
      <c r="G39" s="88" t="s">
        <v>83</v>
      </c>
      <c r="H39" s="259" t="s">
        <v>276</v>
      </c>
      <c r="I39" s="179" t="s">
        <v>335</v>
      </c>
      <c r="J39" s="92">
        <v>46022</v>
      </c>
      <c r="K39" s="277">
        <f>PTEP!$G$12/PTEP!$D$12</f>
        <v>1.408450704225352E-2</v>
      </c>
      <c r="L39" s="48"/>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1">
        <f t="shared" si="5"/>
        <v>0</v>
      </c>
      <c r="AW39" s="151">
        <f t="shared" si="6"/>
        <v>0</v>
      </c>
      <c r="AX39" s="147" t="e">
        <f t="shared" si="7"/>
        <v>#DIV/0!</v>
      </c>
      <c r="AY39" s="148" t="str">
        <f t="shared" si="4"/>
        <v/>
      </c>
      <c r="AZ39" s="48"/>
      <c r="BA39" s="40"/>
      <c r="BB39" s="40"/>
      <c r="BC39" s="40"/>
      <c r="BD39" s="40"/>
      <c r="BE39" s="40"/>
      <c r="BF39" s="40"/>
      <c r="BG39" s="40"/>
    </row>
    <row r="40" spans="2:59" s="2" customFormat="1" ht="80.400000000000006" customHeight="1" thickBot="1" x14ac:dyDescent="0.35">
      <c r="B40" s="381"/>
      <c r="C40" s="257" t="s">
        <v>336</v>
      </c>
      <c r="D40" s="98" t="s">
        <v>337</v>
      </c>
      <c r="E40" s="98" t="s">
        <v>338</v>
      </c>
      <c r="F40" s="258" t="s">
        <v>96</v>
      </c>
      <c r="G40" s="88" t="s">
        <v>83</v>
      </c>
      <c r="H40" s="259" t="s">
        <v>339</v>
      </c>
      <c r="I40" s="92">
        <v>45993</v>
      </c>
      <c r="J40" s="92">
        <v>46022</v>
      </c>
      <c r="K40" s="277">
        <f>PTEP!$G$12/PTEP!$D$12</f>
        <v>1.408450704225352E-2</v>
      </c>
      <c r="L40" s="48"/>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1"/>
      <c r="AW40" s="151"/>
      <c r="AX40" s="147"/>
      <c r="AY40" s="148"/>
      <c r="AZ40" s="48"/>
      <c r="BA40" s="40"/>
      <c r="BB40" s="40"/>
      <c r="BC40" s="40"/>
      <c r="BD40" s="40"/>
      <c r="BE40" s="40"/>
      <c r="BF40" s="40"/>
      <c r="BG40" s="40"/>
    </row>
    <row r="41" spans="2:59" s="2" customFormat="1" ht="80.400000000000006" customHeight="1" thickBot="1" x14ac:dyDescent="0.35">
      <c r="B41" s="382"/>
      <c r="C41" s="260" t="s">
        <v>340</v>
      </c>
      <c r="D41" s="182" t="s">
        <v>341</v>
      </c>
      <c r="E41" s="182" t="s">
        <v>342</v>
      </c>
      <c r="F41" s="261" t="s">
        <v>96</v>
      </c>
      <c r="G41" s="236" t="s">
        <v>83</v>
      </c>
      <c r="H41" s="262" t="s">
        <v>339</v>
      </c>
      <c r="I41" s="183">
        <v>45993</v>
      </c>
      <c r="J41" s="183">
        <v>46022</v>
      </c>
      <c r="K41" s="277">
        <f>PTEP!$G$12/PTEP!$D$12</f>
        <v>1.408450704225352E-2</v>
      </c>
      <c r="L41" s="178"/>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1">
        <f t="shared" si="5"/>
        <v>0</v>
      </c>
      <c r="AW41" s="152">
        <f t="shared" si="6"/>
        <v>0</v>
      </c>
      <c r="AX41" s="149" t="e">
        <f t="shared" si="7"/>
        <v>#DIV/0!</v>
      </c>
      <c r="AY41" s="154"/>
      <c r="AZ41" s="48"/>
      <c r="BA41" s="40"/>
      <c r="BB41" s="40"/>
      <c r="BC41" s="40"/>
      <c r="BD41" s="40"/>
      <c r="BE41" s="40"/>
      <c r="BF41" s="40"/>
      <c r="BG41" s="40"/>
    </row>
    <row r="42" spans="2:59" ht="18.5" thickBot="1" x14ac:dyDescent="0.45">
      <c r="B42" s="137"/>
      <c r="AY42" s="153">
        <f>SUM(AY29:AY41)</f>
        <v>0</v>
      </c>
      <c r="AZ42" s="48"/>
      <c r="BA42" s="40"/>
      <c r="BB42" s="40"/>
      <c r="BC42" s="40"/>
      <c r="BD42" s="40"/>
      <c r="BE42" s="40"/>
      <c r="BF42" s="40"/>
      <c r="BG42" s="40"/>
    </row>
    <row r="43" spans="2:59" x14ac:dyDescent="0.35">
      <c r="C43" s="16"/>
      <c r="D43" s="16"/>
    </row>
    <row r="44" spans="2:59" x14ac:dyDescent="0.35">
      <c r="C44" s="16"/>
      <c r="D44" s="16"/>
    </row>
    <row r="45" spans="2:59" x14ac:dyDescent="0.35">
      <c r="C45" s="16"/>
    </row>
  </sheetData>
  <autoFilter ref="B4:K42" xr:uid="{00000000-0009-0000-0000-000004000000}"/>
  <mergeCells count="24">
    <mergeCell ref="C1:J1"/>
    <mergeCell ref="B3:K3"/>
    <mergeCell ref="B26:B29"/>
    <mergeCell ref="B5:B25"/>
    <mergeCell ref="B30:B41"/>
    <mergeCell ref="L2:N3"/>
    <mergeCell ref="O2:Q3"/>
    <mergeCell ref="R2:T3"/>
    <mergeCell ref="U2:W3"/>
    <mergeCell ref="X2:Z3"/>
    <mergeCell ref="AA2:AC3"/>
    <mergeCell ref="AD2:AF3"/>
    <mergeCell ref="AG2:AI3"/>
    <mergeCell ref="AJ2:AL3"/>
    <mergeCell ref="AM2:AO3"/>
    <mergeCell ref="AP2:AR3"/>
    <mergeCell ref="AS2:AU3"/>
    <mergeCell ref="AV2:AW3"/>
    <mergeCell ref="AX2:AY2"/>
    <mergeCell ref="AZ2:BG2"/>
    <mergeCell ref="AZ3:BA3"/>
    <mergeCell ref="BB3:BC3"/>
    <mergeCell ref="BD3:BE3"/>
    <mergeCell ref="BF3:BG3"/>
  </mergeCells>
  <pageMargins left="0.70866141732283472" right="0.70866141732283472" top="0.74803149606299213" bottom="0.74803149606299213" header="0.31496062992125984" footer="0.31496062992125984"/>
  <pageSetup paperSize="9" scale="32"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G15"/>
  <sheetViews>
    <sheetView showGridLines="0" view="pageBreakPreview" topLeftCell="D1" zoomScale="80" zoomScaleNormal="100" zoomScaleSheetLayoutView="80" workbookViewId="0">
      <selection activeCell="J1" sqref="C1:J1"/>
    </sheetView>
  </sheetViews>
  <sheetFormatPr baseColWidth="10" defaultColWidth="11.36328125" defaultRowHeight="14" x14ac:dyDescent="0.3"/>
  <cols>
    <col min="1" max="1" width="8.08984375" style="2" customWidth="1"/>
    <col min="2" max="2" width="32.26953125" style="21" customWidth="1"/>
    <col min="3" max="3" width="11.36328125" style="2"/>
    <col min="4" max="4" width="63.26953125" style="2" customWidth="1"/>
    <col min="5" max="10" width="31" style="2" customWidth="1"/>
    <col min="11" max="11" width="22.26953125" style="2" customWidth="1"/>
    <col min="12" max="12" width="14" style="2" hidden="1" customWidth="1"/>
    <col min="13" max="51" width="0" style="2" hidden="1" customWidth="1"/>
    <col min="52" max="52" width="16.7265625" style="2" hidden="1" customWidth="1"/>
    <col min="53" max="53" width="20.90625" style="2" hidden="1" customWidth="1"/>
    <col min="54" max="54" width="16.7265625" style="2" hidden="1" customWidth="1"/>
    <col min="55" max="55" width="19.6328125" style="2" hidden="1" customWidth="1"/>
    <col min="56" max="56" width="16.7265625" style="2" hidden="1" customWidth="1"/>
    <col min="57" max="57" width="20.08984375" style="2" hidden="1" customWidth="1"/>
    <col min="58" max="58" width="16.7265625" style="2" hidden="1" customWidth="1"/>
    <col min="59" max="59" width="20.7265625" style="2" hidden="1" customWidth="1"/>
    <col min="60" max="16384" width="11.36328125" style="2"/>
  </cols>
  <sheetData>
    <row r="1" spans="2:59" ht="138.15" customHeight="1" x14ac:dyDescent="0.35">
      <c r="B1" s="19"/>
      <c r="C1" s="312" t="s">
        <v>18</v>
      </c>
      <c r="D1" s="312"/>
      <c r="E1" s="312"/>
      <c r="F1" s="312"/>
      <c r="G1" s="312"/>
      <c r="H1" s="312"/>
      <c r="I1" s="312"/>
      <c r="J1" s="312"/>
      <c r="K1" s="7" t="s">
        <v>1</v>
      </c>
    </row>
    <row r="2" spans="2:59" ht="15" customHeight="1" x14ac:dyDescent="0.35">
      <c r="B2" s="18"/>
      <c r="C2" s="20"/>
      <c r="D2" s="20"/>
      <c r="E2" s="20"/>
      <c r="F2" s="18"/>
      <c r="G2" s="20"/>
      <c r="H2" s="20"/>
      <c r="I2" s="20"/>
      <c r="J2" s="20"/>
      <c r="K2" s="14"/>
      <c r="L2" s="360" t="s">
        <v>50</v>
      </c>
      <c r="M2" s="360"/>
      <c r="N2" s="360"/>
      <c r="O2" s="360" t="s">
        <v>51</v>
      </c>
      <c r="P2" s="360"/>
      <c r="Q2" s="360"/>
      <c r="R2" s="360" t="s">
        <v>52</v>
      </c>
      <c r="S2" s="360"/>
      <c r="T2" s="360"/>
      <c r="U2" s="360" t="s">
        <v>53</v>
      </c>
      <c r="V2" s="360"/>
      <c r="W2" s="360"/>
      <c r="X2" s="360" t="s">
        <v>54</v>
      </c>
      <c r="Y2" s="360"/>
      <c r="Z2" s="360"/>
      <c r="AA2" s="360" t="s">
        <v>55</v>
      </c>
      <c r="AB2" s="360"/>
      <c r="AC2" s="360"/>
      <c r="AD2" s="360" t="s">
        <v>56</v>
      </c>
      <c r="AE2" s="360"/>
      <c r="AF2" s="360"/>
      <c r="AG2" s="360" t="s">
        <v>57</v>
      </c>
      <c r="AH2" s="360"/>
      <c r="AI2" s="360"/>
      <c r="AJ2" s="360" t="s">
        <v>58</v>
      </c>
      <c r="AK2" s="360"/>
      <c r="AL2" s="360"/>
      <c r="AM2" s="360" t="s">
        <v>59</v>
      </c>
      <c r="AN2" s="360"/>
      <c r="AO2" s="360"/>
      <c r="AP2" s="360" t="s">
        <v>60</v>
      </c>
      <c r="AQ2" s="360"/>
      <c r="AR2" s="360"/>
      <c r="AS2" s="360" t="s">
        <v>61</v>
      </c>
      <c r="AT2" s="360"/>
      <c r="AU2" s="360"/>
      <c r="AV2" s="360" t="s">
        <v>62</v>
      </c>
      <c r="AW2" s="360"/>
      <c r="AX2" s="361" t="s">
        <v>63</v>
      </c>
      <c r="AY2" s="361"/>
      <c r="AZ2" s="354" t="s">
        <v>64</v>
      </c>
      <c r="BA2" s="355"/>
      <c r="BB2" s="355"/>
      <c r="BC2" s="355"/>
      <c r="BD2" s="355"/>
      <c r="BE2" s="355"/>
      <c r="BF2" s="355"/>
      <c r="BG2" s="355"/>
    </row>
    <row r="3" spans="2:59" ht="60" customHeight="1" x14ac:dyDescent="0.3">
      <c r="B3" s="367" t="s">
        <v>343</v>
      </c>
      <c r="C3" s="368"/>
      <c r="D3" s="368"/>
      <c r="E3" s="368"/>
      <c r="F3" s="368"/>
      <c r="G3" s="368"/>
      <c r="H3" s="368"/>
      <c r="I3" s="368"/>
      <c r="J3" s="368"/>
      <c r="K3" s="385"/>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43"/>
      <c r="AY3" s="44"/>
      <c r="AZ3" s="356" t="s">
        <v>66</v>
      </c>
      <c r="BA3" s="357"/>
      <c r="BB3" s="358" t="s">
        <v>67</v>
      </c>
      <c r="BC3" s="359"/>
      <c r="BD3" s="358" t="s">
        <v>68</v>
      </c>
      <c r="BE3" s="359"/>
      <c r="BF3" s="358" t="s">
        <v>69</v>
      </c>
      <c r="BG3" s="359"/>
    </row>
    <row r="4" spans="2:59" ht="51" customHeight="1" x14ac:dyDescent="0.3">
      <c r="B4" s="24" t="s">
        <v>70</v>
      </c>
      <c r="C4" s="23" t="s">
        <v>71</v>
      </c>
      <c r="D4" s="24" t="s">
        <v>25</v>
      </c>
      <c r="E4" s="24" t="s">
        <v>27</v>
      </c>
      <c r="F4" s="95" t="s">
        <v>72</v>
      </c>
      <c r="G4" s="49" t="s">
        <v>37</v>
      </c>
      <c r="H4" s="49" t="s">
        <v>35</v>
      </c>
      <c r="I4" s="49" t="s">
        <v>31</v>
      </c>
      <c r="J4" s="49" t="s">
        <v>33</v>
      </c>
      <c r="K4" s="23" t="s">
        <v>9</v>
      </c>
      <c r="L4" s="118" t="s">
        <v>73</v>
      </c>
      <c r="M4" s="119" t="s">
        <v>74</v>
      </c>
      <c r="N4" s="120" t="s">
        <v>75</v>
      </c>
      <c r="O4" s="118" t="s">
        <v>73</v>
      </c>
      <c r="P4" s="119" t="s">
        <v>74</v>
      </c>
      <c r="Q4" s="120" t="s">
        <v>75</v>
      </c>
      <c r="R4" s="118" t="s">
        <v>73</v>
      </c>
      <c r="S4" s="119" t="s">
        <v>74</v>
      </c>
      <c r="T4" s="120" t="s">
        <v>75</v>
      </c>
      <c r="U4" s="118" t="s">
        <v>73</v>
      </c>
      <c r="V4" s="119" t="s">
        <v>74</v>
      </c>
      <c r="W4" s="120" t="s">
        <v>75</v>
      </c>
      <c r="X4" s="118" t="s">
        <v>73</v>
      </c>
      <c r="Y4" s="119" t="s">
        <v>74</v>
      </c>
      <c r="Z4" s="120" t="s">
        <v>75</v>
      </c>
      <c r="AA4" s="118" t="s">
        <v>73</v>
      </c>
      <c r="AB4" s="119" t="s">
        <v>74</v>
      </c>
      <c r="AC4" s="120" t="s">
        <v>75</v>
      </c>
      <c r="AD4" s="118" t="s">
        <v>73</v>
      </c>
      <c r="AE4" s="119" t="s">
        <v>74</v>
      </c>
      <c r="AF4" s="120" t="s">
        <v>75</v>
      </c>
      <c r="AG4" s="118" t="s">
        <v>73</v>
      </c>
      <c r="AH4" s="119" t="s">
        <v>74</v>
      </c>
      <c r="AI4" s="120" t="s">
        <v>75</v>
      </c>
      <c r="AJ4" s="118" t="s">
        <v>73</v>
      </c>
      <c r="AK4" s="119" t="s">
        <v>74</v>
      </c>
      <c r="AL4" s="120" t="s">
        <v>75</v>
      </c>
      <c r="AM4" s="118" t="s">
        <v>73</v>
      </c>
      <c r="AN4" s="119" t="s">
        <v>74</v>
      </c>
      <c r="AO4" s="120" t="s">
        <v>75</v>
      </c>
      <c r="AP4" s="118" t="s">
        <v>73</v>
      </c>
      <c r="AQ4" s="119" t="s">
        <v>74</v>
      </c>
      <c r="AR4" s="120" t="s">
        <v>75</v>
      </c>
      <c r="AS4" s="118" t="s">
        <v>73</v>
      </c>
      <c r="AT4" s="119" t="s">
        <v>74</v>
      </c>
      <c r="AU4" s="120" t="s">
        <v>75</v>
      </c>
      <c r="AV4" s="118" t="s">
        <v>73</v>
      </c>
      <c r="AW4" s="119" t="s">
        <v>74</v>
      </c>
      <c r="AX4" s="120" t="s">
        <v>75</v>
      </c>
      <c r="AY4" s="37">
        <f>SUM(AY5:AY21)</f>
        <v>0</v>
      </c>
      <c r="AZ4" s="38" t="s">
        <v>76</v>
      </c>
      <c r="BA4" s="38" t="s">
        <v>77</v>
      </c>
      <c r="BB4" s="39" t="s">
        <v>76</v>
      </c>
      <c r="BC4" s="39" t="s">
        <v>77</v>
      </c>
      <c r="BD4" s="39" t="s">
        <v>76</v>
      </c>
      <c r="BE4" s="39" t="s">
        <v>77</v>
      </c>
      <c r="BF4" s="39" t="s">
        <v>76</v>
      </c>
      <c r="BG4" s="39" t="s">
        <v>77</v>
      </c>
    </row>
    <row r="5" spans="2:59" ht="72" customHeight="1" thickBot="1" x14ac:dyDescent="0.35">
      <c r="B5" s="383" t="s">
        <v>344</v>
      </c>
      <c r="C5" s="221" t="s">
        <v>345</v>
      </c>
      <c r="D5" s="222" t="s">
        <v>346</v>
      </c>
      <c r="E5" s="222" t="s">
        <v>347</v>
      </c>
      <c r="F5" s="96" t="s">
        <v>82</v>
      </c>
      <c r="G5" s="222" t="s">
        <v>83</v>
      </c>
      <c r="H5" s="222" t="s">
        <v>348</v>
      </c>
      <c r="I5" s="162">
        <v>45659</v>
      </c>
      <c r="J5" s="101">
        <v>46022</v>
      </c>
      <c r="K5" s="279">
        <f>PTEP!$G$13/PTEP!$D$13</f>
        <v>1.4084507042253521E-2</v>
      </c>
      <c r="L5" s="121"/>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207">
        <f t="shared" ref="AV5:AV13" si="0">L5+O5+R5+U5+X5++AA5+AD5+AG5+AJ5+AM5+AP5+AS5</f>
        <v>0</v>
      </c>
      <c r="AW5" s="208">
        <f t="shared" ref="AW5:AW13" si="1">M5+P5+S5+V5+Y5+AB5+AE5+AH5+AK5+AN5+AQ5+AT5</f>
        <v>0</v>
      </c>
      <c r="AX5" s="209" t="e">
        <f t="shared" ref="AX5:AX13" si="2">AW5/AV5</f>
        <v>#DIV/0!</v>
      </c>
      <c r="AY5" s="200" t="str">
        <f t="shared" ref="AY5:AY11" si="3">IFERROR(AX5*K5,"")</f>
        <v/>
      </c>
      <c r="AZ5" s="40"/>
      <c r="BA5" s="40"/>
      <c r="BB5" s="40"/>
      <c r="BC5" s="40"/>
      <c r="BD5" s="40"/>
      <c r="BE5" s="40"/>
      <c r="BF5" s="40"/>
      <c r="BG5" s="40"/>
    </row>
    <row r="6" spans="2:59" ht="72" customHeight="1" thickBot="1" x14ac:dyDescent="0.35">
      <c r="B6" s="383"/>
      <c r="C6" s="223" t="s">
        <v>349</v>
      </c>
      <c r="D6" s="63" t="s">
        <v>350</v>
      </c>
      <c r="E6" s="63" t="s">
        <v>351</v>
      </c>
      <c r="F6" s="63" t="s">
        <v>228</v>
      </c>
      <c r="G6" s="88" t="s">
        <v>83</v>
      </c>
      <c r="H6" s="63" t="s">
        <v>352</v>
      </c>
      <c r="I6" s="111">
        <v>45870</v>
      </c>
      <c r="J6" s="111">
        <v>46022</v>
      </c>
      <c r="K6" s="279">
        <f>PTEP!$G$13/PTEP!$D$13</f>
        <v>1.4084507042253521E-2</v>
      </c>
      <c r="L6" s="124"/>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2"/>
      <c r="AW6" s="53"/>
      <c r="AX6" s="210"/>
      <c r="AY6" s="200"/>
      <c r="AZ6" s="40"/>
      <c r="BA6" s="40"/>
      <c r="BB6" s="40"/>
      <c r="BC6" s="40"/>
      <c r="BD6" s="40"/>
      <c r="BE6" s="40"/>
      <c r="BF6" s="40"/>
      <c r="BG6" s="40"/>
    </row>
    <row r="7" spans="2:59" ht="97.5" customHeight="1" x14ac:dyDescent="0.3">
      <c r="B7" s="383"/>
      <c r="C7" s="223" t="s">
        <v>353</v>
      </c>
      <c r="D7" s="63" t="s">
        <v>354</v>
      </c>
      <c r="E7" s="63" t="s">
        <v>355</v>
      </c>
      <c r="F7" s="63" t="s">
        <v>228</v>
      </c>
      <c r="G7" s="88" t="s">
        <v>83</v>
      </c>
      <c r="H7" s="63" t="s">
        <v>356</v>
      </c>
      <c r="I7" s="111">
        <v>45870</v>
      </c>
      <c r="J7" s="111">
        <v>46022</v>
      </c>
      <c r="K7" s="279">
        <f>PTEP!$G$13/PTEP!$D$13</f>
        <v>1.4084507042253521E-2</v>
      </c>
      <c r="L7" s="124"/>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2">
        <f t="shared" si="0"/>
        <v>0</v>
      </c>
      <c r="AW7" s="53">
        <f t="shared" si="1"/>
        <v>0</v>
      </c>
      <c r="AX7" s="210" t="e">
        <f t="shared" si="2"/>
        <v>#DIV/0!</v>
      </c>
      <c r="AY7" s="200" t="str">
        <f t="shared" si="3"/>
        <v/>
      </c>
      <c r="AZ7" s="40"/>
      <c r="BA7" s="40"/>
      <c r="BB7" s="40"/>
      <c r="BC7" s="40"/>
      <c r="BD7" s="40"/>
      <c r="BE7" s="40"/>
      <c r="BF7" s="40"/>
      <c r="BG7" s="40"/>
    </row>
    <row r="8" spans="2:59" ht="65.25" customHeight="1" thickBot="1" x14ac:dyDescent="0.35">
      <c r="B8" s="383"/>
      <c r="C8" s="223" t="s">
        <v>357</v>
      </c>
      <c r="D8" s="160" t="s">
        <v>358</v>
      </c>
      <c r="E8" s="160" t="s">
        <v>359</v>
      </c>
      <c r="F8" s="87" t="s">
        <v>360</v>
      </c>
      <c r="G8" s="160" t="s">
        <v>83</v>
      </c>
      <c r="H8" s="160" t="s">
        <v>361</v>
      </c>
      <c r="I8" s="74">
        <v>45659</v>
      </c>
      <c r="J8" s="90">
        <v>46022</v>
      </c>
      <c r="K8" s="279">
        <f>PTEP!$G$13/PTEP!$D$13</f>
        <v>1.4084507042253521E-2</v>
      </c>
      <c r="L8" s="124"/>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2">
        <f t="shared" si="0"/>
        <v>0</v>
      </c>
      <c r="AW8" s="53">
        <f t="shared" si="1"/>
        <v>0</v>
      </c>
      <c r="AX8" s="210" t="e">
        <f t="shared" si="2"/>
        <v>#DIV/0!</v>
      </c>
      <c r="AY8" s="200" t="str">
        <f t="shared" si="3"/>
        <v/>
      </c>
      <c r="AZ8" s="40"/>
      <c r="BA8" s="40"/>
      <c r="BB8" s="40"/>
      <c r="BC8" s="40"/>
      <c r="BD8" s="40"/>
      <c r="BE8" s="40"/>
      <c r="BF8" s="40"/>
      <c r="BG8" s="40"/>
    </row>
    <row r="9" spans="2:59" ht="65.25" customHeight="1" thickBot="1" x14ac:dyDescent="0.35">
      <c r="B9" s="383"/>
      <c r="C9" s="224" t="s">
        <v>362</v>
      </c>
      <c r="D9" s="225" t="s">
        <v>363</v>
      </c>
      <c r="E9" s="225" t="s">
        <v>364</v>
      </c>
      <c r="F9" s="99" t="s">
        <v>360</v>
      </c>
      <c r="G9" s="225" t="s">
        <v>83</v>
      </c>
      <c r="H9" s="225" t="s">
        <v>365</v>
      </c>
      <c r="I9" s="195">
        <v>45659</v>
      </c>
      <c r="J9" s="107">
        <v>46022</v>
      </c>
      <c r="K9" s="279">
        <f>PTEP!$G$13/PTEP!$D$13</f>
        <v>1.4084507042253521E-2</v>
      </c>
      <c r="L9" s="124"/>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2">
        <f t="shared" si="0"/>
        <v>0</v>
      </c>
      <c r="AW9" s="53">
        <f t="shared" si="1"/>
        <v>0</v>
      </c>
      <c r="AX9" s="210" t="e">
        <f t="shared" si="2"/>
        <v>#DIV/0!</v>
      </c>
      <c r="AY9" s="200" t="str">
        <f t="shared" si="3"/>
        <v/>
      </c>
      <c r="AZ9" s="40"/>
      <c r="BA9" s="40"/>
      <c r="BB9" s="40"/>
      <c r="BC9" s="40"/>
      <c r="BD9" s="40"/>
      <c r="BE9" s="40"/>
      <c r="BF9" s="40"/>
      <c r="BG9" s="40"/>
    </row>
    <row r="10" spans="2:59" ht="65.25" customHeight="1" x14ac:dyDescent="0.3">
      <c r="B10" s="384" t="s">
        <v>366</v>
      </c>
      <c r="C10" s="226" t="s">
        <v>367</v>
      </c>
      <c r="D10" s="66" t="s">
        <v>368</v>
      </c>
      <c r="E10" s="227" t="s">
        <v>369</v>
      </c>
      <c r="F10" s="102" t="s">
        <v>82</v>
      </c>
      <c r="G10" s="227" t="s">
        <v>370</v>
      </c>
      <c r="H10" s="227" t="s">
        <v>371</v>
      </c>
      <c r="I10" s="101">
        <v>45658</v>
      </c>
      <c r="J10" s="101">
        <v>46022</v>
      </c>
      <c r="K10" s="279">
        <f>PTEP!$G$13/PTEP!$D$13</f>
        <v>1.4084507042253521E-2</v>
      </c>
      <c r="L10" s="124"/>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2">
        <f t="shared" si="0"/>
        <v>0</v>
      </c>
      <c r="AW10" s="53">
        <f t="shared" si="1"/>
        <v>0</v>
      </c>
      <c r="AX10" s="210" t="e">
        <f t="shared" si="2"/>
        <v>#DIV/0!</v>
      </c>
      <c r="AY10" s="200" t="str">
        <f t="shared" si="3"/>
        <v/>
      </c>
      <c r="AZ10" s="40"/>
      <c r="BA10" s="40"/>
      <c r="BB10" s="40"/>
      <c r="BC10" s="40"/>
      <c r="BD10" s="40"/>
      <c r="BE10" s="40"/>
      <c r="BF10" s="40"/>
      <c r="BG10" s="40"/>
    </row>
    <row r="11" spans="2:59" ht="65.25" customHeight="1" x14ac:dyDescent="0.3">
      <c r="B11" s="383"/>
      <c r="C11" s="228" t="s">
        <v>372</v>
      </c>
      <c r="D11" s="110" t="s">
        <v>373</v>
      </c>
      <c r="E11" s="280" t="s">
        <v>374</v>
      </c>
      <c r="F11" s="280" t="s">
        <v>82</v>
      </c>
      <c r="G11" s="280" t="s">
        <v>83</v>
      </c>
      <c r="H11" s="280" t="s">
        <v>375</v>
      </c>
      <c r="I11" s="281">
        <v>45659</v>
      </c>
      <c r="J11" s="282">
        <v>46022</v>
      </c>
      <c r="K11" s="279">
        <v>1.4500000000000001E-2</v>
      </c>
      <c r="L11" s="124"/>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2">
        <f t="shared" si="0"/>
        <v>0</v>
      </c>
      <c r="AW11" s="53">
        <f t="shared" si="1"/>
        <v>0</v>
      </c>
      <c r="AX11" s="210" t="e">
        <f t="shared" si="2"/>
        <v>#DIV/0!</v>
      </c>
      <c r="AY11" s="201" t="str">
        <f t="shared" si="3"/>
        <v/>
      </c>
      <c r="AZ11" s="56"/>
      <c r="BA11" s="56"/>
      <c r="BB11" s="56"/>
      <c r="BC11" s="56"/>
      <c r="BD11" s="40"/>
      <c r="BE11" s="40"/>
      <c r="BF11" s="40"/>
      <c r="BG11" s="40"/>
    </row>
    <row r="12" spans="2:59" ht="65.25" customHeight="1" x14ac:dyDescent="0.3">
      <c r="B12" s="386" t="s">
        <v>376</v>
      </c>
      <c r="C12" s="229" t="s">
        <v>377</v>
      </c>
      <c r="D12" s="230" t="s">
        <v>378</v>
      </c>
      <c r="E12" s="231" t="s">
        <v>379</v>
      </c>
      <c r="F12" s="231" t="s">
        <v>82</v>
      </c>
      <c r="G12" s="231" t="s">
        <v>83</v>
      </c>
      <c r="H12" s="231" t="s">
        <v>380</v>
      </c>
      <c r="I12" s="232">
        <v>45754</v>
      </c>
      <c r="J12" s="233">
        <v>46022</v>
      </c>
      <c r="K12" s="279">
        <f>PTEP!$G$13/PTEP!$D$13</f>
        <v>1.4084507042253521E-2</v>
      </c>
      <c r="L12" s="124"/>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2">
        <f t="shared" si="0"/>
        <v>0</v>
      </c>
      <c r="AW12" s="53">
        <f t="shared" si="1"/>
        <v>0</v>
      </c>
      <c r="AX12" s="210" t="e">
        <f t="shared" si="2"/>
        <v>#DIV/0!</v>
      </c>
      <c r="AY12" s="202"/>
      <c r="AZ12" s="51"/>
      <c r="BA12" s="51"/>
      <c r="BB12" s="51"/>
      <c r="BC12" s="51"/>
      <c r="BD12" s="48"/>
      <c r="BE12" s="40"/>
      <c r="BF12" s="40"/>
      <c r="BG12" s="40"/>
    </row>
    <row r="13" spans="2:59" ht="65.25" customHeight="1" x14ac:dyDescent="0.3">
      <c r="B13" s="352"/>
      <c r="C13" s="234" t="s">
        <v>381</v>
      </c>
      <c r="D13" s="88" t="s">
        <v>382</v>
      </c>
      <c r="E13" s="88" t="s">
        <v>383</v>
      </c>
      <c r="F13" s="88" t="s">
        <v>82</v>
      </c>
      <c r="G13" s="88" t="s">
        <v>83</v>
      </c>
      <c r="H13" s="88" t="s">
        <v>384</v>
      </c>
      <c r="I13" s="163">
        <v>45754</v>
      </c>
      <c r="J13" s="163">
        <v>45596</v>
      </c>
      <c r="K13" s="279">
        <f>PTEP!$G$13/PTEP!$D$13</f>
        <v>1.4084507042253521E-2</v>
      </c>
      <c r="L13" s="124"/>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2">
        <f t="shared" si="0"/>
        <v>0</v>
      </c>
      <c r="AW13" s="53">
        <f t="shared" si="1"/>
        <v>0</v>
      </c>
      <c r="AX13" s="210" t="e">
        <f t="shared" si="2"/>
        <v>#DIV/0!</v>
      </c>
      <c r="AY13" s="202" t="str">
        <f>IFERROR(AX13*K13,"")</f>
        <v/>
      </c>
      <c r="AZ13" s="51"/>
      <c r="BA13" s="51"/>
      <c r="BB13" s="51"/>
      <c r="BC13" s="51"/>
      <c r="BD13" s="48"/>
      <c r="BE13" s="40"/>
      <c r="BF13" s="40"/>
      <c r="BG13" s="40"/>
    </row>
    <row r="14" spans="2:59" ht="65.25" customHeight="1" thickBot="1" x14ac:dyDescent="0.35">
      <c r="B14" s="353"/>
      <c r="C14" s="235" t="s">
        <v>385</v>
      </c>
      <c r="D14" s="236" t="s">
        <v>386</v>
      </c>
      <c r="E14" s="236" t="s">
        <v>387</v>
      </c>
      <c r="F14" s="236" t="s">
        <v>82</v>
      </c>
      <c r="G14" s="236" t="s">
        <v>83</v>
      </c>
      <c r="H14" s="237" t="s">
        <v>388</v>
      </c>
      <c r="I14" s="238">
        <v>45754</v>
      </c>
      <c r="J14" s="239">
        <v>46022</v>
      </c>
      <c r="K14" s="279">
        <f>PTEP!$G$13/PTEP!$D$13</f>
        <v>1.4084507042253521E-2</v>
      </c>
      <c r="L14" s="212"/>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41">
        <f>L14+O14+R14+U14+X14++AA14+AD14+AG14+AJ14+AM14+AP14+AS14</f>
        <v>0</v>
      </c>
      <c r="AW14" s="242">
        <f>M14+P14+S14+V14+Y14+AB14+AE14+AH14+AK14+AN14+AQ14+AT14</f>
        <v>0</v>
      </c>
      <c r="AX14" s="243" t="e">
        <f>AW14/AV14</f>
        <v>#DIV/0!</v>
      </c>
      <c r="AY14" s="203"/>
      <c r="AZ14" s="51"/>
      <c r="BA14" s="51"/>
      <c r="BB14" s="51"/>
      <c r="BC14" s="51"/>
      <c r="BD14" s="48"/>
      <c r="BE14" s="40"/>
      <c r="BF14" s="40"/>
      <c r="BG14" s="40"/>
    </row>
    <row r="15" spans="2:59" ht="18" x14ac:dyDescent="0.4">
      <c r="AY15" s="106">
        <f>SUM(AY5:AY13)</f>
        <v>0</v>
      </c>
      <c r="AZ15" s="217"/>
      <c r="BA15" s="51"/>
      <c r="BB15" s="51"/>
      <c r="BC15" s="51"/>
      <c r="BD15" s="48"/>
      <c r="BE15" s="40"/>
      <c r="BF15" s="40"/>
      <c r="BG15" s="40"/>
    </row>
  </sheetData>
  <autoFilter ref="B4:K4" xr:uid="{00000000-0009-0000-0000-000005000000}"/>
  <mergeCells count="24">
    <mergeCell ref="B5:B9"/>
    <mergeCell ref="B10:B11"/>
    <mergeCell ref="C1:J1"/>
    <mergeCell ref="B3:K3"/>
    <mergeCell ref="B12:B14"/>
    <mergeCell ref="L2:N3"/>
    <mergeCell ref="O2:Q3"/>
    <mergeCell ref="R2:T3"/>
    <mergeCell ref="U2:W3"/>
    <mergeCell ref="X2:Z3"/>
    <mergeCell ref="AA2:AC3"/>
    <mergeCell ref="AD2:AF3"/>
    <mergeCell ref="AG2:AI3"/>
    <mergeCell ref="AJ2:AL3"/>
    <mergeCell ref="AM2:AO3"/>
    <mergeCell ref="AP2:AR3"/>
    <mergeCell ref="AS2:AU3"/>
    <mergeCell ref="AV2:AW3"/>
    <mergeCell ref="AX2:AY2"/>
    <mergeCell ref="AZ2:BG2"/>
    <mergeCell ref="AZ3:BA3"/>
    <mergeCell ref="BB3:BC3"/>
    <mergeCell ref="BD3:BE3"/>
    <mergeCell ref="BF3:BG3"/>
  </mergeCells>
  <pageMargins left="0.70866141732283472" right="0.70866141732283472" top="0.74803149606299213" bottom="0.74803149606299213" header="0.31496062992125984" footer="0.31496062992125984"/>
  <pageSetup paperSize="9" scale="27"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2.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ahorrosoft7</cp:lastModifiedBy>
  <cp:revision/>
  <dcterms:created xsi:type="dcterms:W3CDTF">2023-09-18T18:26:15Z</dcterms:created>
  <dcterms:modified xsi:type="dcterms:W3CDTF">2025-04-24T20:29:32Z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