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threadedComments/threadedComment3.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livejaverianaedu-my.sharepoint.com/personal/masalamanca_javeriana_edu_co/Documents/Documentos/1 CUATRIMESTRE CORRUPCION SDSCJ/INFORME + MATRIZ FINAL/"/>
    </mc:Choice>
  </mc:AlternateContent>
  <xr:revisionPtr revIDLastSave="29" documentId="8_{B230905B-D4FF-4F81-B0A7-D82DCBE41BA0}" xr6:coauthVersionLast="47" xr6:coauthVersionMax="47" xr10:uidLastSave="{89F3774C-52B2-4D3B-BE94-3988546E1C22}"/>
  <bookViews>
    <workbookView xWindow="-120" yWindow="-120" windowWidth="29040" windowHeight="15720" firstSheet="1" activeTab="3" xr2:uid="{00000000-000D-0000-FFFF-FFFF00000000}"/>
  </bookViews>
  <sheets>
    <sheet name="INSTRUCCIONES DE DILIGENCIAM" sheetId="16" state="hidden" r:id="rId1"/>
    <sheet name="SDSCJ" sheetId="18" r:id="rId2"/>
    <sheet name="Componente PTEP" sheetId="19" state="hidden" r:id="rId3"/>
    <sheet name="MAPA RESUMEN OAP" sheetId="9" r:id="rId4"/>
    <sheet name="IDENTIFICACIÓN DEL RC" sheetId="4" state="hidden" r:id="rId5"/>
    <sheet name="CONTROL DEL RC" sheetId="7" state="hidden" r:id="rId6"/>
    <sheet name="DEFINICIÓN DEL RC" sheetId="1" state="hidden" r:id="rId7"/>
    <sheet name="ANÁLISIS DEL RC" sheetId="5" state="hidden" r:id="rId8"/>
    <sheet name="Mapa Inherente" sheetId="22" state="hidden" r:id="rId9"/>
    <sheet name="VALORACIÓN DEL RC CON CONTROL" sheetId="8" state="hidden" r:id="rId10"/>
    <sheet name="CAUSA-CONSECUENCIA" sheetId="17" state="hidden" r:id="rId11"/>
    <sheet name="CALIFICACION DE IMPACTO" sheetId="12" state="hidden" r:id="rId12"/>
    <sheet name="TRATAMIENTO DE RIESGO RESIDUAL " sheetId="13" state="hidden" r:id="rId13"/>
    <sheet name="RIESGOS INACTIVOS" sheetId="23" state="hidden" r:id="rId14"/>
    <sheet name="CONTROL DE CAMBIOS" sheetId="10" state="hidden" r:id="rId15"/>
    <sheet name="TABLA DE INFORMACIÓN" sheetId="2" state="hidden" r:id="rId16"/>
  </sheets>
  <definedNames>
    <definedName name="_xlnm._FilterDatabase" localSheetId="7" hidden="1">'ANÁLISIS DEL RC'!$A$5:$G$5</definedName>
    <definedName name="_xlnm._FilterDatabase" localSheetId="2" hidden="1">'Componente PTEP'!$B$4:$J$13</definedName>
    <definedName name="_xlnm._FilterDatabase" localSheetId="5" hidden="1">'CONTROL DEL RC'!$A$5:$Y$46</definedName>
    <definedName name="_xlnm._FilterDatabase" localSheetId="6" hidden="1">'DEFINICIÓN DEL RC'!$A$5:$G$5</definedName>
    <definedName name="_xlnm._FilterDatabase" localSheetId="4" hidden="1">'IDENTIFICACIÓN DEL RC'!$A$5:$E$33</definedName>
    <definedName name="_xlnm._FilterDatabase" localSheetId="3" hidden="1">'MAPA RESUMEN OAP'!$A$6:$P$47</definedName>
    <definedName name="_xlnm._FilterDatabase" localSheetId="12" hidden="1">'TRATAMIENTO DE RIESGO RESIDUAL '!$A$6:$I$6</definedName>
    <definedName name="_xlnm._FilterDatabase" localSheetId="9" hidden="1">'VALORACIÓN DEL RC CON CONTROL'!$A$5:$I$33</definedName>
    <definedName name="Afectación_Económica">#REF!</definedName>
    <definedName name="_xlnm.Print_Area" localSheetId="7">'ANÁLISIS DEL RC'!$A$1:$G$33</definedName>
    <definedName name="_xlnm.Print_Area" localSheetId="2">'Componente PTEP'!$B$1:$O$24</definedName>
    <definedName name="_xlnm.Print_Area" localSheetId="5">'CONTROL DEL RC'!$A$1:$Y$46</definedName>
    <definedName name="_xlnm.Print_Area" localSheetId="6">'DEFINICIÓN DEL RC'!$A$1:$G$33</definedName>
    <definedName name="_xlnm.Print_Area" localSheetId="4">'IDENTIFICACIÓN DEL RC'!$A$1:$E$34</definedName>
    <definedName name="_xlnm.Print_Area" localSheetId="0">'INSTRUCCIONES DE DILIGENCIAM'!$A$1:$S$8</definedName>
    <definedName name="_xlnm.Print_Area" localSheetId="3">'MAPA RESUMEN OAP'!$A$1:$P$47</definedName>
    <definedName name="_xlnm.Print_Area" localSheetId="12">'TRATAMIENTO DE RIESGO RESIDUAL '!$A$1:$I$32</definedName>
    <definedName name="_xlnm.Print_Area" localSheetId="9">'VALORACIÓN DEL RC CON CONTROL'!$A$1:$I$34</definedName>
    <definedName name="Definicion_tratamiento">#REF!</definedName>
    <definedName name="Plan_accion">#REF!</definedName>
    <definedName name="Plan_acción">#REF!</definedName>
    <definedName name="Plan_de_acción">#REF!</definedName>
    <definedName name="Reputacional">#REF!</definedName>
    <definedName name="Tipo">#REF!</definedName>
    <definedName name="_xlnm.Print_Titles" localSheetId="12">'TRATAMIENTO DE RIESGO RESIDUAL '!$3:$6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9" l="1"/>
  <c r="I46" i="9"/>
  <c r="I45" i="9"/>
  <c r="I44" i="9"/>
  <c r="I42" i="9"/>
  <c r="I41" i="9"/>
  <c r="I40" i="9"/>
  <c r="I39" i="9"/>
  <c r="I38" i="9"/>
  <c r="I36" i="9"/>
  <c r="I35" i="9"/>
  <c r="I34" i="9"/>
  <c r="I32" i="9"/>
  <c r="I30" i="9"/>
  <c r="I29" i="9"/>
  <c r="I26" i="9"/>
  <c r="I23" i="9"/>
  <c r="I20" i="9"/>
  <c r="I15" i="9"/>
  <c r="I14" i="9"/>
  <c r="I13" i="9"/>
  <c r="I12" i="9"/>
  <c r="I11" i="9"/>
  <c r="I18" i="9"/>
  <c r="I10" i="9"/>
  <c r="I8" i="9"/>
  <c r="I7" i="9"/>
  <c r="T9" i="7"/>
  <c r="C32" i="5"/>
  <c r="F32" i="5"/>
  <c r="T7" i="7"/>
  <c r="T8"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6" i="7"/>
  <c r="I32" i="8"/>
  <c r="I31" i="8"/>
  <c r="I30" i="8"/>
  <c r="I29" i="8"/>
  <c r="I27" i="8"/>
  <c r="I26" i="8"/>
  <c r="I25" i="8"/>
  <c r="I21" i="8"/>
  <c r="I20" i="8"/>
  <c r="I14" i="8"/>
  <c r="I9" i="8"/>
  <c r="I10" i="8"/>
  <c r="I11" i="8"/>
  <c r="I12" i="8"/>
  <c r="I13" i="8"/>
  <c r="I15" i="8"/>
  <c r="I16" i="8"/>
  <c r="I17" i="8"/>
  <c r="I18" i="8"/>
  <c r="I19" i="8"/>
  <c r="I22" i="8"/>
  <c r="I23" i="8"/>
  <c r="I24" i="8"/>
  <c r="I28" i="8"/>
  <c r="I7" i="8"/>
  <c r="I8" i="8"/>
  <c r="BY29" i="22"/>
  <c r="BX29" i="22"/>
  <c r="BW29" i="22"/>
  <c r="BV29" i="22"/>
  <c r="BU29" i="22"/>
  <c r="BT29" i="22"/>
  <c r="BS29" i="22"/>
  <c r="BR29" i="22"/>
  <c r="BQ29" i="22"/>
  <c r="BP29" i="22"/>
  <c r="BO29" i="22"/>
  <c r="BN29" i="22"/>
  <c r="BM29" i="22"/>
  <c r="BL29" i="22"/>
  <c r="BK29" i="22"/>
  <c r="BJ29" i="22"/>
  <c r="BI29" i="22"/>
  <c r="BH29" i="22"/>
  <c r="BG29" i="22"/>
  <c r="BF29" i="22"/>
  <c r="BE29" i="22"/>
  <c r="BY28" i="22"/>
  <c r="BX28" i="22"/>
  <c r="BW28" i="22"/>
  <c r="BV28" i="22"/>
  <c r="BU28" i="22"/>
  <c r="BT28" i="22"/>
  <c r="BS28" i="22"/>
  <c r="BR28" i="22"/>
  <c r="BQ28" i="22"/>
  <c r="BP28" i="22"/>
  <c r="BO28" i="22"/>
  <c r="BN28" i="22"/>
  <c r="BM28" i="22"/>
  <c r="BL28" i="22"/>
  <c r="BK28" i="22"/>
  <c r="BJ28" i="22"/>
  <c r="BI28" i="22"/>
  <c r="BH28" i="22"/>
  <c r="BG28" i="22"/>
  <c r="BF28" i="22"/>
  <c r="BE28" i="22"/>
  <c r="BY27" i="22"/>
  <c r="BX27" i="22"/>
  <c r="BW27" i="22"/>
  <c r="BV27" i="22"/>
  <c r="BU27" i="22"/>
  <c r="BT27" i="22"/>
  <c r="BS27" i="22"/>
  <c r="BR27" i="22"/>
  <c r="BQ27" i="22"/>
  <c r="BP27" i="22"/>
  <c r="BO27" i="22"/>
  <c r="BN27" i="22"/>
  <c r="BM27" i="22"/>
  <c r="BL27" i="22"/>
  <c r="BK27" i="22"/>
  <c r="BJ27" i="22"/>
  <c r="BI27" i="22"/>
  <c r="BH27" i="22"/>
  <c r="BG27" i="22"/>
  <c r="BF27" i="22"/>
  <c r="BE27" i="22"/>
  <c r="BY26" i="22"/>
  <c r="BX26" i="22"/>
  <c r="BW26" i="22"/>
  <c r="BV26" i="22"/>
  <c r="BU26" i="22"/>
  <c r="BT26" i="22"/>
  <c r="BS26" i="22"/>
  <c r="BR26" i="22"/>
  <c r="BQ26" i="22"/>
  <c r="BP26" i="22"/>
  <c r="BO26" i="22"/>
  <c r="BN26" i="22"/>
  <c r="BM26" i="22"/>
  <c r="BL26" i="22"/>
  <c r="BK26" i="22"/>
  <c r="BJ26" i="22"/>
  <c r="BI26" i="22"/>
  <c r="BH26" i="22"/>
  <c r="BG26" i="22"/>
  <c r="BF26" i="22"/>
  <c r="BE26" i="22"/>
  <c r="BY25" i="22"/>
  <c r="BX25" i="22"/>
  <c r="BW25" i="22"/>
  <c r="BV25" i="22"/>
  <c r="BU25" i="22"/>
  <c r="BT25" i="22"/>
  <c r="BS25" i="22"/>
  <c r="BR25" i="22"/>
  <c r="BQ25" i="22"/>
  <c r="BP25" i="22"/>
  <c r="BO25" i="22"/>
  <c r="BN25" i="22"/>
  <c r="BM25" i="22"/>
  <c r="BL25" i="22"/>
  <c r="BK25" i="22"/>
  <c r="BJ25" i="22"/>
  <c r="BI25" i="22"/>
  <c r="BH25" i="22"/>
  <c r="BG25" i="22"/>
  <c r="BF25" i="22"/>
  <c r="BE25" i="22"/>
  <c r="BY24" i="22"/>
  <c r="BX24" i="22"/>
  <c r="BW24" i="22"/>
  <c r="BV24" i="22"/>
  <c r="BU24" i="22"/>
  <c r="BT24" i="22"/>
  <c r="BS24" i="22"/>
  <c r="BR24" i="22"/>
  <c r="BQ24" i="22"/>
  <c r="BP24" i="22"/>
  <c r="BO24" i="22"/>
  <c r="BN24" i="22"/>
  <c r="BM24" i="22"/>
  <c r="BL24" i="22"/>
  <c r="BK24" i="22"/>
  <c r="BJ24" i="22"/>
  <c r="BI24" i="22"/>
  <c r="BH24" i="22"/>
  <c r="BG24" i="22"/>
  <c r="BF24" i="22"/>
  <c r="BE24" i="22"/>
  <c r="BY23" i="22"/>
  <c r="BX23" i="22"/>
  <c r="BW23" i="22"/>
  <c r="BV23" i="22"/>
  <c r="BU23" i="22"/>
  <c r="BT23" i="22"/>
  <c r="BS23" i="22"/>
  <c r="BR23" i="22"/>
  <c r="BQ23" i="22"/>
  <c r="BP23" i="22"/>
  <c r="BO23" i="22"/>
  <c r="BN23" i="22"/>
  <c r="BM23" i="22"/>
  <c r="BL23" i="22"/>
  <c r="BK23" i="22"/>
  <c r="BJ23" i="22"/>
  <c r="BI23" i="22"/>
  <c r="BH23" i="22"/>
  <c r="BG23" i="22"/>
  <c r="BF23" i="22"/>
  <c r="BE23" i="22"/>
  <c r="BY22" i="22"/>
  <c r="BX22" i="22"/>
  <c r="BW22" i="22"/>
  <c r="BV22" i="22"/>
  <c r="BU22" i="22"/>
  <c r="BT22" i="22"/>
  <c r="BS22" i="22"/>
  <c r="BR22" i="22"/>
  <c r="BQ22" i="22"/>
  <c r="BP22" i="22"/>
  <c r="BO22" i="22"/>
  <c r="BN22" i="22"/>
  <c r="BM22" i="22"/>
  <c r="BL22" i="22"/>
  <c r="BK22" i="22"/>
  <c r="BJ22" i="22"/>
  <c r="BI22" i="22"/>
  <c r="BH22" i="22"/>
  <c r="BG22" i="22"/>
  <c r="BF22" i="22"/>
  <c r="BE22" i="22"/>
  <c r="BY21" i="22"/>
  <c r="BX21" i="22"/>
  <c r="BV21" i="22"/>
  <c r="BU21" i="22"/>
  <c r="BT21" i="22"/>
  <c r="BS21" i="22"/>
  <c r="BR21" i="22"/>
  <c r="BQ21" i="22"/>
  <c r="BP21" i="22"/>
  <c r="BO21" i="22"/>
  <c r="BN21" i="22"/>
  <c r="BM21" i="22"/>
  <c r="BL21" i="22"/>
  <c r="BK21" i="22"/>
  <c r="BJ21" i="22"/>
  <c r="BI21" i="22"/>
  <c r="BH21" i="22"/>
  <c r="BG21" i="22"/>
  <c r="BF21" i="22"/>
  <c r="BE21" i="22"/>
  <c r="BY20" i="22"/>
  <c r="BX20" i="22"/>
  <c r="BW20" i="22"/>
  <c r="BV20" i="22"/>
  <c r="BU20" i="22"/>
  <c r="BT20" i="22"/>
  <c r="BS20" i="22"/>
  <c r="BR20" i="22"/>
  <c r="BQ20" i="22"/>
  <c r="BP20" i="22"/>
  <c r="BO20" i="22"/>
  <c r="BN20" i="22"/>
  <c r="BM20" i="22"/>
  <c r="BL20" i="22"/>
  <c r="BK20" i="22"/>
  <c r="BJ20" i="22"/>
  <c r="BI20" i="22"/>
  <c r="BH20" i="22"/>
  <c r="BG20" i="22"/>
  <c r="BF20" i="22"/>
  <c r="BE20" i="22"/>
  <c r="BY19" i="22"/>
  <c r="BX19" i="22"/>
  <c r="BW19" i="22"/>
  <c r="BV19" i="22"/>
  <c r="BU19" i="22"/>
  <c r="BT19" i="22"/>
  <c r="BS19" i="22"/>
  <c r="BR19" i="22"/>
  <c r="BQ19" i="22"/>
  <c r="BP19" i="22"/>
  <c r="BO19" i="22"/>
  <c r="BN19" i="22"/>
  <c r="BM19" i="22"/>
  <c r="BL19" i="22"/>
  <c r="BK19" i="22"/>
  <c r="BJ19" i="22"/>
  <c r="BI19" i="22"/>
  <c r="BH19" i="22"/>
  <c r="BG19" i="22"/>
  <c r="BF19" i="22"/>
  <c r="BE19" i="22"/>
  <c r="BY18" i="22"/>
  <c r="BX18" i="22"/>
  <c r="BW18" i="22"/>
  <c r="BV18" i="22"/>
  <c r="BU18" i="22"/>
  <c r="BT18" i="22"/>
  <c r="BS18" i="22"/>
  <c r="BR18" i="22"/>
  <c r="BQ18" i="22"/>
  <c r="BP18" i="22"/>
  <c r="BO18" i="22"/>
  <c r="BN18" i="22"/>
  <c r="BM18" i="22"/>
  <c r="BL18" i="22"/>
  <c r="BK18" i="22"/>
  <c r="BJ18" i="22"/>
  <c r="BI18" i="22"/>
  <c r="BH18" i="22"/>
  <c r="BG18" i="22"/>
  <c r="BF18" i="22"/>
  <c r="BE18" i="22"/>
  <c r="BY17" i="22"/>
  <c r="BX17" i="22"/>
  <c r="BW17" i="22"/>
  <c r="BV17" i="22"/>
  <c r="BU17" i="22"/>
  <c r="BT17" i="22"/>
  <c r="BS17" i="22"/>
  <c r="BR17" i="22"/>
  <c r="BQ17" i="22"/>
  <c r="BP17" i="22"/>
  <c r="BO17" i="22"/>
  <c r="BN17" i="22"/>
  <c r="BM17" i="22"/>
  <c r="BL17" i="22"/>
  <c r="BK17" i="22"/>
  <c r="BJ17" i="22"/>
  <c r="BI17" i="22"/>
  <c r="BH17" i="22"/>
  <c r="BG17" i="22"/>
  <c r="BF17" i="22"/>
  <c r="BE17" i="22"/>
  <c r="BY16" i="22"/>
  <c r="BX16" i="22"/>
  <c r="BW16" i="22"/>
  <c r="BV16" i="22"/>
  <c r="BU16" i="22"/>
  <c r="BT16" i="22"/>
  <c r="BS16" i="22"/>
  <c r="BR16" i="22"/>
  <c r="BQ16" i="22"/>
  <c r="BP16" i="22"/>
  <c r="BO16" i="22"/>
  <c r="BN16" i="22"/>
  <c r="BM16" i="22"/>
  <c r="BL16" i="22"/>
  <c r="BK16" i="22"/>
  <c r="BJ16" i="22"/>
  <c r="BI16" i="22"/>
  <c r="BH16" i="22"/>
  <c r="BG16" i="22"/>
  <c r="BF16" i="22"/>
  <c r="BE16" i="22"/>
  <c r="BY15" i="22"/>
  <c r="BX15" i="22"/>
  <c r="BW15" i="22"/>
  <c r="BV15" i="22"/>
  <c r="BU15" i="22"/>
  <c r="BT15" i="22"/>
  <c r="BS15" i="22"/>
  <c r="BR15" i="22"/>
  <c r="BQ15" i="22"/>
  <c r="BP15" i="22"/>
  <c r="BO15" i="22"/>
  <c r="BN15" i="22"/>
  <c r="BM15" i="22"/>
  <c r="BL15" i="22"/>
  <c r="BK15" i="22"/>
  <c r="BJ15" i="22"/>
  <c r="BI15" i="22"/>
  <c r="BH15" i="22"/>
  <c r="BG15" i="22"/>
  <c r="BF15" i="22"/>
  <c r="BE15" i="22"/>
  <c r="BY14" i="22"/>
  <c r="BX14" i="22"/>
  <c r="BW14" i="22"/>
  <c r="BV14" i="22"/>
  <c r="BU14" i="22"/>
  <c r="BT14" i="22"/>
  <c r="BS14" i="22"/>
  <c r="BR14" i="22"/>
  <c r="BQ14" i="22"/>
  <c r="BP14" i="22"/>
  <c r="BO14" i="22"/>
  <c r="BN14" i="22"/>
  <c r="BM14" i="22"/>
  <c r="BL14" i="22"/>
  <c r="BK14" i="22"/>
  <c r="BJ14" i="22"/>
  <c r="BI14" i="22"/>
  <c r="BH14" i="22"/>
  <c r="BG14" i="22"/>
  <c r="BF14" i="22"/>
  <c r="BE14" i="22"/>
  <c r="BY13" i="22"/>
  <c r="BX13" i="22"/>
  <c r="BW13" i="22"/>
  <c r="BV13" i="22"/>
  <c r="BU13" i="22"/>
  <c r="BT13" i="22"/>
  <c r="BS13" i="22"/>
  <c r="BR13" i="22"/>
  <c r="BQ13" i="22"/>
  <c r="BP13" i="22"/>
  <c r="BO13" i="22"/>
  <c r="BN13" i="22"/>
  <c r="BM13" i="22"/>
  <c r="BL13" i="22"/>
  <c r="BK13" i="22"/>
  <c r="BJ13" i="22"/>
  <c r="BI13" i="22"/>
  <c r="BH13" i="22"/>
  <c r="BG13" i="22"/>
  <c r="BF13" i="22"/>
  <c r="BE13" i="22"/>
  <c r="BY12" i="22"/>
  <c r="BX12" i="22"/>
  <c r="BW12" i="22"/>
  <c r="BV12" i="22"/>
  <c r="BU12" i="22"/>
  <c r="BT12" i="22"/>
  <c r="BS12" i="22"/>
  <c r="BR12" i="22"/>
  <c r="BQ12" i="22"/>
  <c r="BP12" i="22"/>
  <c r="BN12" i="22"/>
  <c r="BM12" i="22"/>
  <c r="BL12" i="22"/>
  <c r="BK12" i="22"/>
  <c r="BJ12" i="22"/>
  <c r="BI12" i="22"/>
  <c r="BH12" i="22"/>
  <c r="BG12" i="22"/>
  <c r="BF12" i="22"/>
  <c r="BE12" i="22"/>
  <c r="BY11" i="22"/>
  <c r="BX11" i="22"/>
  <c r="BW11" i="22"/>
  <c r="BV11" i="22"/>
  <c r="BU11" i="22"/>
  <c r="BT11" i="22"/>
  <c r="BS11" i="22"/>
  <c r="BR11" i="22"/>
  <c r="BQ11" i="22"/>
  <c r="BP11" i="22"/>
  <c r="BO11" i="22"/>
  <c r="BN11" i="22"/>
  <c r="BM11" i="22"/>
  <c r="BL11" i="22"/>
  <c r="BK11" i="22"/>
  <c r="BJ11" i="22"/>
  <c r="BI11" i="22"/>
  <c r="BH11" i="22"/>
  <c r="BG11" i="22"/>
  <c r="BF11" i="22"/>
  <c r="BE11" i="22"/>
  <c r="BY10" i="22"/>
  <c r="BX10" i="22"/>
  <c r="BW10" i="22"/>
  <c r="BV10" i="22"/>
  <c r="BU10" i="22"/>
  <c r="BT10" i="22"/>
  <c r="BS10" i="22"/>
  <c r="BR10" i="22"/>
  <c r="BQ10" i="22"/>
  <c r="BP10" i="22"/>
  <c r="BO10" i="22"/>
  <c r="BN10" i="22"/>
  <c r="BM10" i="22"/>
  <c r="BL10" i="22"/>
  <c r="BK10" i="22"/>
  <c r="BJ10" i="22"/>
  <c r="BI10" i="22"/>
  <c r="BH10" i="22"/>
  <c r="BG10" i="22"/>
  <c r="BF10" i="22"/>
  <c r="BE10" i="22"/>
  <c r="BY9" i="22"/>
  <c r="BX9" i="22"/>
  <c r="BW9" i="22"/>
  <c r="BV9" i="22"/>
  <c r="BU9" i="22"/>
  <c r="BT9" i="22"/>
  <c r="BS9" i="22"/>
  <c r="BR9" i="22"/>
  <c r="BQ9" i="22"/>
  <c r="BP9" i="22"/>
  <c r="BO9" i="22"/>
  <c r="BN9" i="22"/>
  <c r="BM9" i="22"/>
  <c r="BL9" i="22"/>
  <c r="BK9" i="22"/>
  <c r="BJ9" i="22"/>
  <c r="BI9" i="22"/>
  <c r="BH9" i="22"/>
  <c r="BG9" i="22"/>
  <c r="BF9" i="22"/>
  <c r="BE9" i="22"/>
  <c r="BY8" i="22"/>
  <c r="BX8" i="22"/>
  <c r="BW8" i="22"/>
  <c r="BV8" i="22"/>
  <c r="BU8" i="22"/>
  <c r="BT8" i="22"/>
  <c r="BS8" i="22"/>
  <c r="BR8" i="22"/>
  <c r="BQ8" i="22"/>
  <c r="BP8" i="22"/>
  <c r="BO8" i="22"/>
  <c r="BN8" i="22"/>
  <c r="BM8" i="22"/>
  <c r="BL8" i="22"/>
  <c r="BK8" i="22"/>
  <c r="BJ8" i="22"/>
  <c r="BI8" i="22"/>
  <c r="BH8" i="22"/>
  <c r="BG8" i="22"/>
  <c r="BF8" i="22"/>
  <c r="BE8" i="22"/>
  <c r="BY7" i="22"/>
  <c r="BX7" i="22"/>
  <c r="BW7" i="22"/>
  <c r="BV7" i="22"/>
  <c r="BU7" i="22"/>
  <c r="BT7" i="22"/>
  <c r="BS7" i="22"/>
  <c r="BR7" i="22"/>
  <c r="BQ7" i="22"/>
  <c r="BP7" i="22"/>
  <c r="BO7" i="22"/>
  <c r="BN7" i="22"/>
  <c r="BM7" i="22"/>
  <c r="BL7" i="22"/>
  <c r="BK7" i="22"/>
  <c r="BJ7" i="22"/>
  <c r="BI7" i="22"/>
  <c r="BH7" i="22"/>
  <c r="BG7" i="22"/>
  <c r="BF7" i="22"/>
  <c r="BE7" i="22"/>
  <c r="BY6" i="22"/>
  <c r="BX6" i="22"/>
  <c r="BW6" i="22"/>
  <c r="BV6" i="22"/>
  <c r="BU6" i="22"/>
  <c r="BT6" i="22"/>
  <c r="BS6" i="22"/>
  <c r="BR6" i="22"/>
  <c r="BQ6" i="22"/>
  <c r="BP6" i="22"/>
  <c r="BO6" i="22"/>
  <c r="BN6" i="22"/>
  <c r="BM6" i="22"/>
  <c r="BL6" i="22"/>
  <c r="BK6" i="22"/>
  <c r="BJ6" i="22"/>
  <c r="BI6" i="22"/>
  <c r="BH6" i="22"/>
  <c r="BG6" i="22"/>
  <c r="BF6" i="22"/>
  <c r="BE6" i="22"/>
  <c r="BY5" i="22"/>
  <c r="BX5" i="22"/>
  <c r="BW5" i="22"/>
  <c r="BV5" i="22"/>
  <c r="BU5" i="22"/>
  <c r="BT5" i="22"/>
  <c r="BS5" i="22"/>
  <c r="BR5" i="22"/>
  <c r="BQ5" i="22"/>
  <c r="BP5" i="22"/>
  <c r="BO5" i="22"/>
  <c r="BN5" i="22"/>
  <c r="BM5" i="22"/>
  <c r="BL5" i="22"/>
  <c r="BK5" i="22"/>
  <c r="BJ5" i="22"/>
  <c r="BI5" i="22"/>
  <c r="BH5" i="22"/>
  <c r="BG5" i="22"/>
  <c r="BF5" i="22"/>
  <c r="BE5" i="22"/>
  <c r="J5" i="22"/>
  <c r="K5" i="22"/>
  <c r="L5" i="22"/>
  <c r="M5" i="22"/>
  <c r="N5" i="22"/>
  <c r="O5" i="22"/>
  <c r="P5" i="22"/>
  <c r="Q5" i="22"/>
  <c r="R5" i="22"/>
  <c r="S5" i="22"/>
  <c r="T5" i="22"/>
  <c r="U5" i="22"/>
  <c r="V5" i="22"/>
  <c r="W5" i="22"/>
  <c r="J6" i="22"/>
  <c r="K6" i="22"/>
  <c r="L6" i="22"/>
  <c r="M6" i="22"/>
  <c r="N6" i="22"/>
  <c r="O6" i="22"/>
  <c r="P6" i="22"/>
  <c r="Q6" i="22"/>
  <c r="R6" i="22"/>
  <c r="S6" i="22"/>
  <c r="T6" i="22"/>
  <c r="U6" i="22"/>
  <c r="V6" i="22"/>
  <c r="W6" i="22"/>
  <c r="J7" i="22"/>
  <c r="K7" i="22"/>
  <c r="L7" i="22"/>
  <c r="M7" i="22"/>
  <c r="N7" i="22"/>
  <c r="O7" i="22"/>
  <c r="P7" i="22"/>
  <c r="Q7" i="22"/>
  <c r="R7" i="22"/>
  <c r="S7" i="22"/>
  <c r="T7" i="22"/>
  <c r="U7" i="22"/>
  <c r="V7" i="22"/>
  <c r="W7" i="22"/>
  <c r="J8" i="22"/>
  <c r="K8" i="22"/>
  <c r="L8" i="22"/>
  <c r="M8" i="22"/>
  <c r="N8" i="22"/>
  <c r="O8" i="22"/>
  <c r="P8" i="22"/>
  <c r="Q8" i="22"/>
  <c r="R8" i="22"/>
  <c r="S8" i="22"/>
  <c r="T8" i="22"/>
  <c r="U8" i="22"/>
  <c r="V8" i="22"/>
  <c r="W8" i="22"/>
  <c r="J9" i="22"/>
  <c r="K9" i="22"/>
  <c r="L9" i="22"/>
  <c r="M9" i="22"/>
  <c r="N9" i="22"/>
  <c r="O9" i="22"/>
  <c r="P9" i="22"/>
  <c r="Q9" i="22"/>
  <c r="R9" i="22"/>
  <c r="S9" i="22"/>
  <c r="T9" i="22"/>
  <c r="U9" i="22"/>
  <c r="V9" i="22"/>
  <c r="W9" i="22"/>
  <c r="J10" i="22"/>
  <c r="K10" i="22"/>
  <c r="L10" i="22"/>
  <c r="M10" i="22"/>
  <c r="N10" i="22"/>
  <c r="O10" i="22"/>
  <c r="P10" i="22"/>
  <c r="Q10" i="22"/>
  <c r="R10" i="22"/>
  <c r="S10" i="22"/>
  <c r="T10" i="22"/>
  <c r="U10" i="22"/>
  <c r="V10" i="22"/>
  <c r="W10" i="22"/>
  <c r="J11" i="22"/>
  <c r="K11" i="22"/>
  <c r="L11" i="22"/>
  <c r="M11" i="22"/>
  <c r="N11" i="22"/>
  <c r="O11" i="22"/>
  <c r="P11" i="22"/>
  <c r="Q11" i="22"/>
  <c r="R11" i="22"/>
  <c r="S11" i="22"/>
  <c r="T11" i="22"/>
  <c r="U11" i="22"/>
  <c r="V11" i="22"/>
  <c r="W11" i="22"/>
  <c r="J12" i="22"/>
  <c r="K12" i="22"/>
  <c r="L12" i="22"/>
  <c r="M12" i="22"/>
  <c r="N12" i="22"/>
  <c r="O12" i="22"/>
  <c r="P12" i="22"/>
  <c r="Q12" i="22"/>
  <c r="R12" i="22"/>
  <c r="S12" i="22"/>
  <c r="T12" i="22"/>
  <c r="U12" i="22"/>
  <c r="V12" i="22"/>
  <c r="W12" i="22"/>
  <c r="J13" i="22"/>
  <c r="K13" i="22"/>
  <c r="L13" i="22"/>
  <c r="M13" i="22"/>
  <c r="N13" i="22"/>
  <c r="O13" i="22"/>
  <c r="P13" i="22"/>
  <c r="Q13" i="22"/>
  <c r="R13" i="22"/>
  <c r="S13" i="22"/>
  <c r="T13" i="22"/>
  <c r="U13" i="22"/>
  <c r="V13" i="22"/>
  <c r="W13" i="22"/>
  <c r="J14" i="22"/>
  <c r="K14" i="22"/>
  <c r="L14" i="22"/>
  <c r="M14" i="22"/>
  <c r="N14" i="22"/>
  <c r="O14" i="22"/>
  <c r="P14" i="22"/>
  <c r="Q14" i="22"/>
  <c r="R14" i="22"/>
  <c r="S14" i="22"/>
  <c r="T14" i="22"/>
  <c r="U14" i="22"/>
  <c r="V14" i="22"/>
  <c r="W14" i="22"/>
  <c r="J15" i="22"/>
  <c r="K15" i="22"/>
  <c r="L15" i="22"/>
  <c r="M15" i="22"/>
  <c r="N15" i="22"/>
  <c r="O15" i="22"/>
  <c r="P15" i="22"/>
  <c r="Q15" i="22"/>
  <c r="R15" i="22"/>
  <c r="S15" i="22"/>
  <c r="T15" i="22"/>
  <c r="U15" i="22"/>
  <c r="V15" i="22"/>
  <c r="W15" i="22"/>
  <c r="J16" i="22"/>
  <c r="K16" i="22"/>
  <c r="L16" i="22"/>
  <c r="M16" i="22"/>
  <c r="N16" i="22"/>
  <c r="O16" i="22"/>
  <c r="P16" i="22"/>
  <c r="Q16" i="22"/>
  <c r="R16" i="22"/>
  <c r="S16" i="22"/>
  <c r="T16" i="22"/>
  <c r="U16" i="22"/>
  <c r="V16" i="22"/>
  <c r="W16" i="22"/>
  <c r="J17" i="22"/>
  <c r="K17" i="22"/>
  <c r="L17" i="22"/>
  <c r="M17" i="22"/>
  <c r="N17" i="22"/>
  <c r="O17" i="22"/>
  <c r="P17" i="22"/>
  <c r="Q17" i="22"/>
  <c r="R17" i="22"/>
  <c r="S17" i="22"/>
  <c r="T17" i="22"/>
  <c r="U17" i="22"/>
  <c r="V17" i="22"/>
  <c r="W17" i="22"/>
  <c r="J18" i="22"/>
  <c r="K18" i="22"/>
  <c r="L18" i="22"/>
  <c r="M18" i="22"/>
  <c r="N18" i="22"/>
  <c r="O18" i="22"/>
  <c r="P18" i="22"/>
  <c r="Q18" i="22"/>
  <c r="R18" i="22"/>
  <c r="S18" i="22"/>
  <c r="T18" i="22"/>
  <c r="U18" i="22"/>
  <c r="V18" i="22"/>
  <c r="W18" i="22"/>
  <c r="J19" i="22"/>
  <c r="K19" i="22"/>
  <c r="L19" i="22"/>
  <c r="M19" i="22"/>
  <c r="N19" i="22"/>
  <c r="O19" i="22"/>
  <c r="P19" i="22"/>
  <c r="Q19" i="22"/>
  <c r="R19" i="22"/>
  <c r="S19" i="22"/>
  <c r="T19" i="22"/>
  <c r="U19" i="22"/>
  <c r="V19" i="22"/>
  <c r="W19" i="22"/>
  <c r="J20" i="22"/>
  <c r="K20" i="22"/>
  <c r="L20" i="22"/>
  <c r="M20" i="22"/>
  <c r="N20" i="22"/>
  <c r="O20" i="22"/>
  <c r="P20" i="22"/>
  <c r="Q20" i="22"/>
  <c r="R20" i="22"/>
  <c r="S20" i="22"/>
  <c r="T20" i="22"/>
  <c r="U20" i="22"/>
  <c r="V20" i="22"/>
  <c r="W20" i="22"/>
  <c r="J21" i="22"/>
  <c r="K21" i="22"/>
  <c r="L21" i="22"/>
  <c r="M21" i="22"/>
  <c r="N21" i="22"/>
  <c r="O21" i="22"/>
  <c r="P21" i="22"/>
  <c r="Q21" i="22"/>
  <c r="R21" i="22"/>
  <c r="S21" i="22"/>
  <c r="T21" i="22"/>
  <c r="U21" i="22"/>
  <c r="V21" i="22"/>
  <c r="W21" i="22"/>
  <c r="J22" i="22"/>
  <c r="K22" i="22"/>
  <c r="L22" i="22"/>
  <c r="M22" i="22"/>
  <c r="N22" i="22"/>
  <c r="O22" i="22"/>
  <c r="P22" i="22"/>
  <c r="Q22" i="22"/>
  <c r="R22" i="22"/>
  <c r="S22" i="22"/>
  <c r="T22" i="22"/>
  <c r="U22" i="22"/>
  <c r="V22" i="22"/>
  <c r="W22" i="22"/>
  <c r="J23" i="22"/>
  <c r="K23" i="22"/>
  <c r="L23" i="22"/>
  <c r="M23" i="22"/>
  <c r="N23" i="22"/>
  <c r="O23" i="22"/>
  <c r="P23" i="22"/>
  <c r="Q23" i="22"/>
  <c r="R23" i="22"/>
  <c r="S23" i="22"/>
  <c r="T23" i="22"/>
  <c r="U23" i="22"/>
  <c r="V23" i="22"/>
  <c r="W23" i="22"/>
  <c r="J24" i="22"/>
  <c r="K24" i="22"/>
  <c r="L24" i="22"/>
  <c r="M24" i="22"/>
  <c r="N24" i="22"/>
  <c r="O24" i="22"/>
  <c r="P24" i="22"/>
  <c r="Q24" i="22"/>
  <c r="R24" i="22"/>
  <c r="S24" i="22"/>
  <c r="T24" i="22"/>
  <c r="U24" i="22"/>
  <c r="V24" i="22"/>
  <c r="W24" i="22"/>
  <c r="J25" i="22"/>
  <c r="K25" i="22"/>
  <c r="L25" i="22"/>
  <c r="M25" i="22"/>
  <c r="N25" i="22"/>
  <c r="O25" i="22"/>
  <c r="P25" i="22"/>
  <c r="Q25" i="22"/>
  <c r="R25" i="22"/>
  <c r="S25" i="22"/>
  <c r="T25" i="22"/>
  <c r="U25" i="22"/>
  <c r="V25" i="22"/>
  <c r="W25" i="22"/>
  <c r="J26" i="22"/>
  <c r="K26" i="22"/>
  <c r="L26" i="22"/>
  <c r="M26" i="22"/>
  <c r="N26" i="22"/>
  <c r="O26" i="22"/>
  <c r="P26" i="22"/>
  <c r="Q26" i="22"/>
  <c r="R26" i="22"/>
  <c r="S26" i="22"/>
  <c r="T26" i="22"/>
  <c r="U26" i="22"/>
  <c r="V26" i="22"/>
  <c r="W26" i="22"/>
  <c r="J27" i="22"/>
  <c r="K27" i="22"/>
  <c r="L27" i="22"/>
  <c r="M27" i="22"/>
  <c r="N27" i="22"/>
  <c r="O27" i="22"/>
  <c r="P27" i="22"/>
  <c r="Q27" i="22"/>
  <c r="R27" i="22"/>
  <c r="S27" i="22"/>
  <c r="T27" i="22"/>
  <c r="U27" i="22"/>
  <c r="V27" i="22"/>
  <c r="W27" i="22"/>
  <c r="J28" i="22"/>
  <c r="K28" i="22"/>
  <c r="L28" i="22"/>
  <c r="M28" i="22"/>
  <c r="N28" i="22"/>
  <c r="O28" i="22"/>
  <c r="P28" i="22"/>
  <c r="Q28" i="22"/>
  <c r="R28" i="22"/>
  <c r="S28" i="22"/>
  <c r="T28" i="22"/>
  <c r="U28" i="22"/>
  <c r="V28" i="22"/>
  <c r="W28" i="22"/>
  <c r="J29" i="22"/>
  <c r="K29" i="22"/>
  <c r="L29" i="22"/>
  <c r="M29" i="22"/>
  <c r="N29" i="22"/>
  <c r="O29" i="22"/>
  <c r="P29" i="22"/>
  <c r="Q29" i="22"/>
  <c r="R29" i="22"/>
  <c r="S29" i="22"/>
  <c r="T29" i="22"/>
  <c r="U29" i="22"/>
  <c r="V29" i="22"/>
  <c r="W29" i="22"/>
  <c r="AR29" i="22"/>
  <c r="AQ29" i="22"/>
  <c r="AP29" i="22"/>
  <c r="AO29" i="22"/>
  <c r="AN29" i="22"/>
  <c r="AM29" i="22"/>
  <c r="AL29" i="22"/>
  <c r="AK29" i="22"/>
  <c r="AJ29" i="22"/>
  <c r="AI29" i="22"/>
  <c r="AH29" i="22"/>
  <c r="AG29" i="22"/>
  <c r="AF29" i="22"/>
  <c r="AE29" i="22"/>
  <c r="AD29" i="22"/>
  <c r="AC29" i="22"/>
  <c r="AB29" i="22"/>
  <c r="AA29" i="22"/>
  <c r="Z29" i="22"/>
  <c r="Y29" i="22"/>
  <c r="X29" i="22"/>
  <c r="AR28" i="22"/>
  <c r="AQ28" i="22"/>
  <c r="AP28" i="22"/>
  <c r="AO28" i="22"/>
  <c r="AN28" i="22"/>
  <c r="AM28" i="22"/>
  <c r="AL28" i="22"/>
  <c r="AK28" i="22"/>
  <c r="AJ28" i="22"/>
  <c r="AI28" i="22"/>
  <c r="AH28" i="22"/>
  <c r="AG28" i="22"/>
  <c r="AF28" i="22"/>
  <c r="AE28" i="22"/>
  <c r="AD28" i="22"/>
  <c r="AC28" i="22"/>
  <c r="AB28" i="22"/>
  <c r="AA28" i="22"/>
  <c r="Z28" i="22"/>
  <c r="Y28" i="22"/>
  <c r="X28" i="22"/>
  <c r="AR27" i="22"/>
  <c r="AQ27" i="22"/>
  <c r="AP27" i="22"/>
  <c r="AO27" i="22"/>
  <c r="AN27" i="22"/>
  <c r="AM27" i="22"/>
  <c r="AL27" i="22"/>
  <c r="AK27" i="22"/>
  <c r="AJ27" i="22"/>
  <c r="AI27" i="22"/>
  <c r="AH27" i="22"/>
  <c r="AG27" i="22"/>
  <c r="AF27" i="22"/>
  <c r="AE27" i="22"/>
  <c r="AD27" i="22"/>
  <c r="AC27" i="22"/>
  <c r="AB27" i="22"/>
  <c r="AA27" i="22"/>
  <c r="Z27" i="22"/>
  <c r="Y27" i="22"/>
  <c r="X27" i="22"/>
  <c r="AR26" i="22"/>
  <c r="AQ26" i="22"/>
  <c r="AP26" i="22"/>
  <c r="AO26" i="22"/>
  <c r="AN26" i="22"/>
  <c r="AM26" i="22"/>
  <c r="AL26" i="22"/>
  <c r="AK26" i="22"/>
  <c r="AJ26" i="22"/>
  <c r="AI26" i="22"/>
  <c r="AH26" i="22"/>
  <c r="AG26" i="22"/>
  <c r="AF26" i="22"/>
  <c r="AE26" i="22"/>
  <c r="AD26" i="22"/>
  <c r="AC26" i="22"/>
  <c r="AB26" i="22"/>
  <c r="AA26" i="22"/>
  <c r="Z26" i="22"/>
  <c r="Y26" i="22"/>
  <c r="X26" i="22"/>
  <c r="AR25" i="22"/>
  <c r="AQ25" i="22"/>
  <c r="AP25" i="22"/>
  <c r="AO25" i="22"/>
  <c r="AN25" i="22"/>
  <c r="AM25" i="22"/>
  <c r="AL25" i="22"/>
  <c r="AK25" i="22"/>
  <c r="AJ25" i="22"/>
  <c r="AI25" i="22"/>
  <c r="AH25" i="22"/>
  <c r="AG25" i="22"/>
  <c r="AF25" i="22"/>
  <c r="AE25" i="22"/>
  <c r="AD25" i="22"/>
  <c r="AC25" i="22"/>
  <c r="AB25" i="22"/>
  <c r="AA25" i="22"/>
  <c r="Z25" i="22"/>
  <c r="Y25" i="22"/>
  <c r="X25" i="22"/>
  <c r="AR24" i="22"/>
  <c r="AQ24" i="22"/>
  <c r="AP24" i="22"/>
  <c r="AO24" i="22"/>
  <c r="AN24" i="22"/>
  <c r="AM24" i="22"/>
  <c r="AL24" i="22"/>
  <c r="AK24" i="22"/>
  <c r="AJ24" i="22"/>
  <c r="AI24" i="22"/>
  <c r="AH24" i="22"/>
  <c r="AG24" i="22"/>
  <c r="AF24" i="22"/>
  <c r="AE24" i="22"/>
  <c r="AD24" i="22"/>
  <c r="AC24" i="22"/>
  <c r="AB24" i="22"/>
  <c r="AA24" i="22"/>
  <c r="Z24" i="22"/>
  <c r="Y24" i="22"/>
  <c r="X24" i="22"/>
  <c r="AR23" i="22"/>
  <c r="AQ23" i="22"/>
  <c r="AP23" i="22"/>
  <c r="AO23" i="22"/>
  <c r="AN23" i="22"/>
  <c r="AM23" i="22"/>
  <c r="AL23" i="22"/>
  <c r="AK23" i="22"/>
  <c r="AJ23" i="22"/>
  <c r="AI23" i="22"/>
  <c r="AH23" i="22"/>
  <c r="AG23" i="22"/>
  <c r="AF23" i="22"/>
  <c r="AE23" i="22"/>
  <c r="AD23" i="22"/>
  <c r="AC23" i="22"/>
  <c r="AB23" i="22"/>
  <c r="AA23" i="22"/>
  <c r="Z23" i="22"/>
  <c r="Y23" i="22"/>
  <c r="X23" i="22"/>
  <c r="AR22" i="22"/>
  <c r="AQ22" i="22"/>
  <c r="AP22" i="22"/>
  <c r="AO22" i="22"/>
  <c r="AN22" i="22"/>
  <c r="AM22" i="22"/>
  <c r="AL22" i="22"/>
  <c r="AK22" i="22"/>
  <c r="AJ22" i="22"/>
  <c r="AI22" i="22"/>
  <c r="AH22" i="22"/>
  <c r="AG22" i="22"/>
  <c r="AF22" i="22"/>
  <c r="AE22" i="22"/>
  <c r="AD22" i="22"/>
  <c r="AC22" i="22"/>
  <c r="AB22" i="22"/>
  <c r="AA22" i="22"/>
  <c r="Z22" i="22"/>
  <c r="Y22" i="22"/>
  <c r="X22" i="22"/>
  <c r="AR21" i="22"/>
  <c r="AQ21" i="22"/>
  <c r="AO21" i="22"/>
  <c r="AN21" i="22"/>
  <c r="AM21" i="22"/>
  <c r="AL21" i="22"/>
  <c r="AK21" i="22"/>
  <c r="AJ21" i="22"/>
  <c r="AI21" i="22"/>
  <c r="AH21" i="22"/>
  <c r="AG21" i="22"/>
  <c r="AF21" i="22"/>
  <c r="AE21" i="22"/>
  <c r="AD21" i="22"/>
  <c r="AC21" i="22"/>
  <c r="AB21" i="22"/>
  <c r="AA21" i="22"/>
  <c r="Z21" i="22"/>
  <c r="Y21" i="22"/>
  <c r="X21" i="22"/>
  <c r="AR20" i="22"/>
  <c r="AQ20" i="22"/>
  <c r="AP20" i="22"/>
  <c r="AO20" i="22"/>
  <c r="AN20" i="22"/>
  <c r="AM20" i="22"/>
  <c r="AL20" i="22"/>
  <c r="AK20" i="22"/>
  <c r="AJ20" i="22"/>
  <c r="AI20" i="22"/>
  <c r="AH20" i="22"/>
  <c r="AG20" i="22"/>
  <c r="AF20" i="22"/>
  <c r="AE20" i="22"/>
  <c r="AD20" i="22"/>
  <c r="AC20" i="22"/>
  <c r="AB20" i="22"/>
  <c r="AA20" i="22"/>
  <c r="Z20" i="22"/>
  <c r="Y20" i="22"/>
  <c r="X20" i="22"/>
  <c r="AR19" i="22"/>
  <c r="AQ19" i="22"/>
  <c r="AP19" i="22"/>
  <c r="AO19" i="22"/>
  <c r="AN19" i="22"/>
  <c r="AM19" i="22"/>
  <c r="AL19" i="22"/>
  <c r="AK19" i="22"/>
  <c r="AJ19" i="22"/>
  <c r="AI19" i="22"/>
  <c r="AH19" i="22"/>
  <c r="AG19" i="22"/>
  <c r="AF19" i="22"/>
  <c r="AE19" i="22"/>
  <c r="AD19" i="22"/>
  <c r="AC19" i="22"/>
  <c r="AB19" i="22"/>
  <c r="AA19" i="22"/>
  <c r="Z19" i="22"/>
  <c r="Y19" i="22"/>
  <c r="X19" i="22"/>
  <c r="AR18" i="22"/>
  <c r="AQ18" i="22"/>
  <c r="AP18" i="22"/>
  <c r="AO18" i="22"/>
  <c r="AN18" i="22"/>
  <c r="AM18" i="22"/>
  <c r="AL18" i="22"/>
  <c r="AK18" i="22"/>
  <c r="AJ18" i="22"/>
  <c r="AI18" i="22"/>
  <c r="AH18" i="22"/>
  <c r="AG18" i="22"/>
  <c r="AF18" i="22"/>
  <c r="AE18" i="22"/>
  <c r="AD18" i="22"/>
  <c r="AC18" i="22"/>
  <c r="AB18" i="22"/>
  <c r="AA18" i="22"/>
  <c r="Z18" i="22"/>
  <c r="Y18" i="22"/>
  <c r="X18" i="22"/>
  <c r="AR17" i="22"/>
  <c r="AQ17" i="22"/>
  <c r="AP17" i="22"/>
  <c r="AO17" i="22"/>
  <c r="AN17" i="22"/>
  <c r="AM17" i="22"/>
  <c r="AL17" i="22"/>
  <c r="AK17" i="22"/>
  <c r="AJ17" i="22"/>
  <c r="AI17" i="22"/>
  <c r="AH17" i="22"/>
  <c r="AG17" i="22"/>
  <c r="AF17" i="22"/>
  <c r="AE17" i="22"/>
  <c r="AD17" i="22"/>
  <c r="AC17" i="22"/>
  <c r="AB17" i="22"/>
  <c r="AA17" i="22"/>
  <c r="Z17" i="22"/>
  <c r="Y17" i="22"/>
  <c r="X17" i="22"/>
  <c r="AR16" i="22"/>
  <c r="AQ16" i="22"/>
  <c r="AP16" i="22"/>
  <c r="AO16" i="22"/>
  <c r="AN16" i="22"/>
  <c r="AM16" i="22"/>
  <c r="AL16" i="22"/>
  <c r="AK16" i="22"/>
  <c r="AJ16" i="22"/>
  <c r="AI16" i="22"/>
  <c r="AH16" i="22"/>
  <c r="AG16" i="22"/>
  <c r="AF16" i="22"/>
  <c r="AE16" i="22"/>
  <c r="AD16" i="22"/>
  <c r="AC16" i="22"/>
  <c r="AB16" i="22"/>
  <c r="AA16" i="22"/>
  <c r="Z16" i="22"/>
  <c r="Y16" i="22"/>
  <c r="X16" i="22"/>
  <c r="AR15" i="22"/>
  <c r="AQ15" i="22"/>
  <c r="AP15" i="22"/>
  <c r="AO15" i="22"/>
  <c r="AN15" i="22"/>
  <c r="AM15" i="22"/>
  <c r="AL15" i="22"/>
  <c r="AK15" i="22"/>
  <c r="AJ15" i="22"/>
  <c r="AI15" i="22"/>
  <c r="AH15" i="22"/>
  <c r="AG15" i="22"/>
  <c r="AF15" i="22"/>
  <c r="AE15" i="22"/>
  <c r="AD15" i="22"/>
  <c r="AC15" i="22"/>
  <c r="AB15" i="22"/>
  <c r="AA15" i="22"/>
  <c r="Z15" i="22"/>
  <c r="Y15" i="22"/>
  <c r="X15" i="22"/>
  <c r="AR14" i="22"/>
  <c r="AQ14" i="22"/>
  <c r="AP14" i="22"/>
  <c r="AO14" i="22"/>
  <c r="AN14" i="22"/>
  <c r="AM14" i="22"/>
  <c r="AL14" i="22"/>
  <c r="AK14" i="22"/>
  <c r="AJ14" i="22"/>
  <c r="AI14" i="22"/>
  <c r="AH14" i="22"/>
  <c r="AG14" i="22"/>
  <c r="AF14" i="22"/>
  <c r="AE14" i="22"/>
  <c r="AD14" i="22"/>
  <c r="AC14" i="22"/>
  <c r="AB14" i="22"/>
  <c r="AA14" i="22"/>
  <c r="Z14" i="22"/>
  <c r="Y14" i="22"/>
  <c r="X14" i="22"/>
  <c r="AR13" i="22"/>
  <c r="AQ13" i="22"/>
  <c r="AP13" i="22"/>
  <c r="AO13" i="22"/>
  <c r="AN13" i="22"/>
  <c r="AM13" i="22"/>
  <c r="AL13" i="22"/>
  <c r="AK13" i="22"/>
  <c r="AJ13" i="22"/>
  <c r="AI13" i="22"/>
  <c r="AH13" i="22"/>
  <c r="AG13" i="22"/>
  <c r="AF13" i="22"/>
  <c r="AE13" i="22"/>
  <c r="AD13" i="22"/>
  <c r="AC13" i="22"/>
  <c r="AB13" i="22"/>
  <c r="AA13" i="22"/>
  <c r="Z13" i="22"/>
  <c r="Y13" i="22"/>
  <c r="X13" i="22"/>
  <c r="AR12" i="22"/>
  <c r="AQ12" i="22"/>
  <c r="AP12" i="22"/>
  <c r="AO12" i="22"/>
  <c r="AN12" i="22"/>
  <c r="AM12" i="22"/>
  <c r="AL12" i="22"/>
  <c r="AK12" i="22"/>
  <c r="AJ12" i="22"/>
  <c r="AI12" i="22"/>
  <c r="AG12" i="22"/>
  <c r="AF12" i="22"/>
  <c r="AE12" i="22"/>
  <c r="AD12" i="22"/>
  <c r="AC12" i="22"/>
  <c r="AB12" i="22"/>
  <c r="AA12" i="22"/>
  <c r="Z12" i="22"/>
  <c r="Y12" i="22"/>
  <c r="X12" i="22"/>
  <c r="AR11" i="22"/>
  <c r="AQ11" i="22"/>
  <c r="AP11" i="22"/>
  <c r="AO11" i="22"/>
  <c r="AN11" i="22"/>
  <c r="AM11" i="22"/>
  <c r="AL11" i="22"/>
  <c r="AK11" i="22"/>
  <c r="AJ11" i="22"/>
  <c r="AI11" i="22"/>
  <c r="AH11" i="22"/>
  <c r="AG11" i="22"/>
  <c r="AF11" i="22"/>
  <c r="AE11" i="22"/>
  <c r="AD11" i="22"/>
  <c r="AC11" i="22"/>
  <c r="AB11" i="22"/>
  <c r="AA11" i="22"/>
  <c r="Z11" i="22"/>
  <c r="Y11" i="22"/>
  <c r="X11" i="22"/>
  <c r="AR10" i="22"/>
  <c r="AQ10" i="22"/>
  <c r="AP10" i="22"/>
  <c r="AO10" i="22"/>
  <c r="AN10" i="22"/>
  <c r="AM10" i="22"/>
  <c r="AL10" i="22"/>
  <c r="AK10" i="22"/>
  <c r="AJ10" i="22"/>
  <c r="AI10" i="22"/>
  <c r="AH10" i="22"/>
  <c r="AG10" i="22"/>
  <c r="AF10" i="22"/>
  <c r="AE10" i="22"/>
  <c r="AD10" i="22"/>
  <c r="AC10" i="22"/>
  <c r="AB10" i="22"/>
  <c r="AA10" i="22"/>
  <c r="Z10" i="22"/>
  <c r="Y10" i="22"/>
  <c r="X10" i="22"/>
  <c r="AR9" i="22"/>
  <c r="AQ9" i="22"/>
  <c r="AP9" i="22"/>
  <c r="AO9" i="22"/>
  <c r="AN9" i="22"/>
  <c r="AM9" i="22"/>
  <c r="AL9" i="22"/>
  <c r="AK9" i="22"/>
  <c r="AJ9" i="22"/>
  <c r="AI9" i="22"/>
  <c r="AH9" i="22"/>
  <c r="AG9" i="22"/>
  <c r="AF9" i="22"/>
  <c r="AE9" i="22"/>
  <c r="AD9" i="22"/>
  <c r="AC9" i="22"/>
  <c r="AB9" i="22"/>
  <c r="AA9" i="22"/>
  <c r="Z9" i="22"/>
  <c r="Y9" i="22"/>
  <c r="X9" i="22"/>
  <c r="AR8" i="22"/>
  <c r="AQ8" i="22"/>
  <c r="AP8" i="22"/>
  <c r="AO8" i="22"/>
  <c r="AN8" i="22"/>
  <c r="AM8" i="22"/>
  <c r="AL8" i="22"/>
  <c r="AK8" i="22"/>
  <c r="AJ8" i="22"/>
  <c r="AI8" i="22"/>
  <c r="AH8" i="22"/>
  <c r="AG8" i="22"/>
  <c r="AF8" i="22"/>
  <c r="AE8" i="22"/>
  <c r="AD8" i="22"/>
  <c r="AC8" i="22"/>
  <c r="AB8" i="22"/>
  <c r="AA8" i="22"/>
  <c r="Z8" i="22"/>
  <c r="Y8" i="22"/>
  <c r="X8" i="22"/>
  <c r="AR7" i="22"/>
  <c r="AQ7" i="22"/>
  <c r="AP7" i="22"/>
  <c r="AO7" i="22"/>
  <c r="AN7" i="22"/>
  <c r="AM7" i="22"/>
  <c r="AL7" i="22"/>
  <c r="AK7" i="22"/>
  <c r="AJ7" i="22"/>
  <c r="AI7" i="22"/>
  <c r="AH7" i="22"/>
  <c r="AG7" i="22"/>
  <c r="AF7" i="22"/>
  <c r="AE7" i="22"/>
  <c r="AD7" i="22"/>
  <c r="AC7" i="22"/>
  <c r="AB7" i="22"/>
  <c r="AA7" i="22"/>
  <c r="Z7" i="22"/>
  <c r="Y7" i="22"/>
  <c r="X7" i="22"/>
  <c r="AR6" i="22"/>
  <c r="AQ6" i="22"/>
  <c r="AP6" i="22"/>
  <c r="AO6" i="22"/>
  <c r="AN6" i="22"/>
  <c r="AM6" i="22"/>
  <c r="AL6" i="22"/>
  <c r="AK6" i="22"/>
  <c r="AJ6" i="22"/>
  <c r="AI6" i="22"/>
  <c r="AH6" i="22"/>
  <c r="AG6" i="22"/>
  <c r="AF6" i="22"/>
  <c r="AE6" i="22"/>
  <c r="AD6" i="22"/>
  <c r="AC6" i="22"/>
  <c r="AB6" i="22"/>
  <c r="AA6" i="22"/>
  <c r="Z6" i="22"/>
  <c r="Y6" i="22"/>
  <c r="X6" i="22"/>
  <c r="AR5" i="22"/>
  <c r="AQ5" i="22"/>
  <c r="AP5" i="22"/>
  <c r="AO5" i="22"/>
  <c r="AN5" i="22"/>
  <c r="AM5" i="22"/>
  <c r="AL5" i="22"/>
  <c r="AK5" i="22"/>
  <c r="AJ5" i="22"/>
  <c r="AI5" i="22"/>
  <c r="AH5" i="22"/>
  <c r="AG5" i="22"/>
  <c r="AF5" i="22"/>
  <c r="AE5" i="22"/>
  <c r="AD5" i="22"/>
  <c r="AC5" i="22"/>
  <c r="AB5" i="22"/>
  <c r="AA5" i="22"/>
  <c r="Z5" i="22"/>
  <c r="Y5" i="22"/>
  <c r="X5" i="22"/>
  <c r="G46" i="9"/>
  <c r="J46" i="9"/>
  <c r="B46" i="9"/>
  <c r="C46" i="9"/>
  <c r="D46" i="9"/>
  <c r="E46" i="9"/>
  <c r="B47" i="9"/>
  <c r="C47" i="9"/>
  <c r="D47" i="9"/>
  <c r="E47" i="9"/>
  <c r="F47" i="9"/>
  <c r="G47" i="9"/>
  <c r="J45" i="9"/>
  <c r="F45" i="9"/>
  <c r="E45" i="9"/>
  <c r="D45" i="9"/>
  <c r="C45" i="9"/>
  <c r="B45" i="9"/>
  <c r="E8" i="8"/>
  <c r="E9" i="8"/>
  <c r="E10" i="8"/>
  <c r="E11" i="8"/>
  <c r="E12" i="8"/>
  <c r="E13" i="8"/>
  <c r="E14" i="8"/>
  <c r="E15" i="8"/>
  <c r="E16" i="8"/>
  <c r="E17" i="8"/>
  <c r="E18" i="8"/>
  <c r="E19" i="8"/>
  <c r="E20" i="8"/>
  <c r="E21" i="8"/>
  <c r="E22" i="8"/>
  <c r="E23" i="8"/>
  <c r="E24" i="8"/>
  <c r="E25" i="8"/>
  <c r="E26" i="8"/>
  <c r="E27" i="8"/>
  <c r="E28" i="8"/>
  <c r="E29" i="8"/>
  <c r="E30" i="8"/>
  <c r="E31" i="8"/>
  <c r="E32" i="8"/>
  <c r="E33" i="8"/>
  <c r="E34" i="8"/>
  <c r="E7" i="8"/>
  <c r="H34" i="8"/>
  <c r="H8" i="8"/>
  <c r="H9" i="8"/>
  <c r="H10" i="8"/>
  <c r="H11" i="8"/>
  <c r="H12" i="8"/>
  <c r="H13" i="8"/>
  <c r="H14" i="8"/>
  <c r="H16" i="8"/>
  <c r="H17" i="8"/>
  <c r="H18" i="8"/>
  <c r="H19" i="8"/>
  <c r="H20" i="8"/>
  <c r="H21" i="8"/>
  <c r="H22" i="8"/>
  <c r="H23" i="8"/>
  <c r="H24" i="8"/>
  <c r="H25" i="8"/>
  <c r="H26" i="8"/>
  <c r="H27" i="8"/>
  <c r="H28" i="8"/>
  <c r="H29" i="8"/>
  <c r="H30" i="8"/>
  <c r="H31" i="8"/>
  <c r="H32" i="8"/>
  <c r="H33" i="8"/>
  <c r="I33" i="8" s="1"/>
  <c r="H7" i="8"/>
  <c r="F7" i="8"/>
  <c r="S45" i="7"/>
  <c r="S46" i="7"/>
  <c r="G8" i="8"/>
  <c r="G9" i="8"/>
  <c r="G10" i="8"/>
  <c r="G11" i="8"/>
  <c r="G12" i="8"/>
  <c r="G13" i="8"/>
  <c r="G14" i="8"/>
  <c r="G15" i="8"/>
  <c r="G16" i="8"/>
  <c r="G17" i="8"/>
  <c r="G18" i="8"/>
  <c r="G19" i="8"/>
  <c r="G20" i="8"/>
  <c r="G21" i="8"/>
  <c r="G22" i="8"/>
  <c r="G23" i="8"/>
  <c r="G24" i="8"/>
  <c r="G25" i="8"/>
  <c r="G26" i="8"/>
  <c r="G27" i="8"/>
  <c r="G28" i="8"/>
  <c r="G29" i="8"/>
  <c r="G30" i="8"/>
  <c r="G31" i="8"/>
  <c r="G32" i="8"/>
  <c r="G33" i="8"/>
  <c r="G34" i="8"/>
  <c r="G7" i="8"/>
  <c r="C33" i="8"/>
  <c r="F33" i="8" s="1"/>
  <c r="R45" i="7"/>
  <c r="N46" i="7"/>
  <c r="C34" i="8" s="1"/>
  <c r="H47" i="9" s="1"/>
  <c r="C45" i="7"/>
  <c r="C46" i="7"/>
  <c r="C44" i="7"/>
  <c r="B45" i="7"/>
  <c r="B46" i="7"/>
  <c r="B44" i="7"/>
  <c r="G32" i="5"/>
  <c r="F46" i="9" s="1"/>
  <c r="G31" i="5"/>
  <c r="G30" i="5"/>
  <c r="G33" i="5"/>
  <c r="F33" i="5"/>
  <c r="C33" i="5"/>
  <c r="C31" i="5"/>
  <c r="B32" i="5"/>
  <c r="B33" i="5"/>
  <c r="B31" i="5"/>
  <c r="C32" i="1"/>
  <c r="C33" i="1"/>
  <c r="C31" i="1"/>
  <c r="B33" i="1"/>
  <c r="B32" i="1"/>
  <c r="N6" i="7"/>
  <c r="B19" i="9"/>
  <c r="C19" i="9"/>
  <c r="D19" i="9"/>
  <c r="E19" i="9"/>
  <c r="G19" i="9"/>
  <c r="J19" i="9"/>
  <c r="H46" i="9" l="1"/>
  <c r="F34" i="8"/>
  <c r="O46" i="7"/>
  <c r="B18" i="9"/>
  <c r="C18" i="9"/>
  <c r="D18" i="9"/>
  <c r="E18" i="9"/>
  <c r="G18" i="9"/>
  <c r="J18" i="9"/>
  <c r="G20" i="9"/>
  <c r="G22" i="9"/>
  <c r="G39" i="9"/>
  <c r="G14" i="9"/>
  <c r="C7" i="9"/>
  <c r="G15" i="9"/>
  <c r="G33" i="9"/>
  <c r="G44" i="9"/>
  <c r="G45" i="9"/>
  <c r="E7" i="9"/>
  <c r="C32" i="13" l="1"/>
  <c r="B32" i="13"/>
  <c r="N43" i="7"/>
  <c r="O43" i="7" s="1"/>
  <c r="Q43" i="7" s="1"/>
  <c r="C43" i="7"/>
  <c r="B43" i="7"/>
  <c r="F31" i="5"/>
  <c r="F30" i="5"/>
  <c r="C30" i="5"/>
  <c r="B30" i="5"/>
  <c r="C7" i="1"/>
  <c r="C8" i="1"/>
  <c r="C9" i="1"/>
  <c r="C10" i="1"/>
  <c r="C11" i="1"/>
  <c r="C12" i="1"/>
  <c r="C13" i="1"/>
  <c r="C14" i="1"/>
  <c r="C15" i="1"/>
  <c r="C16" i="1"/>
  <c r="C17" i="1"/>
  <c r="C18" i="1"/>
  <c r="C19" i="1"/>
  <c r="C20" i="1"/>
  <c r="C21" i="1"/>
  <c r="C22" i="1"/>
  <c r="C23" i="1"/>
  <c r="C24" i="1"/>
  <c r="C25" i="1"/>
  <c r="C26" i="1"/>
  <c r="C27" i="1"/>
  <c r="C28" i="1"/>
  <c r="C29" i="1"/>
  <c r="C30"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24" i="1"/>
  <c r="B25" i="1"/>
  <c r="B38" i="9" s="1"/>
  <c r="B26" i="1"/>
  <c r="B39" i="9" s="1"/>
  <c r="B27" i="1"/>
  <c r="B40" i="9" s="1"/>
  <c r="B28" i="1"/>
  <c r="B41" i="9" s="1"/>
  <c r="B29" i="1"/>
  <c r="B30" i="1"/>
  <c r="B44" i="9" s="1"/>
  <c r="B31" i="1"/>
  <c r="B6" i="1"/>
  <c r="B7" i="9" s="1"/>
  <c r="R43" i="7" l="1"/>
  <c r="S43" i="7"/>
  <c r="B15" i="9"/>
  <c r="B17" i="9"/>
  <c r="B16" i="9"/>
  <c r="B36" i="9"/>
  <c r="B37" i="9"/>
  <c r="B32" i="9"/>
  <c r="B33" i="9"/>
  <c r="B30" i="9"/>
  <c r="B31" i="9"/>
  <c r="B8" i="9"/>
  <c r="B9" i="9"/>
  <c r="B26" i="9"/>
  <c r="B27" i="9"/>
  <c r="B28" i="9"/>
  <c r="B42" i="9"/>
  <c r="B43" i="9"/>
  <c r="B23" i="9"/>
  <c r="B24" i="9"/>
  <c r="B25" i="9"/>
  <c r="B22" i="9"/>
  <c r="B21" i="9"/>
  <c r="B20" i="9"/>
  <c r="J8" i="9" l="1"/>
  <c r="J10" i="9"/>
  <c r="J11" i="9"/>
  <c r="J12" i="9"/>
  <c r="J13" i="9"/>
  <c r="J14" i="9"/>
  <c r="J15" i="9"/>
  <c r="J20" i="9"/>
  <c r="J23" i="9"/>
  <c r="J26" i="9"/>
  <c r="J27" i="9"/>
  <c r="J28" i="9"/>
  <c r="J29" i="9"/>
  <c r="J30" i="9"/>
  <c r="J32" i="9"/>
  <c r="J34" i="9"/>
  <c r="J35" i="9"/>
  <c r="J36" i="9"/>
  <c r="J38" i="9"/>
  <c r="J39" i="9"/>
  <c r="J40" i="9"/>
  <c r="J41" i="9"/>
  <c r="J42" i="9"/>
  <c r="J44" i="9"/>
  <c r="J7" i="9"/>
  <c r="F44" i="9"/>
  <c r="D8" i="9"/>
  <c r="D9" i="9"/>
  <c r="D10" i="9"/>
  <c r="D11" i="9"/>
  <c r="D12" i="9"/>
  <c r="D13" i="9"/>
  <c r="D14" i="9"/>
  <c r="D15" i="9"/>
  <c r="D16" i="9"/>
  <c r="D17" i="9"/>
  <c r="D20" i="9"/>
  <c r="D21" i="9"/>
  <c r="D22" i="9"/>
  <c r="D23" i="9"/>
  <c r="D24" i="9"/>
  <c r="D25" i="9"/>
  <c r="D26" i="9"/>
  <c r="D27" i="9"/>
  <c r="D28" i="9"/>
  <c r="D29" i="9"/>
  <c r="D30" i="9"/>
  <c r="D31" i="9"/>
  <c r="D32" i="9"/>
  <c r="D33" i="9"/>
  <c r="D34" i="9"/>
  <c r="D35" i="9"/>
  <c r="D36" i="9"/>
  <c r="D37" i="9"/>
  <c r="D38" i="9"/>
  <c r="D39" i="9"/>
  <c r="D40" i="9"/>
  <c r="D41" i="9"/>
  <c r="D42" i="9"/>
  <c r="D43" i="9"/>
  <c r="D44"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N8" i="7"/>
  <c r="O8" i="7" s="1"/>
  <c r="Q8" i="7" s="1"/>
  <c r="R8" i="7" s="1"/>
  <c r="N9" i="7"/>
  <c r="N10" i="7"/>
  <c r="O10" i="7" s="1"/>
  <c r="Q10" i="7" s="1"/>
  <c r="N11" i="7"/>
  <c r="O11" i="7" s="1"/>
  <c r="Q11" i="7" s="1"/>
  <c r="N12" i="7"/>
  <c r="C12" i="8" s="1"/>
  <c r="N13" i="7"/>
  <c r="O13" i="7" s="1"/>
  <c r="Q13" i="7" s="1"/>
  <c r="N14" i="7"/>
  <c r="O14" i="7" s="1"/>
  <c r="Q14" i="7" s="1"/>
  <c r="R14" i="7" s="1"/>
  <c r="N15" i="7"/>
  <c r="O15" i="7" s="1"/>
  <c r="Q15" i="7" s="1"/>
  <c r="N16" i="7"/>
  <c r="O16" i="7" s="1"/>
  <c r="Q16" i="7" s="1"/>
  <c r="R16" i="7" s="1"/>
  <c r="N17" i="7"/>
  <c r="O17" i="7" s="1"/>
  <c r="Q17" i="7" s="1"/>
  <c r="N18" i="7"/>
  <c r="O18" i="7" s="1"/>
  <c r="Q18" i="7" s="1"/>
  <c r="R18" i="7" s="1"/>
  <c r="N19" i="7"/>
  <c r="O19" i="7" s="1"/>
  <c r="Q19" i="7" s="1"/>
  <c r="R19" i="7" s="1"/>
  <c r="N20" i="7"/>
  <c r="O20" i="7" s="1"/>
  <c r="Q20" i="7" s="1"/>
  <c r="R20" i="7" s="1"/>
  <c r="N21" i="7"/>
  <c r="O21" i="7" s="1"/>
  <c r="Q21" i="7" s="1"/>
  <c r="N22" i="7"/>
  <c r="O22" i="7" s="1"/>
  <c r="Q22" i="7" s="1"/>
  <c r="R22" i="7" s="1"/>
  <c r="N23" i="7"/>
  <c r="O23" i="7" s="1"/>
  <c r="Q23" i="7" s="1"/>
  <c r="N24" i="7"/>
  <c r="O24" i="7" s="1"/>
  <c r="Q24" i="7" s="1"/>
  <c r="R24" i="7" s="1"/>
  <c r="N25" i="7"/>
  <c r="O25" i="7" s="1"/>
  <c r="Q25" i="7" s="1"/>
  <c r="N26" i="7"/>
  <c r="O26" i="7" s="1"/>
  <c r="Q26" i="7" s="1"/>
  <c r="R26" i="7" s="1"/>
  <c r="N27" i="7"/>
  <c r="O27" i="7" s="1"/>
  <c r="Q27" i="7" s="1"/>
  <c r="R27" i="7" s="1"/>
  <c r="N28" i="7"/>
  <c r="O28" i="7" s="1"/>
  <c r="Q28" i="7" s="1"/>
  <c r="N29" i="7"/>
  <c r="O29" i="7" s="1"/>
  <c r="Q29" i="7" s="1"/>
  <c r="R29" i="7" s="1"/>
  <c r="N30" i="7"/>
  <c r="O30" i="7" s="1"/>
  <c r="Q30" i="7" s="1"/>
  <c r="N31" i="7"/>
  <c r="N32" i="7"/>
  <c r="O32" i="7" s="1"/>
  <c r="Q32" i="7" s="1"/>
  <c r="N33" i="7"/>
  <c r="O33" i="7" s="1"/>
  <c r="Q33" i="7" s="1"/>
  <c r="N34" i="7"/>
  <c r="O34" i="7" s="1"/>
  <c r="Q34" i="7" s="1"/>
  <c r="N35" i="7"/>
  <c r="O35" i="7" s="1"/>
  <c r="Q35" i="7" s="1"/>
  <c r="R35" i="7" s="1"/>
  <c r="N36" i="7"/>
  <c r="O36" i="7" s="1"/>
  <c r="Q36" i="7" s="1"/>
  <c r="N37" i="7"/>
  <c r="O37" i="7" s="1"/>
  <c r="Q37" i="7" s="1"/>
  <c r="N38" i="7"/>
  <c r="O38" i="7" s="1"/>
  <c r="Q38" i="7" s="1"/>
  <c r="N39" i="7"/>
  <c r="O39" i="7" s="1"/>
  <c r="Q39" i="7" s="1"/>
  <c r="N40" i="7"/>
  <c r="O40" i="7" s="1"/>
  <c r="Q40" i="7" s="1"/>
  <c r="N41" i="7"/>
  <c r="O41" i="7" s="1"/>
  <c r="Q41" i="7" s="1"/>
  <c r="N42" i="7"/>
  <c r="O42" i="7" s="1"/>
  <c r="Q42" i="7" s="1"/>
  <c r="R42" i="7" s="1"/>
  <c r="N44" i="7"/>
  <c r="C7" i="8"/>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C6" i="7"/>
  <c r="B6" i="7"/>
  <c r="R15" i="7" l="1"/>
  <c r="S14" i="7"/>
  <c r="R38" i="7"/>
  <c r="S38" i="7"/>
  <c r="R39" i="7"/>
  <c r="S39" i="7"/>
  <c r="R37" i="7"/>
  <c r="S37" i="7"/>
  <c r="R25" i="7"/>
  <c r="S25" i="7"/>
  <c r="R13" i="7"/>
  <c r="S13" i="7"/>
  <c r="R36" i="7"/>
  <c r="S35" i="7"/>
  <c r="R23" i="7"/>
  <c r="S22" i="7"/>
  <c r="R11" i="7"/>
  <c r="S11" i="7"/>
  <c r="R34" i="7"/>
  <c r="S34" i="7"/>
  <c r="R10" i="7"/>
  <c r="S10" i="7"/>
  <c r="R33" i="7"/>
  <c r="S33" i="7"/>
  <c r="R21" i="7"/>
  <c r="S19" i="7"/>
  <c r="R32" i="7"/>
  <c r="S31" i="7"/>
  <c r="R7" i="7"/>
  <c r="S7" i="7"/>
  <c r="R30" i="7"/>
  <c r="S29" i="7"/>
  <c r="R41" i="7"/>
  <c r="S41" i="7"/>
  <c r="R40" i="7"/>
  <c r="S40" i="7"/>
  <c r="R28" i="7"/>
  <c r="S28" i="7"/>
  <c r="R17" i="7"/>
  <c r="S17" i="7"/>
  <c r="O12" i="7"/>
  <c r="Q12" i="7" s="1"/>
  <c r="O6" i="7"/>
  <c r="Q6" i="7" s="1"/>
  <c r="S6" i="7" s="1"/>
  <c r="O44" i="7"/>
  <c r="Q44" i="7" s="1"/>
  <c r="C32" i="8"/>
  <c r="H45" i="9" s="1"/>
  <c r="O31" i="7"/>
  <c r="Q31" i="7" s="1"/>
  <c r="R31" i="7" s="1"/>
  <c r="C21" i="8"/>
  <c r="F21" i="8" s="1"/>
  <c r="O9" i="7"/>
  <c r="Q9" i="7" s="1"/>
  <c r="C9" i="8"/>
  <c r="F9" i="8" s="1"/>
  <c r="F12" i="8"/>
  <c r="H13" i="9"/>
  <c r="H7" i="9"/>
  <c r="C20" i="8"/>
  <c r="C8" i="8"/>
  <c r="C31" i="8"/>
  <c r="C19" i="8"/>
  <c r="C30" i="8"/>
  <c r="C18" i="8"/>
  <c r="C29" i="8"/>
  <c r="C17" i="8"/>
  <c r="C28" i="8"/>
  <c r="C16" i="8"/>
  <c r="C27" i="8"/>
  <c r="C15" i="8"/>
  <c r="C26" i="8"/>
  <c r="C14" i="8"/>
  <c r="C25" i="8"/>
  <c r="C13" i="8"/>
  <c r="C23" i="8"/>
  <c r="C11" i="8"/>
  <c r="C22" i="8"/>
  <c r="C10" i="8"/>
  <c r="R9" i="7" l="1"/>
  <c r="S9" i="7"/>
  <c r="R44" i="7"/>
  <c r="S44" i="7"/>
  <c r="R12" i="7"/>
  <c r="S12" i="7"/>
  <c r="R6" i="7"/>
  <c r="H18" i="9"/>
  <c r="H32" i="9"/>
  <c r="H10" i="9"/>
  <c r="F32" i="8"/>
  <c r="F28" i="8"/>
  <c r="H40" i="9"/>
  <c r="F17" i="8"/>
  <c r="H25" i="9"/>
  <c r="H23" i="9"/>
  <c r="H24" i="9"/>
  <c r="H35" i="9"/>
  <c r="F23" i="8"/>
  <c r="H41" i="9"/>
  <c r="F29" i="8"/>
  <c r="F18" i="8"/>
  <c r="H26" i="9"/>
  <c r="F30" i="8"/>
  <c r="H42" i="9"/>
  <c r="F19" i="8"/>
  <c r="H29" i="9"/>
  <c r="F22" i="8"/>
  <c r="H34" i="9"/>
  <c r="H36" i="9"/>
  <c r="F25" i="8"/>
  <c r="F31" i="8"/>
  <c r="H44" i="9"/>
  <c r="F27" i="8"/>
  <c r="H39" i="9"/>
  <c r="F11" i="8"/>
  <c r="H12" i="9"/>
  <c r="F13" i="8"/>
  <c r="H14" i="9"/>
  <c r="F14" i="8"/>
  <c r="H15" i="9"/>
  <c r="F8" i="8"/>
  <c r="H8" i="9"/>
  <c r="F26" i="8"/>
  <c r="H38" i="9"/>
  <c r="F20" i="8"/>
  <c r="H30" i="9"/>
  <c r="F15" i="8"/>
  <c r="F10" i="8"/>
  <c r="H11" i="9"/>
  <c r="F16" i="8"/>
  <c r="H20" i="9"/>
  <c r="B7" i="5" l="1"/>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C6" i="5"/>
  <c r="B6" i="5"/>
  <c r="G27" i="5"/>
  <c r="F40" i="9" s="1"/>
  <c r="F7" i="5"/>
  <c r="F8" i="5"/>
  <c r="F9" i="5"/>
  <c r="F10" i="5"/>
  <c r="F11" i="5"/>
  <c r="F12" i="5"/>
  <c r="F13" i="5"/>
  <c r="F14" i="5"/>
  <c r="H15" i="8" s="1"/>
  <c r="F15" i="5"/>
  <c r="F16" i="5"/>
  <c r="F17" i="5"/>
  <c r="F18" i="5"/>
  <c r="F19" i="5"/>
  <c r="F20" i="5"/>
  <c r="F21" i="5"/>
  <c r="F22" i="5"/>
  <c r="F23" i="5"/>
  <c r="F24" i="5"/>
  <c r="F25" i="5"/>
  <c r="F26" i="5"/>
  <c r="F27" i="5"/>
  <c r="F28" i="5"/>
  <c r="F29" i="5"/>
  <c r="F6" i="5"/>
  <c r="G23" i="5" l="1"/>
  <c r="G22" i="5"/>
  <c r="F35" i="9" s="1"/>
  <c r="G21" i="5"/>
  <c r="F34" i="9" s="1"/>
  <c r="G6" i="5"/>
  <c r="F7" i="9" s="1"/>
  <c r="G19" i="5"/>
  <c r="F30" i="9" s="1"/>
  <c r="G7" i="5"/>
  <c r="F8" i="9" s="1"/>
  <c r="G11" i="5"/>
  <c r="F13" i="9" s="1"/>
  <c r="G18" i="5"/>
  <c r="F29" i="9" s="1"/>
  <c r="G28" i="5"/>
  <c r="F41" i="9" s="1"/>
  <c r="G16" i="5"/>
  <c r="F23" i="9" s="1"/>
  <c r="G15" i="5"/>
  <c r="F20" i="9" s="1"/>
  <c r="G8" i="5"/>
  <c r="F10" i="9" s="1"/>
  <c r="G10" i="5"/>
  <c r="F12" i="9" s="1"/>
  <c r="G29" i="5"/>
  <c r="F42" i="9" s="1"/>
  <c r="G26" i="5"/>
  <c r="F39" i="9" s="1"/>
  <c r="G14" i="5"/>
  <c r="F18" i="9" s="1"/>
  <c r="G9" i="5"/>
  <c r="F11" i="9" s="1"/>
  <c r="G25" i="5"/>
  <c r="F38" i="9" s="1"/>
  <c r="G13" i="5"/>
  <c r="F15" i="9" s="1"/>
  <c r="G17" i="5"/>
  <c r="F26" i="9" s="1"/>
  <c r="G20" i="5"/>
  <c r="F32" i="9" s="1"/>
  <c r="G24" i="5"/>
  <c r="F36" i="9" s="1"/>
  <c r="G12" i="5"/>
  <c r="F14" i="9" s="1"/>
  <c r="E8" i="9"/>
  <c r="G8" i="9"/>
  <c r="E9" i="9"/>
  <c r="G9" i="9"/>
  <c r="E10" i="9"/>
  <c r="G10" i="9"/>
  <c r="E11" i="9"/>
  <c r="G11" i="9"/>
  <c r="E12" i="9"/>
  <c r="G12" i="9"/>
  <c r="E13" i="9"/>
  <c r="G13" i="9"/>
  <c r="E14" i="9"/>
  <c r="E15" i="9"/>
  <c r="E16" i="9"/>
  <c r="G16" i="9"/>
  <c r="E17" i="9"/>
  <c r="G17" i="9"/>
  <c r="E20" i="9"/>
  <c r="E21" i="9"/>
  <c r="G21" i="9"/>
  <c r="E22" i="9"/>
  <c r="E23" i="9"/>
  <c r="G23" i="9"/>
  <c r="E24" i="9"/>
  <c r="G24" i="9"/>
  <c r="E25" i="9"/>
  <c r="G25" i="9"/>
  <c r="E26" i="9"/>
  <c r="G26" i="9"/>
  <c r="E27" i="9"/>
  <c r="G27" i="9"/>
  <c r="E28" i="9"/>
  <c r="G28" i="9"/>
  <c r="E29" i="9"/>
  <c r="G29" i="9"/>
  <c r="E30" i="9"/>
  <c r="G30" i="9"/>
  <c r="E31" i="9"/>
  <c r="G31" i="9"/>
  <c r="E32" i="9"/>
  <c r="G32" i="9"/>
  <c r="E33" i="9"/>
  <c r="E34" i="9"/>
  <c r="G34" i="9"/>
  <c r="E35" i="9"/>
  <c r="G35" i="9"/>
  <c r="E36" i="9"/>
  <c r="G36" i="9"/>
  <c r="E37" i="9"/>
  <c r="G37" i="9"/>
  <c r="E38" i="9"/>
  <c r="G38" i="9"/>
  <c r="E39" i="9"/>
  <c r="E40" i="9"/>
  <c r="G40" i="9"/>
  <c r="E41" i="9"/>
  <c r="G41" i="9"/>
  <c r="E42" i="9"/>
  <c r="G42" i="9"/>
  <c r="E43" i="9"/>
  <c r="G43" i="9"/>
  <c r="E44" i="9"/>
  <c r="G7" i="9"/>
  <c r="C9" i="9"/>
  <c r="C10" i="9"/>
  <c r="C11" i="9"/>
  <c r="C12" i="9"/>
  <c r="C13" i="9"/>
  <c r="C14" i="9"/>
  <c r="C15" i="9"/>
  <c r="C16" i="9"/>
  <c r="C17" i="9"/>
  <c r="C20" i="9"/>
  <c r="C21" i="9"/>
  <c r="C22" i="9"/>
  <c r="C23" i="9"/>
  <c r="C24" i="9"/>
  <c r="C25" i="9"/>
  <c r="C26" i="9"/>
  <c r="C27" i="9"/>
  <c r="C28" i="9"/>
  <c r="C29" i="9"/>
  <c r="C30" i="9"/>
  <c r="C31" i="9"/>
  <c r="C32" i="9"/>
  <c r="C33" i="9"/>
  <c r="C34" i="9"/>
  <c r="C35" i="9"/>
  <c r="C36" i="9"/>
  <c r="C37" i="9"/>
  <c r="C38" i="9"/>
  <c r="C39" i="9"/>
  <c r="C40" i="9"/>
  <c r="C41" i="9"/>
  <c r="C42" i="9"/>
  <c r="C43"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tc={1E564F3E-233F-4144-85CD-97CF462F10D4}</author>
    <author>tc={E1A9D29E-B6FF-4217-9EEA-B17DACD14671}</author>
  </authors>
  <commentList>
    <comment ref="J6"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300-000002000000}">
      <text>
        <r>
          <rPr>
            <b/>
            <sz val="9"/>
            <color indexed="81"/>
            <rFont val="Tahoma"/>
            <family val="2"/>
          </rPr>
          <t>Ingrese el indicador</t>
        </r>
      </text>
    </comment>
    <comment ref="O6" authorId="1" shapeId="0" xr:uid="{00000000-0006-0000-0300-000003000000}">
      <text>
        <r>
          <rPr>
            <b/>
            <sz val="9"/>
            <color indexed="81"/>
            <rFont val="Tahoma"/>
            <family val="2"/>
          </rPr>
          <t>Ingrese la Formula</t>
        </r>
      </text>
    </comment>
    <comment ref="P6" authorId="1" shapeId="0" xr:uid="{00000000-0006-0000-0300-000004000000}">
      <text>
        <r>
          <rPr>
            <b/>
            <sz val="9"/>
            <color indexed="81"/>
            <rFont val="Tahoma"/>
            <family val="2"/>
          </rPr>
          <t>Ingrese la Meta</t>
        </r>
      </text>
    </comment>
    <comment ref="C7" authorId="2" shapeId="0" xr:uid="{1E564F3E-233F-4144-85CD-97CF462F10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servidor público, acción u omisión, en beneficio propio o de un tercero</t>
      </text>
    </comment>
    <comment ref="D7" authorId="3" shapeId="0" xr:uid="{E1A9D29E-B6FF-4217-9EEA-B17DACD14671}">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plantear manipulación de información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B5" authorId="0" shapeId="0" xr:uid="{00000000-0006-0000-0500-000001000000}">
      <text>
        <r>
          <rPr>
            <b/>
            <sz val="9"/>
            <color indexed="81"/>
            <rFont val="Tahoma"/>
            <family val="2"/>
          </rPr>
          <t xml:space="preserve">Seleccione el proceso 
</t>
        </r>
      </text>
    </comment>
    <comment ref="C5" authorId="1" shapeId="0" xr:uid="{00000000-0006-0000-0500-000002000000}">
      <text>
        <r>
          <rPr>
            <b/>
            <sz val="9"/>
            <color indexed="81"/>
            <rFont val="Tahoma"/>
            <family val="2"/>
          </rPr>
          <t>describa las causas que originan el riesgo</t>
        </r>
      </text>
    </comment>
    <comment ref="D5" authorId="0" shapeId="0" xr:uid="{00000000-0006-0000-0500-000003000000}">
      <text>
        <r>
          <rPr>
            <b/>
            <sz val="9"/>
            <color indexed="81"/>
            <rFont val="Tahoma"/>
            <family val="2"/>
          </rPr>
          <t xml:space="preserve">Describa el evento de riesgo
</t>
        </r>
      </text>
    </comment>
    <comment ref="E5" authorId="0" shapeId="0" xr:uid="{00000000-0006-0000-05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tc={A8902A0E-227F-4782-BC6D-8E46681785F5}</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 ref="P46" authorId="2" shapeId="0" xr:uid="{A8902A0E-227F-4782-BC6D-8E46681785F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califica implementación ni solidez del control porque aun no se ha realizado el primer reporte en esta versión de la matriz #26. La evaluación corresponderá en la siguiente version de la matriz.</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A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B00-000001000000}">
      <text>
        <r>
          <rPr>
            <b/>
            <sz val="9"/>
            <color indexed="81"/>
            <rFont val="Tahoma"/>
            <family val="2"/>
          </rPr>
          <t xml:space="preserve">seleccione el tipo de acción que se tomara sobre el riesgo residual
</t>
        </r>
      </text>
    </comment>
    <comment ref="E6" authorId="0" shapeId="0" xr:uid="{00000000-0006-0000-0B00-000002000000}">
      <text>
        <r>
          <rPr>
            <b/>
            <sz val="9"/>
            <color indexed="81"/>
            <rFont val="Tahoma"/>
            <family val="2"/>
          </rPr>
          <t>Describa la acción que se tomara sobre el riesgo residual</t>
        </r>
      </text>
    </comment>
    <comment ref="F6" authorId="0" shapeId="0" xr:uid="{00000000-0006-0000-0B00-000003000000}">
      <text>
        <r>
          <rPr>
            <b/>
            <sz val="9"/>
            <color indexed="81"/>
            <rFont val="Tahoma"/>
            <family val="2"/>
          </rPr>
          <t xml:space="preserve">Describa si hay o no un indicador relacionado a la implementación del control
</t>
        </r>
      </text>
    </comment>
    <comment ref="G6" authorId="0" shapeId="0" xr:uid="{00000000-0006-0000-0B00-000004000000}">
      <text>
        <r>
          <rPr>
            <b/>
            <sz val="9"/>
            <color indexed="81"/>
            <rFont val="Tahoma"/>
            <family val="2"/>
          </rPr>
          <t xml:space="preserve">Mencione al responsable de las acciones adicionales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tc={BFF7FDBB-70BA-4CC7-8013-A34847D98F21}</author>
    <author>USUARIO</author>
  </authors>
  <commentList>
    <comment ref="J6" authorId="0" shapeId="0" xr:uid="{BFF7FDBB-70BA-4CC7-8013-A34847D98F2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BC39394-D3C7-424A-835B-6C703E1D10D0}">
      <text>
        <r>
          <rPr>
            <b/>
            <sz val="9"/>
            <color indexed="81"/>
            <rFont val="Tahoma"/>
            <family val="2"/>
          </rPr>
          <t>Ingrese el indicador</t>
        </r>
      </text>
    </comment>
    <comment ref="O6" authorId="1" shapeId="0" xr:uid="{CE7F558E-0BA7-4935-85F0-23143BB6A897}">
      <text>
        <r>
          <rPr>
            <b/>
            <sz val="9"/>
            <color indexed="81"/>
            <rFont val="Tahoma"/>
            <family val="2"/>
          </rPr>
          <t>Ingrese la Formula</t>
        </r>
      </text>
    </comment>
    <comment ref="P6" authorId="1" shapeId="0" xr:uid="{55255EB8-A94A-4AAD-A1C0-A6D9C6798397}">
      <text>
        <r>
          <rPr>
            <b/>
            <sz val="9"/>
            <color indexed="81"/>
            <rFont val="Tahoma"/>
            <family val="2"/>
          </rPr>
          <t>Ingrese la Meta</t>
        </r>
      </text>
    </comment>
  </commentList>
</comments>
</file>

<file path=xl/sharedStrings.xml><?xml version="1.0" encoding="utf-8"?>
<sst xmlns="http://schemas.openxmlformats.org/spreadsheetml/2006/main" count="1595" uniqueCount="750">
  <si>
    <t>MATRIZ GENERAL DE RIESGOS DE CORRUPCIÓN</t>
  </si>
  <si>
    <t>F-FI-1384
V.2</t>
  </si>
  <si>
    <t>Matriz Mapa de Riesgos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</si>
  <si>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</si>
  <si>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t>La Matriz esta distribuida en dos niveles: la Información General de los Riesgos de Corrupción y la Información de Gestión de los Riesgos de Corrupción.</t>
  </si>
  <si>
    <t>- Información General de los Riesgos de Gestión, permite la consolidación de la información construida por cada uno de los procesos respecto a los Riesgos de Corrupción, compuesta por las Hojas:
SDSCJ, se representa la Misión, Visión y Objetivos Estratégicos de la entidad, Mención de recursos
COMPONENTE PTEP, Corresponde al componente PTEP correspondiente a Riesgos de Corrupción
HOJA RESUMEN, Agrupa la información general de los Riesgos de Corrupción Identificados, Además, se hace la descripción detallada  del seguimiento de primera y segunda línea en las columnas de MONITOREO.
- Matriz Individual de los Riesgos de Gestión,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valoraciones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Al interior de cada hoja solo deben diligenciarse los campos resaltados en rojo.</t>
  </si>
  <si>
    <t>IDENTIFICACIÓN DE RIESGOS DE CORRUPCIÓN</t>
  </si>
  <si>
    <t>RIESGO #</t>
  </si>
  <si>
    <t>PROCESO</t>
  </si>
  <si>
    <t>CAUSA</t>
  </si>
  <si>
    <t>RIESGO</t>
  </si>
  <si>
    <t>CONSECUENCIAS</t>
  </si>
  <si>
    <t>Acceso y Fortalecimiento a la Justicia</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</si>
  <si>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</si>
  <si>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</si>
  <si>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</si>
  <si>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</si>
  <si>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</si>
  <si>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</si>
  <si>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</si>
  <si>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</si>
  <si>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</si>
  <si>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Gestión Integral a las Personas Privadas de la Libertad -PPL-</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</si>
  <si>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</si>
  <si>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</si>
  <si>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</si>
  <si>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</si>
  <si>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</si>
  <si>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</si>
  <si>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</si>
  <si>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</si>
  <si>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</si>
  <si>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Control Disciplinario</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</si>
  <si>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</si>
  <si>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</si>
  <si>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</si>
  <si>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Administración de Bienes Muebles e Inmuebles para el Fortalecimiento de las Capacidades Operativas</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</si>
  <si>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</si>
  <si>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</si>
  <si>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</si>
  <si>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Gestión de Comunicaciones Estratégicas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</si>
  <si>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</si>
  <si>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</si>
  <si>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</si>
  <si>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Gestión de Emergencias</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</si>
  <si>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</si>
  <si>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</si>
  <si>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</si>
  <si>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Gestión Documental</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</si>
  <si>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</si>
  <si>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</si>
  <si>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</si>
  <si>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Gestión de Recursos Físicos al Servicio de la Entidad</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</si>
  <si>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</si>
  <si>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</si>
  <si>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</si>
  <si>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</si>
  <si>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</si>
  <si>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</si>
  <si>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</si>
  <si>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Gestión de Tecnologías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</si>
  <si>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</si>
  <si>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</si>
  <si>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</si>
  <si>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</si>
  <si>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</si>
  <si>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</si>
  <si>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</si>
  <si>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</si>
  <si>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</si>
  <si>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</si>
  <si>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Gestión Estratégica del Talento Humano</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</si>
  <si>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</si>
  <si>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</si>
  <si>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</si>
  <si>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</si>
  <si>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</si>
  <si>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</si>
  <si>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</si>
  <si>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</si>
  <si>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</si>
  <si>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</si>
  <si>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</si>
  <si>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Posibilidad de Incumplimiento de funciones por acción u omisión por procedimientos desactualizados de la Gestión Contractual</t>
  </si>
  <si>
    <t>Sanciones por parte de entes de control internos y externos.
Procesos disciplinarios internos y externos.</t>
  </si>
  <si>
    <t>Evaluación al Sistema de Control Interno</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</si>
  <si>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</si>
  <si>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</si>
  <si>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</si>
  <si>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Atención y Relación con el Ciudadano</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</si>
  <si>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</si>
  <si>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</si>
  <si>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</si>
  <si>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</si>
  <si>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</si>
  <si>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</si>
  <si>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</si>
  <si>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</si>
  <si>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</si>
  <si>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Gestión Jurídica</t>
  </si>
  <si>
    <t>Posibilidad de Incumplimiento de funciones por acción u omisión por procedimientos desactualizados de la Gestión Juridica</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</si>
  <si>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</si>
  <si>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</si>
  <si>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</si>
  <si>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Mision</t>
  </si>
  <si>
    <t>Vision</t>
  </si>
  <si>
    <t>Objetivos estrategicos</t>
  </si>
  <si>
    <t>Mención de recursos</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</si>
  <si>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</si>
  <si>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</si>
  <si>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Riesgo #</t>
  </si>
  <si>
    <t>Proceso</t>
  </si>
  <si>
    <t>Riesgo</t>
  </si>
  <si>
    <t>No de tramite</t>
  </si>
  <si>
    <t>Link</t>
  </si>
  <si>
    <t>CD-Atención Integral para PPL</t>
  </si>
  <si>
    <t>Posibilidad de alteración de la información en el SISIPEC web para beneficiar en el tramite de Autorización para ingreso como visitante a la Cárcel Distrital de Varones y Anexo de Mujeres.</t>
  </si>
  <si>
    <t>http://visor.suit.gov.co/VisorSUIT/index.jsf?FI=64529</t>
  </si>
  <si>
    <t>PLAN DE TRANSPARENCIA Y ÉTICA PÚBLICA 
2024</t>
  </si>
  <si>
    <t xml:space="preserve"> F-DE-1436
V.1</t>
  </si>
  <si>
    <t>COMPONENTE 1. GESTIÓN DEL RIESGO DE CORRUPCIÓN – MAPA DE RIESGOS DE CORRUPCIÓN</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</si>
  <si>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</si>
  <si>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</si>
  <si>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</si>
  <si>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</si>
  <si>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</si>
  <si>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</si>
  <si>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</si>
  <si>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</si>
  <si>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</si>
  <si>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</si>
  <si>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</si>
  <si>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</si>
  <si>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</si>
  <si>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</si>
  <si>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</si>
  <si>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</si>
  <si>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</si>
  <si>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</si>
  <si>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</si>
  <si>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</si>
  <si>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</si>
  <si>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</si>
  <si>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</si>
  <si>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</si>
  <si>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</si>
  <si>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</si>
  <si>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</si>
  <si>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</si>
  <si>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</si>
  <si>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30/04/2024
15/11/2024</t>
  </si>
  <si>
    <t>Subcomponente 2
Construcción del Mapa de Riesgos de Corrupción</t>
  </si>
  <si>
    <t>2.1</t>
  </si>
  <si>
    <r>
      <rPr>
        <sz val="10"/>
        <color rgb="FF000000"/>
        <rFont val="Arial"/>
        <family val="2"/>
      </rPr>
      <t>Actualizar la</t>
    </r>
    <r>
      <rPr>
        <b/>
        <sz val="10"/>
        <color rgb="FF000000"/>
        <rFont val="Arial"/>
        <family val="2"/>
      </rPr>
      <t xml:space="preserve"> matriz de los riesgos</t>
    </r>
    <r>
      <rPr>
        <sz val="10"/>
        <color rgb="FF000000"/>
        <rFont val="Arial"/>
        <family val="2"/>
      </rPr>
      <t xml:space="preserve"> de corrupción para la vigencia 2024.</t>
    </r>
  </si>
  <si>
    <t>Una (1) matriz de riesgos de corrupción actualizada para la vigencia 2024</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</si>
  <si>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</si>
  <si>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</si>
  <si>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</si>
  <si>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</si>
  <si>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</si>
  <si>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10/06/2024
10/12/2024</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</si>
  <si>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</si>
  <si>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</si>
  <si>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</si>
  <si>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</si>
  <si>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</si>
  <si>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</si>
  <si>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rgb="FF000000"/>
        <rFont val="Arial"/>
        <family val="2"/>
      </rPr>
      <t>Analizar los comentarios o resultados del procesos de participació</t>
    </r>
    <r>
      <rPr>
        <sz val="10"/>
        <color rgb="FF000000"/>
        <rFont val="Arial"/>
        <family val="2"/>
      </rPr>
      <t>n para la formulación del PTEP 2024,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</si>
  <si>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</si>
  <si>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</si>
  <si>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</si>
  <si>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</si>
  <si>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</si>
  <si>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</si>
  <si>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</si>
  <si>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</si>
  <si>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2024
Primeros 5 días hábiles de Mayo 2024
Primeros 5 días hábiles de Septiembre 2024</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</si>
  <si>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</si>
  <si>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</si>
  <si>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</si>
  <si>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</si>
  <si>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2024
Primeros 15 días hábiles de Mayo 2024
Primeros 15 días hábiles de Septiembre 2024</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</si>
  <si>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</si>
  <si>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</si>
  <si>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</si>
  <si>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</si>
  <si>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</si>
  <si>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</si>
  <si>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31/01/2024
31/05/2024
30/09/2024</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</si>
  <si>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</si>
  <si>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</si>
  <si>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</si>
  <si>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</si>
  <si>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 xml:space="preserve">MAPA RESUMEN </t>
  </si>
  <si>
    <t>MAPA DE RIESGOS DE LA SDSCJ</t>
  </si>
  <si>
    <t xml:space="preserve">INDICADOR PARA LA 
EVALUACIÓN DE 
ACCIONES
IMPLEMENTADAS  </t>
  </si>
  <si>
    <t>Causa</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</si>
  <si>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</si>
  <si>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</si>
  <si>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</si>
  <si>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</si>
  <si>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</si>
  <si>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</si>
  <si>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</si>
  <si>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</si>
  <si>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</si>
  <si>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</si>
  <si>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</si>
  <si>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</si>
  <si>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 xml:space="preserve">Dos o tres profesionales </t>
  </si>
  <si>
    <t>De acuerdo al procedimiento</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</si>
  <si>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</si>
  <si>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Ejecución de Informe en el periodo</t>
  </si>
  <si>
    <t>Informe ejecutado en el periodo/Informe requerido en el periodo</t>
  </si>
  <si>
    <t>Ejecutar control requerido en el periodo</t>
  </si>
  <si>
    <t xml:space="preserve">El(la) Director(a) de Acceso a la Justicia </t>
  </si>
  <si>
    <t>Cuatrimestralmente</t>
  </si>
  <si>
    <t>PQRS radicadas u oficios que evidencien la posible situación o los soportes de las acciones de prevención</t>
  </si>
  <si>
    <t>Ejecución de Controles en el periodo</t>
  </si>
  <si>
    <t>Controles ejecutados en el periodo/Controles programados en el periodo</t>
  </si>
  <si>
    <t>Ejecutar los controles programados en el periodo</t>
  </si>
  <si>
    <t>Semestralmente</t>
  </si>
  <si>
    <t>listados de asistencia, capturas de pantalla de reuniones, correos electrónicos, piezas de comunicación o Actas de Reunión.</t>
  </si>
  <si>
    <t>Responsable de hacer seguimiento de la Dirección de Acceso a la Justicia</t>
  </si>
  <si>
    <t>las actas de las reuniones donde se presentan los resultados del Plan de Acceso a la Justica</t>
  </si>
  <si>
    <t>Ejecución de Seguimiento en el periodo</t>
  </si>
  <si>
    <t>Seguimiento ejecutado en el periodo/Seguimiento requerido en el periodo</t>
  </si>
  <si>
    <t>Ejecutar Seguimiento requerido en el periodo</t>
  </si>
  <si>
    <t>Responsable del área de Atención Integral</t>
  </si>
  <si>
    <t>Cada vez que se requiera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</si>
  <si>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</si>
  <si>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</si>
  <si>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</si>
  <si>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</si>
  <si>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</si>
  <si>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</si>
  <si>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Formato F-CVF-672 y los informes mensuales</t>
  </si>
  <si>
    <t>Ejecución de Asignación en el periodo</t>
  </si>
  <si>
    <t>Asignación ejecutada en el periodo/Asignación requerida en el periodo</t>
  </si>
  <si>
    <t>Ejecutar Asignación  requerida en el periodo</t>
  </si>
  <si>
    <t>El area de Tramite Juridico</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</si>
  <si>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</si>
  <si>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Ejecución de revisión en el periodo</t>
  </si>
  <si>
    <t>Revisión ejecutada en el periodo/Revisión requerida en el periodo</t>
  </si>
  <si>
    <t>Ejecutar revisión requerido en el periodo</t>
  </si>
  <si>
    <t>Líder de Proceso</t>
  </si>
  <si>
    <t>Mensualmente</t>
  </si>
  <si>
    <t>Actas de reunión mes vencido al seguimiento</t>
  </si>
  <si>
    <t>Ejecución de Verificación en el periodo</t>
  </si>
  <si>
    <t>Verificación ejecutada en el periodo/Verificación programada en el periodo</t>
  </si>
  <si>
    <t>Ejecutar Verificación programada en el periodo</t>
  </si>
  <si>
    <t>El funcionario o contratista encargado de la Dirección de Bienes</t>
  </si>
  <si>
    <t>formato Solicitud de registro parametrización e instalación del CHIP control suministro de combustible F-FC-291 (instalación nuevo chip) o Acta de reunión F-DS-10 (reposición de chip)</t>
  </si>
  <si>
    <t>Acta de reunion y Cronograma de visitas</t>
  </si>
  <si>
    <t>Acta de reunión F-FI-1380 o F-GCT-1152 Acta de Visita de Campo y el cronograma de visitas.</t>
  </si>
  <si>
    <t xml:space="preserve">El jefe de la OAC y sus colaboradores </t>
  </si>
  <si>
    <t>Diariamente</t>
  </si>
  <si>
    <t>Reporte de medios emitido por el profesional designado por el jefe de la OAC para realizarlo, de acuerdo con las indicaciones establecidas para esta tarea</t>
  </si>
  <si>
    <t>Ejecución de Control  en el periodo</t>
  </si>
  <si>
    <t>Control ejecutado en el periodo/Control requerido en el periodo</t>
  </si>
  <si>
    <t>Ejecutar el Control requerido en el periodo</t>
  </si>
  <si>
    <t>El jefe de la OAC</t>
  </si>
  <si>
    <t>Trimestralmente</t>
  </si>
  <si>
    <t>Presentación y correo informando a todo el grupo de la OAC</t>
  </si>
  <si>
    <t>El Profesional encargado por el Jefe del C4</t>
  </si>
  <si>
    <t>correo de parte del profesional designado indicando los eventos o incidentes presentados al Jefe del C4 o el Correo indicando que no se evidencio ningún ingreso de elementos o dispositivos electrónicos indebidos.</t>
  </si>
  <si>
    <t>Ejecución de Control en el periodo</t>
  </si>
  <si>
    <t xml:space="preserve">La supervisión del contrato de interventoría al convenio con el Operador Tecnológico (Empresa de telecomunicaciones de Bogotá-ETB) </t>
  </si>
  <si>
    <t>correos con la notificación de aprobación del informe de ETB por parte de la Interventoría y los Informes mensuales del operador tecnológico (Capitulo 3, aparte 3.8 eventos de seguridad) mes vencido</t>
  </si>
  <si>
    <t>Jefe del C4</t>
  </si>
  <si>
    <t>Cronograma</t>
  </si>
  <si>
    <t>listados de asistencia, material de capacitación y el acta de reunión con la verificación del cumplimiento del cronograma por parte del personal de capacitación del C4.</t>
  </si>
  <si>
    <t>Líder de gestión documental</t>
  </si>
  <si>
    <t>el cronograma junto con las listas o registro de asistencia virtual o presencial las capacitaciones efectuadas.</t>
  </si>
  <si>
    <t>Anualmente</t>
  </si>
  <si>
    <t>actas de visita como avance a la ejecución y el resultado se representará anualmente con el Informe del estado de los Archivos de Gestión</t>
  </si>
  <si>
    <t>Lider de gestion Documental</t>
  </si>
  <si>
    <t>matriz de Préstamo y Consulta documental.</t>
  </si>
  <si>
    <t>Almacenista general</t>
  </si>
  <si>
    <t>formatos de seguimiento correspondientes e informe de toma física o el Plan de trabajo</t>
  </si>
  <si>
    <t>Plan de trabajo y actas de reunión o listados de asistencia.</t>
  </si>
  <si>
    <t>comprobantes de traslado</t>
  </si>
  <si>
    <t>El administrador funcional de Progressus</t>
  </si>
  <si>
    <t>cuadro control de validadores y responsables de registro junto a las solicitudes a TIC´s en caso de ser necesario</t>
  </si>
  <si>
    <t>Ejecución de Validación en el periodo</t>
  </si>
  <si>
    <t>Validación ejecutado en el periodo/Validación requerido en el periodo</t>
  </si>
  <si>
    <t>Ejecutar el Validación requerido en el periodo</t>
  </si>
  <si>
    <t>El responsable de Seguridad Informatica</t>
  </si>
  <si>
    <t>parametrizaciones de los dispositivos de seguridad perimetral se dejará el reporte emitido por el Profesional Especializado</t>
  </si>
  <si>
    <t>Control ejecutada en el periodo/Control requerida en el periodo</t>
  </si>
  <si>
    <t>Ejecutar la Control  requerido en el periodo</t>
  </si>
  <si>
    <t xml:space="preserve">El Profesional designado por el Director de Tecnologías y Sistemas de la Información </t>
  </si>
  <si>
    <t>minutas contractuales, acuerdos Marco y cláusulas de confidencialidad de los proveedores</t>
  </si>
  <si>
    <t>Profesional de Seguridad de la Información</t>
  </si>
  <si>
    <t>listas de asistencia, el cronograma y las presentaciones de las diferentes sesiones realizadas en el proceso de divulgación</t>
  </si>
  <si>
    <t>Ejecutar la Control requerida en el periodo</t>
  </si>
  <si>
    <t>Profesional Especializado</t>
  </si>
  <si>
    <t xml:space="preserve">informes emitido por los Profesionales Especializados. </t>
  </si>
  <si>
    <t>Los Funcionarios y/o Contratistas de la Dirección Financiera</t>
  </si>
  <si>
    <t>sistema de gestión documental</t>
  </si>
  <si>
    <t>Verificación ejecutados en el periodo/Verificación programados en el periodo</t>
  </si>
  <si>
    <t>Ejecutar los Verificación programados en el periodo</t>
  </si>
  <si>
    <t>Profesional Responsable</t>
  </si>
  <si>
    <t>publicación en la intranet, en el espacio de Gestión Humana - Proceso Encargo</t>
  </si>
  <si>
    <t>Verificación ejecutada en el periodo/Verificación requerida en el periodo</t>
  </si>
  <si>
    <t>Secretaría técnica</t>
  </si>
  <si>
    <t>acta de la sesión del comité de contratación, que queda en custodia de la secretaría técnica, para los casos en los que no se obtenga aprobación se dejara la constancia en el acta de la sesión del comité de contratación</t>
  </si>
  <si>
    <t>Controles ejecutadas en el periodo/Controles programadas en el periodo</t>
  </si>
  <si>
    <t>Ejecutar Controles programadas en el periodo</t>
  </si>
  <si>
    <t>Jefe de la Dirección Juridica</t>
  </si>
  <si>
    <t>actas de reunión de las socializaciones de la Dirección Jurídica y/o para las capacitaciones coordinadas por Gestión Humana quedaran las planillas o registro de asistencia</t>
  </si>
  <si>
    <t xml:space="preserve">El profesional especializado con la aprobación del director(a) Jurídica y Contractual </t>
  </si>
  <si>
    <t>actas de reunión con el Director de Jurídica y Contractual y/o la documentación ajustada</t>
  </si>
  <si>
    <t>Ejecución de revisiones en el periodo</t>
  </si>
  <si>
    <t>Revisiones ejecutadas en el periodo/Revisiones programadas en el periodo</t>
  </si>
  <si>
    <t>Ejecutar las revisiones programadas en el periodo</t>
  </si>
  <si>
    <t xml:space="preserve">El jefe de la Oficina de Control Interno </t>
  </si>
  <si>
    <t>Actas de reunión y la presentación.</t>
  </si>
  <si>
    <t>Ejecución de Seguimientos en el periodo</t>
  </si>
  <si>
    <t>Seguimientos ejecutadas en el periodo/Seguimientos programadas en el periodo</t>
  </si>
  <si>
    <t>Ejecutar Seguimientos programadas en el periodo</t>
  </si>
  <si>
    <t xml:space="preserve">Líder Operativo de Atención y Relación con el Ciudadano </t>
  </si>
  <si>
    <t>cronograma y las listas de asistencia de las socializaciones</t>
  </si>
  <si>
    <t>Ejecución de verificación en el periodo</t>
  </si>
  <si>
    <t>verificación ejecutada en el periodo/verificación programada en el periodo</t>
  </si>
  <si>
    <t>Ejecutar la verificación programada en el periodo</t>
  </si>
  <si>
    <t>El Líder y el equipo de Atención Integral</t>
  </si>
  <si>
    <t>Bimensual</t>
  </si>
  <si>
    <t>acta de reunión</t>
  </si>
  <si>
    <t>matriz Registro de activación y bloqueo de CHIPS para el control de suministro de combustible.</t>
  </si>
  <si>
    <t>Controles ejecutada en el periodo/Controles programada en el periodo</t>
  </si>
  <si>
    <t>Ejecutar la Controles programada en el periodo</t>
  </si>
  <si>
    <t>matriz con las solicitudes de activación y bloqueo de CHIPS para el control de suministro de combustible.</t>
  </si>
  <si>
    <t>Acta de entrega y recibo a satisfacción combustibles F-FC-745</t>
  </si>
  <si>
    <t>Profesional especializado</t>
  </si>
  <si>
    <t>ZONA RIESGO EXTREMO</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</si>
  <si>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</si>
  <si>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</si>
  <si>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</si>
  <si>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</si>
  <si>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</si>
  <si>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</si>
  <si>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</si>
  <si>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</si>
  <si>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</si>
  <si>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</si>
  <si>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</si>
  <si>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</si>
  <si>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</si>
  <si>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</si>
  <si>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</si>
  <si>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</si>
  <si>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</si>
  <si>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</si>
  <si>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</si>
  <si>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Preventivo</t>
  </si>
  <si>
    <t>Asignado</t>
  </si>
  <si>
    <t>Adecuado</t>
  </si>
  <si>
    <t>Incompleta</t>
  </si>
  <si>
    <t>Confiable</t>
  </si>
  <si>
    <t>SI</t>
  </si>
  <si>
    <t>Oportuna</t>
  </si>
  <si>
    <t>Fuerte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</si>
  <si>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</si>
  <si>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Completa</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</si>
  <si>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</si>
  <si>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</si>
  <si>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</si>
  <si>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</si>
  <si>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</si>
  <si>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</si>
  <si>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</si>
  <si>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</si>
  <si>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Detectivo</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</si>
  <si>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</si>
  <si>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</si>
  <si>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</si>
  <si>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</si>
  <si>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</si>
  <si>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</si>
  <si>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</si>
  <si>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</si>
  <si>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</si>
  <si>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</si>
  <si>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</si>
  <si>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</si>
  <si>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</si>
  <si>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</si>
  <si>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</si>
  <si>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</si>
  <si>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</si>
  <si>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</si>
  <si>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</si>
  <si>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</si>
  <si>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</si>
  <si>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</si>
  <si>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</si>
  <si>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</si>
  <si>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</si>
  <si>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</si>
  <si>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</si>
  <si>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</si>
  <si>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</si>
  <si>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</si>
  <si>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</si>
  <si>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</si>
  <si>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</si>
  <si>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</si>
  <si>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</si>
  <si>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</si>
  <si>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</si>
  <si>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</si>
  <si>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</si>
  <si>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</si>
  <si>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</si>
  <si>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</si>
  <si>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</si>
  <si>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</si>
  <si>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</si>
  <si>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</si>
  <si>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</si>
  <si>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</si>
  <si>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</si>
  <si>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</si>
  <si>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</si>
  <si>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</si>
  <si>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</si>
  <si>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</si>
  <si>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</si>
  <si>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</si>
  <si>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</si>
  <si>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</si>
  <si>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</si>
  <si>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</si>
  <si>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</si>
  <si>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</si>
  <si>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</si>
  <si>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</si>
  <si>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</si>
  <si>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</si>
  <si>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</si>
  <si>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</si>
  <si>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</si>
  <si>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</si>
  <si>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</si>
  <si>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</si>
  <si>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</si>
  <si>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</si>
  <si>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</si>
  <si>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</si>
  <si>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</si>
  <si>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</si>
  <si>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</si>
  <si>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</si>
  <si>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</si>
  <si>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</si>
  <si>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</si>
  <si>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</si>
  <si>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</si>
  <si>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</si>
  <si>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</si>
  <si>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</si>
  <si>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</si>
  <si>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</si>
  <si>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</si>
  <si>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</si>
  <si>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</si>
  <si>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</si>
  <si>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</si>
  <si>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</si>
  <si>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</si>
  <si>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</si>
  <si>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</si>
  <si>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</si>
  <si>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</si>
  <si>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</si>
  <si>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</si>
  <si>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</si>
  <si>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</si>
  <si>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</si>
  <si>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</si>
  <si>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</si>
  <si>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</si>
  <si>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</si>
  <si>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</si>
  <si>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</si>
  <si>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</si>
  <si>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</si>
  <si>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</si>
  <si>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</si>
  <si>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</si>
  <si>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</si>
  <si>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</si>
  <si>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ANÁLISIS DEL RIESGO DE CORRUPCIÓN</t>
  </si>
  <si>
    <t>PROBABILIDAD DE OCURRENCIA</t>
  </si>
  <si>
    <t>IMPACTO SIN CONTROLES</t>
  </si>
  <si>
    <t>NIVEL DE IMPACTO</t>
  </si>
  <si>
    <t>ZONA DE RIESGO INHERENTE</t>
  </si>
  <si>
    <t>CATASTROFICO</t>
  </si>
  <si>
    <t>&lt;</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</si>
  <si>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</si>
  <si>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</si>
  <si>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</si>
  <si>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</si>
  <si>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</si>
  <si>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</si>
  <si>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</si>
  <si>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</si>
  <si>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MATRIZ GENERAL DE RIESGOS DE GESTIÓN</t>
  </si>
  <si>
    <t>F-FI-1382
V.2</t>
  </si>
  <si>
    <t>VALIDACION DE CONTROLES</t>
  </si>
  <si>
    <t>EN CADA PROCESO</t>
  </si>
  <si>
    <t>OBJETIVO</t>
  </si>
  <si>
    <t>CONSECUENCIA</t>
  </si>
  <si>
    <t>"DEBIDO A…"</t>
  </si>
  <si>
    <t>"PUEDE OCURRIR…"</t>
  </si>
  <si>
    <t>"LO QUE GENERARIA"</t>
  </si>
  <si>
    <t>DEBILIDADES Y AMENAZAS</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</si>
  <si>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</si>
  <si>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</si>
  <si>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</si>
  <si>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</si>
  <si>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</si>
  <si>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</si>
  <si>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</si>
  <si>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</si>
  <si>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</si>
  <si>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</si>
  <si>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</si>
  <si>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</si>
  <si>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</si>
  <si>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</si>
  <si>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</si>
  <si>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</si>
  <si>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</si>
  <si>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</si>
  <si>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</si>
  <si>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</si>
  <si>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</si>
  <si>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</si>
  <si>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</si>
  <si>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</si>
  <si>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</si>
  <si>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</si>
  <si>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</si>
  <si>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</si>
  <si>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</si>
  <si>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</si>
  <si>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</si>
  <si>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</si>
  <si>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</si>
  <si>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</si>
  <si>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</si>
  <si>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</si>
  <si>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</si>
  <si>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</si>
  <si>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</si>
  <si>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</si>
  <si>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</si>
  <si>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</si>
  <si>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</si>
  <si>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</si>
  <si>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</si>
  <si>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</si>
  <si>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</si>
  <si>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</si>
  <si>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</si>
  <si>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</si>
  <si>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</si>
  <si>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</si>
  <si>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</si>
  <si>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</si>
  <si>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Financiera</t>
  </si>
  <si>
    <t>Dirección Gestión Humana</t>
  </si>
  <si>
    <t>Dirección Jurídica y Contractual</t>
  </si>
  <si>
    <t>Jefe Control Interno</t>
  </si>
  <si>
    <t>Secretario de Gestión Institucional</t>
  </si>
  <si>
    <t xml:space="preserve">El líder y el equipo de Atención Integral </t>
  </si>
  <si>
    <t>Proceso:</t>
  </si>
  <si>
    <t>Direccionamiento Sectorial e Institucional</t>
  </si>
  <si>
    <t>Código</t>
  </si>
  <si>
    <t>F-DS-578</t>
  </si>
  <si>
    <t>Versión</t>
  </si>
  <si>
    <t>Fecha de Aprobación</t>
  </si>
  <si>
    <t>Documento:</t>
  </si>
  <si>
    <t xml:space="preserve">Matriz General de Riesgos de Corrupción </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</si>
  <si>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</si>
  <si>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</si>
  <si>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</si>
  <si>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</si>
  <si>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</si>
  <si>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</si>
  <si>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</si>
  <si>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</si>
  <si>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</si>
  <si>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</si>
  <si>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</si>
  <si>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</si>
  <si>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</si>
  <si>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</si>
  <si>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</si>
  <si>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</si>
  <si>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</si>
  <si>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</si>
  <si>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</si>
  <si>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</si>
  <si>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</si>
  <si>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</si>
  <si>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</si>
  <si>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</si>
  <si>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</si>
  <si>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</si>
  <si>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</si>
  <si>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</si>
  <si>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</si>
  <si>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</si>
  <si>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</si>
  <si>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</si>
  <si>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</si>
  <si>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</si>
  <si>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</si>
  <si>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</si>
  <si>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</si>
  <si>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Automatico</t>
  </si>
  <si>
    <t>Políticas de operación aplicables, autorizaciones a través de firmas o confirmaciones vía correo electrónico, archivos físicos, consecutivos, listas de chequeo, controles de seguridad con personal especializado, entre otros.</t>
  </si>
  <si>
    <t>No Asignado</t>
  </si>
  <si>
    <t>Semanal</t>
  </si>
  <si>
    <t>El control se ejecuta semanalmente</t>
  </si>
  <si>
    <t>No Adecuado</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</si>
  <si>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</si>
  <si>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</si>
  <si>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</si>
  <si>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</si>
  <si>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</si>
  <si>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</si>
  <si>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</si>
  <si>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</si>
  <si>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</si>
  <si>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</si>
  <si>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</si>
  <si>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</si>
  <si>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</si>
  <si>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</si>
  <si>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</si>
  <si>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</si>
  <si>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</si>
  <si>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</si>
  <si>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</si>
  <si>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</si>
  <si>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</si>
  <si>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</si>
  <si>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</si>
  <si>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</si>
  <si>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</si>
  <si>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</si>
  <si>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</si>
  <si>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</si>
  <si>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</si>
  <si>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</si>
  <si>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</si>
  <si>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</si>
  <si>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</si>
  <si>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</si>
  <si>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</si>
  <si>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</si>
  <si>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</si>
  <si>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</si>
  <si>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</si>
  <si>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Direccionamiento Estratégico</t>
  </si>
  <si>
    <t>Fortalecimiento Institucional</t>
  </si>
  <si>
    <t>Gestión del Conocimiento y la Innovación Pública</t>
  </si>
  <si>
    <t>ZONA DE RIESGO EXTREMO</t>
  </si>
  <si>
    <t>ZONA RIESGO ALTO</t>
  </si>
  <si>
    <t>Gestión y Análisis de la Información</t>
  </si>
  <si>
    <t>ZONA RIESGO MODERADO</t>
  </si>
  <si>
    <t>ZONA RIESGO BAJA</t>
  </si>
  <si>
    <t>Gestión Tecnológica de Seguridad y Emergencias</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</si>
  <si>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</si>
  <si>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</si>
  <si>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</si>
  <si>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</si>
  <si>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</si>
  <si>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</si>
  <si>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</si>
  <si>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</si>
  <si>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</si>
  <si>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</si>
  <si>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</si>
  <si>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</si>
  <si>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</si>
  <si>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</si>
  <si>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</si>
  <si>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</si>
  <si>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</si>
  <si>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</si>
  <si>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</si>
  <si>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</si>
  <si>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</si>
  <si>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</si>
  <si>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</si>
  <si>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</si>
  <si>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</si>
  <si>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</si>
  <si>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</si>
  <si>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</si>
  <si>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OBSERVACIONES</t>
  </si>
  <si>
    <t>Se inactiva el riesgo al revisar con el proceso los componentes del riesgo, asimismo se crea el nuevo riesgo de corrupción Numero 28. Todo el analisis queda registrado en el acta de reunión que reposa en el Sharepoint de la OAP en la carpeta RIESGOS DE CORRUPCIÓN &gt;RIESGOS INACTIVOS&gt;ACTAS</t>
  </si>
  <si>
    <t>1. Debilidades en el acceso o custodia de 
información privilegiada o pública. 
2. Incentivos o presiones externas que 
favorezcan el uso indebido de la información</t>
  </si>
  <si>
    <t xml:space="preserve">1. Pérdida de confianza y afectación reputacional de 
la entidad por parte de los ciudadanos (grupos de 
interés) 
2. Vulneración de la ley 1712 de 2014 (acceso a la 
información pública) 
3. Materialización de posibles actos de corrupción 
4. Posibles sanciones disciplinarios y/o por entes de 
control </t>
  </si>
  <si>
    <t xml:space="preserve">Posibilidad de divulgar, manipular u ocultar información que pueda considerarse pública y de 
importancia para los grupos de interés de la entidad, para beneficio propio o de un tercero. </t>
  </si>
  <si>
    <t>Divulgar, manipular u ocultar información</t>
  </si>
  <si>
    <t>Funcionarios o contratistas de la Oficina Asesora de Comunicaciones que 
tienen acceso a esa información, debido a su rol y/o función.</t>
  </si>
  <si>
    <t xml:space="preserve">La información pública relevante debe manejarse con transparencia. 
Alterarla o esconderla es una desviación. </t>
  </si>
  <si>
    <t>Beneficio propio (personales) o de terceros.</t>
  </si>
  <si>
    <t xml:space="preserve">El Jefe de la Oficina Asesora de Comunicaciones (OAC) o su delegado, verifica y aprueba que la 
información consolidada para divulgación institucional cumpla con los criterios técnicos de veracidad 
y suficiencia luego de pasar por dos (2) filtros de verificación, los cuales corresponden a: un primer 
(1𝑒𝑟) filtro a cargo de los periodistas responsables de la recolección y validación preliminar de la 
información, y un segundo (2𝑑𝑜) filtro realizado por el editor de contenido, quien confirma la veracidad 
de la información recibida y aplica los ajustes requeridos antes de su aprobación final. Lo anterior se 
evidencia mediante certificados de revisión y aprobación de los contenidos divulgados a través de los 
canales oficiales de comunicación de la SDSCJ. 
El cargue de evidencias se realizará de manera cuatrimestral en el repositorio designado por la Oficina 
Asesora de Planeación. </t>
  </si>
  <si>
    <t>n/a</t>
  </si>
  <si>
    <t>SOLIDEZ DEL CONJUNTO DE CONTROLES</t>
  </si>
  <si>
    <t>Mayor</t>
  </si>
  <si>
    <t>N/a</t>
  </si>
  <si>
    <t>PROBABILIDAD SIN CONTROLES</t>
  </si>
  <si>
    <t>La direccion juridica y contractual</t>
  </si>
  <si>
    <t>cada vez que se requiera</t>
  </si>
  <si>
    <t>Listado de procesos adelantados durante el periodo</t>
  </si>
  <si>
    <t>El jefe de la oficina Asesora de Comunicaciones (OAC) o su delegado</t>
  </si>
  <si>
    <t>Certificados de revision y aprobación de contenidos divulgados</t>
  </si>
  <si>
    <t>r1</t>
  </si>
  <si>
    <t>Menor</t>
  </si>
  <si>
    <t>EXTREMO</t>
  </si>
  <si>
    <t>ALTO</t>
  </si>
  <si>
    <t>BAJO</t>
  </si>
  <si>
    <t xml:space="preserve">Probabilidad 
</t>
  </si>
  <si>
    <t>Matriz de Calor (Riesgo Inherente)</t>
  </si>
  <si>
    <t>Severidad del Riesgo = Probabilidad * Impacto</t>
  </si>
  <si>
    <t>Rara Vez</t>
  </si>
  <si>
    <t>Improbable</t>
  </si>
  <si>
    <t>Posible</t>
  </si>
  <si>
    <t>Probable</t>
  </si>
  <si>
    <t>Casi Seguro</t>
  </si>
  <si>
    <t>Insignificante</t>
  </si>
  <si>
    <t xml:space="preserve">Catastrofico
</t>
  </si>
  <si>
    <t xml:space="preserve">Probabilidad de Ocurrencia
</t>
  </si>
  <si>
    <t>La Secretaría Distrital de Seguridad, Convivencia y Justicia cuenta con los siguientes objetivos estratégicos derivados del Plan Estrategico Institucional:
Obj 1. Contribuir en la gestión de conflictos, el fortalecimiento de convivencias pacíficas y relaciones armónicas en las comunidades para propiciar la construcción de confianza.
Obj 2. Contribuir al mejoramiento de las condiciones de seguridad mediante la articulación interinstitucional, la cooperación ciudadana y el uso estratégico de datos para la comprensión integral del territorio y el fortalecimiento de la intervención territorial.
Obj 3. Formalizar el sistema distrital de justicia con enfoque restaurativo en Bogotá, que articule los actores públicos, comunitarios y sociales en el marco de una justicia que resuelve, restaura y reintegra.
Obj 4. Fortalecer la estructura y las capacidades del modelo operativo de seguridad y emergencias para optimizar la toma de decisiones, la predicción y la respuesta coordinada, eficiente y eficaz a incidentes en la ciudad de Bogotá.
Obj 5. Fortalecer la estructura y las capacidades del modelo operativo de seguridad y emergencias para optimizar la toma de decisiones, la predicción y la respuesta coordinada, eficiente y eficaz a incidentes en la ciudad de Bogotá.
Obje 6. Fortalecer las capacidades organizacionales para implementar la estrategia, optimizar los procesos, y mejorar las prácticas de gestión que garanticen una operación más eficiente, eficaz, orientada al logro de los propósitos institucionales.</t>
  </si>
  <si>
    <t>RELACIÓN DE RIESGOS INACTIVOS A CORTE 30 DE ABRIL DE 2025</t>
  </si>
  <si>
    <t>Gestión Humana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</si>
  <si>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</si>
  <si>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</si>
  <si>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</si>
  <si>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Secop II</t>
  </si>
  <si>
    <t>La SDSCJ,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</si>
  <si>
    <t>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</si>
</sst>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8"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sz val="11"/>
      <color theme="1"/>
      <name val="Calibri"/>
      <family val="2"/>
      <scheme val="minor"/>
    </font>
    <font>
      <u/>
      <sz val="11"/>
      <color theme="10"/>
      <name val="Calibri"/>
      <family val="2"/>
      <scheme val="minor"/>
    </font>
    <font>
      <sz val="11"/>
      <color theme="0"/>
      <name val="Arial"/>
      <family val="2"/>
    </font>
    <font>
      <sz val="9"/>
      <name val="Arial"/>
      <family val="2"/>
    </font>
    <font>
      <sz val="10"/>
      <color theme="0"/>
      <name val="Arial"/>
      <family val="2"/>
    </font>
    <font>
      <sz val="11"/>
      <color rgb="FF000000"/>
      <name val="Calibri"/>
      <family val="2"/>
    </font>
    <font>
      <sz val="11"/>
      <color rgb="FF000000"/>
      <name val="Arial"/>
      <family val="2"/>
    </font>
    <font>
      <b/>
      <sz val="11"/>
      <color rgb="FF000000"/>
      <name val="Calibri"/>
      <family val="2"/>
    </font>
    <font>
      <b/>
      <sz val="11"/>
      <color rgb="FF000000"/>
      <name val="Arial"/>
      <family val="2"/>
    </font>
    <font>
      <sz val="11"/>
      <color theme="0"/>
      <name val="Calibri"/>
      <family val="2"/>
    </font>
    <font>
      <b/>
      <sz val="14"/>
      <name val="Times New Roman"/>
      <family val="1"/>
    </font>
    <font>
      <sz val="12"/>
      <name val="Times New Roman"/>
      <family val="1"/>
    </font>
    <font>
      <b/>
      <sz val="22"/>
      <name val="Times New Roman"/>
      <family val="1"/>
    </font>
    <font>
      <sz val="8"/>
      <name val="Times New Roman"/>
      <family val="1"/>
    </font>
    <font>
      <b/>
      <sz val="18"/>
      <color theme="3"/>
      <name val="Times New Roman"/>
      <family val="1"/>
    </font>
    <font>
      <b/>
      <sz val="18"/>
      <name val="Times New Roman"/>
      <family val="1"/>
    </font>
    <font>
      <b/>
      <sz val="12"/>
      <name val="Times New Roman"/>
      <family val="1"/>
    </font>
    <font>
      <sz val="11"/>
      <color rgb="FF000000"/>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FF"/>
        <bgColor rgb="FF000000"/>
      </patternFill>
    </fill>
    <fill>
      <patternFill patternType="solid">
        <fgColor rgb="FFD9D9D9"/>
        <bgColor rgb="FF000000"/>
      </patternFill>
    </fill>
    <fill>
      <patternFill patternType="solid">
        <fgColor rgb="FFD6DCE4"/>
        <bgColor rgb="FF000000"/>
      </patternFill>
    </fill>
    <fill>
      <patternFill patternType="solid">
        <fgColor theme="2" tint="-0.749992370372631"/>
        <bgColor indexed="64"/>
      </patternFill>
    </fill>
    <fill>
      <patternFill patternType="solid">
        <fgColor indexed="9"/>
        <bgColor indexed="64"/>
      </patternFill>
    </fill>
    <fill>
      <patternFill patternType="solid">
        <fgColor rgb="FFFF9900"/>
        <bgColor indexed="64"/>
      </patternFill>
    </fill>
    <fill>
      <patternFill patternType="solid">
        <fgColor indexed="10"/>
        <bgColor indexed="64"/>
      </patternFill>
    </fill>
    <fill>
      <patternFill patternType="solid">
        <fgColor indexed="11"/>
        <bgColor indexed="64"/>
      </patternFill>
    </fill>
    <fill>
      <patternFill patternType="solid">
        <fgColor rgb="FF00FF00"/>
        <bgColor indexed="64"/>
      </patternFill>
    </fill>
  </fills>
  <borders count="7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9" fillId="0" borderId="0"/>
    <xf numFmtId="43" fontId="40" fillId="0" borderId="0" applyFont="0" applyFill="0" applyBorder="0" applyAlignment="0" applyProtection="0"/>
    <xf numFmtId="0" fontId="41" fillId="0" borderId="0" applyNumberFormat="0" applyFill="0" applyBorder="0" applyAlignment="0" applyProtection="0"/>
    <xf numFmtId="0" fontId="51" fillId="0" borderId="0"/>
  </cellStyleXfs>
  <cellXfs count="644">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0" fontId="18" fillId="0" borderId="0" xfId="0" applyFont="1"/>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18" fillId="2" borderId="0" xfId="0" applyFont="1" applyFill="1"/>
    <xf numFmtId="0" fontId="18" fillId="2" borderId="10" xfId="0" applyFont="1" applyFill="1" applyBorder="1" applyAlignment="1">
      <alignment wrapText="1"/>
    </xf>
    <xf numFmtId="0" fontId="18" fillId="2" borderId="12" xfId="0" applyFont="1" applyFill="1" applyBorder="1" applyAlignment="1">
      <alignment horizontal="right" wrapText="1"/>
    </xf>
    <xf numFmtId="0" fontId="29" fillId="20" borderId="22" xfId="0" applyFont="1" applyFill="1" applyBorder="1" applyAlignment="1">
      <alignment horizontal="center"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2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0" fontId="19" fillId="20" borderId="35" xfId="0"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1" fillId="0" borderId="36" xfId="3"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2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30" fillId="16" borderId="1"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0" borderId="40" xfId="0" applyBorder="1" applyAlignment="1">
      <alignment horizontal="center" vertical="center"/>
    </xf>
    <xf numFmtId="0" fontId="0" fillId="0" borderId="26" xfId="0" applyBorder="1" applyAlignment="1">
      <alignment horizontal="center" vertical="center"/>
    </xf>
    <xf numFmtId="0" fontId="17" fillId="16" borderId="1" xfId="0" applyFont="1" applyFill="1" applyBorder="1" applyAlignment="1">
      <alignment horizontal="center" vertical="center" wrapText="1"/>
    </xf>
    <xf numFmtId="0" fontId="17" fillId="16" borderId="5"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8" fillId="20" borderId="22"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3" fillId="0" borderId="38" xfId="0" applyFont="1" applyBorder="1" applyAlignment="1">
      <alignment horizontal="center" vertical="center" wrapText="1"/>
    </xf>
    <xf numFmtId="0" fontId="18" fillId="20" borderId="38" xfId="0" applyFont="1" applyFill="1" applyBorder="1" applyAlignment="1">
      <alignment horizontal="center" vertical="center" wrapText="1"/>
    </xf>
    <xf numFmtId="0" fontId="19" fillId="20" borderId="38" xfId="0" applyFont="1" applyFill="1" applyBorder="1" applyAlignment="1">
      <alignment horizontal="center" vertical="center" wrapText="1"/>
    </xf>
    <xf numFmtId="14" fontId="18" fillId="20" borderId="38" xfId="0" applyNumberFormat="1" applyFont="1" applyFill="1" applyBorder="1" applyAlignment="1">
      <alignment horizontal="center" vertical="center" wrapText="1"/>
    </xf>
    <xf numFmtId="14" fontId="18" fillId="20" borderId="41" xfId="0" applyNumberFormat="1"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10" fillId="16" borderId="1" xfId="0" applyFont="1" applyFill="1" applyBorder="1" applyAlignment="1">
      <alignment horizontal="center" vertical="center"/>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0" borderId="40" xfId="0" applyBorder="1" applyAlignment="1">
      <alignment horizontal="center" vertical="center" wrapText="1"/>
    </xf>
    <xf numFmtId="0" fontId="0" fillId="21" borderId="66" xfId="0" applyFill="1" applyBorder="1" applyAlignment="1">
      <alignment horizontal="center" vertical="center" wrapText="1"/>
    </xf>
    <xf numFmtId="0" fontId="0" fillId="21" borderId="32" xfId="0" applyFill="1" applyBorder="1" applyAlignment="1">
      <alignment horizontal="center" vertical="center" wrapText="1"/>
    </xf>
    <xf numFmtId="0" fontId="43" fillId="0" borderId="0" xfId="0" applyFont="1" applyAlignment="1">
      <alignment wrapText="1"/>
    </xf>
    <xf numFmtId="0" fontId="42" fillId="16" borderId="31" xfId="0" applyFont="1" applyFill="1" applyBorder="1" applyAlignment="1">
      <alignment horizontal="center" vertical="center"/>
    </xf>
    <xf numFmtId="0" fontId="42" fillId="16" borderId="61" xfId="0" applyFont="1" applyFill="1" applyBorder="1" applyAlignment="1">
      <alignment horizontal="center" vertical="center"/>
    </xf>
    <xf numFmtId="0" fontId="42" fillId="16" borderId="62" xfId="0" applyFont="1" applyFill="1" applyBorder="1" applyAlignment="1">
      <alignment horizontal="center" vertical="center" wrapText="1"/>
    </xf>
    <xf numFmtId="0" fontId="44" fillId="16" borderId="62" xfId="0" applyFont="1" applyFill="1" applyBorder="1" applyAlignment="1">
      <alignment horizontal="center" vertical="center" wrapText="1"/>
    </xf>
    <xf numFmtId="0" fontId="44" fillId="16" borderId="63" xfId="0" applyFont="1" applyFill="1" applyBorder="1" applyAlignment="1">
      <alignment horizontal="center" vertical="center" wrapText="1"/>
    </xf>
    <xf numFmtId="0" fontId="9" fillId="2" borderId="0" xfId="0" applyFont="1" applyFill="1"/>
    <xf numFmtId="0" fontId="41" fillId="0" borderId="0" xfId="3"/>
    <xf numFmtId="0" fontId="47" fillId="23" borderId="22" xfId="0" applyFont="1" applyFill="1" applyBorder="1" applyAlignment="1">
      <alignment horizontal="center" vertical="center"/>
    </xf>
    <xf numFmtId="0" fontId="48" fillId="23" borderId="35" xfId="0" applyFont="1" applyFill="1" applyBorder="1" applyAlignment="1">
      <alignment horizontal="center" vertical="center" wrapText="1"/>
    </xf>
    <xf numFmtId="0" fontId="42" fillId="0" borderId="67" xfId="0" applyFont="1" applyBorder="1" applyAlignment="1">
      <alignment horizontal="center" vertical="center" wrapText="1"/>
    </xf>
    <xf numFmtId="0" fontId="42" fillId="0" borderId="0" xfId="0" applyFont="1" applyAlignment="1">
      <alignment horizontal="center" vertical="center"/>
    </xf>
    <xf numFmtId="0" fontId="49" fillId="0" borderId="0" xfId="0" applyFont="1" applyAlignment="1">
      <alignment horizontal="center" vertical="center" wrapText="1"/>
    </xf>
    <xf numFmtId="0" fontId="42" fillId="0" borderId="0" xfId="0" applyFont="1" applyAlignment="1">
      <alignment horizontal="center" vertical="center" wrapText="1"/>
    </xf>
    <xf numFmtId="0" fontId="9" fillId="25" borderId="40" xfId="0" applyFont="1" applyFill="1" applyBorder="1" applyAlignment="1">
      <alignment horizontal="center" vertical="center"/>
    </xf>
    <xf numFmtId="0" fontId="9" fillId="25" borderId="22" xfId="0" applyFont="1" applyFill="1" applyBorder="1" applyAlignment="1">
      <alignment horizontal="center" vertical="center" wrapText="1"/>
    </xf>
    <xf numFmtId="0" fontId="29" fillId="25" borderId="22" xfId="0" applyFont="1" applyFill="1" applyBorder="1" applyAlignment="1">
      <alignment horizontal="center" vertical="center" wrapText="1"/>
    </xf>
    <xf numFmtId="0" fontId="9" fillId="25" borderId="23" xfId="0" applyFont="1" applyFill="1" applyBorder="1" applyAlignment="1">
      <alignment horizontal="center" vertical="center" wrapText="1"/>
    </xf>
    <xf numFmtId="0" fontId="9" fillId="25" borderId="40" xfId="0" applyFont="1" applyFill="1" applyBorder="1" applyAlignment="1">
      <alignment horizontal="center" vertical="center" wrapText="1"/>
    </xf>
    <xf numFmtId="0" fontId="9" fillId="25" borderId="22" xfId="0" applyFont="1" applyFill="1" applyBorder="1" applyAlignment="1">
      <alignment horizontal="center" vertical="center"/>
    </xf>
    <xf numFmtId="0" fontId="46" fillId="0" borderId="26" xfId="0" applyFont="1" applyBorder="1" applyAlignment="1">
      <alignment horizontal="center" vertical="center"/>
    </xf>
    <xf numFmtId="0" fontId="46" fillId="23" borderId="35" xfId="0" applyFont="1" applyFill="1" applyBorder="1" applyAlignment="1">
      <alignment horizontal="center" vertical="center" wrapText="1"/>
    </xf>
    <xf numFmtId="0" fontId="46" fillId="0" borderId="35" xfId="0" applyFont="1" applyBorder="1" applyAlignment="1">
      <alignment horizontal="center" vertical="center"/>
    </xf>
    <xf numFmtId="0" fontId="46" fillId="0" borderId="35" xfId="0" applyFont="1" applyBorder="1" applyAlignment="1">
      <alignment horizontal="center" vertical="center" wrapText="1"/>
    </xf>
    <xf numFmtId="0" fontId="46" fillId="22" borderId="35" xfId="0" applyFont="1" applyFill="1" applyBorder="1" applyAlignment="1">
      <alignment horizontal="center" vertical="center"/>
    </xf>
    <xf numFmtId="0" fontId="46" fillId="24" borderId="35" xfId="0" applyFont="1" applyFill="1" applyBorder="1" applyAlignment="1">
      <alignment horizontal="center" vertical="center"/>
    </xf>
    <xf numFmtId="0" fontId="46" fillId="22" borderId="35" xfId="0" applyFont="1" applyFill="1" applyBorder="1" applyAlignment="1">
      <alignment horizontal="center" vertical="center" wrapText="1"/>
    </xf>
    <xf numFmtId="0" fontId="46" fillId="0" borderId="0" xfId="0" applyFont="1"/>
    <xf numFmtId="0" fontId="46" fillId="23" borderId="24" xfId="0" applyFont="1" applyFill="1" applyBorder="1" applyAlignment="1">
      <alignment horizontal="center" vertical="center" wrapText="1"/>
    </xf>
    <xf numFmtId="0" fontId="46" fillId="23" borderId="35" xfId="0" applyFont="1" applyFill="1" applyBorder="1" applyAlignment="1">
      <alignment horizontal="center" vertical="center"/>
    </xf>
    <xf numFmtId="0" fontId="45" fillId="0" borderId="40" xfId="0" applyFont="1" applyBorder="1" applyAlignment="1">
      <alignment horizontal="center" vertical="center"/>
    </xf>
    <xf numFmtId="2" fontId="45" fillId="23" borderId="22" xfId="0" applyNumberFormat="1" applyFont="1" applyFill="1" applyBorder="1" applyAlignment="1">
      <alignment horizontal="center" vertical="center"/>
    </xf>
    <xf numFmtId="0" fontId="45" fillId="22" borderId="22" xfId="0" applyFont="1" applyFill="1" applyBorder="1" applyAlignment="1">
      <alignment horizontal="center" vertical="center"/>
    </xf>
    <xf numFmtId="0" fontId="45" fillId="0" borderId="26" xfId="0" applyFont="1" applyBorder="1" applyAlignment="1">
      <alignment horizontal="center"/>
    </xf>
    <xf numFmtId="0" fontId="46" fillId="0" borderId="26" xfId="0" applyFont="1" applyBorder="1" applyAlignment="1">
      <alignment horizontal="center" vertical="center" wrapText="1"/>
    </xf>
    <xf numFmtId="0" fontId="11" fillId="22" borderId="26" xfId="0" applyFont="1" applyFill="1" applyBorder="1" applyAlignment="1">
      <alignment horizontal="center" vertical="center" wrapText="1"/>
    </xf>
    <xf numFmtId="0" fontId="11" fillId="22" borderId="35" xfId="0" applyFont="1" applyFill="1" applyBorder="1" applyAlignment="1">
      <alignment horizontal="center" vertical="center" wrapText="1"/>
    </xf>
    <xf numFmtId="0" fontId="12" fillId="0" borderId="35" xfId="0" applyFont="1" applyBorder="1" applyAlignment="1">
      <alignment horizontal="center" vertical="center" wrapText="1"/>
    </xf>
    <xf numFmtId="0" fontId="11" fillId="23" borderId="35" xfId="0" applyFont="1" applyFill="1" applyBorder="1" applyAlignment="1">
      <alignment horizontal="center" vertical="center" wrapText="1"/>
    </xf>
    <xf numFmtId="0" fontId="19" fillId="23" borderId="35" xfId="0" applyFont="1" applyFill="1" applyBorder="1" applyAlignment="1">
      <alignment horizontal="center" vertical="center" wrapText="1"/>
    </xf>
    <xf numFmtId="0" fontId="11" fillId="22" borderId="0" xfId="0" applyFont="1" applyFill="1" applyAlignment="1">
      <alignment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1" fillId="0" borderId="22" xfId="0" applyFont="1" applyBorder="1" applyAlignment="1">
      <alignment horizontal="center" vertical="center" wrapText="1"/>
    </xf>
    <xf numFmtId="0" fontId="0" fillId="25" borderId="40" xfId="0" applyFill="1" applyBorder="1" applyAlignment="1">
      <alignment horizontal="center" vertical="center" wrapText="1"/>
    </xf>
    <xf numFmtId="0" fontId="0" fillId="25" borderId="22" xfId="0" applyFill="1" applyBorder="1" applyAlignment="1">
      <alignment vertical="center" wrapText="1"/>
    </xf>
    <xf numFmtId="0" fontId="0" fillId="25" borderId="22" xfId="0" applyFill="1" applyBorder="1" applyAlignment="1">
      <alignment horizontal="center" vertical="center" wrapText="1"/>
    </xf>
    <xf numFmtId="0" fontId="1" fillId="25" borderId="22" xfId="0" applyFont="1" applyFill="1" applyBorder="1" applyAlignment="1">
      <alignment horizontal="center" vertical="center" wrapText="1"/>
    </xf>
    <xf numFmtId="0" fontId="0" fillId="25" borderId="22" xfId="0" applyFill="1" applyBorder="1" applyAlignment="1">
      <alignment horizontal="center" vertical="center"/>
    </xf>
    <xf numFmtId="0" fontId="9" fillId="25" borderId="0" xfId="0" applyFont="1" applyFill="1" applyAlignment="1">
      <alignment vertical="center" wrapText="1"/>
    </xf>
    <xf numFmtId="0" fontId="9" fillId="20" borderId="24" xfId="0" applyFont="1" applyFill="1" applyBorder="1" applyAlignment="1">
      <alignment horizontal="left" vertical="center" wrapText="1"/>
    </xf>
    <xf numFmtId="0" fontId="9" fillId="20" borderId="35" xfId="0" applyFont="1" applyFill="1" applyBorder="1" applyAlignment="1">
      <alignment horizontal="left" vertical="center" wrapText="1"/>
    </xf>
    <xf numFmtId="0" fontId="9" fillId="25" borderId="23" xfId="0" applyFont="1" applyFill="1" applyBorder="1" applyAlignment="1">
      <alignment horizontal="center" vertical="center"/>
    </xf>
    <xf numFmtId="0" fontId="9" fillId="25" borderId="0" xfId="0" applyFont="1" applyFill="1"/>
    <xf numFmtId="0" fontId="0" fillId="2" borderId="36" xfId="0" applyFill="1" applyBorder="1" applyAlignment="1">
      <alignment horizontal="center" vertical="center"/>
    </xf>
    <xf numFmtId="0" fontId="51" fillId="26" borderId="0" xfId="4" applyFill="1"/>
    <xf numFmtId="0" fontId="50" fillId="26" borderId="0" xfId="4" applyFont="1" applyFill="1"/>
    <xf numFmtId="0" fontId="51" fillId="26" borderId="21" xfId="4" applyFill="1" applyBorder="1"/>
    <xf numFmtId="0" fontId="51" fillId="26" borderId="4" xfId="4" applyFill="1" applyBorder="1"/>
    <xf numFmtId="0" fontId="50" fillId="26" borderId="4" xfId="4" applyFont="1" applyFill="1" applyBorder="1"/>
    <xf numFmtId="0" fontId="51" fillId="26" borderId="5" xfId="4" applyFill="1" applyBorder="1"/>
    <xf numFmtId="0" fontId="51" fillId="26" borderId="13" xfId="4" applyFill="1" applyBorder="1"/>
    <xf numFmtId="0" fontId="51" fillId="26" borderId="6" xfId="4" applyFill="1" applyBorder="1"/>
    <xf numFmtId="0" fontId="53" fillId="26" borderId="13" xfId="4" applyFont="1" applyFill="1" applyBorder="1"/>
    <xf numFmtId="0" fontId="53" fillId="26" borderId="0" xfId="4" applyFont="1" applyFill="1"/>
    <xf numFmtId="0" fontId="39" fillId="27" borderId="68" xfId="4" applyFont="1" applyFill="1" applyBorder="1"/>
    <xf numFmtId="0" fontId="39" fillId="27" borderId="51" xfId="4" applyFont="1" applyFill="1" applyBorder="1"/>
    <xf numFmtId="0" fontId="39" fillId="27" borderId="72" xfId="4" applyFont="1" applyFill="1" applyBorder="1"/>
    <xf numFmtId="0" fontId="39" fillId="4" borderId="68" xfId="4" applyFont="1" applyFill="1" applyBorder="1"/>
    <xf numFmtId="0" fontId="39" fillId="4" borderId="51" xfId="4" applyFont="1" applyFill="1" applyBorder="1"/>
    <xf numFmtId="0" fontId="39" fillId="4" borderId="72" xfId="4" applyFont="1" applyFill="1" applyBorder="1"/>
    <xf numFmtId="0" fontId="39" fillId="28" borderId="68" xfId="4" applyFont="1" applyFill="1" applyBorder="1"/>
    <xf numFmtId="0" fontId="39" fillId="28" borderId="51" xfId="4" applyFont="1" applyFill="1" applyBorder="1"/>
    <xf numFmtId="0" fontId="39" fillId="28" borderId="72" xfId="4" applyFont="1" applyFill="1" applyBorder="1"/>
    <xf numFmtId="0" fontId="51" fillId="15" borderId="0" xfId="4" applyFill="1"/>
    <xf numFmtId="0" fontId="39" fillId="27" borderId="42" xfId="4" applyFont="1" applyFill="1" applyBorder="1"/>
    <xf numFmtId="0" fontId="39" fillId="27" borderId="0" xfId="4" applyFont="1" applyFill="1"/>
    <xf numFmtId="0" fontId="39" fillId="27" borderId="65" xfId="4" applyFont="1" applyFill="1" applyBorder="1"/>
    <xf numFmtId="0" fontId="39" fillId="4" borderId="42" xfId="4" applyFont="1" applyFill="1" applyBorder="1"/>
    <xf numFmtId="0" fontId="39" fillId="4" borderId="0" xfId="4" applyFont="1" applyFill="1"/>
    <xf numFmtId="0" fontId="39" fillId="4" borderId="65" xfId="4" applyFont="1" applyFill="1" applyBorder="1"/>
    <xf numFmtId="0" fontId="39" fillId="28" borderId="42" xfId="4" applyFont="1" applyFill="1" applyBorder="1"/>
    <xf numFmtId="0" fontId="39" fillId="28" borderId="0" xfId="4" applyFont="1" applyFill="1"/>
    <xf numFmtId="0" fontId="39" fillId="28" borderId="65" xfId="4" applyFont="1" applyFill="1" applyBorder="1"/>
    <xf numFmtId="0" fontId="39" fillId="27" borderId="69" xfId="4" applyFont="1" applyFill="1" applyBorder="1"/>
    <xf numFmtId="0" fontId="39" fillId="27" borderId="70" xfId="4" applyFont="1" applyFill="1" applyBorder="1"/>
    <xf numFmtId="0" fontId="39" fillId="27" borderId="73" xfId="4" applyFont="1" applyFill="1" applyBorder="1"/>
    <xf numFmtId="0" fontId="39" fillId="4" borderId="69" xfId="4" applyFont="1" applyFill="1" applyBorder="1"/>
    <xf numFmtId="0" fontId="39" fillId="4" borderId="70" xfId="4" applyFont="1" applyFill="1" applyBorder="1"/>
    <xf numFmtId="0" fontId="39" fillId="4" borderId="73" xfId="4" applyFont="1" applyFill="1" applyBorder="1"/>
    <xf numFmtId="0" fontId="39" fillId="28" borderId="69" xfId="4" applyFont="1" applyFill="1" applyBorder="1"/>
    <xf numFmtId="0" fontId="39" fillId="28" borderId="70" xfId="4" applyFont="1" applyFill="1" applyBorder="1"/>
    <xf numFmtId="0" fontId="39" fillId="28" borderId="73" xfId="4" applyFont="1" applyFill="1" applyBorder="1"/>
    <xf numFmtId="0" fontId="39" fillId="6" borderId="68" xfId="4" applyFont="1" applyFill="1" applyBorder="1"/>
    <xf numFmtId="0" fontId="39" fillId="6" borderId="51" xfId="4" applyFont="1" applyFill="1" applyBorder="1"/>
    <xf numFmtId="0" fontId="39" fillId="6" borderId="72" xfId="4" applyFont="1" applyFill="1" applyBorder="1"/>
    <xf numFmtId="0" fontId="39" fillId="6" borderId="42" xfId="4" applyFont="1" applyFill="1" applyBorder="1"/>
    <xf numFmtId="0" fontId="39" fillId="6" borderId="0" xfId="4" applyFont="1" applyFill="1"/>
    <xf numFmtId="0" fontId="39" fillId="6" borderId="65" xfId="4" applyFont="1" applyFill="1" applyBorder="1"/>
    <xf numFmtId="0" fontId="39" fillId="6" borderId="69" xfId="4" applyFont="1" applyFill="1" applyBorder="1"/>
    <xf numFmtId="0" fontId="39" fillId="6" borderId="70" xfId="4" applyFont="1" applyFill="1" applyBorder="1"/>
    <xf numFmtId="0" fontId="39" fillId="6" borderId="73" xfId="4" applyFont="1" applyFill="1" applyBorder="1"/>
    <xf numFmtId="0" fontId="39" fillId="29" borderId="68" xfId="4" applyFont="1" applyFill="1" applyBorder="1"/>
    <xf numFmtId="0" fontId="39" fillId="29" borderId="51" xfId="4" applyFont="1" applyFill="1" applyBorder="1"/>
    <xf numFmtId="0" fontId="39" fillId="29" borderId="72" xfId="4" applyFont="1" applyFill="1" applyBorder="1"/>
    <xf numFmtId="0" fontId="39" fillId="29" borderId="42" xfId="4" applyFont="1" applyFill="1" applyBorder="1"/>
    <xf numFmtId="0" fontId="39" fillId="29" borderId="0" xfId="4" applyFont="1" applyFill="1"/>
    <xf numFmtId="0" fontId="39" fillId="29" borderId="65" xfId="4" applyFont="1" applyFill="1" applyBorder="1"/>
    <xf numFmtId="0" fontId="39" fillId="29" borderId="69" xfId="4" applyFont="1" applyFill="1" applyBorder="1"/>
    <xf numFmtId="0" fontId="39" fillId="29" borderId="70" xfId="4" applyFont="1" applyFill="1" applyBorder="1"/>
    <xf numFmtId="0" fontId="39" fillId="29" borderId="73" xfId="4" applyFont="1" applyFill="1" applyBorder="1"/>
    <xf numFmtId="0" fontId="50" fillId="26" borderId="0" xfId="4" applyFont="1" applyFill="1" applyAlignment="1">
      <alignment vertical="top"/>
    </xf>
    <xf numFmtId="0" fontId="50" fillId="26" borderId="13" xfId="4" applyFont="1" applyFill="1" applyBorder="1" applyAlignment="1">
      <alignment vertical="top"/>
    </xf>
    <xf numFmtId="0" fontId="50" fillId="26" borderId="6" xfId="4" applyFont="1" applyFill="1" applyBorder="1" applyAlignment="1">
      <alignment vertical="top"/>
    </xf>
    <xf numFmtId="0" fontId="54" fillId="26" borderId="0" xfId="4" applyFont="1" applyFill="1" applyAlignment="1">
      <alignment horizontal="center"/>
    </xf>
    <xf numFmtId="0" fontId="54" fillId="26" borderId="6" xfId="4" applyFont="1" applyFill="1" applyBorder="1" applyAlignment="1">
      <alignment horizontal="center"/>
    </xf>
    <xf numFmtId="0" fontId="54" fillId="26" borderId="21" xfId="4" applyFont="1" applyFill="1" applyBorder="1" applyAlignment="1">
      <alignment horizontal="center"/>
    </xf>
    <xf numFmtId="0" fontId="55" fillId="26" borderId="4" xfId="4" applyFont="1" applyFill="1" applyBorder="1" applyAlignment="1">
      <alignment horizontal="left" vertical="center"/>
    </xf>
    <xf numFmtId="0" fontId="54" fillId="26" borderId="4" xfId="4" applyFont="1" applyFill="1" applyBorder="1" applyAlignment="1">
      <alignment horizontal="center"/>
    </xf>
    <xf numFmtId="0" fontId="54" fillId="26" borderId="5" xfId="4" applyFont="1" applyFill="1" applyBorder="1" applyAlignment="1">
      <alignment horizontal="center"/>
    </xf>
    <xf numFmtId="0" fontId="54" fillId="26" borderId="13" xfId="4" applyFont="1" applyFill="1" applyBorder="1" applyAlignment="1">
      <alignment horizontal="center"/>
    </xf>
    <xf numFmtId="0" fontId="54" fillId="26" borderId="14" xfId="4" applyFont="1" applyFill="1" applyBorder="1" applyAlignment="1">
      <alignment horizontal="center"/>
    </xf>
    <xf numFmtId="0" fontId="54" fillId="26" borderId="7" xfId="4" applyFont="1" applyFill="1" applyBorder="1" applyAlignment="1">
      <alignment horizontal="center"/>
    </xf>
    <xf numFmtId="0" fontId="54" fillId="26" borderId="8" xfId="4" applyFont="1" applyFill="1" applyBorder="1" applyAlignment="1">
      <alignment horizontal="center"/>
    </xf>
    <xf numFmtId="0" fontId="56" fillId="26" borderId="0" xfId="4" applyFont="1" applyFill="1" applyAlignment="1">
      <alignment horizontal="center"/>
    </xf>
    <xf numFmtId="0" fontId="51" fillId="26" borderId="14" xfId="4" applyFill="1" applyBorder="1"/>
    <xf numFmtId="0" fontId="51" fillId="26" borderId="7" xfId="4" applyFill="1" applyBorder="1"/>
    <xf numFmtId="0" fontId="50" fillId="26" borderId="7" xfId="4" applyFont="1" applyFill="1" applyBorder="1"/>
    <xf numFmtId="0" fontId="51" fillId="26" borderId="8" xfId="4" applyFill="1" applyBorder="1"/>
    <xf numFmtId="0" fontId="54" fillId="0" borderId="0" xfId="4" applyFont="1" applyAlignment="1">
      <alignment horizontal="center"/>
    </xf>
    <xf numFmtId="0" fontId="54" fillId="0" borderId="13" xfId="4" applyFont="1" applyBorder="1" applyAlignment="1">
      <alignment horizontal="center"/>
    </xf>
    <xf numFmtId="0" fontId="56" fillId="26" borderId="13" xfId="4" applyFont="1" applyFill="1" applyBorder="1" applyAlignment="1">
      <alignment horizontal="center"/>
    </xf>
    <xf numFmtId="0" fontId="9" fillId="0" borderId="0" xfId="0" applyFont="1" applyAlignment="1">
      <alignment horizontal="left" vertical="center" wrapText="1"/>
    </xf>
    <xf numFmtId="0" fontId="31" fillId="16" borderId="22"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0" fillId="0" borderId="42" xfId="0" applyBorder="1" applyAlignment="1">
      <alignment horizontal="center" vertical="center" wrapText="1"/>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0" fontId="23"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3"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0" fontId="0" fillId="25" borderId="37" xfId="0" applyFill="1" applyBorder="1" applyAlignment="1">
      <alignment horizontal="center" vertical="center" wrapText="1"/>
    </xf>
    <xf numFmtId="0" fontId="0" fillId="25" borderId="36" xfId="0" applyFill="1" applyBorder="1" applyAlignment="1">
      <alignment horizontal="center" vertical="center" wrapText="1"/>
    </xf>
    <xf numFmtId="0" fontId="0" fillId="25" borderId="68" xfId="0" applyFill="1" applyBorder="1" applyAlignment="1">
      <alignment horizontal="center" vertical="center" wrapText="1"/>
    </xf>
    <xf numFmtId="0" fontId="0" fillId="25" borderId="69" xfId="0" applyFill="1" applyBorder="1" applyAlignment="1">
      <alignment horizontal="center" vertical="center" wrapText="1"/>
    </xf>
    <xf numFmtId="0" fontId="10" fillId="16" borderId="13" xfId="0" applyFont="1" applyFill="1" applyBorder="1" applyAlignment="1">
      <alignment horizontal="center" vertical="center"/>
    </xf>
    <xf numFmtId="0" fontId="10" fillId="16" borderId="0" xfId="0" applyFont="1" applyFill="1" applyAlignment="1">
      <alignment horizontal="center" vertical="center"/>
    </xf>
    <xf numFmtId="0" fontId="0" fillId="21" borderId="22" xfId="0" applyFill="1" applyBorder="1" applyAlignment="1">
      <alignment horizontal="center" vertical="center" wrapText="1"/>
    </xf>
    <xf numFmtId="0" fontId="0" fillId="21" borderId="32" xfId="0"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6" xfId="0" applyFill="1" applyBorder="1" applyAlignment="1">
      <alignment horizontal="center"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23" fillId="0" borderId="7"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6" xfId="0" applyFont="1" applyFill="1" applyBorder="1" applyAlignment="1">
      <alignment horizontal="center" vertical="center"/>
    </xf>
    <xf numFmtId="0" fontId="26" fillId="0" borderId="11" xfId="0" applyFont="1" applyBorder="1" applyAlignment="1">
      <alignment horizontal="center" wrapText="1"/>
    </xf>
    <xf numFmtId="0" fontId="26" fillId="0" borderId="12" xfId="0" applyFont="1" applyBorder="1" applyAlignment="1">
      <alignment horizontal="center" wrapText="1"/>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25" fillId="0" borderId="12" xfId="0" applyFont="1" applyBorder="1" applyAlignment="1">
      <alignment horizontal="center" vertical="center"/>
    </xf>
    <xf numFmtId="0" fontId="9" fillId="0" borderId="25" xfId="0" applyFont="1" applyBorder="1" applyAlignment="1">
      <alignment horizontal="center" vertical="center"/>
    </xf>
    <xf numFmtId="0" fontId="9" fillId="0" borderId="71" xfId="0" applyFont="1" applyBorder="1" applyAlignment="1">
      <alignment horizontal="center" vertical="center"/>
    </xf>
    <xf numFmtId="0" fontId="9" fillId="0" borderId="2" xfId="0" applyFont="1" applyBorder="1" applyAlignment="1">
      <alignment horizontal="center" vertical="center"/>
    </xf>
    <xf numFmtId="0" fontId="9" fillId="25" borderId="25" xfId="0" applyFont="1" applyFill="1" applyBorder="1" applyAlignment="1">
      <alignment horizontal="center" vertical="center"/>
    </xf>
    <xf numFmtId="0" fontId="9" fillId="25" borderId="71" xfId="0" applyFont="1" applyFill="1" applyBorder="1" applyAlignment="1">
      <alignment horizontal="center" vertical="center"/>
    </xf>
    <xf numFmtId="0" fontId="32" fillId="0" borderId="11" xfId="0" applyFont="1" applyBorder="1" applyAlignment="1">
      <alignment horizontal="center" vertical="center" wrapText="1"/>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52" fillId="26" borderId="0" xfId="4" applyFont="1" applyFill="1" applyAlignment="1">
      <alignment horizontal="center"/>
    </xf>
    <xf numFmtId="0" fontId="54" fillId="26" borderId="13" xfId="4" applyFont="1" applyFill="1" applyBorder="1" applyAlignment="1">
      <alignment horizontal="center" vertical="center" wrapText="1"/>
    </xf>
    <xf numFmtId="0" fontId="54" fillId="26" borderId="0" xfId="4" applyFont="1" applyFill="1" applyAlignment="1">
      <alignment horizontal="center" vertical="center" wrapText="1"/>
    </xf>
    <xf numFmtId="0" fontId="50" fillId="26" borderId="0" xfId="4" applyFont="1" applyFill="1" applyAlignment="1">
      <alignment horizontal="center" vertical="center" wrapText="1"/>
    </xf>
    <xf numFmtId="0" fontId="50" fillId="26" borderId="0" xfId="4" applyFont="1" applyFill="1" applyAlignment="1">
      <alignment horizontal="center" vertical="center"/>
    </xf>
    <xf numFmtId="0" fontId="50" fillId="4" borderId="32" xfId="4" applyFont="1" applyFill="1" applyBorder="1" applyAlignment="1">
      <alignment horizontal="center" vertical="center"/>
    </xf>
    <xf numFmtId="0" fontId="51" fillId="0" borderId="33" xfId="4" applyBorder="1" applyAlignment="1">
      <alignment horizontal="center" vertical="center"/>
    </xf>
    <xf numFmtId="0" fontId="51" fillId="0" borderId="34" xfId="4" applyBorder="1" applyAlignment="1">
      <alignment horizontal="center" vertical="center"/>
    </xf>
    <xf numFmtId="0" fontId="50" fillId="27" borderId="32" xfId="4" applyFont="1" applyFill="1" applyBorder="1" applyAlignment="1">
      <alignment horizontal="center" vertical="center"/>
    </xf>
    <xf numFmtId="0" fontId="50" fillId="27" borderId="33" xfId="4" applyFont="1" applyFill="1" applyBorder="1" applyAlignment="1">
      <alignment horizontal="center" vertical="center"/>
    </xf>
    <xf numFmtId="0" fontId="50" fillId="27" borderId="34" xfId="4" applyFont="1" applyFill="1" applyBorder="1" applyAlignment="1">
      <alignment horizontal="center" vertical="center"/>
    </xf>
    <xf numFmtId="0" fontId="50" fillId="6" borderId="32" xfId="4" applyFont="1" applyFill="1" applyBorder="1" applyAlignment="1">
      <alignment horizontal="center" vertical="center"/>
    </xf>
    <xf numFmtId="0" fontId="50" fillId="6" borderId="33" xfId="4" applyFont="1" applyFill="1" applyBorder="1" applyAlignment="1">
      <alignment horizontal="center" vertical="center"/>
    </xf>
    <xf numFmtId="0" fontId="50" fillId="6" borderId="34" xfId="4" applyFont="1" applyFill="1" applyBorder="1" applyAlignment="1">
      <alignment horizontal="center" vertical="center"/>
    </xf>
    <xf numFmtId="0" fontId="50" fillId="30" borderId="32" xfId="4" applyFont="1" applyFill="1" applyBorder="1" applyAlignment="1">
      <alignment horizontal="center" vertical="center"/>
    </xf>
    <xf numFmtId="0" fontId="50" fillId="30" borderId="33" xfId="4" applyFont="1" applyFill="1" applyBorder="1" applyAlignment="1">
      <alignment horizontal="center" vertical="center"/>
    </xf>
    <xf numFmtId="0" fontId="50" fillId="30" borderId="34" xfId="4" applyFont="1" applyFill="1" applyBorder="1" applyAlignment="1">
      <alignment horizontal="center" vertical="center"/>
    </xf>
    <xf numFmtId="0" fontId="50" fillId="26" borderId="0" xfId="4" applyFont="1" applyFill="1" applyAlignment="1">
      <alignment horizontal="center" vertical="top" wrapText="1"/>
    </xf>
    <xf numFmtId="0" fontId="50" fillId="26" borderId="0" xfId="4" applyFont="1" applyFill="1" applyAlignment="1">
      <alignment horizontal="center" vertical="top"/>
    </xf>
    <xf numFmtId="0" fontId="54" fillId="26" borderId="0" xfId="4" applyFont="1" applyFill="1" applyAlignment="1">
      <alignment horizontal="center"/>
    </xf>
    <xf numFmtId="0" fontId="50" fillId="6" borderId="18" xfId="4" applyFont="1" applyFill="1" applyBorder="1" applyAlignment="1">
      <alignment horizontal="center"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7" fillId="16" borderId="62" xfId="0" applyFont="1" applyFill="1" applyBorder="1" applyAlignment="1">
      <alignment horizontal="center" vertical="center" wrapText="1"/>
    </xf>
    <xf numFmtId="0" fontId="7" fillId="16" borderId="64" xfId="0" applyFont="1" applyFill="1" applyBorder="1" applyAlignment="1">
      <alignment horizontal="center" vertical="center" wrapText="1"/>
    </xf>
    <xf numFmtId="0" fontId="18" fillId="0" borderId="30" xfId="0" applyFont="1" applyBorder="1" applyAlignment="1">
      <alignment horizontal="center"/>
    </xf>
    <xf numFmtId="0" fontId="18" fillId="0" borderId="36" xfId="0" applyFont="1" applyBorder="1" applyAlignment="1">
      <alignment horizontal="center"/>
    </xf>
    <xf numFmtId="0" fontId="18" fillId="0" borderId="43" xfId="0" applyFont="1" applyBorder="1" applyAlignment="1">
      <alignment horizontal="center"/>
    </xf>
    <xf numFmtId="0" fontId="18" fillId="0" borderId="46" xfId="0" applyFont="1" applyBorder="1" applyAlignment="1">
      <alignment horizontal="center"/>
    </xf>
    <xf numFmtId="0" fontId="18" fillId="0" borderId="45" xfId="0" applyFont="1" applyBorder="1" applyAlignment="1">
      <alignment horizontal="center"/>
    </xf>
    <xf numFmtId="0" fontId="18" fillId="0" borderId="60" xfId="0" applyFont="1" applyBorder="1" applyAlignment="1">
      <alignment horizontal="center"/>
    </xf>
    <xf numFmtId="0" fontId="37" fillId="14" borderId="10" xfId="0" applyFont="1" applyFill="1" applyBorder="1" applyAlignment="1">
      <alignment horizontal="center"/>
    </xf>
    <xf numFmtId="0" fontId="37" fillId="14" borderId="12" xfId="0" applyFont="1" applyFill="1" applyBorder="1" applyAlignment="1">
      <alignment horizontal="center"/>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29" fillId="0" borderId="11" xfId="0" applyFont="1" applyBorder="1" applyAlignment="1">
      <alignment horizontal="center" vertical="center" wrapText="1"/>
    </xf>
    <xf numFmtId="0" fontId="11" fillId="0" borderId="22" xfId="0" applyFont="1" applyBorder="1" applyAlignment="1">
      <alignment vertical="center" wrapText="1"/>
    </xf>
    <xf numFmtId="0" fontId="11" fillId="0" borderId="3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6" borderId="10" xfId="0" applyFont="1" applyFill="1" applyBorder="1" applyAlignment="1">
      <alignment horizontal="center" vertical="center" wrapText="1"/>
    </xf>
    <xf numFmtId="0" fontId="30" fillId="16" borderId="11" xfId="0" applyFont="1" applyFill="1" applyBorder="1" applyAlignment="1">
      <alignment horizontal="center" vertical="center" wrapText="1"/>
    </xf>
    <xf numFmtId="0" fontId="30" fillId="16" borderId="12" xfId="0" applyFont="1" applyFill="1" applyBorder="1" applyAlignment="1">
      <alignment horizontal="center" vertical="center" wrapText="1"/>
    </xf>
    <xf numFmtId="0" fontId="30" fillId="17" borderId="14" xfId="0" applyFont="1" applyFill="1" applyBorder="1" applyAlignment="1">
      <alignment horizontal="center" vertical="center" wrapText="1"/>
    </xf>
    <xf numFmtId="0" fontId="30" fillId="17" borderId="8" xfId="0" applyFont="1" applyFill="1" applyBorder="1" applyAlignment="1">
      <alignment horizontal="center" vertical="center" wrapText="1"/>
    </xf>
    <xf numFmtId="0" fontId="0" fillId="0" borderId="22" xfId="0" applyBorder="1" applyAlignment="1">
      <alignment horizontal="center" vertical="center" wrapText="1"/>
    </xf>
    <xf numFmtId="0" fontId="57" fillId="0" borderId="22" xfId="0" applyFont="1" applyBorder="1" applyAlignment="1">
      <alignment horizontal="center" vertical="center" wrapText="1"/>
    </xf>
    <xf numFmtId="0" fontId="42" fillId="15" borderId="22" xfId="0" applyFont="1" applyFill="1" applyBorder="1" applyAlignment="1">
      <alignment horizontal="center" vertical="center" wrapText="1"/>
    </xf>
    <xf numFmtId="0" fontId="23" fillId="0" borderId="0" xfId="0" applyFont="1" applyAlignment="1">
      <alignment horizontal="center" vertical="center" wrapText="1"/>
    </xf>
    <xf numFmtId="0" fontId="25" fillId="0" borderId="0" xfId="0" applyFont="1" applyAlignment="1">
      <alignment horizontal="center" vertical="center"/>
    </xf>
    <xf numFmtId="0" fontId="25" fillId="0" borderId="4" xfId="0" applyFont="1" applyBorder="1" applyAlignment="1">
      <alignment horizontal="center" vertical="center"/>
    </xf>
    <xf numFmtId="0" fontId="10" fillId="16" borderId="68" xfId="0" applyFont="1" applyFill="1" applyBorder="1" applyAlignment="1">
      <alignment horizontal="center" vertical="center"/>
    </xf>
    <xf numFmtId="0" fontId="10" fillId="16" borderId="72" xfId="0" applyFont="1" applyFill="1" applyBorder="1" applyAlignment="1">
      <alignment horizontal="center" vertical="center"/>
    </xf>
    <xf numFmtId="0" fontId="10" fillId="16" borderId="42" xfId="0" applyFont="1" applyFill="1" applyBorder="1" applyAlignment="1">
      <alignment horizontal="center" vertical="center"/>
    </xf>
    <xf numFmtId="0" fontId="10" fillId="16" borderId="65" xfId="0" applyFont="1" applyFill="1" applyBorder="1" applyAlignment="1">
      <alignment horizontal="center" vertical="center"/>
    </xf>
    <xf numFmtId="0" fontId="10" fillId="16" borderId="69" xfId="0" applyFont="1" applyFill="1" applyBorder="1" applyAlignment="1">
      <alignment horizontal="center" vertical="center"/>
    </xf>
    <xf numFmtId="0" fontId="10" fillId="16" borderId="73" xfId="0" applyFont="1" applyFill="1" applyBorder="1" applyAlignment="1">
      <alignment horizontal="center" vertical="center"/>
    </xf>
    <xf numFmtId="0" fontId="31" fillId="16" borderId="22" xfId="0" applyFont="1" applyFill="1"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20" fillId="0" borderId="21" xfId="0" applyFont="1" applyBorder="1" applyAlignment="1">
      <alignment horizontal="center" vertical="center" wrapText="1"/>
    </xf>
    <xf numFmtId="0" fontId="20" fillId="0" borderId="4" xfId="0" applyFont="1" applyBorder="1" applyAlignment="1">
      <alignment horizontal="center" vertical="center" wrapText="1"/>
    </xf>
  </cellXfs>
  <cellStyles count="5">
    <cellStyle name="Hipervínculo" xfId="3" builtinId="8"/>
    <cellStyle name="Millares 2" xfId="2" xr:uid="{247B1C68-BDEA-4A2F-B23E-C9950211B680}"/>
    <cellStyle name="Normal" xfId="0" builtinId="0"/>
    <cellStyle name="Normal - Style1 2" xfId="1" xr:uid="{00000000-0005-0000-0000-000001000000}"/>
    <cellStyle name="Normal 2" xfId="4" xr:uid="{505DDA87-7476-4403-9EA8-9B768B354C48}"/>
  </cellStyles>
  <dxfs count="27">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E0754"/>
      <color rgb="FF0070C0"/>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9</xdr:col>
      <xdr:colOff>125932</xdr:colOff>
      <xdr:row>0</xdr:row>
      <xdr:rowOff>179916</xdr:rowOff>
    </xdr:from>
    <xdr:to>
      <xdr:col>13</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137774</xdr:colOff>
      <xdr:row>0</xdr:row>
      <xdr:rowOff>88536</xdr:rowOff>
    </xdr:from>
    <xdr:to>
      <xdr:col>0</xdr:col>
      <xdr:colOff>1246187</xdr:colOff>
      <xdr:row>1</xdr:row>
      <xdr:rowOff>0</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4" y="88536"/>
          <a:ext cx="1108413" cy="11417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493295</xdr:colOff>
      <xdr:row>2</xdr:row>
      <xdr:rowOff>133684</xdr:rowOff>
    </xdr:from>
    <xdr:ext cx="1257300" cy="1087755"/>
    <xdr:pic>
      <xdr:nvPicPr>
        <xdr:cNvPr id="2" name="Imagen 1">
          <a:extLst>
            <a:ext uri="{FF2B5EF4-FFF2-40B4-BE49-F238E27FC236}">
              <a16:creationId xmlns:a16="http://schemas.microsoft.com/office/drawing/2014/main" id="{3AE2D711-5699-43BA-BA07-C6FCC1D33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295" y="133684"/>
          <a:ext cx="1257300" cy="108775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43</xdr:col>
      <xdr:colOff>0</xdr:colOff>
      <xdr:row>30</xdr:row>
      <xdr:rowOff>190500</xdr:rowOff>
    </xdr:from>
    <xdr:to>
      <xdr:col>44</xdr:col>
      <xdr:colOff>38100</xdr:colOff>
      <xdr:row>32</xdr:row>
      <xdr:rowOff>142875</xdr:rowOff>
    </xdr:to>
    <xdr:sp macro="" textlink="">
      <xdr:nvSpPr>
        <xdr:cNvPr id="2" name="AutoShape 2">
          <a:extLst>
            <a:ext uri="{FF2B5EF4-FFF2-40B4-BE49-F238E27FC236}">
              <a16:creationId xmlns:a16="http://schemas.microsoft.com/office/drawing/2014/main" id="{F794E671-5152-43EA-9107-3AC89F086D87}"/>
            </a:ext>
          </a:extLst>
        </xdr:cNvPr>
        <xdr:cNvSpPr>
          <a:spLocks noChangeArrowheads="1"/>
        </xdr:cNvSpPr>
      </xdr:nvSpPr>
      <xdr:spPr bwMode="auto">
        <a:xfrm rot="5400000">
          <a:off x="12677775" y="6524625"/>
          <a:ext cx="361950" cy="323850"/>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857250</xdr:colOff>
      <xdr:row>4</xdr:row>
      <xdr:rowOff>28575</xdr:rowOff>
    </xdr:from>
    <xdr:to>
      <xdr:col>6</xdr:col>
      <xdr:colOff>104775</xdr:colOff>
      <xdr:row>5</xdr:row>
      <xdr:rowOff>28575</xdr:rowOff>
    </xdr:to>
    <xdr:sp macro="" textlink="">
      <xdr:nvSpPr>
        <xdr:cNvPr id="3" name="AutoShape 2">
          <a:extLst>
            <a:ext uri="{FF2B5EF4-FFF2-40B4-BE49-F238E27FC236}">
              <a16:creationId xmlns:a16="http://schemas.microsoft.com/office/drawing/2014/main" id="{F0D5B398-72C6-4003-B7B4-AA7BEE084D94}"/>
            </a:ext>
          </a:extLst>
        </xdr:cNvPr>
        <xdr:cNvSpPr>
          <a:spLocks noChangeArrowheads="1"/>
        </xdr:cNvSpPr>
      </xdr:nvSpPr>
      <xdr:spPr bwMode="auto">
        <a:xfrm>
          <a:off x="1743075" y="1095375"/>
          <a:ext cx="266700" cy="219075"/>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76</xdr:col>
      <xdr:colOff>0</xdr:colOff>
      <xdr:row>30</xdr:row>
      <xdr:rowOff>190500</xdr:rowOff>
    </xdr:from>
    <xdr:to>
      <xdr:col>76</xdr:col>
      <xdr:colOff>184355</xdr:colOff>
      <xdr:row>32</xdr:row>
      <xdr:rowOff>122904</xdr:rowOff>
    </xdr:to>
    <xdr:sp macro="" textlink="">
      <xdr:nvSpPr>
        <xdr:cNvPr id="4" name="AutoShape 2">
          <a:extLst>
            <a:ext uri="{FF2B5EF4-FFF2-40B4-BE49-F238E27FC236}">
              <a16:creationId xmlns:a16="http://schemas.microsoft.com/office/drawing/2014/main" id="{D77E42CF-3FD8-4B2B-8BD0-EDB4D099201D}"/>
            </a:ext>
          </a:extLst>
        </xdr:cNvPr>
        <xdr:cNvSpPr>
          <a:spLocks noChangeArrowheads="1"/>
        </xdr:cNvSpPr>
      </xdr:nvSpPr>
      <xdr:spPr bwMode="auto">
        <a:xfrm rot="5400000">
          <a:off x="26089282" y="6501581"/>
          <a:ext cx="301113" cy="184355"/>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51</xdr:col>
      <xdr:colOff>570270</xdr:colOff>
      <xdr:row>4</xdr:row>
      <xdr:rowOff>63296</xdr:rowOff>
    </xdr:from>
    <xdr:to>
      <xdr:col>53</xdr:col>
      <xdr:colOff>133964</xdr:colOff>
      <xdr:row>5</xdr:row>
      <xdr:rowOff>32570</xdr:rowOff>
    </xdr:to>
    <xdr:sp macro="" textlink="">
      <xdr:nvSpPr>
        <xdr:cNvPr id="6" name="AutoShape 2">
          <a:extLst>
            <a:ext uri="{FF2B5EF4-FFF2-40B4-BE49-F238E27FC236}">
              <a16:creationId xmlns:a16="http://schemas.microsoft.com/office/drawing/2014/main" id="{53FBBAA6-685A-41A0-B404-0D703DDDB7F4}"/>
            </a:ext>
          </a:extLst>
        </xdr:cNvPr>
        <xdr:cNvSpPr>
          <a:spLocks noChangeArrowheads="1"/>
        </xdr:cNvSpPr>
      </xdr:nvSpPr>
      <xdr:spPr bwMode="auto">
        <a:xfrm>
          <a:off x="18560230" y="1123336"/>
          <a:ext cx="301113" cy="184355"/>
        </a:xfrm>
        <a:prstGeom prst="flowChartExtra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person displayName="Laura Johanna Guerra Salcedo" id="{B29B2A5E-13CB-4F37-A9A2-CE57CBA44A39}" userId="S::laura.guerra@scj.gov.co::2b6531e9-ee8f-4e63-b20a-415e4ff75c1d" providerId="AD"/>
  <person displayName="Pablo Leonardo Molano Parra" id="{B3EDFF44-2B15-401F-86DC-15333B5949FC}" userId="S::pablo.molano@scj.gov.co::f9c35d16-fd11-4c51-b518-68b93dd7d725" providerId="AD"/>
  <person displayName="Mayra Alejandra Salamanca Sierra" id="{EB2263AA-C043-4E8D-BC4F-73B3BDE5BFB4}" userId="S::masalamanca@javeriana.edu.co::275d3427-8082-4007-b16f-6c95874275b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 ref="C7" dT="2024-12-26T15:19:19.59" personId="{B29B2A5E-13CB-4F37-A9A2-CE57CBA44A39}" id="{1E564F3E-233F-4144-85CD-97CF462F10D4}">
    <text>servidor público, acción u omisión, en beneficio propio o de un tercero</text>
  </threadedComment>
  <threadedComment ref="D7" dT="2024-12-26T15:17:24.07" personId="{B29B2A5E-13CB-4F37-A9A2-CE57CBA44A39}" id="{E1A9D29E-B6FF-4217-9EEA-B17DACD14671}">
    <text>plantear manipulación de información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P46" dT="2025-05-08T03:16:13.90" personId="{EB2263AA-C043-4E8D-BC4F-73B3BDE5BFB4}" id="{A8902A0E-227F-4782-BC6D-8E46681785F5}">
    <text>No se califica implementación ni solidez del control porque aun no se ha realizado el primer reporte en esta versión de la matriz #26. La evaluación corresponderá en la siguiente version de la matriz.</text>
  </threadedComment>
</ThreadedComments>
</file>

<file path=xl/threadedComments/threadedComment3.xml><?xml version="1.0" encoding="utf-8"?>
<ThreadedComments xmlns="http://schemas.microsoft.com/office/spreadsheetml/2018/threadedcomments" xmlns:x="http://schemas.openxmlformats.org/spreadsheetml/2006/main">
  <threadedComment ref="J6" dT="2019-03-13T23:24:05.57" personId="{B3EDFF44-2B15-401F-86DC-15333B5949FC}" id="{BFF7FDBB-70BA-4CC7-8013-A34847D98F21}">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vmlDrawing" Target="../drawings/vmlDrawing15.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9.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20.vml"/><Relationship Id="rId1" Type="http://schemas.openxmlformats.org/officeDocument/2006/relationships/drawing" Target="../drawings/drawing14.xml"/><Relationship Id="rId4" Type="http://schemas.microsoft.com/office/2017/10/relationships/threadedComment" Target="../threadedComments/threadedComment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microsoft.com/office/2017/10/relationships/threadedComment" Target="../threadedComments/threadedComment2.xml"/><Relationship Id="rId5" Type="http://schemas.openxmlformats.org/officeDocument/2006/relationships/comments" Target="../comments3.xml"/><Relationship Id="rId4"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1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view="pageBreakPreview" zoomScale="90" zoomScaleNormal="80" zoomScaleSheetLayoutView="90" workbookViewId="0">
      <selection activeCell="Q1" sqref="Q1:R1"/>
    </sheetView>
  </sheetViews>
  <sheetFormatPr baseColWidth="10" defaultColWidth="11.42578125" defaultRowHeight="14.25" x14ac:dyDescent="0.2"/>
  <cols>
    <col min="1" max="1" width="3.85546875" style="107" customWidth="1"/>
    <col min="2" max="18" width="11.42578125" style="107"/>
    <col min="19" max="19" width="3.7109375" style="107" customWidth="1"/>
    <col min="20" max="16384" width="11.42578125" style="107"/>
  </cols>
  <sheetData>
    <row r="1" spans="1:18" ht="120.75" customHeight="1" thickBot="1" x14ac:dyDescent="0.3">
      <c r="A1" s="164"/>
      <c r="B1" s="414"/>
      <c r="C1" s="415"/>
      <c r="D1" s="416"/>
      <c r="E1" s="417" t="s">
        <v>0</v>
      </c>
      <c r="F1" s="418"/>
      <c r="G1" s="418"/>
      <c r="H1" s="418"/>
      <c r="I1" s="418"/>
      <c r="J1" s="418"/>
      <c r="K1" s="418"/>
      <c r="L1" s="418"/>
      <c r="M1" s="418"/>
      <c r="N1" s="418"/>
      <c r="O1" s="418"/>
      <c r="P1" s="418"/>
      <c r="Q1" s="419" t="s">
        <v>1</v>
      </c>
      <c r="R1" s="420"/>
    </row>
    <row r="2" spans="1:18" ht="14.25" customHeight="1" thickBot="1" x14ac:dyDescent="0.25">
      <c r="A2" s="163"/>
      <c r="B2" s="165"/>
      <c r="C2" s="161"/>
      <c r="D2" s="125"/>
      <c r="E2" s="125"/>
      <c r="F2" s="125"/>
      <c r="G2" s="125"/>
      <c r="H2" s="125"/>
      <c r="I2" s="125"/>
      <c r="J2" s="125"/>
      <c r="K2" s="125"/>
      <c r="L2" s="125"/>
      <c r="M2" s="125"/>
      <c r="N2" s="125"/>
      <c r="O2" s="125"/>
      <c r="P2" s="125"/>
      <c r="Q2" s="162"/>
      <c r="R2" s="166"/>
    </row>
    <row r="3" spans="1:18" ht="18.75" thickBot="1" x14ac:dyDescent="0.25">
      <c r="A3" s="167"/>
      <c r="B3" s="421" t="s">
        <v>2</v>
      </c>
      <c r="C3" s="422"/>
      <c r="D3" s="422"/>
      <c r="E3" s="422"/>
      <c r="F3" s="422"/>
      <c r="G3" s="422"/>
      <c r="H3" s="422"/>
      <c r="I3" s="422"/>
      <c r="J3" s="422"/>
      <c r="K3" s="422"/>
      <c r="L3" s="422"/>
      <c r="M3" s="422"/>
      <c r="N3" s="422"/>
      <c r="O3" s="422"/>
      <c r="P3" s="422"/>
      <c r="Q3" s="422"/>
      <c r="R3" s="423"/>
    </row>
    <row r="4" spans="1:18" ht="60" customHeight="1" thickBot="1" x14ac:dyDescent="0.25">
      <c r="A4" s="167"/>
      <c r="B4" s="424" t="s">
        <v>3</v>
      </c>
      <c r="C4" s="425"/>
      <c r="D4" s="425"/>
      <c r="E4" s="425"/>
      <c r="F4" s="425"/>
      <c r="G4" s="425"/>
      <c r="H4" s="425"/>
      <c r="I4" s="425"/>
      <c r="J4" s="425"/>
      <c r="K4" s="425"/>
      <c r="L4" s="425"/>
      <c r="M4" s="425"/>
      <c r="N4" s="425"/>
      <c r="O4" s="425"/>
      <c r="P4" s="425"/>
      <c r="Q4" s="425"/>
      <c r="R4" s="426"/>
    </row>
    <row r="5" spans="1:18" x14ac:dyDescent="0.2">
      <c r="A5" s="167"/>
      <c r="B5" s="405"/>
      <c r="C5" s="406"/>
      <c r="D5" s="406"/>
      <c r="E5" s="406"/>
      <c r="F5" s="406"/>
      <c r="G5" s="406"/>
      <c r="H5" s="406"/>
      <c r="I5" s="406"/>
      <c r="J5" s="406"/>
      <c r="K5" s="406"/>
      <c r="L5" s="406"/>
      <c r="M5" s="406"/>
      <c r="N5" s="406"/>
      <c r="O5" s="406"/>
      <c r="P5" s="406"/>
      <c r="Q5" s="406"/>
      <c r="R5" s="407"/>
    </row>
    <row r="6" spans="1:18" ht="15.75" thickBot="1" x14ac:dyDescent="0.25">
      <c r="A6" s="167"/>
      <c r="B6" s="408" t="s">
        <v>4</v>
      </c>
      <c r="C6" s="409"/>
      <c r="D6" s="409"/>
      <c r="E6" s="409"/>
      <c r="F6" s="409"/>
      <c r="G6" s="409"/>
      <c r="H6" s="409"/>
      <c r="I6" s="409"/>
      <c r="J6" s="409"/>
      <c r="K6" s="409"/>
      <c r="L6" s="409"/>
      <c r="M6" s="409"/>
      <c r="N6" s="409"/>
      <c r="O6" s="409"/>
      <c r="P6" s="409"/>
      <c r="Q6" s="409"/>
      <c r="R6" s="410"/>
    </row>
    <row r="7" spans="1:18" ht="310.5" customHeight="1" x14ac:dyDescent="0.2">
      <c r="A7" s="168"/>
      <c r="B7" s="411" t="s">
        <v>5</v>
      </c>
      <c r="C7" s="412"/>
      <c r="D7" s="412"/>
      <c r="E7" s="412"/>
      <c r="F7" s="412"/>
      <c r="G7" s="412"/>
      <c r="H7" s="412"/>
      <c r="I7" s="412"/>
      <c r="J7" s="412"/>
      <c r="K7" s="412"/>
      <c r="L7" s="412"/>
      <c r="M7" s="412"/>
      <c r="N7" s="412"/>
      <c r="O7" s="412"/>
      <c r="P7" s="412"/>
      <c r="Q7" s="412"/>
      <c r="R7" s="413"/>
    </row>
    <row r="8" spans="1:18" ht="16.5" customHeight="1" x14ac:dyDescent="0.2"/>
  </sheetData>
  <sheetProtection algorithmName="SHA-512" hashValue="ooxc3aQhteA3lckDXJrCjcVoa/YajgXlEWjMHAfXiZxNwcx+xRjo9aqSoZS2oMSMzcjBXMrOpW0CKveSsRx4CA==" saltValue="EcScVIkVaD5JiHTik6eZuw==" spinCount="100000" sheet="1" objects="1" scenarios="1"/>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4" orientation="landscape"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tabColor theme="0" tint="-0.499984740745262"/>
    <pageSetUpPr fitToPage="1"/>
  </sheetPr>
  <dimension ref="A1:I34"/>
  <sheetViews>
    <sheetView showGridLines="0" view="pageBreakPreview" topLeftCell="A5" zoomScale="110" zoomScaleNormal="100" zoomScaleSheetLayoutView="110" workbookViewId="0">
      <selection activeCell="E7" sqref="E7"/>
    </sheetView>
  </sheetViews>
  <sheetFormatPr baseColWidth="10" defaultColWidth="11.42578125" defaultRowHeight="15" x14ac:dyDescent="0.25"/>
  <cols>
    <col min="1" max="1" width="21.5703125" style="3" customWidth="1"/>
    <col min="2" max="2" width="16.85546875" style="3" hidden="1" customWidth="1"/>
    <col min="3" max="3" width="13.140625" style="3" hidden="1" customWidth="1"/>
    <col min="4" max="4" width="23.42578125" style="3" hidden="1" customWidth="1"/>
    <col min="5" max="5" width="8.42578125" style="3" hidden="1" customWidth="1"/>
    <col min="6" max="6" width="29.5703125" style="3" customWidth="1"/>
    <col min="7" max="7" width="48.140625" style="3" hidden="1" customWidth="1"/>
    <col min="8" max="8" width="20.85546875" style="3" customWidth="1"/>
    <col min="9" max="9" width="27.28515625" style="3" customWidth="1"/>
    <col min="10" max="16384" width="11.42578125" style="3"/>
  </cols>
  <sheetData>
    <row r="1" spans="1:9" s="105" customFormat="1" ht="94.5" customHeight="1" thickBot="1" x14ac:dyDescent="0.25">
      <c r="A1" s="104" t="s">
        <v>499</v>
      </c>
      <c r="B1" s="448" t="s">
        <v>0</v>
      </c>
      <c r="C1" s="448"/>
      <c r="D1" s="448"/>
      <c r="E1" s="448"/>
      <c r="F1" s="448"/>
      <c r="G1" s="448"/>
      <c r="H1" s="448"/>
      <c r="I1" s="187" t="s">
        <v>1</v>
      </c>
    </row>
    <row r="2" spans="1:9" s="105" customFormat="1" ht="12.75" customHeight="1" thickBot="1" x14ac:dyDescent="0.3">
      <c r="B2" s="116"/>
      <c r="C2" s="116"/>
      <c r="D2" s="116"/>
      <c r="E2" s="116"/>
      <c r="I2" s="117"/>
    </row>
    <row r="3" spans="1:9" ht="9.75" customHeight="1" x14ac:dyDescent="0.25">
      <c r="A3" s="525" t="s">
        <v>500</v>
      </c>
      <c r="B3" s="526"/>
      <c r="C3" s="526"/>
      <c r="D3" s="526"/>
      <c r="E3" s="526"/>
      <c r="F3" s="526"/>
      <c r="G3" s="526"/>
      <c r="H3" s="526"/>
      <c r="I3" s="527"/>
    </row>
    <row r="4" spans="1:9" ht="9.75" customHeight="1" thickBot="1" x14ac:dyDescent="0.3">
      <c r="A4" s="528"/>
      <c r="B4" s="529"/>
      <c r="C4" s="529"/>
      <c r="D4" s="529"/>
      <c r="E4" s="529"/>
      <c r="F4" s="529"/>
      <c r="G4" s="529"/>
      <c r="H4" s="529"/>
      <c r="I4" s="530"/>
    </row>
    <row r="5" spans="1:9" x14ac:dyDescent="0.25">
      <c r="A5" s="531" t="s">
        <v>7</v>
      </c>
      <c r="B5" s="147" t="s">
        <v>501</v>
      </c>
      <c r="C5" s="533" t="s">
        <v>502</v>
      </c>
      <c r="D5" s="535" t="s">
        <v>503</v>
      </c>
      <c r="E5" s="539" t="s">
        <v>719</v>
      </c>
      <c r="F5" s="535" t="s">
        <v>504</v>
      </c>
      <c r="G5" s="310"/>
      <c r="H5" s="535" t="s">
        <v>505</v>
      </c>
      <c r="I5" s="537" t="s">
        <v>506</v>
      </c>
    </row>
    <row r="6" spans="1:9" ht="15.75" thickBot="1" x14ac:dyDescent="0.3">
      <c r="A6" s="532"/>
      <c r="B6" s="248" t="s">
        <v>507</v>
      </c>
      <c r="C6" s="534"/>
      <c r="D6" s="536"/>
      <c r="E6" s="540"/>
      <c r="F6" s="536"/>
      <c r="G6" s="311"/>
      <c r="H6" s="536"/>
      <c r="I6" s="538"/>
    </row>
    <row r="7" spans="1:9" ht="15.75" thickBot="1" x14ac:dyDescent="0.3">
      <c r="A7" s="223">
        <v>1</v>
      </c>
      <c r="B7" s="224" t="s">
        <v>360</v>
      </c>
      <c r="C7" s="225">
        <f>(SUMIF('CONTROL DEL RC'!$A$6:$A$100,A7,'CONTROL DEL RC'!$N$6:$N$100))/(COUNTIF('CONTROL DEL RC'!$A$6:$A$100,A7))</f>
        <v>95</v>
      </c>
      <c r="D7" s="75" t="s">
        <v>637</v>
      </c>
      <c r="E7" s="323">
        <f>'ANÁLISIS DEL RC'!D6</f>
        <v>1</v>
      </c>
      <c r="F7" s="226">
        <f>IF(AND(B7="SI",D7="Fuerte",'ANÁLISIS DEL RC'!D6&gt;=3),'ANÁLISIS DEL RC'!D6-2,IF(AND(B7="SI",D7="Fuerte",'ANÁLISIS DEL RC'!D6=2),'ANÁLISIS DEL RC'!D6-1,IF(AND(B7="SI",D7="Moderado",'ANÁLISIS DEL RC'!D6&gt;=2),'ANÁLISIS DEL RC'!D6-1,'ANÁLISIS DEL RC'!D6)))</f>
        <v>1</v>
      </c>
      <c r="G7" s="226" t="str">
        <f>IF(B7="SI","Solo se reduce probabilidad. Impacto permanece fijo por directriz DAFP.", "")</f>
        <v>Solo se reduce probabilidad. Impacto permanece fijo por directriz DAFP.</v>
      </c>
      <c r="H7" s="226" t="str">
        <f>'ANÁLISIS DEL RC'!F6</f>
        <v>MODERADO</v>
      </c>
      <c r="I7" s="250" t="str">
        <f>IF( OR( AND(F7=1,H7="MODERADO"), AND(F7=2,H7="MODERADO") ), "ZONA RIESGO MODERADO", IF( OR( AND(F7=4,H7="MODERADO"), AND(F7=3,H7="MODERADO"), AND(F7=2,H7="MAYOR"), AND(F7=1,H7="MAYOR"), AND(F7=1,H7="CATASTROFICO") ), "ZONA RIESGO ALTO", IF( OR( AND(F7=5,H7="MODERADO"), AND(F7=5,H7="MAYOR"), AND(F7=4,H7="MAYOR"), AND(F7=3,H7="MAYOR"), AND(F7&lt;=5,H7="CATASTROFICO") ), "ZONA RIESGO EXTREMO", "SIN CLASIFICACIÓN" ) ) )</f>
        <v>ZONA RIESGO MODERADO</v>
      </c>
    </row>
    <row r="8" spans="1:9" ht="15.75" thickBot="1" x14ac:dyDescent="0.3">
      <c r="A8" s="227">
        <v>2</v>
      </c>
      <c r="B8" s="190" t="s">
        <v>360</v>
      </c>
      <c r="C8" s="249">
        <f>(SUMIF('CONTROL DEL RC'!$A$6:$A$100,A8,'CONTROL DEL RC'!$N$6:$N$100))/(COUNTIF('CONTROL DEL RC'!$A$6:$A$100,A8))</f>
        <v>100</v>
      </c>
      <c r="D8" s="75" t="s">
        <v>362</v>
      </c>
      <c r="E8" s="323">
        <f>'ANÁLISIS DEL RC'!D7</f>
        <v>2</v>
      </c>
      <c r="F8" s="75">
        <f>IF(AND(B8="SI",D8="Fuerte",'ANÁLISIS DEL RC'!D7&gt;=3),'ANÁLISIS DEL RC'!D7-2,IF(AND(B8="SI",D8="Fuerte",'ANÁLISIS DEL RC'!D7=2),'ANÁLISIS DEL RC'!D7-1,IF(AND(B8="SI",D8="Moderado",'ANÁLISIS DEL RC'!D7&gt;=2),'ANÁLISIS DEL RC'!D7-1,'ANÁLISIS DEL RC'!D7)))</f>
        <v>1</v>
      </c>
      <c r="G8" s="226" t="str">
        <f t="shared" ref="G8:G34" si="0">IF(B8="SI","Solo se reduce probabilidad. Impacto permanece fijo por directriz DAFP.", "")</f>
        <v>Solo se reduce probabilidad. Impacto permanece fijo por directriz DAFP.</v>
      </c>
      <c r="H8" s="226" t="str">
        <f>'ANÁLISIS DEL RC'!F7</f>
        <v>CATASTROFICO</v>
      </c>
      <c r="I8" s="250" t="str">
        <f>IF( OR( AND(F8=1,H8="MODERADO"), AND(F8=2,H8="MODERADO") ), "ZONA RIESGO MODERADO", IF( OR( AND(F8=4,H8="MODERADO"), AND(F8=3,H8="MODERADO"), AND(F8=2,H8="MAYOR"), AND(F8=1,H8="MAYOR"), AND(F8=1,H8="CATASTROFICO") ), "ZONA RIESGO ALTO", IF( OR( AND(F8=5,H8="MODERADO"), AND(F8=5,H8="MAYOR"), AND(F8=4,H8="MAYOR"), AND(F8=3,H8="MAYOR"), AND(F8&lt;=5,H8="CATASTROFICO") ), "ZONA RIESGO EXTREMO", "SIN CLASIFICACIÓN" ) ) )</f>
        <v>ZONA RIESGO ALTO</v>
      </c>
    </row>
    <row r="9" spans="1:9" ht="15.75" thickBot="1" x14ac:dyDescent="0.3">
      <c r="A9" s="227">
        <v>3</v>
      </c>
      <c r="B9" s="190" t="s">
        <v>360</v>
      </c>
      <c r="C9" s="249">
        <f>(SUMIF('CONTROL DEL RC'!$A$6:$A$100,A9,'CONTROL DEL RC'!$N$6:$N$100))/(COUNTIF('CONTROL DEL RC'!$A$6:$A$100,A9))</f>
        <v>100</v>
      </c>
      <c r="D9" s="75" t="s">
        <v>362</v>
      </c>
      <c r="E9" s="323">
        <f>'ANÁLISIS DEL RC'!D8</f>
        <v>2</v>
      </c>
      <c r="F9" s="75">
        <f>IF(AND(B9="SI",D9="Fuerte",'ANÁLISIS DEL RC'!D8&gt;=3),'ANÁLISIS DEL RC'!D8-2,IF(AND(B9="SI",D9="Fuerte",'ANÁLISIS DEL RC'!D8=2),'ANÁLISIS DEL RC'!D8-1,IF(AND(B9="SI",D9="Moderado",'ANÁLISIS DEL RC'!D8&gt;=2),'ANÁLISIS DEL RC'!D8-1,'ANÁLISIS DEL RC'!D8)))</f>
        <v>1</v>
      </c>
      <c r="G9" s="226" t="str">
        <f t="shared" si="0"/>
        <v>Solo se reduce probabilidad. Impacto permanece fijo por directriz DAFP.</v>
      </c>
      <c r="H9" s="226" t="str">
        <f>'ANÁLISIS DEL RC'!F8</f>
        <v>CATASTROFICO</v>
      </c>
      <c r="I9" s="250" t="str">
        <f>IF( OR( AND(F9=1,H9="MODERADO"), AND(F9=2,H9="MODERADO") ), "ZONA RIESGO MODERADO", IF( OR( AND(F9=4,H9="MODERADO"), AND(F9=3,H9="MODERADO"), AND(F9=2,H9="MAYOR"), AND(F9=1,H9="MAYOR"), AND(F9=1,H9="CATASTROFICO") ), "ZONA RIESGO ALTO", IF( OR( AND(F9=5,H9="MODERADO"), AND(F9=5,H9="MAYOR"), AND(F9=4,H9="MAYOR"), AND(F9=3,H9="MAYOR"), AND(F9&lt;=5,H9="CATASTROFICO") ), "ZONA RIESGO EXTREMO", "SIN CLASIFICACIÓN" ) ) )</f>
        <v>ZONA RIESGO ALTO</v>
      </c>
    </row>
    <row r="10" spans="1:9" ht="15.75" thickBot="1" x14ac:dyDescent="0.3">
      <c r="A10" s="227">
        <v>4</v>
      </c>
      <c r="B10" s="190" t="s">
        <v>360</v>
      </c>
      <c r="C10" s="249">
        <f>(SUMIF('CONTROL DEL RC'!$A$6:$A$100,A10,'CONTROL DEL RC'!$N$6:$N$100))/(COUNTIF('CONTROL DEL RC'!$A$6:$A$100,A10))</f>
        <v>100</v>
      </c>
      <c r="D10" s="75" t="s">
        <v>362</v>
      </c>
      <c r="E10" s="323">
        <f>'ANÁLISIS DEL RC'!D9</f>
        <v>2</v>
      </c>
      <c r="F10" s="75">
        <f>IF(AND(B10="SI",D10="Fuerte",'ANÁLISIS DEL RC'!D9&gt;=3),'ANÁLISIS DEL RC'!D9-2,IF(AND(B10="SI",D10="Fuerte",'ANÁLISIS DEL RC'!D9=2),'ANÁLISIS DEL RC'!D9-1,IF(AND(B10="SI",D10="Moderado",'ANÁLISIS DEL RC'!D9&gt;=2),'ANÁLISIS DEL RC'!D9-1,'ANÁLISIS DEL RC'!D9)))</f>
        <v>1</v>
      </c>
      <c r="G10" s="226" t="str">
        <f t="shared" si="0"/>
        <v>Solo se reduce probabilidad. Impacto permanece fijo por directriz DAFP.</v>
      </c>
      <c r="H10" s="226" t="str">
        <f>'ANÁLISIS DEL RC'!F9</f>
        <v>MAYOR</v>
      </c>
      <c r="I10" s="250" t="str">
        <f t="shared" ref="I10:I28" si="1">IF(OR(AND(F10=1,H10="MODERADO"),AND(F10=2,H10="MODERADO")),"ZONA RIESGO MODERADO",IF(OR(AND(F10=4,H10="MODERADO"),AND(F10=3,H10="MODERADO"),AND(F10=2,H10="MAYOR"),AND(F10=1,H10="MAYOR")),"ZONA RIESGO ALTO",IF(OR(AND(F10=5,H10="MODERADO"),AND(F10=5,H10="MAYOR"),AND(F10=4,H10="MAYOR"),AND(F10=3,H10="MAYOR"),AND(F10&lt;=5,H10="CATASTROFICO")),"ZONA RIESGO EXTREMO",0)))</f>
        <v>ZONA RIESGO ALTO</v>
      </c>
    </row>
    <row r="11" spans="1:9" ht="15.75" thickBot="1" x14ac:dyDescent="0.3">
      <c r="A11" s="227">
        <v>5</v>
      </c>
      <c r="B11" s="190" t="s">
        <v>360</v>
      </c>
      <c r="C11" s="249">
        <f>(SUMIF('CONTROL DEL RC'!$A$6:$A$100,A11,'CONTROL DEL RC'!$N$6:$N$100))/(COUNTIF('CONTROL DEL RC'!$A$6:$A$100,A11))</f>
        <v>100</v>
      </c>
      <c r="D11" s="75" t="s">
        <v>362</v>
      </c>
      <c r="E11" s="323">
        <f>'ANÁLISIS DEL RC'!D10</f>
        <v>2</v>
      </c>
      <c r="F11" s="75">
        <f>IF(AND(B11="SI",D11="Fuerte",'ANÁLISIS DEL RC'!D10&gt;=3),'ANÁLISIS DEL RC'!D10-2,IF(AND(B11="SI",D11="Fuerte",'ANÁLISIS DEL RC'!D10=2),'ANÁLISIS DEL RC'!D10-1,IF(AND(B11="SI",D11="Moderado",'ANÁLISIS DEL RC'!D10&gt;=2),'ANÁLISIS DEL RC'!D10-1,'ANÁLISIS DEL RC'!D10)))</f>
        <v>1</v>
      </c>
      <c r="G11" s="226" t="str">
        <f t="shared" si="0"/>
        <v>Solo se reduce probabilidad. Impacto permanece fijo por directriz DAFP.</v>
      </c>
      <c r="H11" s="226" t="str">
        <f>'ANÁLISIS DEL RC'!F10</f>
        <v>MAYOR</v>
      </c>
      <c r="I11" s="250" t="str">
        <f t="shared" si="1"/>
        <v>ZONA RIESGO ALTO</v>
      </c>
    </row>
    <row r="12" spans="1:9" ht="15.75" thickBot="1" x14ac:dyDescent="0.3">
      <c r="A12" s="227">
        <v>6</v>
      </c>
      <c r="B12" s="190" t="s">
        <v>360</v>
      </c>
      <c r="C12" s="249">
        <f>(SUMIF('CONTROL DEL RC'!$A$6:$A$100,A12,'CONTROL DEL RC'!$N$6:$N$100))/(COUNTIF('CONTROL DEL RC'!$A$6:$A$100,A12))</f>
        <v>100</v>
      </c>
      <c r="D12" s="75" t="s">
        <v>362</v>
      </c>
      <c r="E12" s="323">
        <f>'ANÁLISIS DEL RC'!D11</f>
        <v>1</v>
      </c>
      <c r="F12" s="75">
        <f>IF(AND(B12="SI",D12="Fuerte",'ANÁLISIS DEL RC'!D11&gt;=3),'ANÁLISIS DEL RC'!D11-2,IF(AND(B12="SI",D12="Fuerte",'ANÁLISIS DEL RC'!D11=2),'ANÁLISIS DEL RC'!D11-1,IF(AND(B12="SI",D12="Moderado",'ANÁLISIS DEL RC'!D11&gt;=2),'ANÁLISIS DEL RC'!D11-1,'ANÁLISIS DEL RC'!D11)))</f>
        <v>1</v>
      </c>
      <c r="G12" s="226" t="str">
        <f t="shared" si="0"/>
        <v>Solo se reduce probabilidad. Impacto permanece fijo por directriz DAFP.</v>
      </c>
      <c r="H12" s="226" t="str">
        <f>'ANÁLISIS DEL RC'!F11</f>
        <v>MAYOR</v>
      </c>
      <c r="I12" s="250" t="str">
        <f t="shared" si="1"/>
        <v>ZONA RIESGO ALTO</v>
      </c>
    </row>
    <row r="13" spans="1:9" ht="15.75" thickBot="1" x14ac:dyDescent="0.3">
      <c r="A13" s="227">
        <v>7</v>
      </c>
      <c r="B13" s="190" t="s">
        <v>360</v>
      </c>
      <c r="C13" s="249">
        <f>(SUMIF('CONTROL DEL RC'!$A$6:$A$100,A13,'CONTROL DEL RC'!$N$6:$N$100))/(COUNTIF('CONTROL DEL RC'!$A$6:$A$100,A13))</f>
        <v>100</v>
      </c>
      <c r="D13" s="75" t="s">
        <v>362</v>
      </c>
      <c r="E13" s="323">
        <f>'ANÁLISIS DEL RC'!D12</f>
        <v>1</v>
      </c>
      <c r="F13" s="75">
        <f>IF(AND(B13="SI",D13="Fuerte",'ANÁLISIS DEL RC'!D12&gt;=3),'ANÁLISIS DEL RC'!D12-2,IF(AND(B13="SI",D13="Fuerte",'ANÁLISIS DEL RC'!D12=2),'ANÁLISIS DEL RC'!D12-1,IF(AND(B13="SI",D13="Moderado",'ANÁLISIS DEL RC'!D12&gt;=2),'ANÁLISIS DEL RC'!D12-1,'ANÁLISIS DEL RC'!D12)))</f>
        <v>1</v>
      </c>
      <c r="G13" s="226" t="str">
        <f t="shared" si="0"/>
        <v>Solo se reduce probabilidad. Impacto permanece fijo por directriz DAFP.</v>
      </c>
      <c r="H13" s="226" t="str">
        <f>'ANÁLISIS DEL RC'!F12</f>
        <v>MAYOR</v>
      </c>
      <c r="I13" s="250" t="str">
        <f t="shared" si="1"/>
        <v>ZONA RIESGO ALTO</v>
      </c>
    </row>
    <row r="14" spans="1:9" ht="15.75" thickBot="1" x14ac:dyDescent="0.3">
      <c r="A14" s="227">
        <v>8</v>
      </c>
      <c r="B14" s="190" t="s">
        <v>360</v>
      </c>
      <c r="C14" s="249">
        <f>(SUMIF('CONTROL DEL RC'!$A$6:$A$100,A14,'CONTROL DEL RC'!$N$6:$N$100))/(COUNTIF('CONTROL DEL RC'!$A$6:$A$100,A14))</f>
        <v>96.666666666666671</v>
      </c>
      <c r="D14" s="75" t="s">
        <v>637</v>
      </c>
      <c r="E14" s="323">
        <f>'ANÁLISIS DEL RC'!D13</f>
        <v>2</v>
      </c>
      <c r="F14" s="75">
        <f>IF(AND(B14="SI",D14="Fuerte",'ANÁLISIS DEL RC'!D13&gt;=3),'ANÁLISIS DEL RC'!D13-2,IF(AND(B14="SI",D14="Fuerte",'ANÁLISIS DEL RC'!D13=2),'ANÁLISIS DEL RC'!D13-1,IF(AND(B14="SI",D14="Moderado",'ANÁLISIS DEL RC'!D13&gt;=2),'ANÁLISIS DEL RC'!D13-1,'ANÁLISIS DEL RC'!D13)))</f>
        <v>1</v>
      </c>
      <c r="G14" s="226" t="str">
        <f t="shared" si="0"/>
        <v>Solo se reduce probabilidad. Impacto permanece fijo por directriz DAFP.</v>
      </c>
      <c r="H14" s="226" t="str">
        <f>'ANÁLISIS DEL RC'!F13</f>
        <v>CATASTROFICO</v>
      </c>
      <c r="I14" s="250" t="str">
        <f>IF( OR( AND(F14=1,H14="MODERADO"), AND(F14=2,H14="MODERADO") ), "ZONA RIESGO MODERADO", IF( OR( AND(F14=4,H14="MODERADO"), AND(F14=3,H14="MODERADO"), AND(F14=2,H14="MAYOR"), AND(F14=1,H14="MAYOR"), AND(F14=1,H14="CATASTROFICO") ), "ZONA RIESGO ALTO", IF( OR( AND(F14=5,H14="MODERADO"), AND(F14=5,H14="MAYOR"), AND(F14=4,H14="MAYOR"), AND(F14=3,H14="MAYOR"), AND(F14&lt;=5,H14="CATASTROFICO") ), "ZONA RIESGO EXTREMO", "SIN CLASIFICACIÓN" ) ) )</f>
        <v>ZONA RIESGO ALTO</v>
      </c>
    </row>
    <row r="15" spans="1:9" ht="15.75" hidden="1" thickBot="1" x14ac:dyDescent="0.3">
      <c r="A15" s="227">
        <v>9</v>
      </c>
      <c r="B15" s="190" t="s">
        <v>360</v>
      </c>
      <c r="C15" s="249">
        <f>(SUMIF('CONTROL DEL RC'!$A$6:$A$100,A15,'CONTROL DEL RC'!$N$6:$N$100))/(COUNTIF('CONTROL DEL RC'!$A$6:$A$100,A15))</f>
        <v>100</v>
      </c>
      <c r="D15" s="75" t="s">
        <v>362</v>
      </c>
      <c r="E15" s="323">
        <f>'ANÁLISIS DEL RC'!D14</f>
        <v>1</v>
      </c>
      <c r="F15" s="75">
        <f>IF(AND(B15="SI",D15="Fuerte",'ANÁLISIS DEL RC'!D14&gt;=3),'ANÁLISIS DEL RC'!D14-2,IF(AND(B15="SI",D15="Fuerte",'ANÁLISIS DEL RC'!D14=2),'ANÁLISIS DEL RC'!D14-1,IF(AND(B15="SI",D15="Moderado",'ANÁLISIS DEL RC'!D14&gt;=2),'ANÁLISIS DEL RC'!D14-1,'ANÁLISIS DEL RC'!D14)))</f>
        <v>1</v>
      </c>
      <c r="G15" s="226" t="str">
        <f t="shared" si="0"/>
        <v>Solo se reduce probabilidad. Impacto permanece fijo por directriz DAFP.</v>
      </c>
      <c r="H15" s="226" t="str">
        <f>'ANÁLISIS DEL RC'!F14</f>
        <v>CATASTROFICO</v>
      </c>
      <c r="I15" s="250" t="str">
        <f t="shared" si="1"/>
        <v>ZONA RIESGO EXTREMO</v>
      </c>
    </row>
    <row r="16" spans="1:9" ht="15.75" thickBot="1" x14ac:dyDescent="0.3">
      <c r="A16" s="227">
        <v>10</v>
      </c>
      <c r="B16" s="190" t="s">
        <v>360</v>
      </c>
      <c r="C16" s="249">
        <f>(SUMIF('CONTROL DEL RC'!$A$6:$A$100,A16,'CONTROL DEL RC'!$N$6:$N$100))/(COUNTIF('CONTROL DEL RC'!$A$6:$A$100,A16))</f>
        <v>98.333333333333329</v>
      </c>
      <c r="D16" s="75" t="s">
        <v>637</v>
      </c>
      <c r="E16" s="323">
        <f>'ANÁLISIS DEL RC'!D15</f>
        <v>3</v>
      </c>
      <c r="F16" s="75">
        <f>IF(AND(B16="SI",D16="Fuerte",'ANÁLISIS DEL RC'!D15&gt;=3),'ANÁLISIS DEL RC'!D15-2,IF(AND(B16="SI",D16="Fuerte",'ANÁLISIS DEL RC'!D15=2),'ANÁLISIS DEL RC'!D15-1,IF(AND(B16="SI",D16="Moderado",'ANÁLISIS DEL RC'!D15&gt;=2),'ANÁLISIS DEL RC'!D15-1,'ANÁLISIS DEL RC'!D15)))</f>
        <v>2</v>
      </c>
      <c r="G16" s="226" t="str">
        <f t="shared" si="0"/>
        <v>Solo se reduce probabilidad. Impacto permanece fijo por directriz DAFP.</v>
      </c>
      <c r="H16" s="226" t="str">
        <f>'ANÁLISIS DEL RC'!F15</f>
        <v>MAYOR</v>
      </c>
      <c r="I16" s="250" t="str">
        <f t="shared" si="1"/>
        <v>ZONA RIESGO ALTO</v>
      </c>
    </row>
    <row r="17" spans="1:9" ht="15.75" thickBot="1" x14ac:dyDescent="0.3">
      <c r="A17" s="227">
        <v>11</v>
      </c>
      <c r="B17" s="190" t="s">
        <v>360</v>
      </c>
      <c r="C17" s="249">
        <f>(SUMIF('CONTROL DEL RC'!$A$6:$A$100,A17,'CONTROL DEL RC'!$N$6:$N$100))/(COUNTIF('CONTROL DEL RC'!$A$6:$A$100,A17))</f>
        <v>98.333333333333329</v>
      </c>
      <c r="D17" s="75" t="s">
        <v>637</v>
      </c>
      <c r="E17" s="323">
        <f>'ANÁLISIS DEL RC'!D16</f>
        <v>1</v>
      </c>
      <c r="F17" s="75">
        <f>IF(AND(B17="SI",D17="Fuerte",'ANÁLISIS DEL RC'!D16&gt;=3),'ANÁLISIS DEL RC'!D16-2,IF(AND(B17="SI",D17="Fuerte",'ANÁLISIS DEL RC'!D16=2),'ANÁLISIS DEL RC'!D16-1,IF(AND(B17="SI",D17="Moderado",'ANÁLISIS DEL RC'!D16&gt;=2),'ANÁLISIS DEL RC'!D16-1,'ANÁLISIS DEL RC'!D16)))</f>
        <v>1</v>
      </c>
      <c r="G17" s="226" t="str">
        <f t="shared" si="0"/>
        <v>Solo se reduce probabilidad. Impacto permanece fijo por directriz DAFP.</v>
      </c>
      <c r="H17" s="226" t="str">
        <f>'ANÁLISIS DEL RC'!F16</f>
        <v>MAYOR</v>
      </c>
      <c r="I17" s="250" t="str">
        <f t="shared" si="1"/>
        <v>ZONA RIESGO ALTO</v>
      </c>
    </row>
    <row r="18" spans="1:9" ht="15.75" thickBot="1" x14ac:dyDescent="0.3">
      <c r="A18" s="227">
        <v>12</v>
      </c>
      <c r="B18" s="190" t="s">
        <v>360</v>
      </c>
      <c r="C18" s="249">
        <f>(SUMIF('CONTROL DEL RC'!$A$6:$A$100,A18,'CONTROL DEL RC'!$N$6:$N$100))/(COUNTIF('CONTROL DEL RC'!$A$6:$A$100,A18))</f>
        <v>98.333333333333329</v>
      </c>
      <c r="D18" s="75" t="s">
        <v>637</v>
      </c>
      <c r="E18" s="323">
        <f>'ANÁLISIS DEL RC'!D17</f>
        <v>1</v>
      </c>
      <c r="F18" s="75">
        <f>IF(AND(B18="SI",D18="Fuerte",'ANÁLISIS DEL RC'!D17&gt;=3),'ANÁLISIS DEL RC'!D17-2,IF(AND(B18="SI",D18="Fuerte",'ANÁLISIS DEL RC'!D17=2),'ANÁLISIS DEL RC'!D17-1,IF(AND(B18="SI",D18="Moderado",'ANÁLISIS DEL RC'!D17&gt;=2),'ANÁLISIS DEL RC'!D17-1,'ANÁLISIS DEL RC'!D17)))</f>
        <v>1</v>
      </c>
      <c r="G18" s="226" t="str">
        <f t="shared" si="0"/>
        <v>Solo se reduce probabilidad. Impacto permanece fijo por directriz DAFP.</v>
      </c>
      <c r="H18" s="226" t="str">
        <f>'ANÁLISIS DEL RC'!F17</f>
        <v>MAYOR</v>
      </c>
      <c r="I18" s="250" t="str">
        <f t="shared" si="1"/>
        <v>ZONA RIESGO ALTO</v>
      </c>
    </row>
    <row r="19" spans="1:9" ht="15.75" thickBot="1" x14ac:dyDescent="0.3">
      <c r="A19" s="227">
        <v>13</v>
      </c>
      <c r="B19" s="190" t="s">
        <v>360</v>
      </c>
      <c r="C19" s="249">
        <f>(SUMIF('CONTROL DEL RC'!$A$6:$A$100,A19,'CONTROL DEL RC'!$N$6:$N$100))/(COUNTIF('CONTROL DEL RC'!$A$6:$A$100,A19))</f>
        <v>100</v>
      </c>
      <c r="D19" s="75" t="s">
        <v>362</v>
      </c>
      <c r="E19" s="323">
        <f>'ANÁLISIS DEL RC'!D18</f>
        <v>1</v>
      </c>
      <c r="F19" s="75">
        <f>IF(AND(B19="SI",D19="Fuerte",'ANÁLISIS DEL RC'!D18&gt;=3),'ANÁLISIS DEL RC'!D18-2,IF(AND(B19="SI",D19="Fuerte",'ANÁLISIS DEL RC'!D18=2),'ANÁLISIS DEL RC'!D18-1,IF(AND(B19="SI",D19="Moderado",'ANÁLISIS DEL RC'!D18&gt;=2),'ANÁLISIS DEL RC'!D18-1,'ANÁLISIS DEL RC'!D18)))</f>
        <v>1</v>
      </c>
      <c r="G19" s="226" t="str">
        <f t="shared" si="0"/>
        <v>Solo se reduce probabilidad. Impacto permanece fijo por directriz DAFP.</v>
      </c>
      <c r="H19" s="226" t="str">
        <f>'ANÁLISIS DEL RC'!F18</f>
        <v>MODERADO</v>
      </c>
      <c r="I19" s="250" t="str">
        <f t="shared" si="1"/>
        <v>ZONA RIESGO MODERADO</v>
      </c>
    </row>
    <row r="20" spans="1:9" ht="15.75" thickBot="1" x14ac:dyDescent="0.3">
      <c r="A20" s="227">
        <v>14</v>
      </c>
      <c r="B20" s="190" t="s">
        <v>360</v>
      </c>
      <c r="C20" s="249">
        <f>(SUMIF('CONTROL DEL RC'!$A$6:$A$100,A20,'CONTROL DEL RC'!$N$6:$N$100))/(COUNTIF('CONTROL DEL RC'!$A$6:$A$100,A20))</f>
        <v>100</v>
      </c>
      <c r="D20" s="75" t="s">
        <v>362</v>
      </c>
      <c r="E20" s="323">
        <f>'ANÁLISIS DEL RC'!D19</f>
        <v>2</v>
      </c>
      <c r="F20" s="75">
        <f>IF(AND(B20="SI",D20="Fuerte",'ANÁLISIS DEL RC'!D19&gt;=3),'ANÁLISIS DEL RC'!D19-2,IF(AND(B20="SI",D20="Fuerte",'ANÁLISIS DEL RC'!D19=2),'ANÁLISIS DEL RC'!D19-1,IF(AND(B20="SI",D20="Moderado",'ANÁLISIS DEL RC'!D19&gt;=2),'ANÁLISIS DEL RC'!D19-1,'ANÁLISIS DEL RC'!D19)))</f>
        <v>1</v>
      </c>
      <c r="G20" s="226" t="str">
        <f t="shared" si="0"/>
        <v>Solo se reduce probabilidad. Impacto permanece fijo por directriz DAFP.</v>
      </c>
      <c r="H20" s="226" t="str">
        <f>'ANÁLISIS DEL RC'!F19</f>
        <v>CATASTROFICO</v>
      </c>
      <c r="I20" s="250" t="str">
        <f>IF( OR( AND(F20=1,H20="MODERADO"), AND(F20=2,H20="MODERADO") ), "ZONA RIESGO MODERADO", IF( OR( AND(F20=4,H20="MODERADO"), AND(F20=3,H20="MODERADO"), AND(F20=2,H20="MAYOR"), AND(F20=1,H20="MAYOR"), AND(F20=1,H20="CATASTROFICO") ), "ZONA RIESGO ALTO", IF( OR( AND(F20=5,H20="MODERADO"), AND(F20=5,H20="MAYOR"), AND(F20=4,H20="MAYOR"), AND(F20=3,H20="MAYOR"), AND(F20&lt;=5,H20="CATASTROFICO") ), "ZONA RIESGO EXTREMO", "SIN CLASIFICACIÓN" ) ) )</f>
        <v>ZONA RIESGO ALTO</v>
      </c>
    </row>
    <row r="21" spans="1:9" ht="15.75" thickBot="1" x14ac:dyDescent="0.3">
      <c r="A21" s="227">
        <v>15</v>
      </c>
      <c r="B21" s="190" t="s">
        <v>360</v>
      </c>
      <c r="C21" s="249">
        <f>(SUMIF('CONTROL DEL RC'!$A$6:$A$100,A21,'CONTROL DEL RC'!$N$6:$N$100))/(COUNTIF('CONTROL DEL RC'!$A$6:$A$100,A21))</f>
        <v>100</v>
      </c>
      <c r="D21" s="75" t="s">
        <v>362</v>
      </c>
      <c r="E21" s="323">
        <f>'ANÁLISIS DEL RC'!D20</f>
        <v>2</v>
      </c>
      <c r="F21" s="75">
        <f>IF(AND(B21="SI",D21="Fuerte",'ANÁLISIS DEL RC'!D20&gt;=3),'ANÁLISIS DEL RC'!D20-2,IF(AND(B21="SI",D21="Fuerte",'ANÁLISIS DEL RC'!D20=2),'ANÁLISIS DEL RC'!D20-1,IF(AND(B21="SI",D21="Moderado",'ANÁLISIS DEL RC'!D20&gt;=2),'ANÁLISIS DEL RC'!D20-1,'ANÁLISIS DEL RC'!D20)))</f>
        <v>1</v>
      </c>
      <c r="G21" s="226" t="str">
        <f t="shared" si="0"/>
        <v>Solo se reduce probabilidad. Impacto permanece fijo por directriz DAFP.</v>
      </c>
      <c r="H21" s="226" t="str">
        <f>'ANÁLISIS DEL RC'!F20</f>
        <v>CATASTROFICO</v>
      </c>
      <c r="I21" s="250" t="str">
        <f>IF( OR( AND(F21=1,H21="MODERADO"), AND(F21=2,H21="MODERADO") ), "ZONA RIESGO MODERADO", IF( OR( AND(F21=4,H21="MODERADO"), AND(F21=3,H21="MODERADO"), AND(F21=2,H21="MAYOR"), AND(F21=1,H21="MAYOR"), AND(F21=1,H21="CATASTROFICO") ), "ZONA RIESGO ALTO", IF( OR( AND(F21=5,H21="MODERADO"), AND(F21=5,H21="MAYOR"), AND(F21=4,H21="MAYOR"), AND(F21=3,H21="MAYOR"), AND(F21&lt;=5,H21="CATASTROFICO") ), "ZONA RIESGO EXTREMO", "SIN CLASIFICACIÓN" ) ) )</f>
        <v>ZONA RIESGO ALTO</v>
      </c>
    </row>
    <row r="22" spans="1:9" ht="15.75" thickBot="1" x14ac:dyDescent="0.3">
      <c r="A22" s="227">
        <v>16</v>
      </c>
      <c r="B22" s="190" t="s">
        <v>360</v>
      </c>
      <c r="C22" s="249">
        <f>(SUMIF('CONTROL DEL RC'!$A$6:$A$100,A22,'CONTROL DEL RC'!$N$6:$N$100))/(COUNTIF('CONTROL DEL RC'!$A$6:$A$100,A22))</f>
        <v>100</v>
      </c>
      <c r="D22" s="75" t="s">
        <v>362</v>
      </c>
      <c r="E22" s="323">
        <f>'ANÁLISIS DEL RC'!D21</f>
        <v>4</v>
      </c>
      <c r="F22" s="75">
        <f>IF(AND(B22="SI",D22="Fuerte",'ANÁLISIS DEL RC'!D21&gt;=3),'ANÁLISIS DEL RC'!D21-2,IF(AND(B22="SI",D22="Fuerte",'ANÁLISIS DEL RC'!D21=2),'ANÁLISIS DEL RC'!D21-1,IF(AND(B22="SI",D22="Moderado",'ANÁLISIS DEL RC'!D21&gt;=2),'ANÁLISIS DEL RC'!D21-1,'ANÁLISIS DEL RC'!D21)))</f>
        <v>2</v>
      </c>
      <c r="G22" s="226" t="str">
        <f t="shared" si="0"/>
        <v>Solo se reduce probabilidad. Impacto permanece fijo por directriz DAFP.</v>
      </c>
      <c r="H22" s="226" t="str">
        <f>'ANÁLISIS DEL RC'!F21</f>
        <v>MODERADO</v>
      </c>
      <c r="I22" s="250" t="str">
        <f t="shared" si="1"/>
        <v>ZONA RIESGO MODERADO</v>
      </c>
    </row>
    <row r="23" spans="1:9" ht="14.25" customHeight="1" thickBot="1" x14ac:dyDescent="0.3">
      <c r="A23" s="227">
        <v>17</v>
      </c>
      <c r="B23" s="190" t="s">
        <v>360</v>
      </c>
      <c r="C23" s="249">
        <f>(SUMIF('CONTROL DEL RC'!$A$6:$A$100,A23,'CONTROL DEL RC'!$N$6:$N$100))/(COUNTIF('CONTROL DEL RC'!$A$6:$A$100,A23))</f>
        <v>100</v>
      </c>
      <c r="D23" s="75" t="s">
        <v>362</v>
      </c>
      <c r="E23" s="323">
        <f>'ANÁLISIS DEL RC'!D22</f>
        <v>2</v>
      </c>
      <c r="F23" s="75">
        <f>IF(AND(B23="SI",D23="Fuerte",'ANÁLISIS DEL RC'!D22&gt;=3),'ANÁLISIS DEL RC'!D22-2,IF(AND(B23="SI",D23="Fuerte",'ANÁLISIS DEL RC'!D22=2),'ANÁLISIS DEL RC'!D22-1,IF(AND(B23="SI",D23="Moderado",'ANÁLISIS DEL RC'!D22&gt;=2),'ANÁLISIS DEL RC'!D22-1,'ANÁLISIS DEL RC'!D22)))</f>
        <v>1</v>
      </c>
      <c r="G23" s="226" t="str">
        <f t="shared" si="0"/>
        <v>Solo se reduce probabilidad. Impacto permanece fijo por directriz DAFP.</v>
      </c>
      <c r="H23" s="226" t="str">
        <f>'ANÁLISIS DEL RC'!F22</f>
        <v>MAYOR</v>
      </c>
      <c r="I23" s="250" t="str">
        <f t="shared" si="1"/>
        <v>ZONA RIESGO ALTO</v>
      </c>
    </row>
    <row r="24" spans="1:9" ht="15.75" hidden="1" thickBot="1" x14ac:dyDescent="0.3">
      <c r="A24" s="299">
        <v>18</v>
      </c>
      <c r="B24" s="277" t="s">
        <v>360</v>
      </c>
      <c r="C24" s="300">
        <v>100</v>
      </c>
      <c r="D24" s="301"/>
      <c r="E24" s="323">
        <f>'ANÁLISIS DEL RC'!D23</f>
        <v>3</v>
      </c>
      <c r="F24" s="301">
        <v>1</v>
      </c>
      <c r="G24" s="226" t="str">
        <f t="shared" si="0"/>
        <v>Solo se reduce probabilidad. Impacto permanece fijo por directriz DAFP.</v>
      </c>
      <c r="H24" s="226" t="str">
        <f>'ANÁLISIS DEL RC'!F23</f>
        <v>CATASTROFICO</v>
      </c>
      <c r="I24" s="250" t="str">
        <f t="shared" si="1"/>
        <v>ZONA RIESGO EXTREMO</v>
      </c>
    </row>
    <row r="25" spans="1:9" ht="15.75" thickBot="1" x14ac:dyDescent="0.3">
      <c r="A25" s="227">
        <v>19</v>
      </c>
      <c r="B25" s="190" t="s">
        <v>360</v>
      </c>
      <c r="C25" s="249">
        <f>(SUMIF('CONTROL DEL RC'!$A$6:$A$100,A25,'CONTROL DEL RC'!$N$6:$N$100))/(COUNTIF('CONTROL DEL RC'!$A$6:$A$100,A25))</f>
        <v>100</v>
      </c>
      <c r="D25" s="75" t="s">
        <v>362</v>
      </c>
      <c r="E25" s="323">
        <f>'ANÁLISIS DEL RC'!D24</f>
        <v>2</v>
      </c>
      <c r="F25" s="75">
        <f>IF(AND(B25="SI",D25="Fuerte",'ANÁLISIS DEL RC'!D24&gt;=3),'ANÁLISIS DEL RC'!D24-2,IF(AND(B25="SI",D25="Fuerte",'ANÁLISIS DEL RC'!D24=2),'ANÁLISIS DEL RC'!D24-1,IF(AND(B25="SI",D25="Moderado",'ANÁLISIS DEL RC'!D24&gt;=2),'ANÁLISIS DEL RC'!D24-1,'ANÁLISIS DEL RC'!D24)))</f>
        <v>1</v>
      </c>
      <c r="G25" s="226" t="str">
        <f t="shared" si="0"/>
        <v>Solo se reduce probabilidad. Impacto permanece fijo por directriz DAFP.</v>
      </c>
      <c r="H25" s="226" t="str">
        <f>'ANÁLISIS DEL RC'!F24</f>
        <v>CATASTROFICO</v>
      </c>
      <c r="I25" s="250" t="str">
        <f>IF( OR( AND(F25=1,H25="MODERADO"), AND(F25=2,H25="MODERADO") ), "ZONA RIESGO MODERADO", IF( OR( AND(F25=4,H25="MODERADO"), AND(F25=3,H25="MODERADO"), AND(F25=2,H25="MAYOR"), AND(F25=1,H25="MAYOR"), AND(F25=1,H25="CATASTROFICO") ), "ZONA RIESGO ALTO", IF( OR( AND(F25=5,H25="MODERADO"), AND(F25=5,H25="MAYOR"), AND(F25=4,H25="MAYOR"), AND(F25=3,H25="MAYOR"), AND(F25&lt;=5,H25="CATASTROFICO") ), "ZONA RIESGO EXTREMO", "SIN CLASIFICACIÓN" ) ) )</f>
        <v>ZONA RIESGO ALTO</v>
      </c>
    </row>
    <row r="26" spans="1:9" ht="15.75" thickBot="1" x14ac:dyDescent="0.3">
      <c r="A26" s="227">
        <v>20</v>
      </c>
      <c r="B26" s="190" t="s">
        <v>360</v>
      </c>
      <c r="C26" s="249">
        <f>(SUMIF('CONTROL DEL RC'!$A$6:$A$100,A26,'CONTROL DEL RC'!$N$6:$N$100))/(COUNTIF('CONTROL DEL RC'!$A$6:$A$100,A26))</f>
        <v>100</v>
      </c>
      <c r="D26" s="75" t="s">
        <v>362</v>
      </c>
      <c r="E26" s="323">
        <f>'ANÁLISIS DEL RC'!D25</f>
        <v>1</v>
      </c>
      <c r="F26" s="75">
        <f>IF(AND(B26="SI",D26="Fuerte",'ANÁLISIS DEL RC'!D25&gt;=3),'ANÁLISIS DEL RC'!D25-2,IF(AND(B26="SI",D26="Fuerte",'ANÁLISIS DEL RC'!D25=2),'ANÁLISIS DEL RC'!D25-1,IF(AND(B26="SI",D26="Moderado",'ANÁLISIS DEL RC'!D25&gt;=2),'ANÁLISIS DEL RC'!D25-1,'ANÁLISIS DEL RC'!D25)))</f>
        <v>1</v>
      </c>
      <c r="G26" s="226" t="str">
        <f t="shared" si="0"/>
        <v>Solo se reduce probabilidad. Impacto permanece fijo por directriz DAFP.</v>
      </c>
      <c r="H26" s="226" t="str">
        <f>'ANÁLISIS DEL RC'!F25</f>
        <v>CATASTROFICO</v>
      </c>
      <c r="I26" s="250" t="str">
        <f>IF( OR( AND(F26=1,H26="MODERADO"), AND(F26=2,H26="MODERADO") ), "ZONA RIESGO MODERADO", IF( OR( AND(F26=4,H26="MODERADO"), AND(F26=3,H26="MODERADO"), AND(F26=2,H26="MAYOR"), AND(F26=1,H26="MAYOR"), AND(F26=1,H26="CATASTROFICO") ), "ZONA RIESGO ALTO", IF( OR( AND(F26=5,H26="MODERADO"), AND(F26=5,H26="MAYOR"), AND(F26=4,H26="MAYOR"), AND(F26=3,H26="MAYOR"), AND(F26&lt;=5,H26="CATASTROFICO") ), "ZONA RIESGO EXTREMO", "SIN CLASIFICACIÓN" ) ) )</f>
        <v>ZONA RIESGO ALTO</v>
      </c>
    </row>
    <row r="27" spans="1:9" ht="15.75" thickBot="1" x14ac:dyDescent="0.3">
      <c r="A27" s="227">
        <v>21</v>
      </c>
      <c r="B27" s="190" t="s">
        <v>360</v>
      </c>
      <c r="C27" s="249">
        <f>(SUMIF('CONTROL DEL RC'!$A$6:$A$100,A27,'CONTROL DEL RC'!$N$6:$N$100))/(COUNTIF('CONTROL DEL RC'!$A$6:$A$100,A27))</f>
        <v>100</v>
      </c>
      <c r="D27" s="75" t="s">
        <v>362</v>
      </c>
      <c r="E27" s="323">
        <f>'ANÁLISIS DEL RC'!D26</f>
        <v>1</v>
      </c>
      <c r="F27" s="75">
        <f>IF(AND(B27="SI",D27="Fuerte",'ANÁLISIS DEL RC'!D26&gt;=3),'ANÁLISIS DEL RC'!D26-2,IF(AND(B27="SI",D27="Fuerte",'ANÁLISIS DEL RC'!D26=2),'ANÁLISIS DEL RC'!D26-1,IF(AND(B27="SI",D27="Moderado",'ANÁLISIS DEL RC'!D26&gt;=2),'ANÁLISIS DEL RC'!D26-1,'ANÁLISIS DEL RC'!D26)))</f>
        <v>1</v>
      </c>
      <c r="G27" s="226" t="str">
        <f t="shared" si="0"/>
        <v>Solo se reduce probabilidad. Impacto permanece fijo por directriz DAFP.</v>
      </c>
      <c r="H27" s="226" t="str">
        <f>'ANÁLISIS DEL RC'!F26</f>
        <v>CATASTROFICO</v>
      </c>
      <c r="I27" s="250" t="str">
        <f>IF( OR( AND(F27=1,H27="MODERADO"), AND(F27=2,H27="MODERADO") ), "ZONA RIESGO MODERADO", IF( OR( AND(F27=4,H27="MODERADO"), AND(F27=3,H27="MODERADO"), AND(F27=2,H27="MAYOR"), AND(F27=1,H27="MAYOR"), AND(F27=1,H27="CATASTROFICO") ), "ZONA RIESGO ALTO", IF( OR( AND(F27=5,H27="MODERADO"), AND(F27=5,H27="MAYOR"), AND(F27=4,H27="MAYOR"), AND(F27=3,H27="MAYOR"), AND(F27&lt;=5,H27="CATASTROFICO") ), "ZONA RIESGO EXTREMO", "SIN CLASIFICACIÓN" ) ) )</f>
        <v>ZONA RIESGO ALTO</v>
      </c>
    </row>
    <row r="28" spans="1:9" ht="15.75" thickBot="1" x14ac:dyDescent="0.3">
      <c r="A28" s="227">
        <v>22</v>
      </c>
      <c r="B28" s="190" t="s">
        <v>360</v>
      </c>
      <c r="C28" s="249">
        <f>(SUMIF('CONTROL DEL RC'!$A$6:$A$100,A28,'CONTROL DEL RC'!$N$6:$N$100))/(COUNTIF('CONTROL DEL RC'!$A$6:$A$100,A28))</f>
        <v>100</v>
      </c>
      <c r="D28" s="75" t="s">
        <v>362</v>
      </c>
      <c r="E28" s="323">
        <f>'ANÁLISIS DEL RC'!D27</f>
        <v>3</v>
      </c>
      <c r="F28" s="75">
        <f>IF(AND(B28="SI",D28="Fuerte",'ANÁLISIS DEL RC'!D27&gt;=3),'ANÁLISIS DEL RC'!D27-2,IF(AND(B28="SI",D28="Fuerte",'ANÁLISIS DEL RC'!D27=2),'ANÁLISIS DEL RC'!D27-1,IF(AND(B28="SI",D28="Moderado",'ANÁLISIS DEL RC'!D27&gt;=2),'ANÁLISIS DEL RC'!D27-1,'ANÁLISIS DEL RC'!D27)))</f>
        <v>1</v>
      </c>
      <c r="G28" s="226" t="str">
        <f t="shared" si="0"/>
        <v>Solo se reduce probabilidad. Impacto permanece fijo por directriz DAFP.</v>
      </c>
      <c r="H28" s="226" t="str">
        <f>'ANÁLISIS DEL RC'!F27</f>
        <v>MAYOR</v>
      </c>
      <c r="I28" s="250" t="str">
        <f t="shared" si="1"/>
        <v>ZONA RIESGO ALTO</v>
      </c>
    </row>
    <row r="29" spans="1:9" ht="15.75" thickBot="1" x14ac:dyDescent="0.3">
      <c r="A29" s="227">
        <v>23</v>
      </c>
      <c r="B29" s="190" t="s">
        <v>360</v>
      </c>
      <c r="C29" s="249">
        <f>(SUMIF('CONTROL DEL RC'!$A$6:$A$100,A29,'CONTROL DEL RC'!$N$6:$N$100))/(COUNTIF('CONTROL DEL RC'!$A$6:$A$100,A29))</f>
        <v>100</v>
      </c>
      <c r="D29" s="75" t="s">
        <v>362</v>
      </c>
      <c r="E29" s="323">
        <f>'ANÁLISIS DEL RC'!D28</f>
        <v>1</v>
      </c>
      <c r="F29" s="75">
        <f>IF(AND(B29="SI",D29="Fuerte",'ANÁLISIS DEL RC'!D28&gt;=3),'ANÁLISIS DEL RC'!D28-2,IF(AND(B29="SI",D29="Fuerte",'ANÁLISIS DEL RC'!D28=2),'ANÁLISIS DEL RC'!D28-1,IF(AND(B29="SI",D29="Moderado",'ANÁLISIS DEL RC'!D28&gt;=2),'ANÁLISIS DEL RC'!D28-1,'ANÁLISIS DEL RC'!D28)))</f>
        <v>1</v>
      </c>
      <c r="G29" s="226" t="str">
        <f t="shared" si="0"/>
        <v>Solo se reduce probabilidad. Impacto permanece fijo por directriz DAFP.</v>
      </c>
      <c r="H29" s="226" t="str">
        <f>'ANÁLISIS DEL RC'!F28</f>
        <v>CATASTROFICO</v>
      </c>
      <c r="I29" s="250" t="str">
        <f>IF( OR( AND(F29=1,H29="MODERADO"), AND(F29=2,H29="MODERADO") ), "ZONA RIESGO MODERADO", IF( OR( AND(F29=4,H29="MODERADO"), AND(F29=3,H29="MODERADO"), AND(F29=2,H29="MAYOR"), AND(F29=1,H29="MAYOR"), AND(F29=1,H29="CATASTROFICO") ), "ZONA RIESGO ALTO", IF( OR( AND(F29=5,H29="MODERADO"), AND(F29=5,H29="MAYOR"), AND(F29=4,H29="MAYOR"), AND(F29=3,H29="MAYOR"), AND(F29&lt;=5,H29="CATASTROFICO") ), "ZONA RIESGO EXTREMO", "SIN CLASIFICACIÓN" ) ) )</f>
        <v>ZONA RIESGO ALTO</v>
      </c>
    </row>
    <row r="30" spans="1:9" ht="15.75" thickBot="1" x14ac:dyDescent="0.3">
      <c r="A30" s="227">
        <v>24</v>
      </c>
      <c r="B30" s="190" t="s">
        <v>360</v>
      </c>
      <c r="C30" s="249">
        <f>(SUMIF('CONTROL DEL RC'!$A$6:$A$100,A30,'CONTROL DEL RC'!$N$6:$N$100))/(COUNTIF('CONTROL DEL RC'!$A$6:$A$100,A30))</f>
        <v>100</v>
      </c>
      <c r="D30" s="75" t="s">
        <v>362</v>
      </c>
      <c r="E30" s="323">
        <f>'ANÁLISIS DEL RC'!D29</f>
        <v>2</v>
      </c>
      <c r="F30" s="75">
        <f>IF(AND(B30="SI",D30="Fuerte",'ANÁLISIS DEL RC'!D29&gt;=3),'ANÁLISIS DEL RC'!D29-2,IF(AND(B30="SI",D30="Fuerte",'ANÁLISIS DEL RC'!D29=2),'ANÁLISIS DEL RC'!D29-1,IF(AND(B30="SI",D30="Moderado",'ANÁLISIS DEL RC'!D29&gt;=2),'ANÁLISIS DEL RC'!D29-1,'ANÁLISIS DEL RC'!D29)))</f>
        <v>1</v>
      </c>
      <c r="G30" s="226" t="str">
        <f t="shared" si="0"/>
        <v>Solo se reduce probabilidad. Impacto permanece fijo por directriz DAFP.</v>
      </c>
      <c r="H30" s="226" t="str">
        <f>'ANÁLISIS DEL RC'!F29</f>
        <v>CATASTROFICO</v>
      </c>
      <c r="I30" s="250" t="str">
        <f>IF( OR( AND(F30=1,H30="MODERADO"), AND(F30=2,H30="MODERADO") ), "ZONA RIESGO MODERADO", IF( OR( AND(F30=4,H30="MODERADO"), AND(F30=3,H30="MODERADO"), AND(F30=2,H30="MAYOR"), AND(F30=1,H30="MAYOR"), AND(F30=1,H30="CATASTROFICO") ), "ZONA RIESGO ALTO", IF( OR( AND(F30=5,H30="MODERADO"), AND(F30=5,H30="MAYOR"), AND(F30=4,H30="MAYOR"), AND(F30=3,H30="MAYOR"), AND(F30&lt;=5,H30="CATASTROFICO") ), "ZONA RIESGO EXTREMO", "SIN CLASIFICACIÓN" ) ) )</f>
        <v>ZONA RIESGO ALTO</v>
      </c>
    </row>
    <row r="31" spans="1:9" ht="15.75" thickBot="1" x14ac:dyDescent="0.3">
      <c r="A31" s="227">
        <v>25</v>
      </c>
      <c r="B31" s="190" t="s">
        <v>360</v>
      </c>
      <c r="C31" s="249">
        <f>(SUMIF('CONTROL DEL RC'!$A$6:$A$100,A31,'CONTROL DEL RC'!$N$6:$N$100))/(COUNTIF('CONTROL DEL RC'!$A$6:$A$100,A31))</f>
        <v>100</v>
      </c>
      <c r="D31" s="75" t="s">
        <v>362</v>
      </c>
      <c r="E31" s="323">
        <f>'ANÁLISIS DEL RC'!D30</f>
        <v>2</v>
      </c>
      <c r="F31" s="75">
        <f>IF(AND(B31="SI",D31="Fuerte",'ANÁLISIS DEL RC'!D30&gt;=3),'ANÁLISIS DEL RC'!D30-2,IF(AND(B31="SI",D31="Fuerte",'ANÁLISIS DEL RC'!D30=2),'ANÁLISIS DEL RC'!D30-1,IF(AND(B31="SI",D31="Moderado",'ANÁLISIS DEL RC'!D30&gt;=2),'ANÁLISIS DEL RC'!D30-1,'ANÁLISIS DEL RC'!D30)))</f>
        <v>1</v>
      </c>
      <c r="G31" s="226" t="str">
        <f t="shared" si="0"/>
        <v>Solo se reduce probabilidad. Impacto permanece fijo por directriz DAFP.</v>
      </c>
      <c r="H31" s="226" t="str">
        <f>'ANÁLISIS DEL RC'!F30</f>
        <v>CATASTROFICO</v>
      </c>
      <c r="I31" s="250" t="str">
        <f>IF( OR( AND(F31=1,H31="MODERADO"), AND(F31=2,H31="MODERADO") ), "ZONA RIESGO MODERADO", IF( OR( AND(F31=4,H31="MODERADO"), AND(F31=3,H31="MODERADO"), AND(F31=2,H31="MAYOR"), AND(F31=1,H31="MAYOR"), AND(F31=1,H31="CATASTROFICO") ), "ZONA RIESGO ALTO", IF( OR( AND(F31=5,H31="MODERADO"), AND(F31=5,H31="MAYOR"), AND(F31=4,H31="MAYOR"), AND(F31=3,H31="MAYOR"), AND(F31&lt;=5,H31="CATASTROFICO") ), "ZONA RIESGO EXTREMO", "SIN CLASIFICACIÓN" ) ) )</f>
        <v>ZONA RIESGO ALTO</v>
      </c>
    </row>
    <row r="32" spans="1:9" ht="15.75" thickBot="1" x14ac:dyDescent="0.3">
      <c r="A32" s="228">
        <v>26</v>
      </c>
      <c r="B32" s="190" t="s">
        <v>360</v>
      </c>
      <c r="C32" s="251">
        <f>(SUMIF('CONTROL DEL RC'!$A$6:$A$100,A32,'CONTROL DEL RC'!$N$6:$N$100))/(COUNTIF('CONTROL DEL RC'!$A$6:$A$100,A32))</f>
        <v>100</v>
      </c>
      <c r="D32" s="75" t="s">
        <v>362</v>
      </c>
      <c r="E32" s="323">
        <f>'ANÁLISIS DEL RC'!D31</f>
        <v>1</v>
      </c>
      <c r="F32" s="252">
        <f>IF(AND(B32="SI",D32="Fuerte",'ANÁLISIS DEL RC'!D31&gt;=3),'ANÁLISIS DEL RC'!D31-2,IF(AND(B32="SI",D32="Fuerte",'ANÁLISIS DEL RC'!D31=2),'ANÁLISIS DEL RC'!D31-1,IF(AND(B32="SI",D32="Moderado",'ANÁLISIS DEL RC'!D31&gt;=2),'ANÁLISIS DEL RC'!D31-1,'ANÁLISIS DEL RC'!D31)))</f>
        <v>1</v>
      </c>
      <c r="G32" s="226" t="str">
        <f t="shared" si="0"/>
        <v>Solo se reduce probabilidad. Impacto permanece fijo por directriz DAFP.</v>
      </c>
      <c r="H32" s="226" t="str">
        <f>'ANÁLISIS DEL RC'!F31</f>
        <v>CATASTROFICO</v>
      </c>
      <c r="I32" s="250" t="str">
        <f>IF( OR( AND(F32=1,H32="MODERADO"), AND(F32=2,H32="MODERADO") ), "ZONA RIESGO MODERADO", IF( OR( AND(F32=4,H32="MODERADO"), AND(F32=3,H32="MODERADO"), AND(F32=2,H32="MAYOR"), AND(F32=1,H32="MAYOR"), AND(F32=1,H32="CATASTROFICO") ), "ZONA RIESGO ALTO", IF( OR( AND(F32=5,H32="MODERADO"), AND(F32=5,H32="MAYOR"), AND(F32=4,H32="MAYOR"), AND(F32=3,H32="MAYOR"), AND(F32&lt;=5,H32="CATASTROFICO") ), "ZONA RIESGO EXTREMO", "SIN CLASIFICACIÓN" ) ) )</f>
        <v>ZONA RIESGO ALTO</v>
      </c>
    </row>
    <row r="33" spans="1:9" ht="15.75" thickBot="1" x14ac:dyDescent="0.3">
      <c r="A33" s="302">
        <v>27</v>
      </c>
      <c r="B33" s="190" t="s">
        <v>360</v>
      </c>
      <c r="C33" s="251">
        <f>(SUMIF('CONTROL DEL RC'!$A$6:$A$100,A33,'CONTROL DEL RC'!$N$6:$N$100))/(COUNTIF('CONTROL DEL RC'!$A$6:$A$100,A33))</f>
        <v>100</v>
      </c>
      <c r="D33" s="75" t="s">
        <v>362</v>
      </c>
      <c r="E33" s="323">
        <f>'ANÁLISIS DEL RC'!D32</f>
        <v>2</v>
      </c>
      <c r="F33" s="252">
        <f>IF(AND(B33="SI",D33="Fuerte",'ANÁLISIS DEL RC'!D32&gt;=3),'ANÁLISIS DEL RC'!D32-2,IF(AND(B33="SI",D33="Fuerte",'ANÁLISIS DEL RC'!D32=2),'ANÁLISIS DEL RC'!D32-1,IF(AND(B33="SI",D33="Moderado",'ANÁLISIS DEL RC'!D32&gt;=2),'ANÁLISIS DEL RC'!D32-1,'ANÁLISIS DEL RC'!D32)))</f>
        <v>1</v>
      </c>
      <c r="G33" s="226" t="str">
        <f t="shared" si="0"/>
        <v>Solo se reduce probabilidad. Impacto permanece fijo por directriz DAFP.</v>
      </c>
      <c r="H33" s="226" t="str">
        <f>'ANÁLISIS DEL RC'!F32</f>
        <v>CATASTROFICO</v>
      </c>
      <c r="I33" s="250" t="str">
        <f>IF( OR( AND(F33=1,H33="MODERADO"), AND(F33=2,H33="MODERADO") ), "ZONA RIESGO MODERADO", IF( OR( AND(F33=4,H33="MODERADO"), AND(F33=3,H33="MODERADO"), AND(F33=2,H33="MAYOR"), AND(F33=1,H33="MAYOR"), AND(F33=1,H33="CATASTROFICO") ), "ZONA RIESGO ALTO", IF( OR( AND(F33=5,H33="MODERADO"), AND(F33=5,H33="MAYOR"), AND(F33=4,H33="MAYOR"), AND(F33=3,H33="MAYOR"), AND(F33&lt;=5,H33="CATASTROFICO") ), "ZONA RIESGO EXTREMO", "SIN CLASIFICACIÓN" ) ) )</f>
        <v>ZONA RIESGO ALTO</v>
      </c>
    </row>
    <row r="34" spans="1:9" ht="15.75" thickBot="1" x14ac:dyDescent="0.3">
      <c r="A34" s="3">
        <v>28</v>
      </c>
      <c r="B34" s="190" t="s">
        <v>360</v>
      </c>
      <c r="C34" s="251">
        <f>(SUMIF('CONTROL DEL RC'!$A$6:$A$100,A34,'CONTROL DEL RC'!$N$6:$N$100))/(COUNTIF('CONTROL DEL RC'!$A$6:$A$100,A34))</f>
        <v>100</v>
      </c>
      <c r="D34" s="75" t="s">
        <v>718</v>
      </c>
      <c r="E34" s="323">
        <f>'ANÁLISIS DEL RC'!D33</f>
        <v>1</v>
      </c>
      <c r="F34" s="252">
        <f>IF(AND(B34="SI",D34="Fuerte",'ANÁLISIS DEL RC'!D33&gt;=3),'ANÁLISIS DEL RC'!D33-2,IF(AND(B34="SI",D34="Fuerte",'ANÁLISIS DEL RC'!D33=2),'ANÁLISIS DEL RC'!D33-1,IF(AND(B34="SI",D34="Moderado",'ANÁLISIS DEL RC'!D33&gt;=2),'ANÁLISIS DEL RC'!D33-1,'ANÁLISIS DEL RC'!D33)))</f>
        <v>1</v>
      </c>
      <c r="G34" s="226" t="str">
        <f t="shared" si="0"/>
        <v>Solo se reduce probabilidad. Impacto permanece fijo por directriz DAFP.</v>
      </c>
      <c r="H34" s="226" t="str">
        <f>'ANÁLISIS DEL RC'!F33</f>
        <v>MAYOR</v>
      </c>
    </row>
  </sheetData>
  <sheetProtection algorithmName="SHA-512" hashValue="CXb6/PClOK2VCykFgYPyqG3i9WWIaJmBgVd1y9TNlYhcxm+1pacPKhx7ANUrCKzLB6YtWq/inU7gPoM+Jr1YhA==" saltValue="PB/I647Dvf7QfNN21RbIEg==" spinCount="100000" sheet="1" objects="1" scenarios="1"/>
  <autoFilter ref="A5:I33" xr:uid="{00000000-0009-0000-0000-00000A000000}"/>
  <mergeCells count="9">
    <mergeCell ref="B1:H1"/>
    <mergeCell ref="A3:I4"/>
    <mergeCell ref="A5:A6"/>
    <mergeCell ref="C5:C6"/>
    <mergeCell ref="F5:F6"/>
    <mergeCell ref="H5:H6"/>
    <mergeCell ref="I5:I6"/>
    <mergeCell ref="D5:D6"/>
    <mergeCell ref="E5:E6"/>
  </mergeCells>
  <conditionalFormatting sqref="H7:H34">
    <cfRule type="containsText" dxfId="14" priority="4" operator="containsText" text="mayor">
      <formula>NOT(ISERROR(SEARCH("mayor",H7)))</formula>
    </cfRule>
    <cfRule type="containsText" dxfId="13" priority="5" operator="containsText" text="MODERADO">
      <formula>NOT(ISERROR(SEARCH("MODERADO",H7)))</formula>
    </cfRule>
    <cfRule type="containsText" dxfId="12" priority="6" operator="containsText" text="CATASTROFICO">
      <formula>NOT(ISERROR(SEARCH("CATASTROFICO",H7)))</formula>
    </cfRule>
  </conditionalFormatting>
  <conditionalFormatting sqref="I7:I33">
    <cfRule type="containsText" dxfId="11" priority="1" operator="containsText" text="ZONA RIESGO MODERADO">
      <formula>NOT(ISERROR(SEARCH("ZONA RIESGO MODERADO",I7)))</formula>
    </cfRule>
    <cfRule type="containsText" dxfId="10" priority="2" operator="containsText" text="ZONA RIESGO ALTO">
      <formula>NOT(ISERROR(SEARCH("ZONA RIESGO ALTO",I7)))</formula>
    </cfRule>
    <cfRule type="containsText" dxfId="9" priority="3" operator="containsText" text="ZONA RIESGO EXTREMO">
      <formula>NOT(ISERROR(SEARCH("ZONA RIESGO EXTREMO",I7)))</formula>
    </cfRule>
  </conditionalFormatting>
  <pageMargins left="0.70866141732283472" right="0.70866141732283472" top="0.74803149606299213" bottom="0.74803149606299213" header="0.31496062992125984" footer="0.31496062992125984"/>
  <pageSetup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'TABLA DE INFORMACIÓN'!$K$8:$K$9</xm:f>
          </x14:formula1>
          <xm:sqref>B7:B23 B25:B34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F18"/>
  <sheetViews>
    <sheetView showGridLines="0" view="pageBreakPreview" zoomScale="90" zoomScaleNormal="100" zoomScaleSheetLayoutView="90" workbookViewId="0">
      <selection activeCell="E7" sqref="E7"/>
    </sheetView>
  </sheetViews>
  <sheetFormatPr baseColWidth="10" defaultColWidth="11.42578125" defaultRowHeight="12.75" x14ac:dyDescent="0.2"/>
  <cols>
    <col min="1" max="6" width="25.7109375" style="156" customWidth="1"/>
    <col min="7" max="16384" width="11.42578125" style="156"/>
  </cols>
  <sheetData>
    <row r="1" spans="1:6" ht="89.25" customHeight="1" thickBot="1" x14ac:dyDescent="0.25">
      <c r="A1" s="172"/>
      <c r="B1" s="551" t="s">
        <v>508</v>
      </c>
      <c r="C1" s="551"/>
      <c r="D1" s="551"/>
      <c r="E1" s="551"/>
      <c r="F1" s="173" t="s">
        <v>509</v>
      </c>
    </row>
    <row r="2" spans="1:6" ht="19.5" customHeight="1" thickBot="1" x14ac:dyDescent="0.25">
      <c r="A2" s="79"/>
      <c r="B2" s="170"/>
      <c r="C2" s="170"/>
      <c r="D2" s="170"/>
      <c r="E2" s="170"/>
      <c r="F2" s="171"/>
    </row>
    <row r="3" spans="1:6" ht="19.5" customHeight="1" thickBot="1" x14ac:dyDescent="0.25">
      <c r="A3" s="549" t="s">
        <v>510</v>
      </c>
      <c r="B3" s="552"/>
      <c r="C3" s="552"/>
      <c r="D3" s="552"/>
      <c r="E3" s="552"/>
      <c r="F3" s="550"/>
    </row>
    <row r="4" spans="1:6" ht="13.5" thickBot="1" x14ac:dyDescent="0.25">
      <c r="A4" s="157" t="s">
        <v>8</v>
      </c>
      <c r="B4" s="553" t="s">
        <v>511</v>
      </c>
      <c r="C4" s="554"/>
      <c r="D4" s="554"/>
      <c r="E4" s="554"/>
      <c r="F4" s="555"/>
    </row>
    <row r="5" spans="1:6" ht="13.5" thickBot="1" x14ac:dyDescent="0.25">
      <c r="A5" s="157" t="s">
        <v>512</v>
      </c>
      <c r="B5" s="553" t="s">
        <v>511</v>
      </c>
      <c r="C5" s="554"/>
      <c r="D5" s="554"/>
      <c r="E5" s="554"/>
      <c r="F5" s="555"/>
    </row>
    <row r="6" spans="1:6" ht="13.5" thickBot="1" x14ac:dyDescent="0.25">
      <c r="A6" s="549" t="s">
        <v>9</v>
      </c>
      <c r="B6" s="550"/>
      <c r="C6" s="549" t="s">
        <v>10</v>
      </c>
      <c r="D6" s="550"/>
      <c r="E6" s="549" t="s">
        <v>513</v>
      </c>
      <c r="F6" s="550"/>
    </row>
    <row r="7" spans="1:6" ht="13.5" thickBot="1" x14ac:dyDescent="0.25">
      <c r="A7" s="547" t="s">
        <v>514</v>
      </c>
      <c r="B7" s="548"/>
      <c r="C7" s="547" t="s">
        <v>515</v>
      </c>
      <c r="D7" s="548"/>
      <c r="E7" s="547" t="s">
        <v>516</v>
      </c>
      <c r="F7" s="548"/>
    </row>
    <row r="8" spans="1:6" ht="81" customHeight="1" x14ac:dyDescent="0.2">
      <c r="A8" s="541" t="s">
        <v>517</v>
      </c>
      <c r="B8" s="542"/>
      <c r="C8" s="542" t="s">
        <v>511</v>
      </c>
      <c r="D8" s="542"/>
      <c r="E8" s="542" t="s">
        <v>511</v>
      </c>
      <c r="F8" s="543"/>
    </row>
    <row r="9" spans="1:6" ht="81" customHeight="1" x14ac:dyDescent="0.2">
      <c r="A9" s="541" t="s">
        <v>517</v>
      </c>
      <c r="B9" s="542"/>
      <c r="C9" s="542" t="s">
        <v>511</v>
      </c>
      <c r="D9" s="542"/>
      <c r="E9" s="542" t="s">
        <v>511</v>
      </c>
      <c r="F9" s="543"/>
    </row>
    <row r="10" spans="1:6" ht="81" customHeight="1" x14ac:dyDescent="0.2">
      <c r="A10" s="541" t="s">
        <v>517</v>
      </c>
      <c r="B10" s="542"/>
      <c r="C10" s="542" t="s">
        <v>511</v>
      </c>
      <c r="D10" s="542"/>
      <c r="E10" s="542" t="s">
        <v>511</v>
      </c>
      <c r="F10" s="543"/>
    </row>
    <row r="11" spans="1:6" ht="81" customHeight="1" x14ac:dyDescent="0.2">
      <c r="A11" s="541" t="s">
        <v>517</v>
      </c>
      <c r="B11" s="542"/>
      <c r="C11" s="542" t="s">
        <v>511</v>
      </c>
      <c r="D11" s="542"/>
      <c r="E11" s="542" t="s">
        <v>511</v>
      </c>
      <c r="F11" s="543"/>
    </row>
    <row r="12" spans="1:6" ht="81" customHeight="1" x14ac:dyDescent="0.2">
      <c r="A12" s="541" t="s">
        <v>517</v>
      </c>
      <c r="B12" s="542"/>
      <c r="C12" s="542" t="s">
        <v>511</v>
      </c>
      <c r="D12" s="542"/>
      <c r="E12" s="542" t="s">
        <v>511</v>
      </c>
      <c r="F12" s="543"/>
    </row>
    <row r="13" spans="1:6" ht="81" customHeight="1" x14ac:dyDescent="0.2">
      <c r="A13" s="541" t="s">
        <v>517</v>
      </c>
      <c r="B13" s="542"/>
      <c r="C13" s="542" t="s">
        <v>511</v>
      </c>
      <c r="D13" s="542"/>
      <c r="E13" s="542" t="s">
        <v>511</v>
      </c>
      <c r="F13" s="543"/>
    </row>
    <row r="14" spans="1:6" ht="81" customHeight="1" x14ac:dyDescent="0.2">
      <c r="A14" s="541" t="s">
        <v>517</v>
      </c>
      <c r="B14" s="542"/>
      <c r="C14" s="542" t="s">
        <v>511</v>
      </c>
      <c r="D14" s="542"/>
      <c r="E14" s="542" t="s">
        <v>511</v>
      </c>
      <c r="F14" s="543"/>
    </row>
    <row r="15" spans="1:6" ht="81" customHeight="1" x14ac:dyDescent="0.2">
      <c r="A15" s="541" t="s">
        <v>517</v>
      </c>
      <c r="B15" s="542"/>
      <c r="C15" s="542" t="s">
        <v>511</v>
      </c>
      <c r="D15" s="542"/>
      <c r="E15" s="542" t="s">
        <v>511</v>
      </c>
      <c r="F15" s="543"/>
    </row>
    <row r="16" spans="1:6" ht="81" customHeight="1" x14ac:dyDescent="0.2">
      <c r="A16" s="541" t="s">
        <v>517</v>
      </c>
      <c r="B16" s="542"/>
      <c r="C16" s="542" t="s">
        <v>511</v>
      </c>
      <c r="D16" s="542"/>
      <c r="E16" s="542" t="s">
        <v>511</v>
      </c>
      <c r="F16" s="543"/>
    </row>
    <row r="17" spans="1:6" ht="81" customHeight="1" x14ac:dyDescent="0.2">
      <c r="A17" s="541" t="s">
        <v>517</v>
      </c>
      <c r="B17" s="542"/>
      <c r="C17" s="542" t="s">
        <v>511</v>
      </c>
      <c r="D17" s="542"/>
      <c r="E17" s="542" t="s">
        <v>511</v>
      </c>
      <c r="F17" s="543"/>
    </row>
    <row r="18" spans="1:6" ht="81" customHeight="1" thickBot="1" x14ac:dyDescent="0.25">
      <c r="A18" s="544" t="s">
        <v>517</v>
      </c>
      <c r="B18" s="545"/>
      <c r="C18" s="545" t="s">
        <v>511</v>
      </c>
      <c r="D18" s="545"/>
      <c r="E18" s="545" t="s">
        <v>511</v>
      </c>
      <c r="F18" s="546"/>
    </row>
  </sheetData>
  <sheetProtection algorithmName="SHA-512" hashValue="5vK4ggYx+DKYZjGvFLkLoQRs149RtoIzl/JmJYQviuxKC4SLAKfwObKpuig3Qtp5HWxKo0y4szxCSPTEHLbkJw==" saltValue="x48v7DOmAM5eCOAa2HiBFA==" spinCount="100000" sheet="1" objects="1" scenarios="1"/>
  <mergeCells count="43">
    <mergeCell ref="A6:B6"/>
    <mergeCell ref="C6:D6"/>
    <mergeCell ref="E6:F6"/>
    <mergeCell ref="B1:E1"/>
    <mergeCell ref="A3:F3"/>
    <mergeCell ref="B4:F4"/>
    <mergeCell ref="B5:F5"/>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paperSize="9" scale="56" orientation="portrait" r:id="rId1"/>
  <headerFooter>
    <oddFooter>&amp;R&amp;G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view="pageBreakPreview" zoomScale="120" zoomScaleNormal="85" zoomScaleSheetLayoutView="120" workbookViewId="0">
      <selection activeCell="E7" sqref="E7"/>
    </sheetView>
  </sheetViews>
  <sheetFormatPr baseColWidth="10" defaultColWidth="11.42578125" defaultRowHeight="14.25" x14ac:dyDescent="0.2"/>
  <cols>
    <col min="1" max="1" width="21.28515625" style="107" customWidth="1"/>
    <col min="2" max="5" width="23.7109375" style="107" customWidth="1"/>
    <col min="6" max="7" width="17.7109375" style="107" customWidth="1"/>
    <col min="8" max="16384" width="11.42578125" style="107"/>
  </cols>
  <sheetData>
    <row r="1" spans="1:10" s="105" customFormat="1" ht="96.75" customHeight="1" thickBot="1" x14ac:dyDescent="0.25">
      <c r="A1" s="104"/>
      <c r="B1" s="556" t="s">
        <v>0</v>
      </c>
      <c r="C1" s="556"/>
      <c r="D1" s="556"/>
      <c r="E1" s="556"/>
      <c r="F1" s="556"/>
      <c r="G1" s="188" t="s">
        <v>1</v>
      </c>
    </row>
    <row r="2" spans="1:10" s="105" customFormat="1" ht="10.5" customHeight="1" thickBot="1" x14ac:dyDescent="0.3">
      <c r="B2" s="116"/>
      <c r="C2" s="116"/>
      <c r="D2" s="116"/>
      <c r="E2" s="116"/>
      <c r="F2" s="116"/>
      <c r="G2" s="186"/>
    </row>
    <row r="3" spans="1:10" s="129" customFormat="1" ht="8.25" customHeight="1" x14ac:dyDescent="0.25">
      <c r="A3" s="482" t="s">
        <v>518</v>
      </c>
      <c r="B3" s="483"/>
      <c r="C3" s="483"/>
      <c r="D3" s="483"/>
      <c r="E3" s="483"/>
      <c r="F3" s="483"/>
      <c r="G3" s="484"/>
    </row>
    <row r="4" spans="1:10" s="129" customFormat="1" ht="8.25" customHeight="1" thickBot="1" x14ac:dyDescent="0.3">
      <c r="A4" s="488"/>
      <c r="B4" s="489"/>
      <c r="C4" s="489"/>
      <c r="D4" s="489"/>
      <c r="E4" s="489"/>
      <c r="F4" s="489"/>
      <c r="G4" s="490"/>
    </row>
    <row r="5" spans="1:10" x14ac:dyDescent="0.2">
      <c r="A5" s="558" t="s">
        <v>519</v>
      </c>
      <c r="B5" s="559"/>
      <c r="C5" s="559"/>
      <c r="D5" s="559"/>
      <c r="E5" s="559"/>
      <c r="F5" s="559"/>
      <c r="G5" s="560"/>
    </row>
    <row r="6" spans="1:10" x14ac:dyDescent="0.2">
      <c r="A6" s="561" t="s">
        <v>520</v>
      </c>
      <c r="B6" s="562"/>
      <c r="C6" s="562"/>
      <c r="D6" s="562"/>
      <c r="E6" s="562"/>
      <c r="F6" s="562"/>
      <c r="G6" s="563"/>
    </row>
    <row r="7" spans="1:10" ht="15" thickBot="1" x14ac:dyDescent="0.25">
      <c r="A7" s="564" t="s">
        <v>521</v>
      </c>
      <c r="B7" s="565"/>
      <c r="C7" s="565"/>
      <c r="D7" s="565"/>
      <c r="E7" s="565"/>
      <c r="F7" s="565"/>
      <c r="G7" s="566"/>
      <c r="H7" s="85"/>
      <c r="I7" s="85"/>
      <c r="J7" s="85"/>
    </row>
    <row r="8" spans="1:10" ht="15.75" thickBot="1" x14ac:dyDescent="0.25">
      <c r="A8" s="567" t="s">
        <v>522</v>
      </c>
      <c r="B8" s="569" t="s">
        <v>523</v>
      </c>
      <c r="C8" s="570"/>
      <c r="D8" s="570"/>
      <c r="E8" s="571"/>
      <c r="F8" s="572" t="s">
        <v>524</v>
      </c>
      <c r="G8" s="573"/>
    </row>
    <row r="9" spans="1:10" ht="15" customHeight="1" thickBot="1" x14ac:dyDescent="0.25">
      <c r="A9" s="568"/>
      <c r="B9" s="574" t="s">
        <v>525</v>
      </c>
      <c r="C9" s="575"/>
      <c r="D9" s="575"/>
      <c r="E9" s="576"/>
      <c r="F9" s="155" t="s">
        <v>526</v>
      </c>
      <c r="G9" s="154" t="s">
        <v>527</v>
      </c>
    </row>
    <row r="10" spans="1:10" x14ac:dyDescent="0.2">
      <c r="A10" s="86">
        <v>1</v>
      </c>
      <c r="B10" s="577" t="s">
        <v>528</v>
      </c>
      <c r="C10" s="577"/>
      <c r="D10" s="577"/>
      <c r="E10" s="577"/>
      <c r="F10" s="180"/>
      <c r="G10" s="181"/>
    </row>
    <row r="11" spans="1:10" x14ac:dyDescent="0.2">
      <c r="A11" s="87">
        <v>2</v>
      </c>
      <c r="B11" s="557" t="s">
        <v>529</v>
      </c>
      <c r="C11" s="557"/>
      <c r="D11" s="557"/>
      <c r="E11" s="557"/>
      <c r="F11" s="182"/>
      <c r="G11" s="183"/>
    </row>
    <row r="12" spans="1:10" x14ac:dyDescent="0.2">
      <c r="A12" s="87">
        <v>3</v>
      </c>
      <c r="B12" s="557" t="s">
        <v>530</v>
      </c>
      <c r="C12" s="557"/>
      <c r="D12" s="557"/>
      <c r="E12" s="557"/>
      <c r="F12" s="182"/>
      <c r="G12" s="183"/>
    </row>
    <row r="13" spans="1:10" x14ac:dyDescent="0.2">
      <c r="A13" s="87">
        <v>4</v>
      </c>
      <c r="B13" s="557" t="s">
        <v>531</v>
      </c>
      <c r="C13" s="557"/>
      <c r="D13" s="557"/>
      <c r="E13" s="557"/>
      <c r="F13" s="182"/>
      <c r="G13" s="183"/>
    </row>
    <row r="14" spans="1:10" x14ac:dyDescent="0.2">
      <c r="A14" s="87">
        <v>5</v>
      </c>
      <c r="B14" s="557" t="s">
        <v>532</v>
      </c>
      <c r="C14" s="557"/>
      <c r="D14" s="557"/>
      <c r="E14" s="557"/>
      <c r="F14" s="182"/>
      <c r="G14" s="183"/>
    </row>
    <row r="15" spans="1:10" x14ac:dyDescent="0.2">
      <c r="A15" s="87">
        <v>6</v>
      </c>
      <c r="B15" s="557" t="s">
        <v>533</v>
      </c>
      <c r="C15" s="557"/>
      <c r="D15" s="557"/>
      <c r="E15" s="557"/>
      <c r="F15" s="182"/>
      <c r="G15" s="183"/>
    </row>
    <row r="16" spans="1:10" x14ac:dyDescent="0.2">
      <c r="A16" s="87">
        <v>7</v>
      </c>
      <c r="B16" s="557" t="s">
        <v>534</v>
      </c>
      <c r="C16" s="557"/>
      <c r="D16" s="557"/>
      <c r="E16" s="557"/>
      <c r="F16" s="182"/>
      <c r="G16" s="183"/>
    </row>
    <row r="17" spans="1:7" ht="17.25" customHeight="1" x14ac:dyDescent="0.2">
      <c r="A17" s="87">
        <v>8</v>
      </c>
      <c r="B17" s="557" t="s">
        <v>535</v>
      </c>
      <c r="C17" s="557"/>
      <c r="D17" s="557"/>
      <c r="E17" s="557"/>
      <c r="F17" s="182"/>
      <c r="G17" s="183"/>
    </row>
    <row r="18" spans="1:7" x14ac:dyDescent="0.2">
      <c r="A18" s="87">
        <v>9</v>
      </c>
      <c r="B18" s="557" t="s">
        <v>536</v>
      </c>
      <c r="C18" s="557"/>
      <c r="D18" s="557"/>
      <c r="E18" s="557"/>
      <c r="F18" s="182"/>
      <c r="G18" s="183"/>
    </row>
    <row r="19" spans="1:7" x14ac:dyDescent="0.2">
      <c r="A19" s="87">
        <v>10</v>
      </c>
      <c r="B19" s="557" t="s">
        <v>537</v>
      </c>
      <c r="C19" s="557"/>
      <c r="D19" s="557"/>
      <c r="E19" s="557"/>
      <c r="F19" s="182"/>
      <c r="G19" s="183"/>
    </row>
    <row r="20" spans="1:7" x14ac:dyDescent="0.2">
      <c r="A20" s="87">
        <v>11</v>
      </c>
      <c r="B20" s="557" t="s">
        <v>538</v>
      </c>
      <c r="C20" s="557"/>
      <c r="D20" s="557"/>
      <c r="E20" s="557"/>
      <c r="F20" s="182"/>
      <c r="G20" s="183"/>
    </row>
    <row r="21" spans="1:7" x14ac:dyDescent="0.2">
      <c r="A21" s="87">
        <v>12</v>
      </c>
      <c r="B21" s="557" t="s">
        <v>539</v>
      </c>
      <c r="C21" s="557"/>
      <c r="D21" s="557"/>
      <c r="E21" s="557"/>
      <c r="F21" s="182"/>
      <c r="G21" s="183"/>
    </row>
    <row r="22" spans="1:7" x14ac:dyDescent="0.2">
      <c r="A22" s="87">
        <v>13</v>
      </c>
      <c r="B22" s="557" t="s">
        <v>540</v>
      </c>
      <c r="C22" s="557"/>
      <c r="D22" s="557"/>
      <c r="E22" s="557"/>
      <c r="F22" s="182"/>
      <c r="G22" s="183"/>
    </row>
    <row r="23" spans="1:7" x14ac:dyDescent="0.2">
      <c r="A23" s="87">
        <v>14</v>
      </c>
      <c r="B23" s="557" t="s">
        <v>541</v>
      </c>
      <c r="C23" s="557"/>
      <c r="D23" s="557"/>
      <c r="E23" s="557"/>
      <c r="F23" s="182"/>
      <c r="G23" s="183"/>
    </row>
    <row r="24" spans="1:7" x14ac:dyDescent="0.2">
      <c r="A24" s="87">
        <v>15</v>
      </c>
      <c r="B24" s="557" t="s">
        <v>542</v>
      </c>
      <c r="C24" s="557"/>
      <c r="D24" s="557"/>
      <c r="E24" s="557"/>
      <c r="F24" s="182"/>
      <c r="G24" s="183"/>
    </row>
    <row r="25" spans="1:7" x14ac:dyDescent="0.2">
      <c r="A25" s="87">
        <v>16</v>
      </c>
      <c r="B25" s="557" t="s">
        <v>543</v>
      </c>
      <c r="C25" s="557"/>
      <c r="D25" s="557"/>
      <c r="E25" s="557"/>
      <c r="F25" s="182"/>
      <c r="G25" s="183"/>
    </row>
    <row r="26" spans="1:7" x14ac:dyDescent="0.2">
      <c r="A26" s="87">
        <v>17</v>
      </c>
      <c r="B26" s="557" t="s">
        <v>544</v>
      </c>
      <c r="C26" s="557"/>
      <c r="D26" s="557"/>
      <c r="E26" s="557"/>
      <c r="F26" s="182"/>
      <c r="G26" s="183"/>
    </row>
    <row r="27" spans="1:7" x14ac:dyDescent="0.2">
      <c r="A27" s="87">
        <v>18</v>
      </c>
      <c r="B27" s="557" t="s">
        <v>545</v>
      </c>
      <c r="C27" s="557"/>
      <c r="D27" s="557"/>
      <c r="E27" s="557"/>
      <c r="F27" s="182"/>
      <c r="G27" s="183"/>
    </row>
    <row r="28" spans="1:7" ht="15" thickBot="1" x14ac:dyDescent="0.25">
      <c r="A28" s="88">
        <v>19</v>
      </c>
      <c r="B28" s="580" t="s">
        <v>546</v>
      </c>
      <c r="C28" s="580"/>
      <c r="D28" s="580"/>
      <c r="E28" s="580"/>
      <c r="F28" s="184"/>
      <c r="G28" s="185"/>
    </row>
    <row r="29" spans="1:7" ht="15" thickBot="1" x14ac:dyDescent="0.25">
      <c r="A29" s="581" t="s">
        <v>547</v>
      </c>
      <c r="B29" s="582"/>
      <c r="C29" s="582"/>
      <c r="D29" s="582"/>
      <c r="E29" s="583"/>
      <c r="F29" s="130">
        <f>+COUNTIF(F10:F28,"*")</f>
        <v>0</v>
      </c>
      <c r="G29" s="89" t="str">
        <f>IF(AND(F29&gt;=1,F29&lt;=5),"MODERADO",IF(AND(F29&gt;=6,F29&lt;=11),"MAYOR",IF(AND(F29&gt;=12,F29&lt;=19),"CATASTROFICO","SIN IMPACTO")))</f>
        <v>SIN IMPACTO</v>
      </c>
    </row>
    <row r="30" spans="1:7" ht="15" thickBot="1" x14ac:dyDescent="0.25">
      <c r="A30" s="131"/>
      <c r="B30" s="132"/>
      <c r="C30" s="132"/>
      <c r="D30" s="132"/>
      <c r="E30" s="132"/>
      <c r="F30" s="133"/>
      <c r="G30" s="127"/>
    </row>
    <row r="31" spans="1:7" ht="15" customHeight="1" x14ac:dyDescent="0.2">
      <c r="A31" s="134"/>
      <c r="B31" s="584" t="s">
        <v>548</v>
      </c>
      <c r="C31" s="585"/>
      <c r="D31" s="559" t="s">
        <v>549</v>
      </c>
      <c r="E31" s="559"/>
      <c r="F31" s="560"/>
      <c r="G31" s="135"/>
    </row>
    <row r="32" spans="1:7" ht="15" customHeight="1" x14ac:dyDescent="0.2">
      <c r="A32" s="134"/>
      <c r="B32" s="586" t="s">
        <v>550</v>
      </c>
      <c r="C32" s="587"/>
      <c r="D32" s="562" t="s">
        <v>551</v>
      </c>
      <c r="E32" s="562"/>
      <c r="F32" s="563"/>
      <c r="G32" s="135"/>
    </row>
    <row r="33" spans="1:7" ht="15" customHeight="1" thickBot="1" x14ac:dyDescent="0.25">
      <c r="A33" s="136"/>
      <c r="B33" s="578" t="s">
        <v>552</v>
      </c>
      <c r="C33" s="579"/>
      <c r="D33" s="565" t="s">
        <v>553</v>
      </c>
      <c r="E33" s="565"/>
      <c r="F33" s="566"/>
      <c r="G33" s="137"/>
    </row>
  </sheetData>
  <sheetProtection algorithmName="SHA-512" hashValue="FxYXolYUDdQTpGPeqhCmIG06RQ3fkFhCC7HhZCzXZfunHuIPdLRtqhqpXDe2LTZlmFDLZyN00ougBjn6Kf7sUw==" saltValue="++d8ebfE7lW3ZHm5K8GO6w==" spinCount="100000" sheet="1" objects="1" scenarios="1"/>
  <mergeCells count="35">
    <mergeCell ref="B27:E27"/>
    <mergeCell ref="B16:E16"/>
    <mergeCell ref="B17:E17"/>
    <mergeCell ref="B18:E18"/>
    <mergeCell ref="B19:E19"/>
    <mergeCell ref="B20:E20"/>
    <mergeCell ref="B23:E23"/>
    <mergeCell ref="B24:E24"/>
    <mergeCell ref="B25:E25"/>
    <mergeCell ref="B21:E21"/>
    <mergeCell ref="B22:E22"/>
    <mergeCell ref="B33:C33"/>
    <mergeCell ref="D33:F33"/>
    <mergeCell ref="B28:E28"/>
    <mergeCell ref="A29:E29"/>
    <mergeCell ref="B31:C31"/>
    <mergeCell ref="D31:F31"/>
    <mergeCell ref="B32:C32"/>
    <mergeCell ref="D32:F32"/>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s>
  <conditionalFormatting sqref="G29:G30">
    <cfRule type="cellIs" dxfId="8" priority="1" operator="equal">
      <formula>"CATASTROFICO"</formula>
    </cfRule>
    <cfRule type="cellIs" dxfId="7" priority="2" operator="equal">
      <formula>"MAYOR"</formula>
    </cfRule>
    <cfRule type="cellIs" dxfId="6"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1:AA233"/>
  <sheetViews>
    <sheetView showGridLines="0" view="pageBreakPreview" zoomScale="70" zoomScaleNormal="90" zoomScaleSheetLayoutView="70" workbookViewId="0">
      <selection activeCell="E7" sqref="E7"/>
    </sheetView>
  </sheetViews>
  <sheetFormatPr baseColWidth="10" defaultColWidth="11.42578125" defaultRowHeight="12.75" x14ac:dyDescent="0.2"/>
  <cols>
    <col min="1" max="2" width="20.42578125" style="81" customWidth="1"/>
    <col min="3" max="3" width="39" style="81" customWidth="1"/>
    <col min="4" max="5" width="36.140625" style="81" customWidth="1"/>
    <col min="6" max="6" width="22.140625" style="81" customWidth="1"/>
    <col min="7" max="7" width="27.85546875" style="81" customWidth="1"/>
    <col min="8" max="8" width="25.5703125" style="81" bestFit="1" customWidth="1"/>
    <col min="9" max="9" width="28" style="81" customWidth="1"/>
    <col min="10" max="16384" width="11.42578125" style="81"/>
  </cols>
  <sheetData>
    <row r="1" spans="1:27" s="105" customFormat="1" ht="126" customHeight="1" thickBot="1" x14ac:dyDescent="0.3">
      <c r="A1" s="104"/>
      <c r="B1" s="481" t="s">
        <v>0</v>
      </c>
      <c r="C1" s="481"/>
      <c r="D1" s="481"/>
      <c r="E1" s="481"/>
      <c r="F1" s="481"/>
      <c r="G1" s="481"/>
      <c r="H1" s="481"/>
      <c r="I1" s="99" t="s">
        <v>1</v>
      </c>
    </row>
    <row r="2" spans="1:27" s="105" customFormat="1" ht="13.5" customHeight="1" thickBot="1" x14ac:dyDescent="0.3">
      <c r="A2" s="148"/>
      <c r="B2" s="149"/>
      <c r="C2" s="149"/>
      <c r="D2" s="149"/>
      <c r="E2" s="149"/>
      <c r="F2" s="149"/>
      <c r="G2" s="149"/>
      <c r="H2" s="149"/>
      <c r="I2" s="150"/>
    </row>
    <row r="3" spans="1:27" ht="12.75" customHeight="1" x14ac:dyDescent="0.2">
      <c r="A3" s="588" t="s">
        <v>554</v>
      </c>
      <c r="B3" s="589"/>
      <c r="C3" s="589"/>
      <c r="D3" s="589"/>
      <c r="E3" s="589"/>
      <c r="F3" s="589"/>
      <c r="G3" s="589"/>
      <c r="H3" s="589"/>
      <c r="I3" s="590"/>
      <c r="J3" s="79"/>
      <c r="K3" s="79"/>
      <c r="L3" s="79"/>
      <c r="M3" s="79"/>
      <c r="N3" s="79"/>
      <c r="O3" s="79"/>
      <c r="P3" s="79"/>
      <c r="Q3" s="79"/>
      <c r="R3" s="79"/>
      <c r="S3" s="79"/>
      <c r="T3" s="79"/>
      <c r="U3" s="79"/>
      <c r="V3" s="79"/>
      <c r="W3" s="79"/>
      <c r="X3" s="79"/>
      <c r="Y3" s="79"/>
      <c r="Z3" s="79"/>
      <c r="AA3" s="79"/>
    </row>
    <row r="4" spans="1:27" ht="12.75" customHeight="1" thickBot="1" x14ac:dyDescent="0.25">
      <c r="A4" s="591"/>
      <c r="B4" s="592"/>
      <c r="C4" s="592"/>
      <c r="D4" s="592"/>
      <c r="E4" s="592"/>
      <c r="F4" s="592"/>
      <c r="G4" s="592"/>
      <c r="H4" s="592"/>
      <c r="I4" s="593"/>
      <c r="J4" s="79"/>
      <c r="K4" s="79"/>
      <c r="L4" s="79"/>
      <c r="M4" s="79"/>
      <c r="N4" s="79"/>
      <c r="O4" s="79"/>
      <c r="P4" s="79"/>
      <c r="Q4" s="79"/>
      <c r="R4" s="79"/>
      <c r="S4" s="79"/>
      <c r="T4" s="79"/>
      <c r="U4" s="79"/>
      <c r="V4" s="79"/>
      <c r="W4" s="79"/>
      <c r="X4" s="79"/>
      <c r="Y4" s="79"/>
      <c r="Z4" s="79"/>
      <c r="AA4" s="79"/>
    </row>
    <row r="5" spans="1:27" ht="16.5" thickBot="1" x14ac:dyDescent="0.25">
      <c r="A5" s="594" t="s">
        <v>555</v>
      </c>
      <c r="B5" s="595"/>
      <c r="C5" s="595"/>
      <c r="D5" s="595"/>
      <c r="E5" s="595"/>
      <c r="F5" s="595"/>
      <c r="G5" s="596"/>
      <c r="H5" s="597" t="s">
        <v>556</v>
      </c>
      <c r="I5" s="598"/>
      <c r="J5" s="79"/>
      <c r="K5" s="79"/>
      <c r="L5" s="79"/>
      <c r="M5" s="79"/>
      <c r="N5" s="79"/>
      <c r="O5" s="79"/>
      <c r="P5" s="79"/>
      <c r="Q5" s="79"/>
      <c r="R5" s="79"/>
      <c r="S5" s="79"/>
      <c r="T5" s="79"/>
      <c r="U5" s="79"/>
      <c r="V5" s="79"/>
      <c r="W5" s="79"/>
      <c r="X5" s="79"/>
      <c r="Y5" s="79"/>
      <c r="Z5" s="79"/>
      <c r="AA5" s="79"/>
    </row>
    <row r="6" spans="1:27" s="82" customFormat="1" ht="26.25" thickBot="1" x14ac:dyDescent="0.3">
      <c r="A6" s="229" t="s">
        <v>7</v>
      </c>
      <c r="B6" s="230" t="s">
        <v>8</v>
      </c>
      <c r="C6" s="230" t="s">
        <v>10</v>
      </c>
      <c r="D6" s="230" t="s">
        <v>339</v>
      </c>
      <c r="E6" s="230" t="s">
        <v>557</v>
      </c>
      <c r="F6" s="229" t="s">
        <v>558</v>
      </c>
      <c r="G6" s="229" t="s">
        <v>203</v>
      </c>
      <c r="H6" s="231" t="s">
        <v>559</v>
      </c>
      <c r="I6" s="231" t="s">
        <v>560</v>
      </c>
      <c r="J6" s="80"/>
      <c r="K6" s="80"/>
      <c r="L6" s="80"/>
      <c r="M6" s="80"/>
      <c r="N6" s="80"/>
      <c r="O6" s="80"/>
      <c r="P6" s="80"/>
      <c r="Q6" s="80"/>
      <c r="R6" s="80"/>
      <c r="S6" s="80"/>
      <c r="T6" s="80"/>
      <c r="U6" s="80"/>
      <c r="V6" s="80"/>
      <c r="W6" s="80"/>
      <c r="X6" s="80"/>
      <c r="Y6" s="80"/>
      <c r="Z6" s="80"/>
      <c r="AA6" s="80"/>
    </row>
    <row r="7" spans="1:27" s="82" customFormat="1" ht="51.75" thickBot="1" x14ac:dyDescent="0.3">
      <c r="A7" s="233">
        <v>1</v>
      </c>
      <c r="B7" s="234" t="str">
        <f>+VLOOKUP(A7,'IDENTIFICACIÓN DEL RC'!$A$6:$E$33,2,0)</f>
        <v>Acceso y Fortalecimiento a la Justicia</v>
      </c>
      <c r="C7" s="235" t="str">
        <f>+VLOOKUP(A7,'IDENTIFICACIÓN DEL RC'!$A$6:$E$54,4,0)</f>
        <v>Posibilidad de Registro de información errada en los informes de procesos vinculados al PDJJR (Programa de Justicia Juvenil Restaurativa)</v>
      </c>
      <c r="D7" s="236" t="s">
        <v>353</v>
      </c>
      <c r="E7" s="236" t="s">
        <v>561</v>
      </c>
      <c r="F7" s="237" t="s">
        <v>562</v>
      </c>
      <c r="G7" s="236" t="s">
        <v>563</v>
      </c>
      <c r="H7" s="238">
        <v>45658</v>
      </c>
      <c r="I7" s="239">
        <v>46022</v>
      </c>
      <c r="J7" s="80"/>
      <c r="K7" s="80"/>
      <c r="L7" s="80"/>
      <c r="M7" s="80"/>
      <c r="N7" s="80"/>
      <c r="O7" s="80"/>
      <c r="P7" s="80"/>
      <c r="Q7" s="80"/>
      <c r="R7" s="80"/>
      <c r="S7" s="80"/>
      <c r="T7" s="80"/>
      <c r="U7" s="80"/>
      <c r="V7" s="80"/>
      <c r="W7" s="80"/>
      <c r="X7" s="80"/>
      <c r="Y7" s="80"/>
      <c r="Z7" s="80"/>
      <c r="AA7" s="80"/>
    </row>
    <row r="8" spans="1:27" s="82" customFormat="1" ht="64.5" thickBot="1" x14ac:dyDescent="0.3">
      <c r="A8" s="151">
        <v>2</v>
      </c>
      <c r="B8" s="83" t="str">
        <f>+VLOOKUP(A8,'IDENTIFICACIÓN DEL RC'!$A$6:$E$33,2,0)</f>
        <v>Acceso y Fortalecimiento a la Justicia</v>
      </c>
      <c r="C8" s="92" t="str">
        <f>+VLOOKUP(A8,'IDENTIFICACIÓN DEL RC'!$A$6:$E$54,4,0)</f>
        <v>Posibilidad de actuaciones inadecuadas por parte de funcionarios y colaboradores de la Dirección de Acceso a la Justicia por el recibimiento de dadivas</v>
      </c>
      <c r="D8" s="232" t="s">
        <v>353</v>
      </c>
      <c r="E8" s="232" t="s">
        <v>561</v>
      </c>
      <c r="F8" s="191" t="s">
        <v>562</v>
      </c>
      <c r="G8" s="232" t="s">
        <v>563</v>
      </c>
      <c r="H8" s="238">
        <v>45658</v>
      </c>
      <c r="I8" s="239">
        <v>46022</v>
      </c>
      <c r="J8" s="80"/>
      <c r="K8" s="80"/>
      <c r="L8" s="80"/>
      <c r="M8" s="80"/>
      <c r="N8" s="80"/>
      <c r="O8" s="80"/>
      <c r="P8" s="80"/>
      <c r="Q8" s="80"/>
      <c r="R8" s="80"/>
      <c r="S8" s="80"/>
      <c r="T8" s="80"/>
      <c r="U8" s="80"/>
      <c r="V8" s="80"/>
      <c r="W8" s="80"/>
      <c r="X8" s="80"/>
      <c r="Y8" s="80"/>
      <c r="Z8" s="80"/>
      <c r="AA8" s="80"/>
    </row>
    <row r="9" spans="1:27" s="82" customFormat="1" ht="39" thickBot="1" x14ac:dyDescent="0.3">
      <c r="A9" s="151">
        <v>3</v>
      </c>
      <c r="B9" s="83" t="str">
        <f>+VLOOKUP(A9,'IDENTIFICACIÓN DEL RC'!$A$6:$E$33,2,0)</f>
        <v>Acceso y Fortalecimiento a la Justicia</v>
      </c>
      <c r="C9" s="92" t="str">
        <f>+VLOOKUP(A9,'IDENTIFICACIÓN DEL RC'!$A$6:$E$54,4,0)</f>
        <v>Posibilidad de presentar Inconsistencias en los reportes relacionados al Plan de Acción a la Justicia</v>
      </c>
      <c r="D9" s="232" t="s">
        <v>353</v>
      </c>
      <c r="E9" s="232" t="s">
        <v>561</v>
      </c>
      <c r="F9" s="191" t="s">
        <v>562</v>
      </c>
      <c r="G9" s="232" t="s">
        <v>563</v>
      </c>
      <c r="H9" s="238">
        <v>45658</v>
      </c>
      <c r="I9" s="239">
        <v>46022</v>
      </c>
      <c r="J9" s="80"/>
      <c r="K9" s="80"/>
      <c r="L9" s="80"/>
      <c r="M9" s="80"/>
      <c r="N9" s="80"/>
      <c r="O9" s="80"/>
      <c r="P9" s="80"/>
      <c r="Q9" s="80"/>
      <c r="R9" s="80"/>
      <c r="S9" s="80"/>
      <c r="T9" s="80"/>
      <c r="U9" s="80"/>
      <c r="V9" s="80"/>
      <c r="W9" s="80"/>
      <c r="X9" s="80"/>
      <c r="Y9" s="80"/>
      <c r="Z9" s="80"/>
      <c r="AA9" s="80"/>
    </row>
    <row r="10" spans="1:27" s="82" customFormat="1" ht="102.75" thickBot="1" x14ac:dyDescent="0.3">
      <c r="A10" s="151">
        <v>4</v>
      </c>
      <c r="B10" s="83" t="str">
        <f>+VLOOKUP(A10,'IDENTIFICACIÓN DEL RC'!$A$6:$E$33,2,0)</f>
        <v>Gestión Integral a las Personas Privadas de la Libertad -PPL-</v>
      </c>
      <c r="C10" s="92" t="str">
        <f>+VLOOKUP(A10,'IDENTIFICACIÓN DEL RC'!$A$6:$E$54,4,0)</f>
        <v>Posibilidad de Beneficio a particulares o a terceros derivados de trámites en procesos de Atención Integral (alimentación, servicios de salud, dotación de elementos básicos, ingreso a programas de Atención Social y actividades validas de redención de pena).</v>
      </c>
      <c r="D10" s="232" t="s">
        <v>353</v>
      </c>
      <c r="E10" s="232" t="s">
        <v>561</v>
      </c>
      <c r="F10" s="191" t="s">
        <v>562</v>
      </c>
      <c r="G10" s="232" t="s">
        <v>564</v>
      </c>
      <c r="H10" s="238">
        <v>45658</v>
      </c>
      <c r="I10" s="239">
        <v>46022</v>
      </c>
      <c r="J10" s="80"/>
      <c r="K10" s="80"/>
      <c r="L10" s="80"/>
      <c r="M10" s="80"/>
      <c r="N10" s="80"/>
      <c r="O10" s="80"/>
      <c r="P10" s="80"/>
      <c r="Q10" s="80"/>
      <c r="R10" s="80"/>
      <c r="S10" s="80"/>
      <c r="T10" s="80"/>
      <c r="U10" s="80"/>
      <c r="V10" s="80"/>
      <c r="W10" s="80"/>
      <c r="X10" s="80"/>
      <c r="Y10" s="80"/>
      <c r="Z10" s="80"/>
      <c r="AA10" s="80"/>
    </row>
    <row r="11" spans="1:27" s="82" customFormat="1" ht="39" thickBot="1" x14ac:dyDescent="0.3">
      <c r="A11" s="151">
        <v>5</v>
      </c>
      <c r="B11" s="83" t="str">
        <f>+VLOOKUP(A11,'IDENTIFICACIÓN DEL RC'!$A$6:$E$33,2,0)</f>
        <v>Gestión Integral a las Personas Privadas de la Libertad -PPL-</v>
      </c>
      <c r="C11" s="92" t="str">
        <f>+VLOOKUP(A11,'IDENTIFICACIÓN DEL RC'!$A$6:$E$54,4,0)</f>
        <v>Posibilidad de Beneficio a particulares o a terceros derivados de la Custodia y Vigilancia a las PPL</v>
      </c>
      <c r="D11" s="232" t="s">
        <v>353</v>
      </c>
      <c r="E11" s="232" t="s">
        <v>561</v>
      </c>
      <c r="F11" s="191" t="s">
        <v>562</v>
      </c>
      <c r="G11" s="232" t="s">
        <v>564</v>
      </c>
      <c r="H11" s="238">
        <v>45658</v>
      </c>
      <c r="I11" s="239">
        <v>46022</v>
      </c>
      <c r="J11" s="80"/>
      <c r="K11" s="80"/>
      <c r="L11" s="80"/>
      <c r="M11" s="80"/>
      <c r="N11" s="80"/>
      <c r="O11" s="80"/>
      <c r="P11" s="80"/>
      <c r="Q11" s="80"/>
      <c r="R11" s="80"/>
      <c r="S11" s="80"/>
      <c r="T11" s="80"/>
      <c r="U11" s="80"/>
      <c r="V11" s="80"/>
      <c r="W11" s="80"/>
      <c r="X11" s="80"/>
      <c r="Y11" s="80"/>
      <c r="Z11" s="80"/>
      <c r="AA11" s="80"/>
    </row>
    <row r="12" spans="1:27" s="82" customFormat="1" ht="39" thickBot="1" x14ac:dyDescent="0.3">
      <c r="A12" s="151">
        <v>6</v>
      </c>
      <c r="B12" s="83" t="str">
        <f>+VLOOKUP(A12,'IDENTIFICACIÓN DEL RC'!$A$6:$E$33,2,0)</f>
        <v>Gestión Integral a las Personas Privadas de la Libertad -PPL-</v>
      </c>
      <c r="C12" s="92" t="str">
        <f>+VLOOKUP(A12,'IDENTIFICACIÓN DEL RC'!$A$6:$E$54,4,0)</f>
        <v>Posibilidad de Beneficio a particulares o a terceros derivados de los trámites Jurídicos</v>
      </c>
      <c r="D12" s="232" t="s">
        <v>353</v>
      </c>
      <c r="E12" s="232" t="s">
        <v>561</v>
      </c>
      <c r="F12" s="191" t="s">
        <v>562</v>
      </c>
      <c r="G12" s="232" t="s">
        <v>564</v>
      </c>
      <c r="H12" s="238">
        <v>45658</v>
      </c>
      <c r="I12" s="239">
        <v>46022</v>
      </c>
      <c r="J12" s="80"/>
      <c r="K12" s="80"/>
      <c r="L12" s="80"/>
      <c r="M12" s="80"/>
      <c r="N12" s="80"/>
      <c r="O12" s="80"/>
      <c r="P12" s="80"/>
      <c r="Q12" s="80"/>
      <c r="R12" s="80"/>
      <c r="S12" s="80"/>
      <c r="T12" s="80"/>
      <c r="U12" s="80"/>
      <c r="V12" s="80"/>
      <c r="W12" s="80"/>
      <c r="X12" s="80"/>
      <c r="Y12" s="80"/>
      <c r="Z12" s="80"/>
      <c r="AA12" s="80"/>
    </row>
    <row r="13" spans="1:27" s="82" customFormat="1" ht="39" thickBot="1" x14ac:dyDescent="0.3">
      <c r="A13" s="151">
        <v>7</v>
      </c>
      <c r="B13" s="83" t="str">
        <f>+VLOOKUP(A13,'IDENTIFICACIÓN DEL RC'!$A$6:$E$33,2,0)</f>
        <v>Control Disciplinario</v>
      </c>
      <c r="C13" s="92" t="str">
        <f>+VLOOKUP(A13,'IDENTIFICACIÓN DEL RC'!$A$6:$E$54,4,0)</f>
        <v>Posibilidad de desviaciones en las Investigaciones originadas por prácticas indebidas</v>
      </c>
      <c r="D13" s="232" t="s">
        <v>353</v>
      </c>
      <c r="E13" s="232" t="s">
        <v>561</v>
      </c>
      <c r="F13" s="191" t="s">
        <v>562</v>
      </c>
      <c r="G13" s="232" t="s">
        <v>565</v>
      </c>
      <c r="H13" s="238">
        <v>45658</v>
      </c>
      <c r="I13" s="239">
        <v>46022</v>
      </c>
      <c r="J13" s="80"/>
      <c r="K13" s="80"/>
      <c r="L13" s="80"/>
      <c r="M13" s="80"/>
      <c r="N13" s="80"/>
      <c r="O13" s="80"/>
      <c r="P13" s="80"/>
      <c r="Q13" s="80"/>
      <c r="R13" s="80"/>
      <c r="S13" s="80"/>
      <c r="T13" s="80"/>
      <c r="U13" s="80"/>
      <c r="V13" s="80"/>
      <c r="W13" s="80"/>
      <c r="X13" s="80"/>
      <c r="Y13" s="80"/>
      <c r="Z13" s="80"/>
      <c r="AA13" s="80"/>
    </row>
    <row r="14" spans="1:27" s="82" customFormat="1" ht="77.25" thickBot="1" x14ac:dyDescent="0.3">
      <c r="A14" s="151">
        <v>8</v>
      </c>
      <c r="B14" s="83" t="str">
        <f>+VLOOKUP(A14,'IDENTIFICACIÓN DEL RC'!$A$6:$E$33,2,0)</f>
        <v>Administración de Bienes Muebles e Inmuebles para el Fortalecimiento de las Capacidades Operativas</v>
      </c>
      <c r="C14" s="92" t="str">
        <f>+VLOOKUP(A14,'IDENTIFICACIÓN DEL RC'!$A$6:$E$54,4,0)</f>
        <v>Posibilidad de suministro de combustible por parte de los proveedores a vehículos que no son de propiedad o no están a cargo de la SDSCJ para beneficio propio o de terceros</v>
      </c>
      <c r="D14" s="232" t="s">
        <v>353</v>
      </c>
      <c r="E14" s="232" t="s">
        <v>561</v>
      </c>
      <c r="F14" s="191" t="s">
        <v>562</v>
      </c>
      <c r="G14" s="232" t="s">
        <v>566</v>
      </c>
      <c r="H14" s="238">
        <v>45658</v>
      </c>
      <c r="I14" s="239">
        <v>46022</v>
      </c>
      <c r="J14" s="80"/>
      <c r="K14" s="80"/>
      <c r="L14" s="80"/>
      <c r="M14" s="80"/>
      <c r="N14" s="80"/>
      <c r="O14" s="80"/>
      <c r="P14" s="80"/>
      <c r="Q14" s="80"/>
      <c r="R14" s="80"/>
      <c r="S14" s="80"/>
      <c r="T14" s="80"/>
      <c r="U14" s="80"/>
      <c r="V14" s="80"/>
      <c r="W14" s="80"/>
      <c r="X14" s="80"/>
      <c r="Y14" s="80"/>
      <c r="Z14" s="80"/>
      <c r="AA14" s="80"/>
    </row>
    <row r="15" spans="1:27" s="82" customFormat="1" ht="39" thickBot="1" x14ac:dyDescent="0.3">
      <c r="A15" s="151">
        <v>9</v>
      </c>
      <c r="B15" s="83" t="str">
        <f>+VLOOKUP(A15,'IDENTIFICACIÓN DEL RC'!$A$6:$E$33,2,0)</f>
        <v>Gestión de Comunicaciones Estratégicas</v>
      </c>
      <c r="C15" s="92" t="str">
        <f>+VLOOKUP(A15,'IDENTIFICACIÓN DEL RC'!$A$6:$E$54,4,0)</f>
        <v>Posibilidad de Filtración o manejo inadecuado de información por parte de funcionarios de la entidad.</v>
      </c>
      <c r="D15" s="232" t="s">
        <v>353</v>
      </c>
      <c r="E15" s="232" t="s">
        <v>561</v>
      </c>
      <c r="F15" s="191" t="s">
        <v>562</v>
      </c>
      <c r="G15" s="232" t="s">
        <v>567</v>
      </c>
      <c r="H15" s="238">
        <v>45658</v>
      </c>
      <c r="I15" s="239">
        <v>46022</v>
      </c>
      <c r="J15" s="80"/>
      <c r="K15" s="80"/>
      <c r="L15" s="80"/>
      <c r="M15" s="80"/>
      <c r="N15" s="80"/>
      <c r="O15" s="80"/>
      <c r="P15" s="80"/>
      <c r="Q15" s="80"/>
      <c r="R15" s="80"/>
      <c r="S15" s="80"/>
      <c r="T15" s="80"/>
      <c r="U15" s="80"/>
      <c r="V15" s="80"/>
      <c r="W15" s="80"/>
      <c r="X15" s="80"/>
      <c r="Y15" s="80"/>
      <c r="Z15" s="80"/>
      <c r="AA15" s="80"/>
    </row>
    <row r="16" spans="1:27" s="82" customFormat="1" ht="115.5" thickBot="1" x14ac:dyDescent="0.3">
      <c r="A16" s="151">
        <v>10</v>
      </c>
      <c r="B16" s="83" t="str">
        <f>+VLOOKUP(A16,'IDENTIFICACIÓN DEL RC'!$A$6:$E$33,2,0)</f>
        <v>Gestión de Emergencias</v>
      </c>
      <c r="C16" s="92" t="str">
        <f>+VLOOKUP(A16,'IDENTIFICACIÓN DEL RC'!$A$6:$E$54,4,0)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2" t="s">
        <v>353</v>
      </c>
      <c r="E16" s="232" t="s">
        <v>561</v>
      </c>
      <c r="F16" s="191" t="s">
        <v>562</v>
      </c>
      <c r="G16" s="232" t="s">
        <v>568</v>
      </c>
      <c r="H16" s="238">
        <v>45658</v>
      </c>
      <c r="I16" s="239">
        <v>46022</v>
      </c>
      <c r="J16" s="80"/>
      <c r="K16" s="80"/>
      <c r="L16" s="80"/>
      <c r="M16" s="80"/>
      <c r="N16" s="80"/>
      <c r="O16" s="80"/>
      <c r="P16" s="80"/>
      <c r="Q16" s="80"/>
      <c r="R16" s="80"/>
      <c r="S16" s="80"/>
      <c r="T16" s="80"/>
      <c r="U16" s="80"/>
      <c r="V16" s="80"/>
      <c r="W16" s="80"/>
      <c r="X16" s="80"/>
      <c r="Y16" s="80"/>
      <c r="Z16" s="80"/>
      <c r="AA16" s="80"/>
    </row>
    <row r="17" spans="1:27" s="82" customFormat="1" ht="77.25" thickBot="1" x14ac:dyDescent="0.3">
      <c r="A17" s="151">
        <v>11</v>
      </c>
      <c r="B17" s="83" t="str">
        <f>+VLOOKUP(A17,'IDENTIFICACIÓN DEL RC'!$A$6:$E$33,2,0)</f>
        <v>Gestión Documental</v>
      </c>
      <c r="C17" s="92" t="str">
        <f>+VLOOKUP(A17,'IDENTIFICACIÓN DEL RC'!$A$6:$E$54,4,0)</f>
        <v>Posibilidad de Pérdida o extravió documental por parte de un servidor que, aprovechando su posición frente a un recurso público, privilegia a un tercero con información para su beneficio.</v>
      </c>
      <c r="D17" s="232" t="s">
        <v>353</v>
      </c>
      <c r="E17" s="232" t="s">
        <v>561</v>
      </c>
      <c r="F17" s="191" t="s">
        <v>562</v>
      </c>
      <c r="G17" s="232" t="s">
        <v>569</v>
      </c>
      <c r="H17" s="238">
        <v>45658</v>
      </c>
      <c r="I17" s="239">
        <v>46022</v>
      </c>
      <c r="J17" s="80"/>
      <c r="K17" s="80"/>
      <c r="L17" s="80"/>
      <c r="M17" s="80"/>
      <c r="N17" s="80"/>
      <c r="O17" s="80"/>
      <c r="P17" s="80"/>
      <c r="Q17" s="80"/>
      <c r="R17" s="80"/>
      <c r="S17" s="80"/>
      <c r="T17" s="80"/>
      <c r="U17" s="80"/>
      <c r="V17" s="80"/>
      <c r="W17" s="80"/>
      <c r="X17" s="80"/>
      <c r="Y17" s="80"/>
      <c r="Z17" s="80"/>
      <c r="AA17" s="80"/>
    </row>
    <row r="18" spans="1:27" s="82" customFormat="1" ht="77.25" thickBot="1" x14ac:dyDescent="0.3">
      <c r="A18" s="151">
        <v>12</v>
      </c>
      <c r="B18" s="83" t="str">
        <f>+VLOOKUP(A18,'IDENTIFICACIÓN DEL RC'!$A$6:$E$33,2,0)</f>
        <v>Gestión de Recursos Físicos al Servicio de la Entidad</v>
      </c>
      <c r="C18" s="92" t="str">
        <f>+VLOOKUP(A18,'IDENTIFICACIÓN DEL RC'!$A$6:$E$54,4,0)</f>
        <v>Posibilidad de Pérdida y/o desaparición de los bienes al servicio de la Entidad parte de un servidor que, aprovechando su posición frente a un recurso público, sustrae bienes de la Entidad para su beneficio personal o un tercero.</v>
      </c>
      <c r="D18" s="232" t="s">
        <v>353</v>
      </c>
      <c r="E18" s="232" t="s">
        <v>561</v>
      </c>
      <c r="F18" s="191" t="s">
        <v>562</v>
      </c>
      <c r="G18" s="232" t="s">
        <v>569</v>
      </c>
      <c r="H18" s="238">
        <v>45658</v>
      </c>
      <c r="I18" s="239">
        <v>46022</v>
      </c>
      <c r="J18" s="80"/>
      <c r="K18" s="80"/>
      <c r="L18" s="80"/>
      <c r="M18" s="80"/>
      <c r="N18" s="80"/>
      <c r="O18" s="80"/>
      <c r="P18" s="80"/>
      <c r="Q18" s="80"/>
      <c r="R18" s="80"/>
      <c r="S18" s="80"/>
      <c r="T18" s="80"/>
      <c r="U18" s="80"/>
      <c r="V18" s="80"/>
      <c r="W18" s="80"/>
      <c r="X18" s="80"/>
      <c r="Y18" s="80"/>
      <c r="Z18" s="80"/>
      <c r="AA18" s="80"/>
    </row>
    <row r="19" spans="1:27" s="82" customFormat="1" ht="64.5" thickBot="1" x14ac:dyDescent="0.3">
      <c r="A19" s="151">
        <v>13</v>
      </c>
      <c r="B19" s="83" t="str">
        <f>+VLOOKUP(A19,'IDENTIFICACIÓN DEL RC'!$A$6:$E$33,2,0)</f>
        <v>Gestión de Seguridad y Convivencia</v>
      </c>
      <c r="C19" s="92" t="str">
        <f>+VLOOKUP(A19,'IDENTIFICACIÓN DEL RC'!$A$6:$E$54,4,0)</f>
        <v>Posibilidad de pérdida económica y reputacional por demandas a la entidad por el uso indebido de información confidencial a terceros por parte de funcionarios</v>
      </c>
      <c r="D19" s="232" t="s">
        <v>353</v>
      </c>
      <c r="E19" s="232" t="s">
        <v>561</v>
      </c>
      <c r="F19" s="191" t="s">
        <v>562</v>
      </c>
      <c r="G19" s="232" t="s">
        <v>570</v>
      </c>
      <c r="H19" s="238">
        <v>45658</v>
      </c>
      <c r="I19" s="239">
        <v>46022</v>
      </c>
      <c r="J19" s="80"/>
      <c r="K19" s="80"/>
      <c r="L19" s="80"/>
      <c r="M19" s="80"/>
      <c r="N19" s="80"/>
      <c r="O19" s="80"/>
      <c r="P19" s="80"/>
      <c r="Q19" s="80"/>
      <c r="R19" s="80"/>
      <c r="S19" s="80"/>
      <c r="T19" s="80"/>
      <c r="U19" s="80"/>
      <c r="V19" s="80"/>
      <c r="W19" s="80"/>
      <c r="X19" s="80"/>
      <c r="Y19" s="80"/>
      <c r="Z19" s="80"/>
      <c r="AA19" s="80"/>
    </row>
    <row r="20" spans="1:27" s="82" customFormat="1" ht="77.25" thickBot="1" x14ac:dyDescent="0.3">
      <c r="A20" s="151">
        <v>14</v>
      </c>
      <c r="B20" s="83" t="str">
        <f>+VLOOKUP(A20,'IDENTIFICACIÓN DEL RC'!$A$6:$E$33,2,0)</f>
        <v>Gestión de Tecnologías de la Información</v>
      </c>
      <c r="C20" s="92" t="str">
        <f>+VLOOKUP(A20,'IDENTIFICACIÓN DEL RC'!$A$6:$E$54,4,0)</f>
        <v>Posibilidad de pérdida económica y reputacional por demandas debido al uso inadecuado de información catalogada por la entidad como clasificada o reservada por parte de colaboradores de la Secretaría</v>
      </c>
      <c r="D20" s="232" t="s">
        <v>353</v>
      </c>
      <c r="E20" s="232" t="s">
        <v>561</v>
      </c>
      <c r="F20" s="191" t="s">
        <v>562</v>
      </c>
      <c r="G20" s="232" t="s">
        <v>571</v>
      </c>
      <c r="H20" s="238">
        <v>45658</v>
      </c>
      <c r="I20" s="239">
        <v>46022</v>
      </c>
      <c r="J20" s="80"/>
      <c r="K20" s="80"/>
      <c r="L20" s="80"/>
      <c r="M20" s="80"/>
      <c r="N20" s="80"/>
      <c r="O20" s="80"/>
      <c r="P20" s="80"/>
      <c r="Q20" s="80"/>
      <c r="R20" s="80"/>
      <c r="S20" s="80"/>
      <c r="T20" s="80"/>
      <c r="U20" s="80"/>
      <c r="V20" s="80"/>
      <c r="W20" s="80"/>
      <c r="X20" s="80"/>
      <c r="Y20" s="80"/>
      <c r="Z20" s="80"/>
      <c r="AA20" s="80"/>
    </row>
    <row r="21" spans="1:27" s="82" customFormat="1" ht="51.75" thickBot="1" x14ac:dyDescent="0.3">
      <c r="A21" s="151">
        <v>15</v>
      </c>
      <c r="B21" s="83" t="str">
        <f>+VLOOKUP(A21,'IDENTIFICACIÓN DEL RC'!$A$6:$E$33,2,0)</f>
        <v>Gestión de Tecnologías de la Información</v>
      </c>
      <c r="C21" s="92" t="str">
        <f>+VLOOKUP(A21,'IDENTIFICACIÓN DEL RC'!$A$6:$E$54,4,0)</f>
        <v>Posibilidad de Pérdida de Integridad de la información almacenada en la infraestructura o soluciones tecnológicas de la entidad.</v>
      </c>
      <c r="D21" s="232" t="s">
        <v>353</v>
      </c>
      <c r="E21" s="232" t="s">
        <v>561</v>
      </c>
      <c r="F21" s="191" t="s">
        <v>562</v>
      </c>
      <c r="G21" s="232" t="s">
        <v>571</v>
      </c>
      <c r="H21" s="238">
        <v>45658</v>
      </c>
      <c r="I21" s="239">
        <v>46022</v>
      </c>
      <c r="J21" s="80"/>
      <c r="K21" s="80"/>
      <c r="L21" s="80"/>
      <c r="M21" s="80"/>
      <c r="N21" s="80"/>
      <c r="O21" s="80"/>
      <c r="P21" s="80"/>
      <c r="Q21" s="80"/>
      <c r="R21" s="80"/>
      <c r="S21" s="80"/>
      <c r="T21" s="80"/>
      <c r="U21" s="80"/>
      <c r="V21" s="80"/>
      <c r="W21" s="80"/>
      <c r="X21" s="80"/>
      <c r="Y21" s="80"/>
      <c r="Z21" s="80"/>
      <c r="AA21" s="80"/>
    </row>
    <row r="22" spans="1:27" s="82" customFormat="1" ht="77.25" thickBot="1" x14ac:dyDescent="0.3">
      <c r="A22" s="151">
        <v>16</v>
      </c>
      <c r="B22" s="83" t="str">
        <f>+VLOOKUP(A22,'IDENTIFICACIÓN DEL RC'!$A$6:$E$33,2,0)</f>
        <v>Gestión Financiera</v>
      </c>
      <c r="C22" s="92" t="str">
        <f>+VLOOKUP(A22,'IDENTIFICACIÓN DEL RC'!$A$6:$E$54,4,0)</f>
        <v>Posibilidad de Tramite de pagos incumpliendo los requisitos establecidos otorgando beneficios a terceros en contra de lo establecido en el Procedimiento PD-GF-13 Gestión de Pagos</v>
      </c>
      <c r="D22" s="232" t="s">
        <v>353</v>
      </c>
      <c r="E22" s="232" t="s">
        <v>561</v>
      </c>
      <c r="F22" s="191" t="s">
        <v>562</v>
      </c>
      <c r="G22" s="232" t="s">
        <v>572</v>
      </c>
      <c r="H22" s="238">
        <v>45658</v>
      </c>
      <c r="I22" s="239">
        <v>46022</v>
      </c>
      <c r="J22" s="80"/>
      <c r="K22" s="80"/>
      <c r="L22" s="80"/>
      <c r="M22" s="80"/>
      <c r="N22" s="80"/>
      <c r="O22" s="80"/>
      <c r="P22" s="80"/>
      <c r="Q22" s="80"/>
      <c r="R22" s="80"/>
      <c r="S22" s="80"/>
      <c r="T22" s="80"/>
      <c r="U22" s="80"/>
      <c r="V22" s="80"/>
      <c r="W22" s="80"/>
      <c r="X22" s="80"/>
      <c r="Y22" s="80"/>
      <c r="Z22" s="80"/>
      <c r="AA22" s="80"/>
    </row>
    <row r="23" spans="1:27" s="82" customFormat="1" ht="51.75" thickBot="1" x14ac:dyDescent="0.3">
      <c r="A23" s="151">
        <v>17</v>
      </c>
      <c r="B23" s="83" t="str">
        <f>+VLOOKUP(A23,'IDENTIFICACIÓN DEL RC'!$A$6:$E$33,2,0)</f>
        <v>Gestión Estratégica del Talento Humano</v>
      </c>
      <c r="C23" s="92" t="str">
        <f>+VLOOKUP(A23,'IDENTIFICACIÓN DEL RC'!$A$6:$E$54,4,0)</f>
        <v>Posibilidad de Posesionar un servidor público que Incumpla con los requisitos establecidos en el Manual de Funciones de la SCJ</v>
      </c>
      <c r="D23" s="232" t="s">
        <v>353</v>
      </c>
      <c r="E23" s="232" t="s">
        <v>561</v>
      </c>
      <c r="F23" s="191" t="s">
        <v>562</v>
      </c>
      <c r="G23" s="232" t="s">
        <v>573</v>
      </c>
      <c r="H23" s="238">
        <v>45658</v>
      </c>
      <c r="I23" s="239">
        <v>46022</v>
      </c>
      <c r="J23" s="80"/>
      <c r="K23" s="80"/>
      <c r="L23" s="80"/>
      <c r="M23" s="80"/>
      <c r="N23" s="80"/>
      <c r="O23" s="80"/>
      <c r="P23" s="80"/>
      <c r="Q23" s="80"/>
      <c r="R23" s="80"/>
      <c r="S23" s="80"/>
      <c r="T23" s="80"/>
      <c r="U23" s="80"/>
      <c r="V23" s="80"/>
      <c r="W23" s="80"/>
      <c r="X23" s="80"/>
      <c r="Y23" s="80"/>
      <c r="Z23" s="80"/>
      <c r="AA23" s="80"/>
    </row>
    <row r="24" spans="1:27" s="82" customFormat="1" ht="39" thickBot="1" x14ac:dyDescent="0.3">
      <c r="A24" s="151">
        <v>18</v>
      </c>
      <c r="B24" s="83" t="str">
        <f>+VLOOKUP(A24,'IDENTIFICACIÓN DEL RC'!$A$6:$E$33,2,0)</f>
        <v>Gestión Estratégica del Talento Humano</v>
      </c>
      <c r="C24" s="92" t="str">
        <f>+VLOOKUP(A24,'IDENTIFICACIÓN DEL RC'!$A$6:$E$54,4,0)</f>
        <v>Posibilidad de Interés indebido por un oferente en los procesos de contratación de la Dirección de Gestión Humana</v>
      </c>
      <c r="D24" s="232" t="s">
        <v>353</v>
      </c>
      <c r="E24" s="232" t="s">
        <v>561</v>
      </c>
      <c r="F24" s="191" t="s">
        <v>562</v>
      </c>
      <c r="G24" s="232" t="s">
        <v>573</v>
      </c>
      <c r="H24" s="238">
        <v>45658</v>
      </c>
      <c r="I24" s="239">
        <v>46022</v>
      </c>
      <c r="J24" s="80"/>
      <c r="K24" s="80"/>
      <c r="L24" s="80"/>
      <c r="M24" s="80"/>
      <c r="N24" s="80"/>
      <c r="O24" s="80"/>
      <c r="P24" s="80"/>
      <c r="Q24" s="80"/>
      <c r="R24" s="80"/>
      <c r="S24" s="80"/>
      <c r="T24" s="80"/>
      <c r="U24" s="80"/>
      <c r="V24" s="80"/>
      <c r="W24" s="80"/>
      <c r="X24" s="80"/>
      <c r="Y24" s="80"/>
      <c r="Z24" s="80"/>
      <c r="AA24" s="80"/>
    </row>
    <row r="25" spans="1:27" s="82" customFormat="1" ht="115.5" thickBot="1" x14ac:dyDescent="0.3">
      <c r="A25" s="151">
        <v>19</v>
      </c>
      <c r="B25" s="83" t="str">
        <f>+VLOOKUP(A25,'IDENTIFICACIÓN DEL RC'!$A$6:$E$33,2,0)</f>
        <v>Gestión Contractual</v>
      </c>
      <c r="C25" s="92" t="str">
        <f>+VLOOKUP(A25,'IDENTIFICACIÓN DEL RC'!$A$6:$E$54,4,0)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2" t="s">
        <v>353</v>
      </c>
      <c r="E25" s="232" t="s">
        <v>561</v>
      </c>
      <c r="F25" s="191" t="s">
        <v>562</v>
      </c>
      <c r="G25" s="232" t="s">
        <v>574</v>
      </c>
      <c r="H25" s="238">
        <v>45658</v>
      </c>
      <c r="I25" s="239">
        <v>46022</v>
      </c>
      <c r="J25" s="80"/>
      <c r="K25" s="80"/>
      <c r="L25" s="80"/>
      <c r="M25" s="80"/>
      <c r="N25" s="80"/>
      <c r="O25" s="80"/>
      <c r="P25" s="80"/>
      <c r="Q25" s="80"/>
      <c r="R25" s="80"/>
      <c r="S25" s="80"/>
      <c r="T25" s="80"/>
      <c r="U25" s="80"/>
      <c r="V25" s="80"/>
      <c r="W25" s="80"/>
      <c r="X25" s="80"/>
      <c r="Y25" s="80"/>
      <c r="Z25" s="80"/>
      <c r="AA25" s="80"/>
    </row>
    <row r="26" spans="1:27" s="82" customFormat="1" ht="51.75" thickBot="1" x14ac:dyDescent="0.3">
      <c r="A26" s="151">
        <v>20</v>
      </c>
      <c r="B26" s="83" t="str">
        <f>+VLOOKUP(A26,'IDENTIFICACIÓN DEL RC'!$A$6:$E$33,2,0)</f>
        <v>Gestión Contractual</v>
      </c>
      <c r="C26" s="92" t="str">
        <f>+VLOOKUP(A26,'IDENTIFICACIÓN DEL RC'!$A$6:$E$54,4,0)</f>
        <v>Posibilidad de Incumplimiento de funciones por acción u omisión por procedimientos desactualizados de la Gestión Contractual</v>
      </c>
      <c r="D26" s="232" t="s">
        <v>353</v>
      </c>
      <c r="E26" s="232" t="s">
        <v>561</v>
      </c>
      <c r="F26" s="191" t="s">
        <v>562</v>
      </c>
      <c r="G26" s="232" t="s">
        <v>574</v>
      </c>
      <c r="H26" s="238">
        <v>45658</v>
      </c>
      <c r="I26" s="239">
        <v>46022</v>
      </c>
      <c r="J26" s="80"/>
      <c r="K26" s="80"/>
      <c r="L26" s="80"/>
      <c r="M26" s="80"/>
      <c r="N26" s="80"/>
      <c r="O26" s="80"/>
      <c r="P26" s="80"/>
      <c r="Q26" s="80"/>
      <c r="R26" s="80"/>
      <c r="S26" s="80"/>
      <c r="T26" s="80"/>
      <c r="U26" s="80"/>
      <c r="V26" s="80"/>
      <c r="W26" s="80"/>
      <c r="X26" s="80"/>
      <c r="Y26" s="80"/>
      <c r="Z26" s="80"/>
      <c r="AA26" s="80"/>
    </row>
    <row r="27" spans="1:27" s="82" customFormat="1" ht="90" thickBot="1" x14ac:dyDescent="0.3">
      <c r="A27" s="151">
        <v>21</v>
      </c>
      <c r="B27" s="83" t="str">
        <f>+VLOOKUP(A27,'IDENTIFICACIÓN DEL RC'!$A$6:$E$33,2,0)</f>
        <v>Evaluación al Sistema de Control Interno</v>
      </c>
      <c r="C27" s="92" t="str">
        <f>+VLOOKUP(A27,'IDENTIFICACIÓN DEL RC'!$A$6:$E$54,4,0)</f>
        <v>Posibilidad de Favorecimiento al proceso auditado o a terceros responsables a partir de auditorías, sesgadas, manipuladas o direccionadas, que impidan evidenciar la realidad de la gestión obstruyendo la evaluación de esta.</v>
      </c>
      <c r="D27" s="232" t="s">
        <v>353</v>
      </c>
      <c r="E27" s="232" t="s">
        <v>561</v>
      </c>
      <c r="F27" s="191" t="s">
        <v>562</v>
      </c>
      <c r="G27" s="232" t="s">
        <v>575</v>
      </c>
      <c r="H27" s="238">
        <v>45658</v>
      </c>
      <c r="I27" s="239">
        <v>46022</v>
      </c>
      <c r="J27" s="80"/>
      <c r="K27" s="80"/>
      <c r="L27" s="80"/>
      <c r="M27" s="80"/>
      <c r="N27" s="80"/>
      <c r="O27" s="80"/>
      <c r="P27" s="80"/>
      <c r="Q27" s="80"/>
      <c r="R27" s="80"/>
      <c r="S27" s="80"/>
      <c r="T27" s="80"/>
      <c r="U27" s="80"/>
      <c r="V27" s="80"/>
      <c r="W27" s="80"/>
      <c r="X27" s="80"/>
      <c r="Y27" s="80"/>
      <c r="Z27" s="80"/>
      <c r="AA27" s="80"/>
    </row>
    <row r="28" spans="1:27" s="82" customFormat="1" ht="64.5" thickBot="1" x14ac:dyDescent="0.3">
      <c r="A28" s="151">
        <v>22</v>
      </c>
      <c r="B28" s="83" t="str">
        <f>+VLOOKUP(A28,'IDENTIFICACIÓN DEL RC'!$A$6:$E$33,2,0)</f>
        <v>Atención y Relación con el Ciudadano</v>
      </c>
      <c r="C28" s="92" t="str">
        <f>+VLOOKUP(A28,'IDENTIFICACIÓN DEL RC'!$A$6:$E$54,4,0)</f>
        <v>Posibilidad de Favorecimiento a terceros para acceder a los servicios ofertados por al SCJ por fuera de los lineamientos establecidos a cambio de dadivas</v>
      </c>
      <c r="D28" s="232" t="s">
        <v>353</v>
      </c>
      <c r="E28" s="232" t="s">
        <v>561</v>
      </c>
      <c r="F28" s="191" t="s">
        <v>562</v>
      </c>
      <c r="G28" s="232" t="s">
        <v>576</v>
      </c>
      <c r="H28" s="238">
        <v>45658</v>
      </c>
      <c r="I28" s="239">
        <v>46022</v>
      </c>
      <c r="J28" s="80"/>
      <c r="K28" s="80"/>
      <c r="L28" s="80"/>
      <c r="M28" s="80"/>
      <c r="N28" s="80"/>
      <c r="O28" s="80"/>
      <c r="P28" s="80"/>
      <c r="Q28" s="80"/>
      <c r="R28" s="80"/>
      <c r="S28" s="80"/>
      <c r="T28" s="80"/>
      <c r="U28" s="80"/>
      <c r="V28" s="80"/>
      <c r="W28" s="80"/>
      <c r="X28" s="80"/>
      <c r="Y28" s="80"/>
      <c r="Z28" s="80"/>
      <c r="AA28" s="80"/>
    </row>
    <row r="29" spans="1:27" s="82" customFormat="1" ht="77.25" thickBot="1" x14ac:dyDescent="0.3">
      <c r="A29" s="151">
        <v>23</v>
      </c>
      <c r="B29" s="83" t="str">
        <f>+VLOOKUP(A29,'IDENTIFICACIÓN DEL RC'!$A$6:$E$33,2,0)</f>
        <v>Gestión Integral a las Personas Privadas de la Libertad -PPL-</v>
      </c>
      <c r="C29" s="92" t="str">
        <f>+VLOOKUP(A29,'IDENTIFICACIÓN DEL RC'!$A$6:$E$54,4,0)</f>
        <v>Posibilidad de alteración de la información en el SISIPEC web generando beneficio en el trámite de Autorización para ingreso como visitante a la Cárcel Distrital de Varones y Anexo de Mujeres.</v>
      </c>
      <c r="D29" s="232" t="s">
        <v>353</v>
      </c>
      <c r="E29" s="232" t="s">
        <v>561</v>
      </c>
      <c r="F29" s="191" t="s">
        <v>562</v>
      </c>
      <c r="G29" s="232" t="s">
        <v>577</v>
      </c>
      <c r="H29" s="238">
        <v>45658</v>
      </c>
      <c r="I29" s="239">
        <v>46022</v>
      </c>
      <c r="J29" s="80"/>
      <c r="K29" s="80"/>
      <c r="L29" s="80"/>
      <c r="M29" s="80"/>
      <c r="N29" s="80"/>
      <c r="O29" s="80"/>
      <c r="P29" s="80"/>
      <c r="Q29" s="80"/>
      <c r="R29" s="80"/>
      <c r="S29" s="80"/>
      <c r="T29" s="80"/>
      <c r="U29" s="80"/>
      <c r="V29" s="80"/>
      <c r="W29" s="80"/>
      <c r="X29" s="80"/>
      <c r="Y29" s="80"/>
      <c r="Z29" s="80"/>
      <c r="AA29" s="80"/>
    </row>
    <row r="30" spans="1:27" s="82" customFormat="1" ht="77.25" thickBot="1" x14ac:dyDescent="0.3">
      <c r="A30" s="151">
        <v>24</v>
      </c>
      <c r="B30" s="83" t="str">
        <f>+VLOOKUP(A30,'IDENTIFICACIÓN DEL RC'!$A$6:$E$33,2,0)</f>
        <v>Administración de Bienes Muebles e Inmuebles para el Fortalecimiento de las Capacidades Operativas</v>
      </c>
      <c r="C30" s="92" t="str">
        <f>+VLOOKUP(A30,'IDENTIFICACIÓN DEL RC'!$A$6:$E$54,4,0)</f>
        <v>Posibilidad de suministro de combustible por parte de los proveedores a vehículos de propiedad o a cargo de la SDSCJ, por fuera de los parámetros de suministro establecidos para beneficio propio o de terceros</v>
      </c>
      <c r="D30" s="232" t="s">
        <v>353</v>
      </c>
      <c r="E30" s="232" t="s">
        <v>561</v>
      </c>
      <c r="F30" s="191" t="s">
        <v>562</v>
      </c>
      <c r="G30" s="232" t="s">
        <v>566</v>
      </c>
      <c r="H30" s="238">
        <v>45658</v>
      </c>
      <c r="I30" s="239">
        <v>46022</v>
      </c>
      <c r="J30" s="80"/>
      <c r="K30" s="80"/>
      <c r="L30" s="80"/>
      <c r="M30" s="80"/>
      <c r="N30" s="80"/>
      <c r="O30" s="80"/>
      <c r="P30" s="80"/>
      <c r="Q30" s="80"/>
      <c r="R30" s="80"/>
      <c r="S30" s="80"/>
      <c r="T30" s="80"/>
      <c r="U30" s="80"/>
      <c r="V30" s="80"/>
      <c r="W30" s="80"/>
      <c r="X30" s="80"/>
      <c r="Y30" s="80"/>
      <c r="Z30" s="80"/>
      <c r="AA30" s="80"/>
    </row>
    <row r="31" spans="1:27" s="82" customFormat="1" ht="115.5" thickBot="1" x14ac:dyDescent="0.3">
      <c r="A31" s="151">
        <v>25</v>
      </c>
      <c r="B31" s="83" t="str">
        <f>+VLOOKUP(A31,'IDENTIFICACIÓN DEL RC'!$A$6:$E$33,2,0)</f>
        <v>Administración de Bienes Muebles e Inmuebles para el Fortalecimiento de las Capacidades Operativas</v>
      </c>
      <c r="C31" s="92" t="str">
        <f>+VLOOKUP(A31,'IDENTIFICACIÓN DEL RC'!$A$6:$E$54,4,0)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2" t="s">
        <v>353</v>
      </c>
      <c r="E31" s="232" t="s">
        <v>561</v>
      </c>
      <c r="F31" s="191" t="s">
        <v>562</v>
      </c>
      <c r="G31" s="232" t="s">
        <v>566</v>
      </c>
      <c r="H31" s="238">
        <v>45658</v>
      </c>
      <c r="I31" s="239">
        <v>46022</v>
      </c>
      <c r="J31" s="80"/>
      <c r="K31" s="80"/>
      <c r="L31" s="80"/>
      <c r="M31" s="80"/>
      <c r="N31" s="80"/>
      <c r="O31" s="80"/>
      <c r="P31" s="80"/>
      <c r="Q31" s="80"/>
      <c r="R31" s="80"/>
      <c r="S31" s="80"/>
      <c r="T31" s="80"/>
      <c r="U31" s="80"/>
      <c r="V31" s="80"/>
      <c r="W31" s="80"/>
      <c r="X31" s="80"/>
      <c r="Y31" s="80"/>
      <c r="Z31" s="80"/>
      <c r="AA31" s="80"/>
    </row>
    <row r="32" spans="1:27" s="82" customFormat="1" ht="51.75" thickBot="1" x14ac:dyDescent="0.3">
      <c r="A32" s="240">
        <v>26</v>
      </c>
      <c r="B32" s="152" t="str">
        <f>+VLOOKUP(A32,'IDENTIFICACIÓN DEL RC'!$A$6:$E$33,2,0)</f>
        <v>Gestión Jurídica</v>
      </c>
      <c r="C32" s="153" t="str">
        <f>+VLOOKUP(A32,'IDENTIFICACIÓN DEL RC'!$A$6:$E$54,4,0)</f>
        <v>Posibilidad de Incumplimiento de funciones por acción u omisión por procedimientos desactualizados de la Gestión Juridica</v>
      </c>
      <c r="D32" s="241" t="s">
        <v>353</v>
      </c>
      <c r="E32" s="241" t="s">
        <v>561</v>
      </c>
      <c r="F32" s="192" t="s">
        <v>562</v>
      </c>
      <c r="G32" s="241" t="s">
        <v>574</v>
      </c>
      <c r="H32" s="238">
        <v>45658</v>
      </c>
      <c r="I32" s="239">
        <v>46022</v>
      </c>
      <c r="J32" s="80"/>
      <c r="K32" s="80"/>
      <c r="L32" s="80"/>
      <c r="M32" s="80"/>
      <c r="N32" s="80"/>
      <c r="O32" s="80"/>
      <c r="P32" s="80"/>
      <c r="Q32" s="80"/>
      <c r="R32" s="80"/>
      <c r="S32" s="80"/>
      <c r="T32" s="80"/>
      <c r="U32" s="80"/>
      <c r="V32" s="80"/>
      <c r="W32" s="80"/>
      <c r="X32" s="80"/>
      <c r="Y32" s="80"/>
      <c r="Z32" s="80"/>
      <c r="AA32" s="80"/>
    </row>
    <row r="33" spans="1:27" ht="141" thickBot="1" x14ac:dyDescent="0.25">
      <c r="A33" s="304">
        <v>27</v>
      </c>
      <c r="B33" s="305" t="s">
        <v>78</v>
      </c>
      <c r="C33" s="306" t="s">
        <v>102</v>
      </c>
      <c r="D33" s="307" t="s">
        <v>353</v>
      </c>
      <c r="E33" s="307" t="s">
        <v>561</v>
      </c>
      <c r="F33" s="308" t="s">
        <v>562</v>
      </c>
      <c r="G33" s="307" t="s">
        <v>574</v>
      </c>
      <c r="H33" s="238">
        <v>45658</v>
      </c>
      <c r="I33" s="239">
        <v>46022</v>
      </c>
      <c r="J33" s="309"/>
      <c r="K33" s="309"/>
      <c r="L33" s="309"/>
      <c r="M33" s="309"/>
      <c r="N33" s="309"/>
      <c r="O33" s="309"/>
      <c r="P33" s="309"/>
      <c r="Q33" s="309"/>
      <c r="R33" s="309"/>
      <c r="S33" s="309"/>
      <c r="T33" s="309"/>
      <c r="U33" s="309"/>
      <c r="V33" s="309"/>
      <c r="W33" s="79"/>
      <c r="X33" s="79"/>
      <c r="Y33" s="79"/>
      <c r="Z33" s="79"/>
      <c r="AA33" s="79"/>
    </row>
    <row r="34" spans="1:27"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
      <c r="J228" s="79"/>
      <c r="K228" s="79"/>
      <c r="L228" s="79"/>
      <c r="M228" s="79"/>
      <c r="N228" s="79"/>
      <c r="O228" s="79"/>
      <c r="P228" s="79"/>
      <c r="Q228" s="79"/>
      <c r="R228" s="79"/>
      <c r="S228" s="79"/>
      <c r="T228" s="79"/>
      <c r="U228" s="79"/>
      <c r="V228" s="79"/>
      <c r="W228" s="79"/>
      <c r="X228" s="79"/>
      <c r="Y228" s="79"/>
      <c r="Z228" s="79"/>
      <c r="AA228" s="79"/>
    </row>
    <row r="229" spans="1:27" x14ac:dyDescent="0.2">
      <c r="J229" s="79"/>
      <c r="K229" s="79"/>
      <c r="L229" s="79"/>
      <c r="M229" s="79"/>
      <c r="N229" s="79"/>
      <c r="O229" s="79"/>
      <c r="P229" s="79"/>
      <c r="Q229" s="79"/>
      <c r="R229" s="79"/>
      <c r="S229" s="79"/>
      <c r="T229" s="79"/>
      <c r="U229" s="79"/>
      <c r="V229" s="79"/>
      <c r="W229" s="79"/>
      <c r="X229" s="79"/>
      <c r="Y229" s="79"/>
      <c r="Z229" s="79"/>
      <c r="AA229" s="79"/>
    </row>
    <row r="230" spans="1:27" x14ac:dyDescent="0.2">
      <c r="J230" s="79"/>
      <c r="K230" s="79"/>
      <c r="L230" s="79"/>
      <c r="M230" s="79"/>
      <c r="N230" s="79"/>
      <c r="O230" s="79"/>
      <c r="P230" s="79"/>
      <c r="Q230" s="79"/>
      <c r="R230" s="79"/>
      <c r="S230" s="79"/>
      <c r="T230" s="79"/>
      <c r="U230" s="79"/>
      <c r="V230" s="79"/>
      <c r="W230" s="79"/>
      <c r="X230" s="79"/>
      <c r="Y230" s="79"/>
      <c r="Z230" s="79"/>
      <c r="AA230" s="79"/>
    </row>
    <row r="231" spans="1:27" x14ac:dyDescent="0.2">
      <c r="J231" s="79"/>
      <c r="K231" s="79"/>
      <c r="L231" s="79"/>
      <c r="M231" s="79"/>
      <c r="N231" s="79"/>
      <c r="O231" s="79"/>
      <c r="P231" s="79"/>
      <c r="Q231" s="79"/>
      <c r="R231" s="79"/>
      <c r="S231" s="79"/>
      <c r="T231" s="79"/>
      <c r="U231" s="79"/>
      <c r="V231" s="79"/>
      <c r="W231" s="79"/>
      <c r="X231" s="79"/>
      <c r="Y231" s="79"/>
      <c r="Z231" s="79"/>
      <c r="AA231" s="79"/>
    </row>
    <row r="232" spans="1:27" x14ac:dyDescent="0.2">
      <c r="J232" s="79"/>
      <c r="K232" s="79"/>
      <c r="L232" s="79"/>
      <c r="M232" s="79"/>
      <c r="N232" s="79"/>
      <c r="O232" s="79"/>
      <c r="P232" s="79"/>
      <c r="Q232" s="79"/>
      <c r="R232" s="79"/>
      <c r="S232" s="79"/>
      <c r="T232" s="79"/>
      <c r="U232" s="79"/>
      <c r="V232" s="79"/>
      <c r="W232" s="79"/>
      <c r="X232" s="79"/>
      <c r="Y232" s="79"/>
      <c r="Z232" s="79"/>
      <c r="AA232" s="79"/>
    </row>
    <row r="233" spans="1:27" x14ac:dyDescent="0.2">
      <c r="J233" s="79"/>
      <c r="K233" s="79"/>
      <c r="L233" s="79"/>
      <c r="M233" s="79"/>
      <c r="N233" s="79"/>
      <c r="O233" s="79"/>
      <c r="P233" s="79"/>
      <c r="Q233" s="79"/>
      <c r="R233" s="79"/>
      <c r="S233" s="79"/>
      <c r="T233" s="79"/>
      <c r="U233" s="79"/>
      <c r="V233" s="79"/>
      <c r="W233" s="79"/>
      <c r="X233" s="79"/>
      <c r="Y233" s="79"/>
      <c r="Z233" s="79"/>
      <c r="AA233" s="79"/>
    </row>
  </sheetData>
  <sheetProtection algorithmName="SHA-512" hashValue="1Lz1HzsmMYwXrbO+eMRa/BR8S0Jnv9K933tL3YQ/mUg3zFqRCIYCGQsOUUPQmYM1dewIuuTNebRzSoR6YwWSHw==" saltValue="yOIF0tAghA4T3leVE6SSZg==" spinCount="100000" sheet="1" objects="1" scenarios="1"/>
  <autoFilter ref="A6:I6" xr:uid="{00000000-0009-0000-0000-00000B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B00-000000000000}">
          <x14:formula1>
            <xm:f>'TABLA DE INFORMACIÓN'!$AB$4:$AB$7</xm:f>
          </x14:formula1>
          <xm:sqref>D7:D32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17B2B-1A1A-441D-AEDF-25893149D308}">
  <sheetPr>
    <tabColor rgb="FFFF0000"/>
  </sheetPr>
  <dimension ref="A1:Q14"/>
  <sheetViews>
    <sheetView showGridLines="0" topLeftCell="A6" zoomScale="57" zoomScaleNormal="57" workbookViewId="0">
      <selection activeCell="E7" sqref="E7"/>
    </sheetView>
  </sheetViews>
  <sheetFormatPr baseColWidth="10" defaultRowHeight="15" x14ac:dyDescent="0.25"/>
  <cols>
    <col min="1" max="4" width="18.7109375" customWidth="1"/>
    <col min="5" max="5" width="49.85546875" customWidth="1"/>
    <col min="6" max="6" width="18.7109375" customWidth="1"/>
    <col min="7" max="7" width="65.28515625" customWidth="1"/>
    <col min="8" max="9" width="18.7109375" customWidth="1"/>
    <col min="10" max="10" width="22.7109375" customWidth="1"/>
    <col min="11" max="11" width="22.5703125" customWidth="1"/>
    <col min="12" max="12" width="21.42578125" customWidth="1"/>
    <col min="13" max="16" width="18.7109375" customWidth="1"/>
    <col min="17" max="17" width="23.42578125" customWidth="1"/>
  </cols>
  <sheetData>
    <row r="1" spans="1:17" ht="44.25" hidden="1" customHeight="1" thickBot="1" x14ac:dyDescent="0.3">
      <c r="A1" s="602" t="s">
        <v>0</v>
      </c>
      <c r="B1" s="602"/>
      <c r="C1" s="602"/>
      <c r="D1" s="602"/>
      <c r="E1" s="602"/>
      <c r="F1" s="602"/>
      <c r="G1" s="602"/>
      <c r="H1" s="602"/>
      <c r="I1" s="602"/>
      <c r="J1" s="602"/>
      <c r="K1" s="602"/>
      <c r="L1" s="602"/>
      <c r="M1" s="602"/>
      <c r="N1" s="602"/>
      <c r="O1" s="419" t="s">
        <v>1</v>
      </c>
      <c r="P1" s="420"/>
      <c r="Q1" s="276"/>
    </row>
    <row r="2" spans="1:17" ht="44.25" hidden="1" customHeight="1" x14ac:dyDescent="0.25">
      <c r="A2" s="603"/>
      <c r="B2" s="603"/>
      <c r="C2" s="603"/>
      <c r="D2" s="603"/>
      <c r="E2" s="603"/>
      <c r="F2" s="603"/>
      <c r="G2" s="603"/>
      <c r="H2" s="603"/>
      <c r="I2" s="603"/>
      <c r="J2" s="603"/>
      <c r="K2" s="603"/>
      <c r="L2" s="603"/>
      <c r="M2" s="603"/>
      <c r="N2" s="603"/>
      <c r="O2" s="604"/>
      <c r="P2" s="604"/>
      <c r="Q2" s="105"/>
    </row>
    <row r="3" spans="1:17" ht="33.75" customHeight="1" x14ac:dyDescent="0.25">
      <c r="A3" s="605"/>
      <c r="B3" s="606"/>
      <c r="C3" s="611" t="s">
        <v>193</v>
      </c>
      <c r="D3" s="611"/>
      <c r="E3" s="611"/>
      <c r="F3" s="611"/>
      <c r="G3" s="611"/>
      <c r="H3" s="611"/>
      <c r="I3" s="611"/>
      <c r="J3" s="611"/>
      <c r="K3" s="611"/>
      <c r="L3" s="611"/>
      <c r="M3" s="611"/>
      <c r="N3" s="611"/>
      <c r="O3" s="611"/>
      <c r="P3" s="611"/>
      <c r="Q3" s="402"/>
    </row>
    <row r="4" spans="1:17" ht="33.75" customHeight="1" x14ac:dyDescent="0.25">
      <c r="A4" s="607"/>
      <c r="B4" s="608"/>
      <c r="C4" s="611" t="s">
        <v>742</v>
      </c>
      <c r="D4" s="611"/>
      <c r="E4" s="611"/>
      <c r="F4" s="611"/>
      <c r="G4" s="611"/>
      <c r="H4" s="611"/>
      <c r="I4" s="611"/>
      <c r="J4" s="611"/>
      <c r="K4" s="611"/>
      <c r="L4" s="611"/>
      <c r="M4" s="611"/>
      <c r="N4" s="611"/>
      <c r="O4" s="611"/>
      <c r="P4" s="611"/>
      <c r="Q4" s="601" t="s">
        <v>705</v>
      </c>
    </row>
    <row r="5" spans="1:17" ht="33.75" customHeight="1" x14ac:dyDescent="0.25">
      <c r="A5" s="609"/>
      <c r="B5" s="610"/>
      <c r="C5" s="611"/>
      <c r="D5" s="611"/>
      <c r="E5" s="611"/>
      <c r="F5" s="611"/>
      <c r="G5" s="611"/>
      <c r="H5" s="611"/>
      <c r="I5" s="611"/>
      <c r="J5" s="611"/>
      <c r="K5" s="611"/>
      <c r="L5" s="611"/>
      <c r="M5" s="611"/>
      <c r="N5" s="611"/>
      <c r="O5" s="611"/>
      <c r="P5" s="611"/>
      <c r="Q5" s="601"/>
    </row>
    <row r="6" spans="1:17" ht="90" customHeight="1" x14ac:dyDescent="0.25">
      <c r="A6" s="403" t="s">
        <v>110</v>
      </c>
      <c r="B6" s="403" t="s">
        <v>111</v>
      </c>
      <c r="C6" s="403" t="s">
        <v>196</v>
      </c>
      <c r="D6" s="403" t="s">
        <v>112</v>
      </c>
      <c r="E6" s="403" t="s">
        <v>197</v>
      </c>
      <c r="F6" s="403" t="s">
        <v>198</v>
      </c>
      <c r="G6" s="403" t="s">
        <v>199</v>
      </c>
      <c r="H6" s="403" t="s">
        <v>200</v>
      </c>
      <c r="I6" s="403" t="s">
        <v>201</v>
      </c>
      <c r="J6" s="403" t="s">
        <v>202</v>
      </c>
      <c r="K6" s="403" t="s">
        <v>203</v>
      </c>
      <c r="L6" s="403" t="s">
        <v>204</v>
      </c>
      <c r="M6" s="403" t="s">
        <v>205</v>
      </c>
      <c r="N6" s="403" t="s">
        <v>206</v>
      </c>
      <c r="O6" s="403" t="s">
        <v>207</v>
      </c>
      <c r="P6" s="403" t="s">
        <v>208</v>
      </c>
      <c r="Q6" s="601"/>
    </row>
    <row r="7" spans="1:17" ht="225.75" customHeight="1" x14ac:dyDescent="0.25">
      <c r="A7" s="95">
        <v>9</v>
      </c>
      <c r="B7" s="209" t="s">
        <v>40</v>
      </c>
      <c r="C7" s="95" t="s">
        <v>41</v>
      </c>
      <c r="D7" s="312" t="s">
        <v>42</v>
      </c>
      <c r="E7" s="95" t="s">
        <v>43</v>
      </c>
      <c r="F7" s="599" t="s">
        <v>335</v>
      </c>
      <c r="G7" s="95" t="s">
        <v>375</v>
      </c>
      <c r="H7" s="599">
        <v>100</v>
      </c>
      <c r="I7" s="599" t="s">
        <v>335</v>
      </c>
      <c r="J7" s="72" t="s">
        <v>353</v>
      </c>
      <c r="K7" s="95" t="s">
        <v>255</v>
      </c>
      <c r="L7" s="95" t="s">
        <v>256</v>
      </c>
      <c r="M7" s="95" t="s">
        <v>257</v>
      </c>
      <c r="N7" s="599" t="s">
        <v>258</v>
      </c>
      <c r="O7" s="599" t="s">
        <v>259</v>
      </c>
      <c r="P7" s="599" t="s">
        <v>260</v>
      </c>
      <c r="Q7" s="599" t="s">
        <v>706</v>
      </c>
    </row>
    <row r="8" spans="1:17" ht="246" customHeight="1" x14ac:dyDescent="0.25">
      <c r="A8" s="95">
        <v>9</v>
      </c>
      <c r="B8" s="209" t="s">
        <v>40</v>
      </c>
      <c r="C8" s="95" t="s">
        <v>41</v>
      </c>
      <c r="D8" s="312" t="s">
        <v>42</v>
      </c>
      <c r="E8" s="95" t="s">
        <v>43</v>
      </c>
      <c r="F8" s="599"/>
      <c r="G8" s="95" t="s">
        <v>376</v>
      </c>
      <c r="H8" s="599"/>
      <c r="I8" s="599"/>
      <c r="J8" s="72" t="s">
        <v>353</v>
      </c>
      <c r="K8" s="95" t="s">
        <v>261</v>
      </c>
      <c r="L8" s="95" t="s">
        <v>262</v>
      </c>
      <c r="M8" s="95" t="s">
        <v>263</v>
      </c>
      <c r="N8" s="599"/>
      <c r="O8" s="599"/>
      <c r="P8" s="599"/>
      <c r="Q8" s="599"/>
    </row>
    <row r="9" spans="1:17" ht="345" customHeight="1" x14ac:dyDescent="0.25">
      <c r="A9" s="600">
        <v>18</v>
      </c>
      <c r="B9" s="600" t="s">
        <v>743</v>
      </c>
      <c r="C9" s="600" t="s">
        <v>744</v>
      </c>
      <c r="D9" s="599" t="s">
        <v>76</v>
      </c>
      <c r="E9" s="599" t="s">
        <v>745</v>
      </c>
      <c r="F9" s="461" t="s">
        <v>335</v>
      </c>
      <c r="G9" s="599" t="s">
        <v>746</v>
      </c>
      <c r="H9" s="599">
        <v>100</v>
      </c>
      <c r="I9" s="461" t="s">
        <v>335</v>
      </c>
      <c r="J9" s="599" t="s">
        <v>353</v>
      </c>
      <c r="K9" s="599" t="s">
        <v>302</v>
      </c>
      <c r="L9" s="599" t="s">
        <v>229</v>
      </c>
      <c r="M9" s="599" t="s">
        <v>747</v>
      </c>
      <c r="N9" s="599" t="s">
        <v>248</v>
      </c>
      <c r="O9" s="599" t="s">
        <v>304</v>
      </c>
      <c r="P9" s="599" t="s">
        <v>301</v>
      </c>
      <c r="Q9" s="599" t="s">
        <v>562</v>
      </c>
    </row>
    <row r="10" spans="1:17" x14ac:dyDescent="0.25">
      <c r="A10" s="600"/>
      <c r="B10" s="600"/>
      <c r="C10" s="600"/>
      <c r="D10" s="599"/>
      <c r="E10" s="599"/>
      <c r="F10" s="461"/>
      <c r="G10" s="599"/>
      <c r="H10" s="599"/>
      <c r="I10" s="461"/>
      <c r="J10" s="599"/>
      <c r="K10" s="599"/>
      <c r="L10" s="599"/>
      <c r="M10" s="599"/>
      <c r="N10" s="599"/>
      <c r="O10" s="599"/>
      <c r="P10" s="599"/>
      <c r="Q10" s="599"/>
    </row>
    <row r="11" spans="1:17" x14ac:dyDescent="0.25">
      <c r="A11" s="600"/>
      <c r="B11" s="600"/>
      <c r="C11" s="600"/>
      <c r="D11" s="599"/>
      <c r="E11" s="599"/>
      <c r="F11" s="461"/>
      <c r="G11" s="599"/>
      <c r="H11" s="599"/>
      <c r="I11" s="461"/>
      <c r="J11" s="599"/>
      <c r="K11" s="599"/>
      <c r="L11" s="599"/>
      <c r="M11" s="599"/>
      <c r="N11" s="599"/>
      <c r="O11" s="599"/>
      <c r="P11" s="599"/>
      <c r="Q11" s="599"/>
    </row>
    <row r="12" spans="1:17" x14ac:dyDescent="0.25">
      <c r="A12" s="600"/>
      <c r="B12" s="600"/>
      <c r="C12" s="600"/>
      <c r="D12" s="599"/>
      <c r="E12" s="599"/>
      <c r="F12" s="461"/>
      <c r="G12" s="599"/>
      <c r="H12" s="599"/>
      <c r="I12" s="461"/>
      <c r="J12" s="599"/>
      <c r="K12" s="599"/>
      <c r="L12" s="599"/>
      <c r="M12" s="599"/>
      <c r="N12" s="599"/>
      <c r="O12" s="599"/>
      <c r="P12" s="599"/>
      <c r="Q12" s="599"/>
    </row>
    <row r="13" spans="1:17" x14ac:dyDescent="0.25">
      <c r="A13" s="600"/>
      <c r="B13" s="600"/>
      <c r="C13" s="600"/>
      <c r="D13" s="599"/>
      <c r="E13" s="599"/>
      <c r="F13" s="461"/>
      <c r="G13" s="599"/>
      <c r="H13" s="599"/>
      <c r="I13" s="461"/>
      <c r="J13" s="599"/>
      <c r="K13" s="599"/>
      <c r="L13" s="599"/>
      <c r="M13" s="599"/>
      <c r="N13" s="599"/>
      <c r="O13" s="599"/>
      <c r="P13" s="599"/>
      <c r="Q13" s="599"/>
    </row>
    <row r="14" spans="1:17" x14ac:dyDescent="0.25">
      <c r="E14" s="404"/>
      <c r="F14" s="404"/>
      <c r="G14" s="404"/>
      <c r="H14" s="404"/>
      <c r="I14" s="404"/>
      <c r="J14" s="404"/>
      <c r="K14" s="404"/>
      <c r="L14" s="404"/>
      <c r="M14" s="404"/>
      <c r="N14" s="404"/>
      <c r="O14" s="404"/>
      <c r="P14" s="404"/>
      <c r="Q14" s="404"/>
    </row>
  </sheetData>
  <sheetProtection algorithmName="SHA-512" hashValue="TpeDco1WQnIOPxEQQDJ/wGnF39UwcDRRR+5lU98b5LvPcVd4IMTF5leK7SwlNfJgenATxxoD/pgIgECb5cg+yg==" saltValue="9nwqvvAOtGyS+4HJQiD0Qg==" spinCount="100000" sheet="1" objects="1" scenarios="1"/>
  <mergeCells count="31">
    <mergeCell ref="A1:N1"/>
    <mergeCell ref="O1:P1"/>
    <mergeCell ref="A2:P2"/>
    <mergeCell ref="A3:B5"/>
    <mergeCell ref="C3:P3"/>
    <mergeCell ref="C4:P5"/>
    <mergeCell ref="Q4:Q6"/>
    <mergeCell ref="F7:F8"/>
    <mergeCell ref="H7:H8"/>
    <mergeCell ref="I7:I8"/>
    <mergeCell ref="N7:N8"/>
    <mergeCell ref="O7:O8"/>
    <mergeCell ref="P7:P8"/>
    <mergeCell ref="Q7:Q8"/>
    <mergeCell ref="L9:L13"/>
    <mergeCell ref="A9:A13"/>
    <mergeCell ref="B9:B13"/>
    <mergeCell ref="C9:C13"/>
    <mergeCell ref="D9:D13"/>
    <mergeCell ref="E9:E13"/>
    <mergeCell ref="F9:F13"/>
    <mergeCell ref="G9:G13"/>
    <mergeCell ref="H9:H13"/>
    <mergeCell ref="I9:I13"/>
    <mergeCell ref="J9:J13"/>
    <mergeCell ref="K9:K13"/>
    <mergeCell ref="M9:M13"/>
    <mergeCell ref="N9:N13"/>
    <mergeCell ref="O9:O13"/>
    <mergeCell ref="P9:P13"/>
    <mergeCell ref="Q9:Q13"/>
  </mergeCells>
  <conditionalFormatting sqref="F6:F7">
    <cfRule type="containsText" dxfId="5" priority="4" operator="containsText" text="EXTREMO">
      <formula>NOT(ISERROR(SEARCH("EXTREMO",F6)))</formula>
    </cfRule>
    <cfRule type="containsText" dxfId="4" priority="5" operator="containsText" text="ALTO">
      <formula>NOT(ISERROR(SEARCH("ALTO",F6)))</formula>
    </cfRule>
    <cfRule type="containsText" dxfId="3" priority="6" operator="containsText" text="MODERADO">
      <formula>NOT(ISERROR(SEARCH("MODERADO",F6)))</formula>
    </cfRule>
  </conditionalFormatting>
  <conditionalFormatting sqref="I6:I7">
    <cfRule type="containsText" dxfId="2" priority="1" operator="containsText" text="EXTREMO">
      <formula>NOT(ISERROR(SEARCH("EXTREMO",I6)))</formula>
    </cfRule>
    <cfRule type="containsText" dxfId="1" priority="2" operator="containsText" text="ALTO">
      <formula>NOT(ISERROR(SEARCH("ALTO",I6)))</formula>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8A68FB88-83FC-4D31-B08C-FD8E758978B5}">
            <xm:f>NOT(ISERROR(SEARCH("MODERADO",I6)))</xm:f>
            <xm:f>"MODERADO"</xm:f>
            <x14:dxf>
              <fill>
                <patternFill>
                  <bgColor rgb="FFFFFF00"/>
                </patternFill>
              </fill>
            </x14:dxf>
          </x14:cfRule>
          <xm:sqref>I6:I7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619"/>
      <c r="B1" s="621" t="s">
        <v>578</v>
      </c>
      <c r="C1" s="631"/>
      <c r="D1" s="625" t="s">
        <v>579</v>
      </c>
      <c r="E1" s="626"/>
      <c r="F1" s="90" t="s">
        <v>580</v>
      </c>
      <c r="G1" s="74" t="s">
        <v>581</v>
      </c>
    </row>
    <row r="2" spans="1:7" ht="15.75" thickBot="1" x14ac:dyDescent="0.3">
      <c r="A2" s="619"/>
      <c r="B2" s="632"/>
      <c r="C2" s="633"/>
      <c r="D2" s="627"/>
      <c r="E2" s="628"/>
      <c r="F2" s="90" t="s">
        <v>582</v>
      </c>
      <c r="G2" s="8">
        <v>12</v>
      </c>
    </row>
    <row r="3" spans="1:7" ht="26.25" thickBot="1" x14ac:dyDescent="0.3">
      <c r="A3" s="619"/>
      <c r="B3" s="623"/>
      <c r="C3" s="634"/>
      <c r="D3" s="635"/>
      <c r="E3" s="636"/>
      <c r="F3" s="91" t="s">
        <v>583</v>
      </c>
      <c r="G3" s="77">
        <v>43475</v>
      </c>
    </row>
    <row r="4" spans="1:7" ht="15" customHeight="1" x14ac:dyDescent="0.25">
      <c r="A4" s="619"/>
      <c r="B4" s="621" t="s">
        <v>584</v>
      </c>
      <c r="C4" s="622"/>
      <c r="D4" s="625" t="s">
        <v>585</v>
      </c>
      <c r="E4" s="626"/>
      <c r="F4" s="629" t="s">
        <v>586</v>
      </c>
      <c r="G4" s="617" t="s">
        <v>587</v>
      </c>
    </row>
    <row r="5" spans="1:7" ht="15.75" customHeight="1" thickBot="1" x14ac:dyDescent="0.3">
      <c r="A5" s="619"/>
      <c r="B5" s="623"/>
      <c r="C5" s="624"/>
      <c r="D5" s="627"/>
      <c r="E5" s="628"/>
      <c r="F5" s="630"/>
      <c r="G5" s="618"/>
    </row>
    <row r="6" spans="1:7" ht="15" customHeight="1" x14ac:dyDescent="0.25">
      <c r="A6" s="620" t="s">
        <v>588</v>
      </c>
      <c r="B6" s="620"/>
      <c r="C6" s="620"/>
      <c r="D6" s="620"/>
      <c r="E6" s="620"/>
      <c r="F6" s="70" t="s">
        <v>589</v>
      </c>
      <c r="G6" s="70" t="s">
        <v>590</v>
      </c>
    </row>
    <row r="7" spans="1:7" ht="15" customHeight="1" x14ac:dyDescent="0.25">
      <c r="A7" s="614" t="s">
        <v>591</v>
      </c>
      <c r="B7" s="615"/>
      <c r="C7" s="615"/>
      <c r="D7" s="615"/>
      <c r="E7" s="616"/>
      <c r="F7" s="71">
        <v>43130</v>
      </c>
      <c r="G7" s="72">
        <v>5</v>
      </c>
    </row>
    <row r="8" spans="1:7" ht="15" customHeight="1" x14ac:dyDescent="0.25">
      <c r="A8" s="614" t="s">
        <v>592</v>
      </c>
      <c r="B8" s="615"/>
      <c r="C8" s="615"/>
      <c r="D8" s="615"/>
      <c r="E8" s="616"/>
      <c r="F8" s="71">
        <v>43495</v>
      </c>
      <c r="G8" s="72">
        <v>6</v>
      </c>
    </row>
    <row r="9" spans="1:7" x14ac:dyDescent="0.25">
      <c r="A9" s="614" t="s">
        <v>593</v>
      </c>
      <c r="B9" s="615"/>
      <c r="C9" s="615"/>
      <c r="D9" s="615"/>
      <c r="E9" s="616"/>
      <c r="F9" s="71">
        <v>43555</v>
      </c>
      <c r="G9" s="72">
        <v>7</v>
      </c>
    </row>
    <row r="10" spans="1:7" x14ac:dyDescent="0.25">
      <c r="A10" s="614" t="s">
        <v>594</v>
      </c>
      <c r="B10" s="615"/>
      <c r="C10" s="615"/>
      <c r="D10" s="615"/>
      <c r="E10" s="616"/>
      <c r="F10" s="73">
        <v>43601</v>
      </c>
      <c r="G10" s="95">
        <v>8</v>
      </c>
    </row>
    <row r="11" spans="1:7" x14ac:dyDescent="0.25">
      <c r="A11" s="613" t="s">
        <v>595</v>
      </c>
      <c r="B11" s="613"/>
      <c r="C11" s="613"/>
      <c r="D11" s="613"/>
      <c r="E11" s="613"/>
      <c r="F11" s="73">
        <v>43689</v>
      </c>
      <c r="G11" s="72">
        <v>9</v>
      </c>
    </row>
    <row r="12" spans="1:7" ht="30" customHeight="1" x14ac:dyDescent="0.25">
      <c r="A12" s="612" t="s">
        <v>596</v>
      </c>
      <c r="B12" s="612"/>
      <c r="C12" s="612"/>
      <c r="D12" s="612"/>
      <c r="E12" s="612"/>
      <c r="F12" s="73">
        <v>43804</v>
      </c>
      <c r="G12" s="72">
        <v>10</v>
      </c>
    </row>
    <row r="13" spans="1:7" ht="30.75" customHeight="1" x14ac:dyDescent="0.25">
      <c r="A13" s="599" t="s">
        <v>597</v>
      </c>
      <c r="B13" s="599"/>
      <c r="C13" s="599"/>
      <c r="D13" s="599"/>
      <c r="E13" s="599"/>
      <c r="F13" s="73">
        <v>43860</v>
      </c>
      <c r="G13" s="72">
        <v>11</v>
      </c>
    </row>
    <row r="14" spans="1:7" ht="30.75" customHeight="1" x14ac:dyDescent="0.25">
      <c r="A14" s="599" t="s">
        <v>598</v>
      </c>
      <c r="B14" s="599"/>
      <c r="C14" s="599"/>
      <c r="D14" s="599"/>
      <c r="E14" s="599"/>
      <c r="F14" s="73">
        <v>43907</v>
      </c>
      <c r="G14" s="72">
        <v>12</v>
      </c>
    </row>
    <row r="15" spans="1:7" x14ac:dyDescent="0.25">
      <c r="A15" s="93"/>
      <c r="B15" s="93"/>
      <c r="C15" s="93"/>
      <c r="D15" s="93"/>
      <c r="E15" s="93"/>
      <c r="F15" s="7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BV128"/>
  <sheetViews>
    <sheetView topLeftCell="A38" zoomScale="90" zoomScaleNormal="90" workbookViewId="0">
      <selection activeCell="K56" sqref="K56"/>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637" t="s">
        <v>599</v>
      </c>
      <c r="L2" s="638"/>
      <c r="M2" s="2"/>
      <c r="N2" s="639" t="s">
        <v>600</v>
      </c>
      <c r="O2" s="640"/>
      <c r="P2" s="2"/>
      <c r="Q2" s="14" t="s">
        <v>601</v>
      </c>
      <c r="R2" s="15" t="s">
        <v>602</v>
      </c>
      <c r="S2" s="2"/>
      <c r="T2" s="2"/>
      <c r="U2" s="2"/>
      <c r="V2" s="2"/>
      <c r="W2" s="2"/>
      <c r="X2" s="2"/>
      <c r="Y2" s="2"/>
      <c r="Z2" s="2"/>
      <c r="AA2" s="2"/>
      <c r="AB2" s="2"/>
      <c r="AC2" s="2"/>
      <c r="AD2" s="2"/>
      <c r="AE2" s="2"/>
      <c r="AF2" s="2"/>
    </row>
    <row r="3" spans="1:32" ht="65.25" customHeight="1" thickBot="1" x14ac:dyDescent="0.3">
      <c r="A3" s="2"/>
      <c r="B3" s="637" t="s">
        <v>603</v>
      </c>
      <c r="C3" s="638"/>
      <c r="D3" s="2"/>
      <c r="E3" s="637" t="s">
        <v>604</v>
      </c>
      <c r="F3" s="638"/>
      <c r="G3" s="2"/>
      <c r="H3" s="639" t="s">
        <v>605</v>
      </c>
      <c r="I3" s="640"/>
      <c r="J3" s="2"/>
      <c r="K3" s="14" t="s">
        <v>606</v>
      </c>
      <c r="L3" s="15" t="s">
        <v>602</v>
      </c>
      <c r="M3" s="2"/>
      <c r="N3" s="15" t="s">
        <v>607</v>
      </c>
      <c r="O3" s="15" t="s">
        <v>602</v>
      </c>
      <c r="P3" s="2"/>
      <c r="Q3" s="1" t="s">
        <v>608</v>
      </c>
      <c r="R3" s="40" t="s">
        <v>609</v>
      </c>
      <c r="T3" s="67" t="s">
        <v>610</v>
      </c>
      <c r="U3" s="2"/>
      <c r="V3" s="2"/>
      <c r="W3" s="2"/>
      <c r="X3" s="2"/>
      <c r="Y3" s="2"/>
      <c r="Z3" s="2"/>
      <c r="AA3" s="2"/>
      <c r="AB3" s="2"/>
      <c r="AC3" s="2"/>
      <c r="AD3" s="2"/>
      <c r="AE3" s="2"/>
      <c r="AF3" s="2"/>
    </row>
    <row r="4" spans="1:32" ht="119.25" customHeight="1" thickBot="1" x14ac:dyDescent="0.3">
      <c r="A4" s="6"/>
      <c r="B4" s="16" t="s">
        <v>611</v>
      </c>
      <c r="C4" s="16" t="s">
        <v>602</v>
      </c>
      <c r="D4" s="2"/>
      <c r="E4" s="14" t="s">
        <v>612</v>
      </c>
      <c r="F4" s="17" t="s">
        <v>602</v>
      </c>
      <c r="G4" s="2"/>
      <c r="H4" s="14" t="s">
        <v>613</v>
      </c>
      <c r="I4" s="17" t="s">
        <v>602</v>
      </c>
      <c r="J4" s="2"/>
      <c r="K4" s="19" t="s">
        <v>614</v>
      </c>
      <c r="L4" s="20" t="s">
        <v>615</v>
      </c>
      <c r="M4" s="2"/>
      <c r="N4" s="4" t="s">
        <v>355</v>
      </c>
      <c r="O4" s="21" t="s">
        <v>356</v>
      </c>
      <c r="Q4" s="4" t="s">
        <v>616</v>
      </c>
      <c r="R4" s="6" t="s">
        <v>617</v>
      </c>
      <c r="T4" s="14" t="s">
        <v>618</v>
      </c>
      <c r="U4" s="2"/>
      <c r="V4" s="51" t="s">
        <v>357</v>
      </c>
      <c r="W4" s="51" t="s">
        <v>364</v>
      </c>
      <c r="X4" s="51" t="s">
        <v>359</v>
      </c>
      <c r="Y4" s="51" t="s">
        <v>361</v>
      </c>
      <c r="Z4" s="2"/>
      <c r="AA4" s="2"/>
      <c r="AB4" s="2" t="s">
        <v>619</v>
      </c>
      <c r="AC4" s="2"/>
      <c r="AD4" s="2"/>
      <c r="AE4" s="2">
        <v>1</v>
      </c>
      <c r="AF4" s="2"/>
    </row>
    <row r="5" spans="1:32" ht="85.5" customHeight="1" thickBot="1" x14ac:dyDescent="0.3">
      <c r="A5" s="2"/>
      <c r="B5" s="22" t="s">
        <v>620</v>
      </c>
      <c r="C5" s="23" t="s">
        <v>621</v>
      </c>
      <c r="D5" s="2"/>
      <c r="E5" s="4">
        <v>5</v>
      </c>
      <c r="F5" s="6" t="s">
        <v>622</v>
      </c>
      <c r="G5" s="2"/>
      <c r="H5" s="4">
        <v>20</v>
      </c>
      <c r="I5" s="6" t="s">
        <v>498</v>
      </c>
      <c r="J5" s="2"/>
      <c r="K5" s="5" t="s">
        <v>623</v>
      </c>
      <c r="L5" s="84" t="s">
        <v>624</v>
      </c>
      <c r="M5" s="2"/>
      <c r="N5" s="19" t="s">
        <v>373</v>
      </c>
      <c r="O5" s="26" t="s">
        <v>625</v>
      </c>
      <c r="Q5" s="4" t="s">
        <v>626</v>
      </c>
      <c r="R5" s="6" t="s">
        <v>627</v>
      </c>
      <c r="T5" s="68" t="s">
        <v>362</v>
      </c>
      <c r="U5" s="2"/>
      <c r="V5" s="50" t="s">
        <v>628</v>
      </c>
      <c r="W5" s="50" t="s">
        <v>358</v>
      </c>
      <c r="X5" s="50" t="s">
        <v>629</v>
      </c>
      <c r="Y5" s="50" t="s">
        <v>630</v>
      </c>
      <c r="Z5" s="2"/>
      <c r="AA5" s="2"/>
      <c r="AB5" s="2" t="s">
        <v>353</v>
      </c>
      <c r="AC5" s="2"/>
      <c r="AD5" s="2"/>
      <c r="AE5" s="2">
        <v>2</v>
      </c>
      <c r="AF5" s="2"/>
    </row>
    <row r="6" spans="1:32" ht="102" customHeight="1" thickBot="1" x14ac:dyDescent="0.3">
      <c r="A6" s="2"/>
      <c r="B6" s="27" t="s">
        <v>631</v>
      </c>
      <c r="C6" s="28" t="s">
        <v>632</v>
      </c>
      <c r="D6" s="2"/>
      <c r="E6" s="4">
        <v>4</v>
      </c>
      <c r="F6" s="6" t="s">
        <v>633</v>
      </c>
      <c r="G6" s="2"/>
      <c r="H6" s="4">
        <v>10</v>
      </c>
      <c r="I6" s="6" t="s">
        <v>634</v>
      </c>
      <c r="J6" s="2"/>
      <c r="L6" s="2"/>
      <c r="M6" s="2"/>
      <c r="N6" s="2"/>
      <c r="O6" s="2"/>
      <c r="P6" s="2"/>
      <c r="Q6" s="4" t="s">
        <v>635</v>
      </c>
      <c r="R6" s="6" t="s">
        <v>636</v>
      </c>
      <c r="T6" s="1" t="s">
        <v>637</v>
      </c>
      <c r="U6" s="2"/>
      <c r="V6" s="2"/>
      <c r="W6" s="2"/>
      <c r="X6" s="2"/>
      <c r="Y6" s="2"/>
      <c r="Z6" s="2"/>
      <c r="AA6" s="2"/>
      <c r="AB6" s="2" t="s">
        <v>638</v>
      </c>
      <c r="AC6" s="2"/>
      <c r="AD6" s="2"/>
      <c r="AE6" s="2">
        <v>3</v>
      </c>
      <c r="AF6" s="2"/>
    </row>
    <row r="7" spans="1:32" ht="75.75" thickBot="1" x14ac:dyDescent="0.3">
      <c r="A7" s="2"/>
      <c r="B7" s="22" t="s">
        <v>639</v>
      </c>
      <c r="C7" s="23" t="s">
        <v>640</v>
      </c>
      <c r="D7" s="2"/>
      <c r="E7" s="4">
        <v>3</v>
      </c>
      <c r="F7" s="6" t="s">
        <v>641</v>
      </c>
      <c r="G7" s="2"/>
      <c r="H7" s="4">
        <v>5</v>
      </c>
      <c r="I7" s="5" t="s">
        <v>642</v>
      </c>
      <c r="J7" s="2"/>
      <c r="K7" s="29" t="s">
        <v>643</v>
      </c>
      <c r="L7" s="2"/>
      <c r="M7" s="29" t="s">
        <v>644</v>
      </c>
      <c r="N7" s="2"/>
      <c r="O7" s="2"/>
      <c r="P7" s="2"/>
      <c r="Q7" s="4" t="s">
        <v>645</v>
      </c>
      <c r="R7" s="6" t="s">
        <v>646</v>
      </c>
      <c r="T7" s="19" t="s">
        <v>647</v>
      </c>
      <c r="U7" s="2"/>
      <c r="V7" s="2"/>
      <c r="W7" s="2"/>
      <c r="X7" s="2"/>
      <c r="Y7" s="2"/>
      <c r="Z7" s="2"/>
      <c r="AA7" s="2"/>
      <c r="AB7" s="2" t="s">
        <v>648</v>
      </c>
      <c r="AC7" s="2"/>
      <c r="AD7" s="2"/>
      <c r="AE7" s="2">
        <v>4</v>
      </c>
      <c r="AF7" s="2"/>
    </row>
    <row r="8" spans="1:32" ht="75" x14ac:dyDescent="0.25">
      <c r="A8" s="2"/>
      <c r="B8" s="27" t="s">
        <v>649</v>
      </c>
      <c r="C8" s="28" t="s">
        <v>650</v>
      </c>
      <c r="D8" s="2"/>
      <c r="E8" s="4">
        <v>2</v>
      </c>
      <c r="F8" s="6" t="s">
        <v>651</v>
      </c>
      <c r="G8" s="2"/>
      <c r="H8" s="9"/>
      <c r="I8" s="2"/>
      <c r="J8" s="2"/>
      <c r="K8" s="4" t="s">
        <v>360</v>
      </c>
      <c r="L8" s="2"/>
      <c r="M8" s="4">
        <v>1</v>
      </c>
      <c r="N8" s="2"/>
      <c r="O8" s="2"/>
      <c r="P8" s="2"/>
      <c r="Q8" s="4" t="s">
        <v>652</v>
      </c>
      <c r="R8" s="6" t="s">
        <v>653</v>
      </c>
      <c r="U8" s="2"/>
      <c r="V8" s="2"/>
      <c r="W8" s="2"/>
      <c r="X8" s="2"/>
      <c r="Y8" s="2"/>
      <c r="Z8" s="2"/>
      <c r="AA8" s="2"/>
      <c r="AB8" s="2"/>
      <c r="AC8" s="2"/>
      <c r="AD8" s="2"/>
      <c r="AE8" s="2">
        <v>5</v>
      </c>
      <c r="AF8" s="2"/>
    </row>
    <row r="9" spans="1:32" ht="75.75" thickBot="1" x14ac:dyDescent="0.3">
      <c r="A9" s="2"/>
      <c r="B9" s="22" t="s">
        <v>654</v>
      </c>
      <c r="C9" s="23" t="s">
        <v>655</v>
      </c>
      <c r="D9" s="2"/>
      <c r="E9" s="5">
        <v>1</v>
      </c>
      <c r="F9" s="8" t="s">
        <v>656</v>
      </c>
      <c r="G9" s="2"/>
      <c r="H9" s="2"/>
      <c r="I9" s="2"/>
      <c r="J9" s="2"/>
      <c r="K9" s="5" t="s">
        <v>657</v>
      </c>
      <c r="L9" s="2"/>
      <c r="M9" s="4">
        <v>2</v>
      </c>
      <c r="N9" s="2"/>
      <c r="O9" s="2"/>
      <c r="P9" s="2"/>
      <c r="Q9" s="5" t="s">
        <v>658</v>
      </c>
      <c r="R9" s="8" t="s">
        <v>659</v>
      </c>
      <c r="U9" s="2"/>
      <c r="V9" s="2"/>
      <c r="W9" s="2"/>
      <c r="X9" s="2"/>
      <c r="Y9" s="2"/>
      <c r="Z9" s="2"/>
      <c r="AA9" s="2"/>
      <c r="AB9" s="2"/>
      <c r="AC9" s="2"/>
      <c r="AD9" s="2"/>
      <c r="AE9" s="2">
        <v>6</v>
      </c>
      <c r="AF9" s="2"/>
    </row>
    <row r="10" spans="1:32" ht="60.75" thickBot="1" x14ac:dyDescent="0.3">
      <c r="A10" s="2"/>
      <c r="B10" s="27" t="s">
        <v>660</v>
      </c>
      <c r="C10" s="28" t="s">
        <v>661</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662</v>
      </c>
      <c r="C11" s="23" t="s">
        <v>663</v>
      </c>
      <c r="D11" s="2"/>
      <c r="E11" s="637" t="s">
        <v>664</v>
      </c>
      <c r="F11" s="641"/>
      <c r="G11" s="641"/>
      <c r="H11" s="638"/>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665</v>
      </c>
      <c r="C12" s="28" t="s">
        <v>666</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75" thickBot="1" x14ac:dyDescent="0.3">
      <c r="A16" s="2"/>
      <c r="B16" s="15" t="s">
        <v>667</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4.5" x14ac:dyDescent="0.25">
      <c r="A17" s="2"/>
      <c r="B17" s="47" t="s">
        <v>36</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7.25" x14ac:dyDescent="0.25">
      <c r="A18" s="2"/>
      <c r="B18" s="48" t="s">
        <v>12</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48" t="s">
        <v>89</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75" x14ac:dyDescent="0.25">
      <c r="A20" s="2"/>
      <c r="B20" s="48" t="s">
        <v>32</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5" x14ac:dyDescent="0.25">
      <c r="A21" s="2"/>
      <c r="B21" s="48" t="s">
        <v>668</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48" t="s">
        <v>85</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48" t="s">
        <v>669</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7.25" x14ac:dyDescent="0.25">
      <c r="A24" s="2"/>
      <c r="B24" s="48" t="s">
        <v>40</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7.25" x14ac:dyDescent="0.25">
      <c r="A25" s="2"/>
      <c r="B25" s="48" t="s">
        <v>670</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75" x14ac:dyDescent="0.25">
      <c r="A26" s="2"/>
      <c r="B26" s="48" t="s">
        <v>78</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48" t="s">
        <v>48</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2.25" thickBot="1" x14ac:dyDescent="0.3">
      <c r="A28" s="2"/>
      <c r="B28" s="48" t="s">
        <v>44</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75" x14ac:dyDescent="0.25">
      <c r="A29" s="2"/>
      <c r="B29" s="48" t="s">
        <v>67</v>
      </c>
      <c r="C29" s="2"/>
      <c r="D29" s="2"/>
      <c r="E29" s="10"/>
      <c r="F29" s="11" t="s">
        <v>671</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5" x14ac:dyDescent="0.25">
      <c r="A30" s="2"/>
      <c r="B30" s="48" t="s">
        <v>71</v>
      </c>
      <c r="C30" s="2"/>
      <c r="D30" s="2"/>
      <c r="E30" s="12"/>
      <c r="F30" s="13" t="s">
        <v>672</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5" x14ac:dyDescent="0.25">
      <c r="A31" s="2"/>
      <c r="B31" s="49" t="s">
        <v>673</v>
      </c>
      <c r="C31" s="2"/>
      <c r="D31" s="2"/>
      <c r="E31" s="18"/>
      <c r="F31" s="13" t="s">
        <v>674</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22</v>
      </c>
      <c r="C32" s="2"/>
      <c r="D32" s="2"/>
      <c r="E32" s="24"/>
      <c r="F32" s="25" t="s">
        <v>675</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25">
      <c r="A33" s="2"/>
      <c r="B33" s="44" t="s">
        <v>99</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5.75" thickBot="1" x14ac:dyDescent="0.3">
      <c r="A34" s="2"/>
      <c r="B34" s="44" t="s">
        <v>52</v>
      </c>
      <c r="C34" s="2"/>
      <c r="D34" s="2"/>
      <c r="E34" s="2"/>
      <c r="F34" s="2" t="s">
        <v>507</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30" x14ac:dyDescent="0.25">
      <c r="A35" s="2"/>
      <c r="B35" s="44" t="s">
        <v>56</v>
      </c>
      <c r="C35" s="2"/>
      <c r="D35" s="2"/>
      <c r="E35" s="1" t="s">
        <v>622</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30" x14ac:dyDescent="0.25">
      <c r="A36" s="2"/>
      <c r="B36" s="44" t="s">
        <v>60</v>
      </c>
      <c r="C36" s="2"/>
      <c r="D36" s="2"/>
      <c r="E36" s="4" t="s">
        <v>633</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45.75" thickBot="1" x14ac:dyDescent="0.3">
      <c r="A37" s="2"/>
      <c r="B37" s="46" t="s">
        <v>676</v>
      </c>
      <c r="C37" s="2"/>
      <c r="D37" s="2"/>
      <c r="E37" s="4" t="s">
        <v>641</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677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678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637" t="s">
        <v>679</v>
      </c>
      <c r="F40" s="638"/>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637" t="s">
        <v>680</v>
      </c>
      <c r="F41" s="638"/>
      <c r="G41" s="96" t="s">
        <v>642</v>
      </c>
      <c r="H41" s="97" t="s">
        <v>634</v>
      </c>
      <c r="I41" s="74" t="s">
        <v>498</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503</v>
      </c>
      <c r="F47" s="52" t="s">
        <v>681</v>
      </c>
      <c r="G47" s="52" t="s">
        <v>682</v>
      </c>
      <c r="H47" s="52" t="s">
        <v>683</v>
      </c>
      <c r="I47" s="52" t="s">
        <v>684</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3" t="s">
        <v>685</v>
      </c>
      <c r="F48" s="53" t="s">
        <v>686</v>
      </c>
      <c r="G48" s="9" t="s">
        <v>686</v>
      </c>
      <c r="H48" s="9">
        <v>2</v>
      </c>
      <c r="I48" s="40">
        <v>2</v>
      </c>
      <c r="J48" s="2"/>
      <c r="K48" s="96" t="s">
        <v>680</v>
      </c>
      <c r="L48" s="19" t="s">
        <v>687</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685</v>
      </c>
      <c r="F49" s="7" t="s">
        <v>686</v>
      </c>
      <c r="G49" s="2" t="s">
        <v>688</v>
      </c>
      <c r="H49" s="2">
        <v>2</v>
      </c>
      <c r="I49" s="6">
        <v>1</v>
      </c>
      <c r="J49" s="2"/>
      <c r="K49" s="51" t="s">
        <v>689</v>
      </c>
      <c r="L49" s="56">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685</v>
      </c>
      <c r="F50" s="7" t="s">
        <v>686</v>
      </c>
      <c r="G50" s="2" t="s">
        <v>690</v>
      </c>
      <c r="H50" s="2">
        <v>2</v>
      </c>
      <c r="I50" s="6">
        <v>0</v>
      </c>
      <c r="J50" s="2"/>
      <c r="K50" s="45" t="s">
        <v>691</v>
      </c>
      <c r="L50" s="57">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4" t="s">
        <v>685</v>
      </c>
      <c r="F51" s="7" t="s">
        <v>690</v>
      </c>
      <c r="G51" s="2" t="s">
        <v>686</v>
      </c>
      <c r="H51" s="2">
        <v>0</v>
      </c>
      <c r="I51" s="6">
        <v>2</v>
      </c>
      <c r="J51" s="2"/>
      <c r="K51" s="50" t="s">
        <v>692</v>
      </c>
      <c r="L51" s="58">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3" t="s">
        <v>693</v>
      </c>
      <c r="F52" s="7" t="s">
        <v>686</v>
      </c>
      <c r="G52" s="2" t="s">
        <v>686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693</v>
      </c>
      <c r="F53" s="7" t="s">
        <v>686</v>
      </c>
      <c r="G53" s="2" t="s">
        <v>694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693</v>
      </c>
      <c r="F54" s="7" t="s">
        <v>686</v>
      </c>
      <c r="G54" s="2" t="s">
        <v>690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4" t="s">
        <v>693</v>
      </c>
      <c r="F55" s="54" t="s">
        <v>690</v>
      </c>
      <c r="G55" s="55" t="s">
        <v>686</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695</v>
      </c>
      <c r="C56" s="65" t="s">
        <v>696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697</v>
      </c>
      <c r="C57" s="66" t="s">
        <v>698</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699</v>
      </c>
      <c r="C58" s="66" t="s">
        <v>700</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701</v>
      </c>
      <c r="C59" s="66" t="s">
        <v>702</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703</v>
      </c>
      <c r="C60" s="62" t="s">
        <v>704</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view="pageBreakPreview" zoomScale="80" zoomScaleNormal="80" zoomScaleSheetLayoutView="80" workbookViewId="0">
      <selection activeCell="H7" sqref="H7"/>
    </sheetView>
  </sheetViews>
  <sheetFormatPr baseColWidth="10" defaultColWidth="11.42578125" defaultRowHeight="15" x14ac:dyDescent="0.25"/>
  <cols>
    <col min="1" max="1" width="51" customWidth="1"/>
    <col min="2" max="2" width="57.28515625" customWidth="1"/>
    <col min="3" max="3" width="57.42578125" customWidth="1"/>
    <col min="4" max="4" width="21.7109375" bestFit="1" customWidth="1"/>
    <col min="5" max="5" width="29.42578125" customWidth="1"/>
  </cols>
  <sheetData>
    <row r="1" spans="1:5" s="105" customFormat="1" ht="145.5" customHeight="1" thickBot="1" x14ac:dyDescent="0.3">
      <c r="A1" s="104"/>
      <c r="B1" s="418" t="s">
        <v>0</v>
      </c>
      <c r="C1" s="418"/>
      <c r="D1" s="418"/>
      <c r="E1" s="99" t="s">
        <v>1</v>
      </c>
    </row>
    <row r="2" spans="1:5" s="105" customFormat="1" ht="22.5" customHeight="1" thickBot="1" x14ac:dyDescent="0.3">
      <c r="A2" s="160"/>
      <c r="B2" s="158"/>
      <c r="C2" s="159"/>
      <c r="D2" s="159"/>
      <c r="E2" s="99"/>
    </row>
    <row r="3" spans="1:5" s="76" customFormat="1" ht="35.25" customHeight="1" thickBot="1" x14ac:dyDescent="0.3">
      <c r="A3" s="436" t="s">
        <v>104</v>
      </c>
      <c r="B3" s="437"/>
      <c r="C3" s="427" t="s">
        <v>105</v>
      </c>
      <c r="D3" s="428"/>
      <c r="E3" s="429"/>
    </row>
    <row r="4" spans="1:5" s="76" customFormat="1" ht="60.75" customHeight="1" x14ac:dyDescent="0.25">
      <c r="A4" s="438" t="s">
        <v>748</v>
      </c>
      <c r="B4" s="440"/>
      <c r="C4" s="642" t="s">
        <v>749</v>
      </c>
      <c r="D4" s="643"/>
      <c r="E4" s="643"/>
    </row>
    <row r="5" spans="1:5" s="76" customFormat="1" ht="60.75" customHeight="1" thickBot="1" x14ac:dyDescent="0.3">
      <c r="A5" s="439"/>
      <c r="B5" s="441"/>
      <c r="C5" s="433"/>
      <c r="D5" s="434"/>
      <c r="E5" s="434"/>
    </row>
    <row r="6" spans="1:5" s="76" customFormat="1" ht="36.75" customHeight="1" thickBot="1" x14ac:dyDescent="0.3">
      <c r="A6" s="427" t="s">
        <v>106</v>
      </c>
      <c r="B6" s="428"/>
      <c r="C6" s="428"/>
      <c r="D6" s="428"/>
      <c r="E6" s="429"/>
    </row>
    <row r="7" spans="1:5" s="76" customFormat="1" ht="368.25" customHeight="1" thickBot="1" x14ac:dyDescent="0.3">
      <c r="A7" s="430" t="s">
        <v>741</v>
      </c>
      <c r="B7" s="431"/>
      <c r="C7" s="431"/>
      <c r="D7" s="431"/>
      <c r="E7" s="432"/>
    </row>
    <row r="8" spans="1:5" s="76" customFormat="1" ht="37.5" customHeight="1" thickBot="1" x14ac:dyDescent="0.3">
      <c r="A8" s="427" t="s">
        <v>107</v>
      </c>
      <c r="B8" s="428"/>
      <c r="C8" s="428"/>
      <c r="D8" s="428"/>
      <c r="E8" s="429"/>
    </row>
    <row r="9" spans="1:5" s="107" customFormat="1" ht="86.25" customHeight="1" thickBot="1" x14ac:dyDescent="0.25">
      <c r="A9" s="433" t="s">
        <v>108</v>
      </c>
      <c r="B9" s="434"/>
      <c r="C9" s="434"/>
      <c r="D9" s="434"/>
      <c r="E9" s="435"/>
    </row>
    <row r="10" spans="1:5" ht="18.75" thickBot="1" x14ac:dyDescent="0.3">
      <c r="A10" s="427" t="s">
        <v>109</v>
      </c>
      <c r="B10" s="428"/>
      <c r="C10" s="428"/>
      <c r="D10" s="428"/>
      <c r="E10" s="429"/>
    </row>
    <row r="11" spans="1:5" ht="19.5" thickBot="1" x14ac:dyDescent="0.3">
      <c r="A11" s="196" t="s">
        <v>110</v>
      </c>
      <c r="B11" s="196" t="s">
        <v>111</v>
      </c>
      <c r="C11" s="196" t="s">
        <v>112</v>
      </c>
      <c r="D11" s="196" t="s">
        <v>113</v>
      </c>
      <c r="E11" s="196" t="s">
        <v>114</v>
      </c>
    </row>
    <row r="12" spans="1:5" ht="60" x14ac:dyDescent="0.25">
      <c r="A12" s="193">
        <v>23</v>
      </c>
      <c r="B12" s="193" t="s">
        <v>115</v>
      </c>
      <c r="C12" s="194" t="s">
        <v>116</v>
      </c>
      <c r="D12" s="193">
        <v>64529</v>
      </c>
      <c r="E12" s="195" t="s">
        <v>117</v>
      </c>
    </row>
  </sheetData>
  <sheetProtection algorithmName="SHA-512" hashValue="OlLHvmrozXcs+WT/FhtJOAB8YbiVMkxOojHUOFqiDLhFj6zkEkm4oiRM2McZTRu6U5HuSPksR8V7v+jgj6SfwA==" saltValue="Sz/GiZlFD94HsXqrQGn8xA==" spinCount="100000" sheet="1" objects="1" scenarios="1"/>
  <mergeCells count="10">
    <mergeCell ref="A10:E10"/>
    <mergeCell ref="A7:E7"/>
    <mergeCell ref="A8:E8"/>
    <mergeCell ref="A9:E9"/>
    <mergeCell ref="B1:D1"/>
    <mergeCell ref="A3:B3"/>
    <mergeCell ref="C3:E3"/>
    <mergeCell ref="A4:B5"/>
    <mergeCell ref="C4:E5"/>
    <mergeCell ref="A6:E6"/>
  </mergeCells>
  <hyperlinks>
    <hyperlink ref="E12" r:id="rId1" xr:uid="{8CE8D101-C6A4-40E6-8AEE-DC61DD378138}"/>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pageSetUpPr fitToPage="1"/>
  </sheetPr>
  <dimension ref="A1:O16"/>
  <sheetViews>
    <sheetView showGridLines="0" view="pageBreakPreview" topLeftCell="C1" zoomScale="70" zoomScaleNormal="42" zoomScaleSheetLayoutView="70" workbookViewId="0">
      <selection activeCell="D1" sqref="D1:M1"/>
    </sheetView>
  </sheetViews>
  <sheetFormatPr baseColWidth="10" defaultColWidth="11.42578125" defaultRowHeight="15" x14ac:dyDescent="0.25"/>
  <cols>
    <col min="1" max="1" width="4.7109375" customWidth="1"/>
    <col min="2" max="2" width="22.28515625" style="101" customWidth="1"/>
    <col min="3" max="3" width="12.28515625" style="93" customWidth="1"/>
    <col min="4" max="4" width="53.85546875" style="102" customWidth="1"/>
    <col min="5" max="5" width="18" style="102" customWidth="1"/>
    <col min="6" max="6" width="19.85546875" style="102" customWidth="1"/>
    <col min="7" max="7" width="35.85546875" style="103" customWidth="1"/>
    <col min="8" max="8" width="32.7109375" customWidth="1"/>
    <col min="9" max="9" width="10.5703125" customWidth="1"/>
    <col min="10" max="10" width="17.7109375" style="101" customWidth="1"/>
    <col min="11" max="11" width="15.140625" customWidth="1"/>
    <col min="12" max="12" width="15.85546875" customWidth="1"/>
    <col min="13" max="13" width="14.28515625" customWidth="1"/>
    <col min="14" max="15" width="16" customWidth="1"/>
  </cols>
  <sheetData>
    <row r="1" spans="1:15" s="100" customFormat="1" ht="120.75" customHeight="1" x14ac:dyDescent="0.3">
      <c r="A1" s="98"/>
      <c r="B1" s="447"/>
      <c r="C1" s="448"/>
      <c r="D1" s="418" t="s">
        <v>118</v>
      </c>
      <c r="E1" s="418"/>
      <c r="F1" s="418"/>
      <c r="G1" s="418"/>
      <c r="H1" s="418"/>
      <c r="I1" s="418"/>
      <c r="J1" s="418"/>
      <c r="K1" s="418"/>
      <c r="L1" s="418"/>
      <c r="M1" s="418"/>
      <c r="N1" s="419" t="s">
        <v>119</v>
      </c>
      <c r="O1" s="420"/>
    </row>
    <row r="2" spans="1:15" ht="12.75" customHeight="1" x14ac:dyDescent="0.25">
      <c r="B2" s="449"/>
      <c r="C2" s="450"/>
      <c r="D2" s="450"/>
      <c r="E2" s="450"/>
      <c r="F2" s="450"/>
      <c r="G2" s="450"/>
      <c r="H2" s="450"/>
      <c r="I2" s="450"/>
      <c r="J2" s="450"/>
      <c r="K2" s="450"/>
      <c r="L2" s="450"/>
      <c r="M2" s="450"/>
      <c r="N2" s="450"/>
      <c r="O2" s="450"/>
    </row>
    <row r="3" spans="1:15" ht="19.5" customHeight="1" x14ac:dyDescent="0.25">
      <c r="B3" s="451" t="s">
        <v>120</v>
      </c>
      <c r="C3" s="452"/>
      <c r="D3" s="452"/>
      <c r="E3" s="452"/>
      <c r="F3" s="452"/>
      <c r="G3" s="452"/>
      <c r="H3" s="452"/>
      <c r="I3" s="452"/>
      <c r="J3" s="452"/>
      <c r="K3" s="452"/>
      <c r="L3" s="452"/>
      <c r="M3" s="452"/>
      <c r="N3" s="452"/>
      <c r="O3" s="452"/>
    </row>
    <row r="4" spans="1:15" s="3" customFormat="1" ht="25.5" customHeight="1" x14ac:dyDescent="0.25">
      <c r="B4" s="197" t="s">
        <v>121</v>
      </c>
      <c r="C4" s="198" t="s">
        <v>122</v>
      </c>
      <c r="D4" s="198" t="s">
        <v>123</v>
      </c>
      <c r="E4" s="446" t="s">
        <v>124</v>
      </c>
      <c r="F4" s="446"/>
      <c r="G4" s="198" t="s">
        <v>125</v>
      </c>
      <c r="H4" s="446" t="s">
        <v>126</v>
      </c>
      <c r="I4" s="446"/>
      <c r="J4" s="446" t="s">
        <v>127</v>
      </c>
      <c r="K4" s="446"/>
      <c r="L4" s="446" t="s">
        <v>128</v>
      </c>
      <c r="M4" s="446"/>
      <c r="N4" s="446" t="s">
        <v>129</v>
      </c>
      <c r="O4" s="446"/>
    </row>
    <row r="5" spans="1:15" ht="81.75" customHeight="1" x14ac:dyDescent="0.25">
      <c r="B5" s="444" t="s">
        <v>130</v>
      </c>
      <c r="C5" s="199" t="s">
        <v>131</v>
      </c>
      <c r="D5" s="200" t="s">
        <v>132</v>
      </c>
      <c r="E5" s="445" t="s">
        <v>133</v>
      </c>
      <c r="F5" s="445"/>
      <c r="G5" s="200" t="s">
        <v>134</v>
      </c>
      <c r="H5" s="442" t="s">
        <v>135</v>
      </c>
      <c r="I5" s="442"/>
      <c r="J5" s="442"/>
      <c r="K5" s="442"/>
      <c r="L5" s="442" t="s">
        <v>136</v>
      </c>
      <c r="M5" s="442"/>
      <c r="N5" s="443">
        <v>45657</v>
      </c>
      <c r="O5" s="443"/>
    </row>
    <row r="6" spans="1:15" ht="39" customHeight="1" x14ac:dyDescent="0.25">
      <c r="B6" s="444"/>
      <c r="C6" s="199" t="s">
        <v>137</v>
      </c>
      <c r="D6" s="200" t="s">
        <v>138</v>
      </c>
      <c r="E6" s="445" t="s">
        <v>139</v>
      </c>
      <c r="F6" s="445"/>
      <c r="G6" s="200" t="s">
        <v>140</v>
      </c>
      <c r="H6" s="442" t="s">
        <v>135</v>
      </c>
      <c r="I6" s="442"/>
      <c r="J6" s="442"/>
      <c r="K6" s="442"/>
      <c r="L6" s="442" t="s">
        <v>141</v>
      </c>
      <c r="M6" s="442"/>
      <c r="N6" s="443">
        <v>45657</v>
      </c>
      <c r="O6" s="443"/>
    </row>
    <row r="7" spans="1:15" ht="57.75" customHeight="1" x14ac:dyDescent="0.25">
      <c r="B7" s="444"/>
      <c r="C7" s="199" t="s">
        <v>142</v>
      </c>
      <c r="D7" s="200" t="s">
        <v>143</v>
      </c>
      <c r="E7" s="442" t="s">
        <v>144</v>
      </c>
      <c r="F7" s="442"/>
      <c r="G7" s="200" t="s">
        <v>145</v>
      </c>
      <c r="H7" s="442" t="s">
        <v>135</v>
      </c>
      <c r="I7" s="442"/>
      <c r="J7" s="442"/>
      <c r="K7" s="442"/>
      <c r="L7" s="442" t="s">
        <v>141</v>
      </c>
      <c r="M7" s="442"/>
      <c r="N7" s="443">
        <v>45657</v>
      </c>
      <c r="O7" s="443"/>
    </row>
    <row r="8" spans="1:15" ht="39" customHeight="1" x14ac:dyDescent="0.25">
      <c r="B8" s="444"/>
      <c r="C8" s="199" t="s">
        <v>146</v>
      </c>
      <c r="D8" s="201" t="s">
        <v>147</v>
      </c>
      <c r="E8" s="445" t="s">
        <v>148</v>
      </c>
      <c r="F8" s="445"/>
      <c r="G8" s="200" t="s">
        <v>149</v>
      </c>
      <c r="H8" s="442" t="s">
        <v>135</v>
      </c>
      <c r="I8" s="442"/>
      <c r="J8" s="442"/>
      <c r="K8" s="442"/>
      <c r="L8" s="442" t="s">
        <v>141</v>
      </c>
      <c r="M8" s="442"/>
      <c r="N8" s="443" t="s">
        <v>150</v>
      </c>
      <c r="O8" s="443"/>
    </row>
    <row r="9" spans="1:15" ht="39" customHeight="1" x14ac:dyDescent="0.25">
      <c r="B9" s="444" t="s">
        <v>151</v>
      </c>
      <c r="C9" s="199" t="s">
        <v>152</v>
      </c>
      <c r="D9" s="201" t="s">
        <v>153</v>
      </c>
      <c r="E9" s="445" t="s">
        <v>154</v>
      </c>
      <c r="F9" s="445"/>
      <c r="G9" s="200" t="s">
        <v>155</v>
      </c>
      <c r="H9" s="442" t="s">
        <v>135</v>
      </c>
      <c r="I9" s="442"/>
      <c r="J9" s="442"/>
      <c r="K9" s="442"/>
      <c r="L9" s="442" t="s">
        <v>141</v>
      </c>
      <c r="M9" s="442"/>
      <c r="N9" s="443">
        <v>45322</v>
      </c>
      <c r="O9" s="443"/>
    </row>
    <row r="10" spans="1:15" ht="39" customHeight="1" x14ac:dyDescent="0.25">
      <c r="B10" s="444"/>
      <c r="C10" s="199" t="s">
        <v>156</v>
      </c>
      <c r="D10" s="200" t="s">
        <v>157</v>
      </c>
      <c r="E10" s="445" t="s">
        <v>158</v>
      </c>
      <c r="F10" s="445"/>
      <c r="G10" s="200" t="s">
        <v>159</v>
      </c>
      <c r="H10" s="442" t="s">
        <v>135</v>
      </c>
      <c r="I10" s="442"/>
      <c r="J10" s="442"/>
      <c r="K10" s="442"/>
      <c r="L10" s="442" t="s">
        <v>141</v>
      </c>
      <c r="M10" s="442"/>
      <c r="N10" s="443" t="s">
        <v>160</v>
      </c>
      <c r="O10" s="443"/>
    </row>
    <row r="11" spans="1:15" ht="39" customHeight="1" x14ac:dyDescent="0.25">
      <c r="B11" s="444" t="s">
        <v>161</v>
      </c>
      <c r="C11" s="199" t="s">
        <v>162</v>
      </c>
      <c r="D11" s="202" t="s">
        <v>163</v>
      </c>
      <c r="E11" s="445" t="s">
        <v>164</v>
      </c>
      <c r="F11" s="445"/>
      <c r="G11" s="200" t="s">
        <v>165</v>
      </c>
      <c r="H11" s="442" t="s">
        <v>135</v>
      </c>
      <c r="I11" s="442"/>
      <c r="J11" s="442"/>
      <c r="K11" s="442"/>
      <c r="L11" s="442" t="s">
        <v>141</v>
      </c>
      <c r="M11" s="442"/>
      <c r="N11" s="443">
        <v>45322</v>
      </c>
      <c r="O11" s="443"/>
    </row>
    <row r="12" spans="1:15" ht="39" customHeight="1" x14ac:dyDescent="0.25">
      <c r="B12" s="444"/>
      <c r="C12" s="199" t="s">
        <v>166</v>
      </c>
      <c r="D12" s="201" t="s">
        <v>167</v>
      </c>
      <c r="E12" s="445" t="s">
        <v>168</v>
      </c>
      <c r="F12" s="445"/>
      <c r="G12" s="200" t="s">
        <v>169</v>
      </c>
      <c r="H12" s="442" t="s">
        <v>135</v>
      </c>
      <c r="I12" s="442"/>
      <c r="J12" s="442"/>
      <c r="K12" s="442"/>
      <c r="L12" s="442" t="s">
        <v>141</v>
      </c>
      <c r="M12" s="442"/>
      <c r="N12" s="443">
        <v>45322</v>
      </c>
      <c r="O12" s="443"/>
    </row>
    <row r="13" spans="1:15" ht="39" customHeight="1" x14ac:dyDescent="0.25">
      <c r="B13" s="444" t="s">
        <v>170</v>
      </c>
      <c r="C13" s="199" t="s">
        <v>171</v>
      </c>
      <c r="D13" s="200" t="s">
        <v>172</v>
      </c>
      <c r="E13" s="445" t="s">
        <v>173</v>
      </c>
      <c r="F13" s="445"/>
      <c r="G13" s="200" t="s">
        <v>174</v>
      </c>
      <c r="H13" s="442" t="s">
        <v>135</v>
      </c>
      <c r="I13" s="442"/>
      <c r="J13" s="442" t="s">
        <v>175</v>
      </c>
      <c r="K13" s="442"/>
      <c r="L13" s="442" t="s">
        <v>141</v>
      </c>
      <c r="M13" s="442"/>
      <c r="N13" s="443" t="s">
        <v>176</v>
      </c>
      <c r="O13" s="443"/>
    </row>
    <row r="14" spans="1:15" ht="61.5" customHeight="1" x14ac:dyDescent="0.25">
      <c r="B14" s="444"/>
      <c r="C14" s="199" t="s">
        <v>177</v>
      </c>
      <c r="D14" s="200" t="s">
        <v>178</v>
      </c>
      <c r="E14" s="445" t="s">
        <v>179</v>
      </c>
      <c r="F14" s="445"/>
      <c r="G14" s="200" t="s">
        <v>180</v>
      </c>
      <c r="H14" s="442" t="s">
        <v>135</v>
      </c>
      <c r="I14" s="442"/>
      <c r="J14" s="442"/>
      <c r="K14" s="442"/>
      <c r="L14" s="442" t="s">
        <v>141</v>
      </c>
      <c r="M14" s="442"/>
      <c r="N14" s="443" t="s">
        <v>181</v>
      </c>
      <c r="O14" s="443"/>
    </row>
    <row r="15" spans="1:15" ht="39" customHeight="1" x14ac:dyDescent="0.25">
      <c r="B15" s="444" t="s">
        <v>182</v>
      </c>
      <c r="C15" s="199" t="s">
        <v>183</v>
      </c>
      <c r="D15" s="200" t="s">
        <v>184</v>
      </c>
      <c r="E15" s="445" t="s">
        <v>185</v>
      </c>
      <c r="F15" s="445"/>
      <c r="G15" s="200" t="s">
        <v>186</v>
      </c>
      <c r="H15" s="442" t="s">
        <v>187</v>
      </c>
      <c r="I15" s="442"/>
      <c r="J15" s="442"/>
      <c r="K15" s="442"/>
      <c r="L15" s="442" t="s">
        <v>141</v>
      </c>
      <c r="M15" s="442"/>
      <c r="N15" s="443" t="s">
        <v>188</v>
      </c>
      <c r="O15" s="443"/>
    </row>
    <row r="16" spans="1:15" ht="51" x14ac:dyDescent="0.25">
      <c r="B16" s="444"/>
      <c r="C16" s="199" t="s">
        <v>189</v>
      </c>
      <c r="D16" s="200" t="s">
        <v>190</v>
      </c>
      <c r="E16" s="445" t="s">
        <v>191</v>
      </c>
      <c r="F16" s="445"/>
      <c r="G16" s="200" t="s">
        <v>192</v>
      </c>
      <c r="H16" s="442" t="s">
        <v>187</v>
      </c>
      <c r="I16" s="442"/>
      <c r="J16" s="442"/>
      <c r="K16" s="442"/>
      <c r="L16" s="442" t="s">
        <v>141</v>
      </c>
      <c r="M16" s="442"/>
      <c r="N16" s="443">
        <v>45626</v>
      </c>
      <c r="O16" s="443"/>
    </row>
  </sheetData>
  <mergeCells count="75">
    <mergeCell ref="N15:O15"/>
    <mergeCell ref="J13:K13"/>
    <mergeCell ref="L13:M13"/>
    <mergeCell ref="N13:O13"/>
    <mergeCell ref="N14:O14"/>
    <mergeCell ref="E14:F14"/>
    <mergeCell ref="H14:I14"/>
    <mergeCell ref="J14:K14"/>
    <mergeCell ref="L14:M14"/>
    <mergeCell ref="E15:F15"/>
    <mergeCell ref="H15:I15"/>
    <mergeCell ref="J15:K15"/>
    <mergeCell ref="L15:M15"/>
    <mergeCell ref="J12:K12"/>
    <mergeCell ref="L12:M12"/>
    <mergeCell ref="N12:O12"/>
    <mergeCell ref="E13:F13"/>
    <mergeCell ref="H13:I13"/>
    <mergeCell ref="N7:O7"/>
    <mergeCell ref="N9:O9"/>
    <mergeCell ref="E10:F10"/>
    <mergeCell ref="H10:I10"/>
    <mergeCell ref="J10:K10"/>
    <mergeCell ref="L10:M10"/>
    <mergeCell ref="N10:O10"/>
    <mergeCell ref="E8:F8"/>
    <mergeCell ref="H8:I8"/>
    <mergeCell ref="J8:K8"/>
    <mergeCell ref="L8:M8"/>
    <mergeCell ref="N8:O8"/>
    <mergeCell ref="B5:B8"/>
    <mergeCell ref="E9:F9"/>
    <mergeCell ref="H9:I9"/>
    <mergeCell ref="J9:K9"/>
    <mergeCell ref="L9:M9"/>
    <mergeCell ref="E7:F7"/>
    <mergeCell ref="H7:I7"/>
    <mergeCell ref="J7:K7"/>
    <mergeCell ref="L7:M7"/>
    <mergeCell ref="N5:O5"/>
    <mergeCell ref="E6:F6"/>
    <mergeCell ref="H6:I6"/>
    <mergeCell ref="J6:K6"/>
    <mergeCell ref="L6:M6"/>
    <mergeCell ref="E5:F5"/>
    <mergeCell ref="H5:I5"/>
    <mergeCell ref="J5:K5"/>
    <mergeCell ref="L5:M5"/>
    <mergeCell ref="N6:O6"/>
    <mergeCell ref="B1:C1"/>
    <mergeCell ref="D1:M1"/>
    <mergeCell ref="N1:O1"/>
    <mergeCell ref="B2:O2"/>
    <mergeCell ref="B3:O3"/>
    <mergeCell ref="E4:F4"/>
    <mergeCell ref="H4:I4"/>
    <mergeCell ref="J4:K4"/>
    <mergeCell ref="L4:M4"/>
    <mergeCell ref="N4:O4"/>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s>
  <pageMargins left="0.23622047244094491" right="0.23622047244094491" top="0.23622047244094491" bottom="0.23622047244094491" header="0.23622047244094491" footer="0.23622047244094491"/>
  <pageSetup scale="44"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72"/>
  <sheetViews>
    <sheetView showGridLines="0" tabSelected="1" view="pageBreakPreview" zoomScale="60" zoomScaleNormal="70" workbookViewId="0">
      <pane ySplit="6" topLeftCell="A22" activePane="bottomLeft" state="frozen"/>
      <selection activeCell="J1" sqref="J1"/>
      <selection pane="bottomLeft" activeCell="H23" sqref="H23"/>
    </sheetView>
  </sheetViews>
  <sheetFormatPr baseColWidth="10" defaultColWidth="11.42578125" defaultRowHeight="14.25" x14ac:dyDescent="0.25"/>
  <cols>
    <col min="1" max="1" width="18.85546875" style="110" customWidth="1"/>
    <col min="2" max="2" width="43.140625" style="110" customWidth="1"/>
    <col min="3" max="3" width="32.5703125" style="110" customWidth="1"/>
    <col min="4" max="4" width="52.140625" style="110" customWidth="1"/>
    <col min="5" max="5" width="38" style="110" customWidth="1"/>
    <col min="6" max="6" width="29.85546875" style="110" customWidth="1"/>
    <col min="7" max="7" width="85.28515625" style="110" customWidth="1"/>
    <col min="8" max="8" width="22.7109375" style="110" customWidth="1"/>
    <col min="9" max="9" width="25.42578125" style="110" customWidth="1"/>
    <col min="10" max="10" width="44.42578125" style="110" customWidth="1"/>
    <col min="11" max="11" width="30.42578125" style="110" customWidth="1"/>
    <col min="12" max="12" width="29" style="110" customWidth="1"/>
    <col min="13" max="13" width="31.5703125" style="110" customWidth="1"/>
    <col min="14" max="14" width="21.28515625" style="115" customWidth="1"/>
    <col min="15" max="15" width="23.42578125" style="115" customWidth="1"/>
    <col min="16" max="16" width="15.140625" style="115" customWidth="1"/>
    <col min="17" max="16384" width="11.42578125" style="110"/>
  </cols>
  <sheetData>
    <row r="1" spans="1:16" s="105" customFormat="1" ht="168" customHeight="1" thickBot="1" x14ac:dyDescent="0.3">
      <c r="A1" s="467"/>
      <c r="B1" s="468"/>
      <c r="C1" s="481" t="s">
        <v>0</v>
      </c>
      <c r="D1" s="481"/>
      <c r="E1" s="481"/>
      <c r="F1" s="481"/>
      <c r="G1" s="481"/>
      <c r="H1" s="481"/>
      <c r="I1" s="481"/>
      <c r="J1" s="481"/>
      <c r="K1" s="481"/>
      <c r="L1" s="481"/>
      <c r="M1" s="481"/>
      <c r="N1" s="481"/>
      <c r="O1" s="419" t="s">
        <v>1</v>
      </c>
      <c r="P1" s="420"/>
    </row>
    <row r="2" spans="1:16" s="105" customFormat="1" ht="18" customHeight="1" x14ac:dyDescent="0.25">
      <c r="C2" s="108"/>
      <c r="D2" s="106"/>
      <c r="E2" s="106"/>
      <c r="F2" s="106"/>
      <c r="G2" s="106"/>
      <c r="H2" s="106"/>
      <c r="I2" s="106"/>
      <c r="J2" s="106"/>
      <c r="K2" s="106"/>
      <c r="L2" s="106"/>
      <c r="M2" s="109"/>
      <c r="N2" s="109"/>
    </row>
    <row r="3" spans="1:16" s="105" customFormat="1" ht="24" customHeight="1" x14ac:dyDescent="0.25">
      <c r="A3" s="457" t="s">
        <v>193</v>
      </c>
      <c r="B3" s="458"/>
      <c r="C3" s="458"/>
      <c r="D3" s="458"/>
      <c r="E3" s="458"/>
      <c r="F3" s="458"/>
      <c r="G3" s="458"/>
      <c r="H3" s="458"/>
      <c r="I3" s="458"/>
      <c r="J3" s="458"/>
      <c r="K3" s="458"/>
      <c r="L3" s="458"/>
      <c r="M3" s="458"/>
      <c r="N3" s="458"/>
      <c r="O3" s="458"/>
      <c r="P3" s="458"/>
    </row>
    <row r="4" spans="1:16" ht="15" customHeight="1" x14ac:dyDescent="0.25">
      <c r="A4" s="469"/>
      <c r="B4" s="469"/>
      <c r="C4" s="471" t="s">
        <v>194</v>
      </c>
      <c r="D4" s="472"/>
      <c r="E4" s="472"/>
      <c r="F4" s="472"/>
      <c r="G4" s="472"/>
      <c r="H4" s="472"/>
      <c r="I4" s="473"/>
      <c r="J4" s="477" t="s">
        <v>195</v>
      </c>
      <c r="K4" s="478"/>
      <c r="L4" s="478"/>
      <c r="M4" s="478"/>
      <c r="N4" s="478"/>
      <c r="O4" s="478"/>
      <c r="P4" s="478"/>
    </row>
    <row r="5" spans="1:16" ht="15.75" customHeight="1" thickBot="1" x14ac:dyDescent="0.3">
      <c r="A5" s="470"/>
      <c r="B5" s="470"/>
      <c r="C5" s="474"/>
      <c r="D5" s="475"/>
      <c r="E5" s="475"/>
      <c r="F5" s="475"/>
      <c r="G5" s="475"/>
      <c r="H5" s="475"/>
      <c r="I5" s="476"/>
      <c r="J5" s="479"/>
      <c r="K5" s="480"/>
      <c r="L5" s="480"/>
      <c r="M5" s="480"/>
      <c r="N5" s="480"/>
      <c r="O5" s="480"/>
      <c r="P5" s="480"/>
    </row>
    <row r="6" spans="1:16" ht="54.75" thickBot="1" x14ac:dyDescent="0.3">
      <c r="A6" s="253" t="s">
        <v>110</v>
      </c>
      <c r="B6" s="253" t="s">
        <v>111</v>
      </c>
      <c r="C6" s="254" t="s">
        <v>196</v>
      </c>
      <c r="D6" s="254" t="s">
        <v>112</v>
      </c>
      <c r="E6" s="254" t="s">
        <v>197</v>
      </c>
      <c r="F6" s="255" t="s">
        <v>198</v>
      </c>
      <c r="G6" s="254" t="s">
        <v>199</v>
      </c>
      <c r="H6" s="256" t="s">
        <v>200</v>
      </c>
      <c r="I6" s="257" t="s">
        <v>201</v>
      </c>
      <c r="J6" s="258" t="s">
        <v>202</v>
      </c>
      <c r="K6" s="254" t="s">
        <v>203</v>
      </c>
      <c r="L6" s="254" t="s">
        <v>204</v>
      </c>
      <c r="M6" s="254" t="s">
        <v>205</v>
      </c>
      <c r="N6" s="254" t="s">
        <v>206</v>
      </c>
      <c r="O6" s="254" t="s">
        <v>207</v>
      </c>
      <c r="P6" s="255" t="s">
        <v>208</v>
      </c>
    </row>
    <row r="7" spans="1:16" s="114" customFormat="1" ht="210" x14ac:dyDescent="0.25">
      <c r="A7" s="259">
        <v>1</v>
      </c>
      <c r="B7" s="260" t="str">
        <f>+VLOOKUP(A7,'DEFINICIÓN DEL RC'!$A$6:$G$31,2,0)</f>
        <v>Acceso y Fortalecimiento a la Justicia</v>
      </c>
      <c r="C7" s="261" t="str">
        <f>+VLOOKUP(A7,'IDENTIFICACIÓN DEL RC'!$A$6:$C$32,3,0)</f>
        <v>Amenaza, intimidación o persuasión a un profesional para reportar información falsa en el contenido de un informe
Prejuicio sobre un usuario y falta de reconocimiento de logros o avances.</v>
      </c>
      <c r="D7" s="262" t="str">
        <f>+VLOOKUP(A7,'DEFINICIÓN DEL RC'!$A$6:$C$31,3,0)</f>
        <v>Posibilidad de Registro de información errada en los informes de procesos vinculados al PDJJR (Programa de Justicia Juvenil Restaurativa)</v>
      </c>
      <c r="E7" s="263" t="str">
        <f>+VLOOKUP(A7,'IDENTIFICACIÓN DEL RC'!$A$6:$E$33,5,0)</f>
        <v xml:space="preserve">Entrega de información falsa a las autoridades competentes. </v>
      </c>
      <c r="F7" s="263" t="str">
        <f>+VLOOKUP(A7,'ANÁLISIS DEL RC'!$A$6:$G$31,7,0)</f>
        <v>ZONA RIESGO MODERADO</v>
      </c>
      <c r="G7" s="261"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3">
        <f>+VLOOKUP(A7,'VALORACIÓN DEL RC CON CONTROL'!$A$7:$C$31,3,0)</f>
        <v>95</v>
      </c>
      <c r="I7" s="263" t="str">
        <f>'VALORACIÓN DEL RC CON CONTROL'!I7</f>
        <v>ZONA RIESGO MODERADO</v>
      </c>
      <c r="J7" s="264" t="str">
        <f>+VLOOKUP(A7,'TRATAMIENTO DE RIESGO RESIDUAL '!$A$7:$D$31,4,0)</f>
        <v>Reducir el riesgo</v>
      </c>
      <c r="K7" s="261" t="s">
        <v>209</v>
      </c>
      <c r="L7" s="261" t="s">
        <v>210</v>
      </c>
      <c r="M7" s="261" t="s">
        <v>211</v>
      </c>
      <c r="N7" s="265" t="s">
        <v>212</v>
      </c>
      <c r="O7" s="265" t="s">
        <v>213</v>
      </c>
      <c r="P7" s="267" t="s">
        <v>214</v>
      </c>
    </row>
    <row r="8" spans="1:16" s="114" customFormat="1" ht="120" x14ac:dyDescent="0.25">
      <c r="A8" s="266">
        <v>2</v>
      </c>
      <c r="B8" s="209" t="str">
        <f>+VLOOKUP(A8,'DEFINICIÓN DEL RC'!$A$6:$G$31,2,0)</f>
        <v>Acceso y Fortalecimiento a la Justicia</v>
      </c>
      <c r="C8" s="95" t="str">
        <f>+VLOOKUP(A8,'IDENTIFICACIÓN DEL RC'!$A$6:$C$31,3,0)</f>
        <v xml:space="preserve">Desconocimiento o incumplimiento de las políticas definidas en el Plan Anticorrupción de la entidad y lineamientos de operación definidos por la dependencia </v>
      </c>
      <c r="D8" s="203" t="str">
        <f>+VLOOKUP(A8,'DEFINICIÓN DEL RC'!$A$6:$C$30,3,0)</f>
        <v>Posibilidad de actuaciones inadecuadas por parte de funcionarios y colaboradores de la Dirección de Acceso a la Justicia por el recibimiento de dadivas</v>
      </c>
      <c r="E8" s="94" t="str">
        <f>+VLOOKUP(A8,'IDENTIFICACIÓN DEL RC'!$A$6:$E$31,5,0)</f>
        <v>Desprestigio de la entidad, desconfianza en la prestación de los servicios de acceso a la justicia y procesos disciplinarios para funcionarios y colaboradores</v>
      </c>
      <c r="F8" s="462" t="str">
        <f>+VLOOKUP(A8,'ANÁLISIS DEL RC'!$A$6:$G$31,7,0)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62">
        <f>+VLOOKUP(A8,'VALORACIÓN DEL RC CON CONTROL'!$A$7:$C$31,3,0)</f>
        <v>100</v>
      </c>
      <c r="I8" s="462" t="str">
        <f>'VALORACIÓN DEL RC CON CONTROL'!I8</f>
        <v>ZONA RIESGO ALTO</v>
      </c>
      <c r="J8" s="463" t="str">
        <f>+VLOOKUP(A8,'TRATAMIENTO DE RIESGO RESIDUAL '!$A$7:$D$31,4,0)</f>
        <v>Reducir el riesgo</v>
      </c>
      <c r="K8" s="95" t="s">
        <v>215</v>
      </c>
      <c r="L8" s="95" t="s">
        <v>216</v>
      </c>
      <c r="M8" s="95" t="s">
        <v>217</v>
      </c>
      <c r="N8" s="459" t="s">
        <v>218</v>
      </c>
      <c r="O8" s="459" t="s">
        <v>219</v>
      </c>
      <c r="P8" s="460" t="s">
        <v>220</v>
      </c>
    </row>
    <row r="9" spans="1:16" s="114" customFormat="1" ht="90" x14ac:dyDescent="0.25">
      <c r="A9" s="266">
        <v>2</v>
      </c>
      <c r="B9" s="209" t="str">
        <f>+VLOOKUP(A9,'DEFINICIÓN DEL RC'!$A$6:$G$31,2,0)</f>
        <v>Acceso y Fortalecimiento a la Justicia</v>
      </c>
      <c r="C9" s="95" t="str">
        <f>+VLOOKUP(A9,'IDENTIFICACIÓN DEL RC'!$A$6:$C$31,3,0)</f>
        <v xml:space="preserve">Desconocimiento o incumplimiento de las políticas definidas en el Plan Anticorrupción de la entidad y lineamientos de operación definidos por la dependencia </v>
      </c>
      <c r="D9" s="203" t="str">
        <f>+VLOOKUP(A9,'DEFINICIÓN DEL RC'!$A$6:$C$30,3,0)</f>
        <v>Posibilidad de actuaciones inadecuadas por parte de funcionarios y colaboradores de la Dirección de Acceso a la Justicia por el recibimiento de dadivas</v>
      </c>
      <c r="E9" s="94" t="str">
        <f>+VLOOKUP(A9,'IDENTIFICACIÓN DEL RC'!$A$6:$E$31,5,0)</f>
        <v>Desprestigio de la entidad, desconfianza en la prestación de los servicios de acceso a la justicia y procesos disciplinarios para funcionarios y colaboradores</v>
      </c>
      <c r="F9" s="462"/>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62"/>
      <c r="I9" s="462"/>
      <c r="J9" s="463"/>
      <c r="K9" s="95" t="s">
        <v>215</v>
      </c>
      <c r="L9" s="95" t="s">
        <v>221</v>
      </c>
      <c r="M9" s="95" t="s">
        <v>222</v>
      </c>
      <c r="N9" s="459"/>
      <c r="O9" s="459"/>
      <c r="P9" s="460"/>
    </row>
    <row r="10" spans="1:16" s="114" customFormat="1" ht="120" x14ac:dyDescent="0.25">
      <c r="A10" s="266">
        <v>3</v>
      </c>
      <c r="B10" s="209" t="str">
        <f>+VLOOKUP(A10,'DEFINICIÓN DEL RC'!$A$6:$G$31,2,0)</f>
        <v>Acceso y Fortalecimiento a la Justicia</v>
      </c>
      <c r="C10" s="95" t="str">
        <f>+VLOOKUP(A10,'IDENTIFICACIÓN DEL RC'!$A$6:$C$31,3,0)</f>
        <v>Con el ánimo de reportar el cumplimiento de metas trazadas en el Plan de Acción de la Dirección de Acceso a la Justicia, algunos equipos territoriales reportar información incoherente de acuerdo con las metas.</v>
      </c>
      <c r="D10" s="203" t="str">
        <f>+VLOOKUP(A10,'DEFINICIÓN DEL RC'!$A$6:$C$30,3,0)</f>
        <v>Posibilidad de presentar Inconsistencias en los reportes relacionados al Plan de Acción a la Justicia</v>
      </c>
      <c r="E10" s="94" t="str">
        <f>+VLOOKUP(A10,'IDENTIFICACIÓN DEL RC'!$A$6:$E$31,5,0)</f>
        <v>Desprestigio de la entidad, requerimientos por parte de entes de control y posibles hallazgos en auditorías externas e internas</v>
      </c>
      <c r="F10" s="94" t="str">
        <f>+VLOOKUP(A10,'ANÁLISIS DEL RC'!$A$6:$G$31,7,0)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'VALORACIÓN DEL RC CON CONTROL'!I9</f>
        <v>ZONA RIESGO ALTO</v>
      </c>
      <c r="J10" s="72" t="str">
        <f>+VLOOKUP(A10,'TRATAMIENTO DE RIESGO RESIDUAL '!$A$7:$D$31,4,0)</f>
        <v>Reducir el riesgo</v>
      </c>
      <c r="K10" s="95" t="s">
        <v>223</v>
      </c>
      <c r="L10" s="95" t="s">
        <v>221</v>
      </c>
      <c r="M10" s="95" t="s">
        <v>224</v>
      </c>
      <c r="N10" s="204" t="s">
        <v>225</v>
      </c>
      <c r="O10" s="204" t="s">
        <v>226</v>
      </c>
      <c r="P10" s="268" t="s">
        <v>227</v>
      </c>
    </row>
    <row r="11" spans="1:16" s="114" customFormat="1" ht="360" x14ac:dyDescent="0.25">
      <c r="A11" s="266">
        <v>4</v>
      </c>
      <c r="B11" s="209" t="str">
        <f>+VLOOKUP(A11,'DEFINICIÓN DEL RC'!$A$6:$G$31,2,0)</f>
        <v>Gestión Integral a las Personas Privadas de la Libertad -PPL-</v>
      </c>
      <c r="C11" s="95" t="str">
        <f>+VLOOKUP(A11,'IDENTIFICACIÓN DEL RC'!$A$6:$C$31,3,0)</f>
        <v>Soborno a los funcionarios encargados de la oferta de estos servicios para acelerar tramites o adulterar documentación</v>
      </c>
      <c r="D11" s="203"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RC'!$A$6:$E$31,5,0)</f>
        <v>Oferta parcializada y desproporcionada de los servicios de atención Integral a las PPL</v>
      </c>
      <c r="F11" s="94" t="str">
        <f>+VLOOKUP(A11,'ANÁLISIS DEL RC'!$A$6:$G$31,7,0)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'VALORACIÓN DEL RC CON CONTROL'!I10</f>
        <v>ZONA RIESGO ALTO</v>
      </c>
      <c r="J11" s="72" t="str">
        <f>+VLOOKUP(A11,'TRATAMIENTO DE RIESGO RESIDUAL '!$A$7:$D$31,4,0)</f>
        <v>Reducir el riesgo</v>
      </c>
      <c r="K11" s="95" t="s">
        <v>228</v>
      </c>
      <c r="L11" s="95" t="s">
        <v>229</v>
      </c>
      <c r="M11" s="95" t="s">
        <v>230</v>
      </c>
      <c r="N11" s="204" t="s">
        <v>231</v>
      </c>
      <c r="O11" s="204" t="s">
        <v>232</v>
      </c>
      <c r="P11" s="268" t="s">
        <v>233</v>
      </c>
    </row>
    <row r="12" spans="1:16" s="114" customFormat="1" ht="105" x14ac:dyDescent="0.25">
      <c r="A12" s="266">
        <v>5</v>
      </c>
      <c r="B12" s="209" t="str">
        <f>+VLOOKUP(A12,'DEFINICIÓN DEL RC'!$A$6:$G$31,2,0)</f>
        <v>Gestión Integral a las Personas Privadas de la Libertad -PPL-</v>
      </c>
      <c r="C12" s="95" t="str">
        <f>+VLOOKUP(A12,'IDENTIFICACIÓN DEL RC'!$A$6:$C$31,3,0)</f>
        <v>Dadivas a los funcionarios encargados de la custodia y vigilancia en beneficio particular de las PPL en la prestación del servicio</v>
      </c>
      <c r="D12" s="203" t="str">
        <f>+VLOOKUP(A12,'DEFINICIÓN DEL RC'!$A$6:$C$30,3,0)</f>
        <v>Posibilidad de Beneficio a particulares o a terceros derivados de la Custodia y Vigilancia a las PPL</v>
      </c>
      <c r="E12" s="94" t="str">
        <f>+VLOOKUP(A12,'IDENTIFICACIÓN DEL RC'!$A$6:$E$31,5,0)</f>
        <v>Oferta parcializada y desproporcionada de los servicios de Custodia y vigilancia a los PPL
Investigaciones Disciplinaria y Penal.</v>
      </c>
      <c r="F12" s="94" t="str">
        <f>+VLOOKUP(A12,'ANÁLISIS DEL RC'!$A$6:$G$31,7,0)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'VALORACIÓN DEL RC CON CONTROL'!I11</f>
        <v>ZONA RIESGO ALTO</v>
      </c>
      <c r="J12" s="72" t="str">
        <f>+VLOOKUP(A12,'TRATAMIENTO DE RIESGO RESIDUAL '!$A$7:$D$31,4,0)</f>
        <v>Reducir el riesgo</v>
      </c>
      <c r="K12" s="95" t="s">
        <v>234</v>
      </c>
      <c r="L12" s="95" t="s">
        <v>235</v>
      </c>
      <c r="M12" s="95" t="s">
        <v>236</v>
      </c>
      <c r="N12" s="204" t="s">
        <v>237</v>
      </c>
      <c r="O12" s="204" t="s">
        <v>238</v>
      </c>
      <c r="P12" s="268" t="s">
        <v>239</v>
      </c>
    </row>
    <row r="13" spans="1:16" s="114" customFormat="1" ht="195" x14ac:dyDescent="0.25">
      <c r="A13" s="266">
        <v>6</v>
      </c>
      <c r="B13" s="209" t="str">
        <f>+VLOOKUP(A13,'DEFINICIÓN DEL RC'!$A$6:$G$31,2,0)</f>
        <v>Gestión Integral a las Personas Privadas de la Libertad -PPL-</v>
      </c>
      <c r="C13" s="95" t="str">
        <f>+VLOOKUP(A13,'IDENTIFICACIÓN DEL RC'!$A$6:$C$31,3,0)</f>
        <v>Dadivas a los funcionarios encargados del proceso de tramite Jurídico en beneficio particular de las PPL</v>
      </c>
      <c r="D13" s="203" t="str">
        <f>+VLOOKUP(A13,'DEFINICIÓN DEL RC'!$A$6:$C$30,3,0)</f>
        <v>Posibilidad de Beneficio a particulares o a terceros derivados de los trámites Jurídicos</v>
      </c>
      <c r="E13" s="94" t="str">
        <f>+VLOOKUP(A13,'IDENTIFICACIÓN DEL RC'!$A$6:$E$31,5,0)</f>
        <v>Oferta parcializada y desproporcionada de los tramites a los PPL
Investigaciones Disciplinaria y Penal.</v>
      </c>
      <c r="F13" s="94" t="str">
        <f>+VLOOKUP(A13,'ANÁLISIS DEL RC'!$A$6:$G$31,7,0)</f>
        <v>ZONA RIESGO ALTO</v>
      </c>
      <c r="G13" s="95" t="str">
        <f>'CONTROL DEL RC'!F12</f>
        <v>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3" s="94">
        <f>+VLOOKUP(A13,'VALORACIÓN DEL RC CON CONTROL'!$A$7:$C$31,3,0)</f>
        <v>100</v>
      </c>
      <c r="I13" s="94" t="str">
        <f>'VALORACIÓN DEL RC CON CONTROL'!I12</f>
        <v>ZONA RIESGO ALTO</v>
      </c>
      <c r="J13" s="72" t="str">
        <f>+VLOOKUP(A13,'TRATAMIENTO DE RIESGO RESIDUAL '!$A$7:$D$31,4,0)</f>
        <v>Reducir el riesgo</v>
      </c>
      <c r="K13" s="95" t="s">
        <v>240</v>
      </c>
      <c r="L13" s="95" t="s">
        <v>229</v>
      </c>
      <c r="M13" s="95" t="s">
        <v>241</v>
      </c>
      <c r="N13" s="204" t="s">
        <v>242</v>
      </c>
      <c r="O13" s="204" t="s">
        <v>243</v>
      </c>
      <c r="P13" s="268" t="s">
        <v>244</v>
      </c>
    </row>
    <row r="14" spans="1:16" s="114" customFormat="1" ht="219.75" customHeight="1" x14ac:dyDescent="0.25">
      <c r="A14" s="266">
        <v>7</v>
      </c>
      <c r="B14" s="209" t="str">
        <f>+VLOOKUP(A14,'DEFINICIÓN DEL RC'!$A$6:$G$31,2,0)</f>
        <v>Control Disciplinario</v>
      </c>
      <c r="C14" s="95" t="str">
        <f>+VLOOKUP(A14,'IDENTIFICACIÓN DEL RC'!$A$6:$C$31,3,0)</f>
        <v xml:space="preserve">Pagos o presiones indebidas a los servidores de la oficina a fin de llevar a cabo incorrecta manipulación de los expedientes e impedir el normal desarrollo de la investigación disciplinaria </v>
      </c>
      <c r="D14" s="203" t="str">
        <f>+VLOOKUP(A14,'DEFINICIÓN DEL RC'!$A$6:$C$30,3,0)</f>
        <v>Posibilidad de desviaciones en las Investigaciones originadas por prácticas indebidas</v>
      </c>
      <c r="E14" s="94" t="str">
        <f>+VLOOKUP(A14,'IDENTIFICACIÓN DEL RC'!$A$6:$E$31,5,0)</f>
        <v>i). Indebida manipulación de las actuaciones
ii). Irregularidades en el trámite - caducidad - prescripción de las actuaciones disciplinarias 
iii).  Evasión de la responsabilidad derivada del proceso disciplinario</v>
      </c>
      <c r="F14" s="94" t="str">
        <f>+VLOOKUP(A14,'ANÁLISIS DEL RC'!$A$6:$G$31,7,0)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'VALORACIÓN DEL RC CON CONTROL'!I13</f>
        <v>ZONA RIESGO ALTO</v>
      </c>
      <c r="J14" s="72" t="str">
        <f>+VLOOKUP(A14,'TRATAMIENTO DE RIESGO RESIDUAL '!$A$7:$D$31,4,0)</f>
        <v>Reducir el riesgo</v>
      </c>
      <c r="K14" s="95" t="s">
        <v>245</v>
      </c>
      <c r="L14" s="95" t="s">
        <v>246</v>
      </c>
      <c r="M14" s="95" t="s">
        <v>247</v>
      </c>
      <c r="N14" s="204" t="s">
        <v>248</v>
      </c>
      <c r="O14" s="204" t="s">
        <v>249</v>
      </c>
      <c r="P14" s="268" t="s">
        <v>250</v>
      </c>
    </row>
    <row r="15" spans="1:16" s="114" customFormat="1" ht="195" x14ac:dyDescent="0.25">
      <c r="A15" s="266">
        <v>8</v>
      </c>
      <c r="B15" s="209" t="str">
        <f>+VLOOKUP(A15,'DEFINICIÓN DEL RC'!$A$6:$G$31,2,0)</f>
        <v>Administración de Bienes Muebles e Inmuebles para el Fortalecimiento de las Capacidades Operativas</v>
      </c>
      <c r="C15" s="95" t="str">
        <f>+VLOOKUP(A15,'IDENTIFICACIÓN DEL RC'!$A$6:$C$31,3,0)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3" t="str">
        <f>+VLOOKUP(A15,'DEFINICIÓN DEL RC'!$A$6:$C$30,3,0)</f>
        <v>Posibilidad de suministro de combustible por parte de los proveedores a vehículos que no son de propiedad o no están a cargo de la SDSCJ para beneficio propio o de terceros</v>
      </c>
      <c r="E15" s="94" t="str">
        <f>+VLOOKUP(A15,'IDENTIFICACIÓN DEL RC'!$A$6:$E$31,5,0)</f>
        <v>1. Incumplimiento a las obligaciones contractuales.
2. Perdida de confianza en lo público
3. Detrimento patrimonial
4. Enriquecimiento ilícito de contratistas y/o servidores públicos</v>
      </c>
      <c r="F15" s="462" t="str">
        <f>+VLOOKUP(A15,'ANÁLISIS DEL RC'!$A$6:$G$31,7,0)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v>
      </c>
      <c r="H15" s="462">
        <f>+VLOOKUP(A15,'VALORACIÓN DEL RC CON CONTROL'!$A$7:$C$31,3,0)</f>
        <v>96.666666666666671</v>
      </c>
      <c r="I15" s="464" t="str">
        <f>'VALORACIÓN DEL RC CON CONTROL'!I14</f>
        <v>ZONA RIESGO ALTO</v>
      </c>
      <c r="J15" s="463" t="str">
        <f>+VLOOKUP(A15,'TRATAMIENTO DE RIESGO RESIDUAL '!$A$7:$D$31,4,0)</f>
        <v>Reducir el riesgo</v>
      </c>
      <c r="K15" s="95" t="s">
        <v>251</v>
      </c>
      <c r="L15" s="95" t="s">
        <v>229</v>
      </c>
      <c r="M15" s="95" t="s">
        <v>252</v>
      </c>
      <c r="N15" s="459" t="s">
        <v>218</v>
      </c>
      <c r="O15" s="459" t="s">
        <v>219</v>
      </c>
      <c r="P15" s="460" t="s">
        <v>220</v>
      </c>
    </row>
    <row r="16" spans="1:16" s="114" customFormat="1" ht="195" x14ac:dyDescent="0.25">
      <c r="A16" s="266">
        <v>8</v>
      </c>
      <c r="B16" s="209" t="str">
        <f>+VLOOKUP(A16,'DEFINICIÓN DEL RC'!$A$6:$G$31,2,0)</f>
        <v>Administración de Bienes Muebles e Inmuebles para el Fortalecimiento de las Capacidades Operativas</v>
      </c>
      <c r="C16" s="95" t="str">
        <f>+VLOOKUP(A16,'IDENTIFICACIÓN DEL RC'!$A$6:$C$31,3,0)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3" t="str">
        <f>+VLOOKUP(A16,'DEFINICIÓN DEL RC'!$A$6:$C$30,3,0)</f>
        <v>Posibilidad de suministro de combustible por parte de los proveedores a vehículos que no son de propiedad o no están a cargo de la SDSCJ para beneficio propio o de terceros</v>
      </c>
      <c r="E16" s="94" t="str">
        <f>+VLOOKUP(A16,'IDENTIFICACIÓN DEL RC'!$A$6:$E$31,5,0)</f>
        <v>1. Incumplimiento a las obligaciones contractuales.
2. Perdida de confianza en lo público
3. Detrimento patrimonial
4. Enriquecimiento ilícito de contratistas y/o servidores públicos</v>
      </c>
      <c r="F16" s="462"/>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62"/>
      <c r="I16" s="465"/>
      <c r="J16" s="463"/>
      <c r="K16" s="95" t="s">
        <v>251</v>
      </c>
      <c r="L16" s="95" t="s">
        <v>229</v>
      </c>
      <c r="M16" s="95" t="s">
        <v>253</v>
      </c>
      <c r="N16" s="459"/>
      <c r="O16" s="459"/>
      <c r="P16" s="460"/>
    </row>
    <row r="17" spans="1:16" s="114" customFormat="1" ht="195" x14ac:dyDescent="0.25">
      <c r="A17" s="266">
        <v>8</v>
      </c>
      <c r="B17" s="209" t="str">
        <f>+VLOOKUP(A17,'DEFINICIÓN DEL RC'!$A$6:$G$31,2,0)</f>
        <v>Administración de Bienes Muebles e Inmuebles para el Fortalecimiento de las Capacidades Operativas</v>
      </c>
      <c r="C17" s="95" t="str">
        <f>+VLOOKUP(A17,'IDENTIFICACIÓN DEL RC'!$A$6:$C$31,3,0)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3" t="str">
        <f>+VLOOKUP(A17,'DEFINICIÓN DEL RC'!$A$6:$C$30,3,0)</f>
        <v>Posibilidad de suministro de combustible por parte de los proveedores a vehículos que no son de propiedad o no están a cargo de la SDSCJ para beneficio propio o de terceros</v>
      </c>
      <c r="E17" s="94" t="str">
        <f>+VLOOKUP(A17,'IDENTIFICACIÓN DEL RC'!$A$6:$E$31,5,0)</f>
        <v>1. Incumplimiento a las obligaciones contractuales.
2. Perdida de confianza en lo público
3. Detrimento patrimonial
4. Enriquecimiento ilícito de contratistas y/o servidores públicos</v>
      </c>
      <c r="F17" s="462"/>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62"/>
      <c r="I17" s="466"/>
      <c r="J17" s="463"/>
      <c r="K17" s="95" t="s">
        <v>251</v>
      </c>
      <c r="L17" s="95" t="s">
        <v>246</v>
      </c>
      <c r="M17" s="95" t="s">
        <v>254</v>
      </c>
      <c r="N17" s="459"/>
      <c r="O17" s="459"/>
      <c r="P17" s="460"/>
    </row>
    <row r="18" spans="1:16" s="318" customFormat="1" ht="165" hidden="1" customHeight="1" x14ac:dyDescent="0.25">
      <c r="A18" s="313">
        <v>9</v>
      </c>
      <c r="B18" s="314" t="str">
        <f>+VLOOKUP(A18,'DEFINICIÓN DEL RC'!$A$6:$G$31,2,0)</f>
        <v>Gestión de Comunicaciones Estratégicas</v>
      </c>
      <c r="C18" s="315" t="str">
        <f>+VLOOKUP(A18,'IDENTIFICACIÓN DEL RC'!$A$6:$C$31,3,0)</f>
        <v>Ausencia de protocolos de Custodia de la información confidencial de la Institución.
Inoperancia de algunos funcionarios.
Incumplimiento de funciones por acción u omisión.
Falta de capacitación para los funcionarios.</v>
      </c>
      <c r="D18" s="316" t="str">
        <f>+VLOOKUP(A18,'DEFINICIÓN DEL RC'!$A$6:$C$30,3,0)</f>
        <v>Posibilidad de Filtración o manejo inadecuado de información por parte de funcionarios de la entidad.</v>
      </c>
      <c r="E18" s="315" t="str">
        <f>+VLOOKUP(A18,'IDENTIFICACIÓN DEL RC'!$A$6:$E$31,5,0)</f>
        <v>Mala Imagen.
Perdida de Credibilidad.
Detrimento de la Imagen Publica.</v>
      </c>
      <c r="F18" s="453" t="str">
        <f>+VLOOKUP(A18,'ANÁLISIS DEL RC'!$A$6:$G$31,7,0)</f>
        <v>ZONA RIESGO EXTREMO</v>
      </c>
      <c r="G18" s="31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53">
        <f>+VLOOKUP(A18,'VALORACIÓN DEL RC CON CONTROL'!$A$7:$C$31,3,0)</f>
        <v>100</v>
      </c>
      <c r="I18" s="453" t="str">
        <f>+VLOOKUP(A18,'VALORACIÓN DEL RC CON CONTROL'!$A$7:$I$31,7,0)</f>
        <v>Solo se reduce probabilidad. Impacto permanece fijo por directriz DAFP.</v>
      </c>
      <c r="J18" s="317" t="str">
        <f>+VLOOKUP(A18,'TRATAMIENTO DE RIESGO RESIDUAL '!$A$7:$D$31,4,0)</f>
        <v>Reducir el riesgo</v>
      </c>
      <c r="K18" s="315" t="s">
        <v>255</v>
      </c>
      <c r="L18" s="315" t="s">
        <v>256</v>
      </c>
      <c r="M18" s="315" t="s">
        <v>257</v>
      </c>
      <c r="N18" s="453" t="s">
        <v>258</v>
      </c>
      <c r="O18" s="453" t="s">
        <v>259</v>
      </c>
      <c r="P18" s="455" t="s">
        <v>260</v>
      </c>
    </row>
    <row r="19" spans="1:16" s="318" customFormat="1" ht="135" hidden="1" customHeight="1" x14ac:dyDescent="0.25">
      <c r="A19" s="313">
        <v>9</v>
      </c>
      <c r="B19" s="314" t="str">
        <f>+VLOOKUP(A19,'DEFINICIÓN DEL RC'!$A$6:$G$31,2,0)</f>
        <v>Gestión de Comunicaciones Estratégicas</v>
      </c>
      <c r="C19" s="315" t="str">
        <f>+VLOOKUP(A19,'IDENTIFICACIÓN DEL RC'!$A$6:$C$31,3,0)</f>
        <v>Ausencia de protocolos de Custodia de la información confidencial de la Institución.
Inoperancia de algunos funcionarios.
Incumplimiento de funciones por acción u omisión.
Falta de capacitación para los funcionarios.</v>
      </c>
      <c r="D19" s="316" t="str">
        <f>+VLOOKUP(A19,'DEFINICIÓN DEL RC'!$A$6:$C$30,3,0)</f>
        <v>Posibilidad de Filtración o manejo inadecuado de información por parte de funcionarios de la entidad.</v>
      </c>
      <c r="E19" s="315" t="str">
        <f>+VLOOKUP(A19,'IDENTIFICACIÓN DEL RC'!$A$6:$E$31,5,0)</f>
        <v>Mala Imagen.
Perdida de Credibilidad.
Detrimento de la Imagen Publica.</v>
      </c>
      <c r="F19" s="454"/>
      <c r="G19" s="31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19" s="454"/>
      <c r="I19" s="454"/>
      <c r="J19" s="317" t="str">
        <f>+VLOOKUP(A19,'TRATAMIENTO DE RIESGO RESIDUAL '!$A$7:$D$31,4,0)</f>
        <v>Reducir el riesgo</v>
      </c>
      <c r="K19" s="315" t="s">
        <v>261</v>
      </c>
      <c r="L19" s="315" t="s">
        <v>262</v>
      </c>
      <c r="M19" s="315" t="s">
        <v>263</v>
      </c>
      <c r="N19" s="454"/>
      <c r="O19" s="454"/>
      <c r="P19" s="456"/>
    </row>
    <row r="20" spans="1:16" s="114" customFormat="1" ht="195" x14ac:dyDescent="0.25">
      <c r="A20" s="266">
        <v>10</v>
      </c>
      <c r="B20" s="209" t="str">
        <f>+VLOOKUP(A20,'DEFINICIÓN DEL RC'!$A$6:$G$31,2,0)</f>
        <v>Gestión de Emergencias</v>
      </c>
      <c r="C20" s="95" t="str">
        <f>+VLOOKUP(A20,'IDENTIFICACIÓN DEL RC'!$A$6:$C$31,3,0)</f>
        <v>Indisponibilidad, manipulación, alteración, perdida o mal uso de la información por parte del personal del C4, Operadores externos, así como terceros no vinculados al C4.
Posible pérdida de documentos o información pública</v>
      </c>
      <c r="D20" s="203"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RC'!$A$6:$E$31,5,0)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62" t="str">
        <f>+VLOOKUP(A20,'ANÁLISIS DEL RC'!$A$6:$G$31,7,0)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62">
        <f>+VLOOKUP(A20,'VALORACIÓN DEL RC CON CONTROL'!$A$7:$C$31,3,0)</f>
        <v>98.333333333333329</v>
      </c>
      <c r="I20" s="464" t="str">
        <f>'VALORACIÓN DEL RC CON CONTROL'!I16</f>
        <v>ZONA RIESGO ALTO</v>
      </c>
      <c r="J20" s="463" t="str">
        <f>+VLOOKUP(A20,'TRATAMIENTO DE RIESGO RESIDUAL '!$A$7:$D$31,4,0)</f>
        <v>Reducir el riesgo</v>
      </c>
      <c r="K20" s="95" t="s">
        <v>264</v>
      </c>
      <c r="L20" s="95" t="s">
        <v>246</v>
      </c>
      <c r="M20" s="95" t="s">
        <v>265</v>
      </c>
      <c r="N20" s="459" t="s">
        <v>266</v>
      </c>
      <c r="O20" s="459" t="s">
        <v>259</v>
      </c>
      <c r="P20" s="460" t="s">
        <v>260</v>
      </c>
    </row>
    <row r="21" spans="1:16" s="114" customFormat="1" ht="195" x14ac:dyDescent="0.25">
      <c r="A21" s="266">
        <v>10</v>
      </c>
      <c r="B21" s="209" t="str">
        <f>+VLOOKUP(A21,'DEFINICIÓN DEL RC'!$A$6:$G$31,2,0)</f>
        <v>Gestión de Emergencias</v>
      </c>
      <c r="C21" s="95" t="str">
        <f>+VLOOKUP(A21,'IDENTIFICACIÓN DEL RC'!$A$6:$C$31,3,0)</f>
        <v>Indisponibilidad, manipulación, alteración, perdida o mal uso de la información por parte del personal del C4, Operadores externos, así como terceros no vinculados al C4.
Posible pérdida de documentos o información pública</v>
      </c>
      <c r="D21" s="203"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RC'!$A$6:$E$31,5,0)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62"/>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62"/>
      <c r="I21" s="465"/>
      <c r="J21" s="463"/>
      <c r="K21" s="95" t="s">
        <v>267</v>
      </c>
      <c r="L21" s="95" t="s">
        <v>246</v>
      </c>
      <c r="M21" s="95" t="s">
        <v>268</v>
      </c>
      <c r="N21" s="459"/>
      <c r="O21" s="459"/>
      <c r="P21" s="460"/>
    </row>
    <row r="22" spans="1:16" s="114" customFormat="1" ht="195" x14ac:dyDescent="0.25">
      <c r="A22" s="266">
        <v>10</v>
      </c>
      <c r="B22" s="209" t="str">
        <f>+VLOOKUP(A22,'DEFINICIÓN DEL RC'!$A$6:$G$31,2,0)</f>
        <v>Gestión de Emergencias</v>
      </c>
      <c r="C22" s="95" t="str">
        <f>+VLOOKUP(A22,'IDENTIFICACIÓN DEL RC'!$A$6:$C$31,3,0)</f>
        <v>Indisponibilidad, manipulación, alteración, perdida o mal uso de la información por parte del personal del C4, Operadores externos, así como terceros no vinculados al C4.
Posible pérdida de documentos o información pública</v>
      </c>
      <c r="D22" s="203"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RC'!$A$6:$E$31,5,0)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62"/>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62"/>
      <c r="I22" s="466"/>
      <c r="J22" s="463"/>
      <c r="K22" s="95" t="s">
        <v>269</v>
      </c>
      <c r="L22" s="95" t="s">
        <v>270</v>
      </c>
      <c r="M22" s="95" t="s">
        <v>271</v>
      </c>
      <c r="N22" s="459"/>
      <c r="O22" s="459"/>
      <c r="P22" s="460"/>
    </row>
    <row r="23" spans="1:16" s="114" customFormat="1" ht="105" x14ac:dyDescent="0.25">
      <c r="A23" s="266">
        <v>11</v>
      </c>
      <c r="B23" s="209" t="str">
        <f>+VLOOKUP(A23,'DEFINICIÓN DEL RC'!$A$6:$G$31,2,0)</f>
        <v>Gestión Documental</v>
      </c>
      <c r="C23" s="95" t="str">
        <f>+VLOOKUP(A23,'IDENTIFICACIÓN DEL RC'!$A$6:$C$31,3,0)</f>
        <v xml:space="preserve">Desconocimiento o incumplimiento de las políticas y procedimientos de Gestión Documental. </v>
      </c>
      <c r="D23" s="203"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RC'!$A$6:$E$31,5,0)</f>
        <v>* Desactualización de Inventario documental.
* Reconstrucción documental.
* Fraudes, Acciones ilícitas.
* Apertura de Investigación disciplinaria.</v>
      </c>
      <c r="F23" s="462" t="str">
        <f>+VLOOKUP(A23,'ANÁLISIS DEL RC'!$A$6:$G$31,7,0)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64" t="str">
        <f>'VALORACIÓN DEL RC CON CONTROL'!I17</f>
        <v>ZONA RIESGO ALTO</v>
      </c>
      <c r="J23" s="463" t="str">
        <f>+VLOOKUP(A23,'TRATAMIENTO DE RIESGO RESIDUAL '!$A$7:$D$31,4,0)</f>
        <v>Reducir el riesgo</v>
      </c>
      <c r="K23" s="95" t="s">
        <v>272</v>
      </c>
      <c r="L23" s="95" t="s">
        <v>221</v>
      </c>
      <c r="M23" s="95" t="s">
        <v>273</v>
      </c>
      <c r="N23" s="459" t="s">
        <v>218</v>
      </c>
      <c r="O23" s="459" t="s">
        <v>219</v>
      </c>
      <c r="P23" s="460" t="s">
        <v>220</v>
      </c>
    </row>
    <row r="24" spans="1:16" s="114" customFormat="1" ht="105" x14ac:dyDescent="0.25">
      <c r="A24" s="266">
        <v>11</v>
      </c>
      <c r="B24" s="209" t="str">
        <f>+VLOOKUP(A24,'DEFINICIÓN DEL RC'!$A$6:$G$31,2,0)</f>
        <v>Gestión Documental</v>
      </c>
      <c r="C24" s="95" t="str">
        <f>+VLOOKUP(A24,'IDENTIFICACIÓN DEL RC'!$A$6:$C$31,3,0)</f>
        <v xml:space="preserve">Desconocimiento o incumplimiento de las políticas y procedimientos de Gestión Documental. </v>
      </c>
      <c r="D24" s="203"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RC'!$A$6:$E$31,5,0)</f>
        <v>* Desactualización de Inventario documental.
* Reconstrucción documental.
* Fraudes, Acciones ilícitas.
* Apertura de Investigación disciplinaria.</v>
      </c>
      <c r="F24" s="462"/>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65"/>
      <c r="J24" s="463"/>
      <c r="K24" s="95" t="s">
        <v>272</v>
      </c>
      <c r="L24" s="95" t="s">
        <v>274</v>
      </c>
      <c r="M24" s="95" t="s">
        <v>275</v>
      </c>
      <c r="N24" s="459"/>
      <c r="O24" s="459"/>
      <c r="P24" s="460"/>
    </row>
    <row r="25" spans="1:16" ht="174" customHeight="1" x14ac:dyDescent="0.25">
      <c r="A25" s="266">
        <v>11</v>
      </c>
      <c r="B25" s="209" t="str">
        <f>+VLOOKUP(A25,'DEFINICIÓN DEL RC'!$A$6:$G$31,2,0)</f>
        <v>Gestión Documental</v>
      </c>
      <c r="C25" s="95" t="str">
        <f>+VLOOKUP(A25,'IDENTIFICACIÓN DEL RC'!$A$6:$C$31,3,0)</f>
        <v xml:space="preserve">Desconocimiento o incumplimiento de las políticas y procedimientos de Gestión Documental. </v>
      </c>
      <c r="D25" s="203"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RC'!$A$6:$E$31,5,0)</f>
        <v>* Desactualización de Inventario documental.
* Reconstrucción documental.
* Fraudes, Acciones ilícitas.
* Apertura de Investigación disciplinaria.</v>
      </c>
      <c r="F25" s="462"/>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66"/>
      <c r="J25" s="463"/>
      <c r="K25" s="95" t="s">
        <v>276</v>
      </c>
      <c r="L25" s="95" t="s">
        <v>229</v>
      </c>
      <c r="M25" s="95" t="s">
        <v>277</v>
      </c>
      <c r="N25" s="459"/>
      <c r="O25" s="459"/>
      <c r="P25" s="460"/>
    </row>
    <row r="26" spans="1:16" ht="90" x14ac:dyDescent="0.25">
      <c r="A26" s="266">
        <v>12</v>
      </c>
      <c r="B26" s="209" t="str">
        <f>+VLOOKUP(A26,'DEFINICIÓN DEL RC'!$A$6:$G$31,2,0)</f>
        <v>Gestión de Recursos Físicos al Servicio de la Entidad</v>
      </c>
      <c r="C26" s="95" t="str">
        <f>+VLOOKUP(A26,'IDENTIFICACIÓN DEL RC'!$A$6:$C$31,3,0)</f>
        <v>Incumplimiento por parte de los servidores de lo establecido en las resoluciones, circulares, procedimientos y políticas, para la administración de bienes.</v>
      </c>
      <c r="D26" s="203"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RC'!$A$6:$E$31,5,0)</f>
        <v>* Afectación en la prestación del servicio.
* Detrimento patrimonial.
* Investigaciones disciplinarias.
* Generación de hallazgos por parte de Entes de Control.</v>
      </c>
      <c r="F26" s="462" t="str">
        <f>+VLOOKUP(A26,'ANÁLISIS DEL RC'!$A$6:$G$31,7,0)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62">
        <f>+VLOOKUP(A26,'VALORACIÓN DEL RC CON CONTROL'!$A$7:$C$31,3,0)</f>
        <v>98.333333333333329</v>
      </c>
      <c r="I26" s="464" t="str">
        <f>'VALORACIÓN DEL RC CON CONTROL'!I18</f>
        <v>ZONA RIESGO ALTO</v>
      </c>
      <c r="J26" s="72" t="str">
        <f>+VLOOKUP(A26,'TRATAMIENTO DE RIESGO RESIDUAL '!$A$7:$D$31,4,0)</f>
        <v>Reducir el riesgo</v>
      </c>
      <c r="K26" s="95" t="s">
        <v>278</v>
      </c>
      <c r="L26" s="95" t="s">
        <v>274</v>
      </c>
      <c r="M26" s="95" t="s">
        <v>279</v>
      </c>
      <c r="N26" s="459" t="s">
        <v>218</v>
      </c>
      <c r="O26" s="459" t="s">
        <v>219</v>
      </c>
      <c r="P26" s="460" t="s">
        <v>220</v>
      </c>
    </row>
    <row r="27" spans="1:16" ht="105" x14ac:dyDescent="0.25">
      <c r="A27" s="266">
        <v>12</v>
      </c>
      <c r="B27" s="209" t="str">
        <f>+VLOOKUP(A27,'DEFINICIÓN DEL RC'!$A$6:$G$31,2,0)</f>
        <v>Gestión de Recursos Físicos al Servicio de la Entidad</v>
      </c>
      <c r="C27" s="95" t="str">
        <f>+VLOOKUP(A27,'IDENTIFICACIÓN DEL RC'!$A$6:$C$31,3,0)</f>
        <v>Incumplimiento por parte de los servidores de lo establecido en las resoluciones, circulares, procedimientos y políticas, para la administración de bienes.</v>
      </c>
      <c r="D27" s="203"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RC'!$A$6:$E$31,5,0)</f>
        <v>* Afectación en la prestación del servicio.
* Detrimento patrimonial.
* Investigaciones disciplinarias.
* Generación de hallazgos por parte de Entes de Control.</v>
      </c>
      <c r="F27" s="462"/>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62"/>
      <c r="I27" s="465"/>
      <c r="J27" s="72" t="str">
        <f>+VLOOKUP(A27,'TRATAMIENTO DE RIESGO RESIDUAL '!$A$7:$D$31,4,0)</f>
        <v>Reducir el riesgo</v>
      </c>
      <c r="K27" s="95" t="s">
        <v>278</v>
      </c>
      <c r="L27" s="95" t="s">
        <v>221</v>
      </c>
      <c r="M27" s="95" t="s">
        <v>280</v>
      </c>
      <c r="N27" s="459"/>
      <c r="O27" s="459"/>
      <c r="P27" s="460"/>
    </row>
    <row r="28" spans="1:16" ht="90" x14ac:dyDescent="0.25">
      <c r="A28" s="266">
        <v>12</v>
      </c>
      <c r="B28" s="209" t="str">
        <f>+VLOOKUP(A28,'DEFINICIÓN DEL RC'!$A$6:$G$31,2,0)</f>
        <v>Gestión de Recursos Físicos al Servicio de la Entidad</v>
      </c>
      <c r="C28" s="95" t="str">
        <f>+VLOOKUP(A28,'IDENTIFICACIÓN DEL RC'!$A$6:$C$31,3,0)</f>
        <v>Incumplimiento por parte de los servidores de lo establecido en las resoluciones, circulares, procedimientos y políticas, para la administración de bienes.</v>
      </c>
      <c r="D28" s="203"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RC'!$A$6:$E$31,5,0)</f>
        <v>* Afectación en la prestación del servicio.
* Detrimento patrimonial.
* Investigaciones disciplinarias.
* Generación de hallazgos por parte de Entes de Control.</v>
      </c>
      <c r="F28" s="462"/>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62"/>
      <c r="I28" s="466"/>
      <c r="J28" s="72" t="str">
        <f>+VLOOKUP(A28,'TRATAMIENTO DE RIESGO RESIDUAL '!$A$7:$D$31,4,0)</f>
        <v>Reducir el riesgo</v>
      </c>
      <c r="K28" s="95" t="s">
        <v>278</v>
      </c>
      <c r="L28" s="95" t="s">
        <v>262</v>
      </c>
      <c r="M28" s="95" t="s">
        <v>281</v>
      </c>
      <c r="N28" s="459"/>
      <c r="O28" s="459"/>
      <c r="P28" s="460"/>
    </row>
    <row r="29" spans="1:16" ht="135" x14ac:dyDescent="0.25">
      <c r="A29" s="266">
        <v>13</v>
      </c>
      <c r="B29" s="209" t="str">
        <f>+VLOOKUP(A29,'DEFINICIÓN DEL RC'!$A$6:$G$31,2,0)</f>
        <v>Gestión de Seguridad y Convivencia</v>
      </c>
      <c r="C29" s="95" t="str">
        <f>+VLOOKUP(A29,'IDENTIFICACIÓN DEL RC'!$A$6:$C$31,3,0)</f>
        <v>Ausencia de una cultura de la seguridad de la información que garantice que el funcionario o contratista conozca sus deberes y responsabilidades en la preservación de la confidencialidad de la información</v>
      </c>
      <c r="D29" s="203" t="str">
        <f>+VLOOKUP(A29,'DEFINICIÓN DEL RC'!$A$6:$C$30,3,0)</f>
        <v>Posibilidad de pérdida económica y reputacional por demandas a la entidad por el uso indebido de información confidencial a terceros por parte de funcionarios</v>
      </c>
      <c r="E29" s="94" t="str">
        <f>+VLOOKUP(A29,'IDENTIFICACIÓN DEL RC'!$A$6:$E$31,5,0)</f>
        <v>Fuga y mal manejo de la información. Posible perdida de información pública. Posibles daños a la imagen de la entidad frente a la ciudadanía. Mala manipulación de la información.</v>
      </c>
      <c r="F29" s="94" t="str">
        <f>+VLOOKUP(A29,'ANÁLISIS DEL RC'!$A$6:$G$31,7,0)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'VALORACIÓN DEL RC CON CONTROL'!I19</f>
        <v>ZONA RIESGO MODERADO</v>
      </c>
      <c r="J29" s="72" t="str">
        <f>+VLOOKUP(A29,'TRATAMIENTO DE RIESGO RESIDUAL '!$A$7:$D$31,4,0)</f>
        <v>Reducir el riesgo</v>
      </c>
      <c r="K29" s="95" t="s">
        <v>282</v>
      </c>
      <c r="L29" s="95" t="s">
        <v>216</v>
      </c>
      <c r="M29" s="95" t="s">
        <v>283</v>
      </c>
      <c r="N29" s="204" t="s">
        <v>284</v>
      </c>
      <c r="O29" s="204" t="s">
        <v>285</v>
      </c>
      <c r="P29" s="268" t="s">
        <v>286</v>
      </c>
    </row>
    <row r="30" spans="1:16" ht="150" x14ac:dyDescent="0.25">
      <c r="A30" s="266">
        <v>14</v>
      </c>
      <c r="B30" s="209" t="str">
        <f>+VLOOKUP(A30,'DEFINICIÓN DEL RC'!$A$6:$G$31,2,0)</f>
        <v>Gestión de Tecnologías de la Información</v>
      </c>
      <c r="C30" s="95" t="str">
        <f>+VLOOKUP(A30,'IDENTIFICACIÓN DEL RC'!$A$6:$C$31,3,0)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3"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RC'!$A$6:$E$31,5,0)</f>
        <v>Divulgación de información clasificada o reservada de la entidad. Sanciones a la entidad por inadecuada protección de datos personales. Perdida de imagen reputacional de la entidad. Vicio en los procesos de contratación.</v>
      </c>
      <c r="F30" s="462" t="str">
        <f>+VLOOKUP(A30,'ANÁLISIS DEL RC'!$A$6:$G$31,7,0)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62">
        <f>+VLOOKUP(A30,'VALORACIÓN DEL RC CON CONTROL'!$A$7:$C$31,3,0)</f>
        <v>100</v>
      </c>
      <c r="I30" s="462" t="str">
        <f>'VALORACIÓN DEL RC CON CONTROL'!I20</f>
        <v>ZONA RIESGO ALTO</v>
      </c>
      <c r="J30" s="463" t="str">
        <f>+VLOOKUP(A30,'TRATAMIENTO DE RIESGO RESIDUAL '!$A$7:$D$31,4,0)</f>
        <v>Reducir el riesgo</v>
      </c>
      <c r="K30" s="95" t="s">
        <v>287</v>
      </c>
      <c r="L30" s="95" t="s">
        <v>229</v>
      </c>
      <c r="M30" s="95" t="s">
        <v>288</v>
      </c>
      <c r="N30" s="459" t="s">
        <v>266</v>
      </c>
      <c r="O30" s="459" t="s">
        <v>289</v>
      </c>
      <c r="P30" s="460" t="s">
        <v>290</v>
      </c>
    </row>
    <row r="31" spans="1:16" ht="150" x14ac:dyDescent="0.25">
      <c r="A31" s="266">
        <v>14</v>
      </c>
      <c r="B31" s="209" t="str">
        <f>+VLOOKUP(A31,'DEFINICIÓN DEL RC'!$A$6:$G$31,2,0)</f>
        <v>Gestión de Tecnologías de la Información</v>
      </c>
      <c r="C31" s="95" t="str">
        <f>+VLOOKUP(A31,'IDENTIFICACIÓN DEL RC'!$A$6:$C$31,3,0)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3"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RC'!$A$6:$E$31,5,0)</f>
        <v>Divulgación de información clasificada o reservada de la entidad. Sanciones a la entidad por inadecuada protección de datos personales. Perdida de imagen reputacional de la entidad. Vicio en los procesos de contratación.</v>
      </c>
      <c r="F31" s="462"/>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62"/>
      <c r="I31" s="462"/>
      <c r="J31" s="463"/>
      <c r="K31" s="95" t="s">
        <v>291</v>
      </c>
      <c r="L31" s="95" t="s">
        <v>229</v>
      </c>
      <c r="M31" s="95" t="s">
        <v>292</v>
      </c>
      <c r="N31" s="459"/>
      <c r="O31" s="459"/>
      <c r="P31" s="460"/>
    </row>
    <row r="32" spans="1:16" ht="135" x14ac:dyDescent="0.25">
      <c r="A32" s="266">
        <v>15</v>
      </c>
      <c r="B32" s="209" t="str">
        <f>+VLOOKUP(A32,'DEFINICIÓN DEL RC'!$A$6:$G$31,2,0)</f>
        <v>Gestión de Tecnologías de la Información</v>
      </c>
      <c r="C32" s="95" t="str">
        <f>+VLOOKUP(A32,'IDENTIFICACIÓN DEL RC'!$A$6:$C$31,3,0)</f>
        <v>Manipulación y/o Modificación de información de la entidad por usuarios o procesos no autorizados.</v>
      </c>
      <c r="D32" s="203" t="str">
        <f>+VLOOKUP(A32,'DEFINICIÓN DEL RC'!$A$6:$C$30,3,0)</f>
        <v>Posibilidad de Pérdida de Integridad de la información almacenada en la infraestructura o soluciones tecnológicas de la entidad.</v>
      </c>
      <c r="E32" s="94" t="str">
        <f>+VLOOKUP(A32,'IDENTIFICACIÓN DEL RC'!$A$6:$E$31,5,0)</f>
        <v>Alteración de cifras o contenido publicado en la pagina de la entidad o la intranet. Alteración de cifras o datos generados por las áreas de la entidad. Perdida de imagen reputacional de la entidad</v>
      </c>
      <c r="F32" s="462" t="str">
        <f>+VLOOKUP(A32,'ANÁLISIS DEL RC'!$A$6:$G$31,7,0)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62">
        <f>+VLOOKUP(A32,'VALORACIÓN DEL RC CON CONTROL'!$A$7:$C$31,3,0)</f>
        <v>100</v>
      </c>
      <c r="I32" s="462" t="str">
        <f>'VALORACIÓN DEL RC CON CONTROL'!I21</f>
        <v>ZONA RIESGO ALTO</v>
      </c>
      <c r="J32" s="463" t="str">
        <f>+VLOOKUP(A32,'TRATAMIENTO DE RIESGO RESIDUAL '!$A$7:$D$31,4,0)</f>
        <v>Reducir el riesgo</v>
      </c>
      <c r="K32" s="95" t="s">
        <v>293</v>
      </c>
      <c r="L32" s="95" t="s">
        <v>216</v>
      </c>
      <c r="M32" s="95" t="s">
        <v>294</v>
      </c>
      <c r="N32" s="459" t="s">
        <v>266</v>
      </c>
      <c r="O32" s="459" t="s">
        <v>289</v>
      </c>
      <c r="P32" s="460" t="s">
        <v>295</v>
      </c>
    </row>
    <row r="33" spans="1:16" ht="105" x14ac:dyDescent="0.25">
      <c r="A33" s="266">
        <v>15</v>
      </c>
      <c r="B33" s="209" t="str">
        <f>+VLOOKUP(A33,'DEFINICIÓN DEL RC'!$A$6:$G$31,2,0)</f>
        <v>Gestión de Tecnologías de la Información</v>
      </c>
      <c r="C33" s="95" t="str">
        <f>+VLOOKUP(A33,'IDENTIFICACIÓN DEL RC'!$A$6:$C$31,3,0)</f>
        <v>Manipulación y/o Modificación de información de la entidad por usuarios o procesos no autorizados.</v>
      </c>
      <c r="D33" s="203" t="str">
        <f>+VLOOKUP(A33,'DEFINICIÓN DEL RC'!$A$6:$C$30,3,0)</f>
        <v>Posibilidad de Pérdida de Integridad de la información almacenada en la infraestructura o soluciones tecnológicas de la entidad.</v>
      </c>
      <c r="E33" s="94" t="str">
        <f>+VLOOKUP(A33,'IDENTIFICACIÓN DEL RC'!$A$6:$E$31,5,0)</f>
        <v>Alteración de cifras o contenido publicado en la pagina de la entidad o la intranet. Alteración de cifras o datos generados por las áreas de la entidad. Perdida de imagen reputacional de la entidad</v>
      </c>
      <c r="F33" s="462"/>
      <c r="G33" s="95" t="str">
        <f>'CONTROL DEL RC'!F32</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3" s="462"/>
      <c r="I33" s="462"/>
      <c r="J33" s="463"/>
      <c r="K33" s="95" t="s">
        <v>296</v>
      </c>
      <c r="L33" s="95" t="s">
        <v>216</v>
      </c>
      <c r="M33" s="95" t="s">
        <v>297</v>
      </c>
      <c r="N33" s="459"/>
      <c r="O33" s="459"/>
      <c r="P33" s="460"/>
    </row>
    <row r="34" spans="1:16" ht="390" x14ac:dyDescent="0.25">
      <c r="A34" s="266">
        <v>16</v>
      </c>
      <c r="B34" s="209" t="str">
        <f>+VLOOKUP(A34,'DEFINICIÓN DEL RC'!$A$6:$G$31,2,0)</f>
        <v>Gestión Financiera</v>
      </c>
      <c r="C34" s="95" t="str">
        <f>+VLOOKUP(A34,'IDENTIFICACIÓN DEL RC'!$A$6:$C$31,3,0)</f>
        <v>Adulteración de los documentos legales soporte de pago
Incumplimiento de funciones por acción u omisión
Falta de personal capacitado para brindar atención y servicio</v>
      </c>
      <c r="D34" s="203" t="str">
        <f>+VLOOKUP(A34,'DEFINICIÓN DEL RC'!$A$6:$C$30,3,0)</f>
        <v>Posibilidad de Tramite de pagos incumpliendo los requisitos establecidos otorgando beneficios a terceros en contra de lo establecido en el Procedimiento PD-GF-13 Gestión de Pagos</v>
      </c>
      <c r="E34" s="94" t="str">
        <f>+VLOOKUP(A34,'IDENTIFICACIÓN DEL RC'!$A$6:$E$31,5,0)</f>
        <v>Pagos sin cumplir con los requisitos establecidos</v>
      </c>
      <c r="F34" s="94" t="str">
        <f>+VLOOKUP(A34,'ANÁLISIS DEL RC'!$A$6:$G$31,7,0)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'VALORACIÓN DEL RC CON CONTROL'!I22</f>
        <v>ZONA RIESGO MODERADO</v>
      </c>
      <c r="J34" s="72" t="str">
        <f>+VLOOKUP(A34,'TRATAMIENTO DE RIESGO RESIDUAL '!$A$7:$D$31,4,0)</f>
        <v>Reducir el riesgo</v>
      </c>
      <c r="K34" s="95" t="s">
        <v>298</v>
      </c>
      <c r="L34" s="95" t="s">
        <v>229</v>
      </c>
      <c r="M34" s="95" t="s">
        <v>299</v>
      </c>
      <c r="N34" s="204" t="s">
        <v>248</v>
      </c>
      <c r="O34" s="204" t="s">
        <v>300</v>
      </c>
      <c r="P34" s="268" t="s">
        <v>301</v>
      </c>
    </row>
    <row r="35" spans="1:16" ht="246" customHeight="1" x14ac:dyDescent="0.25">
      <c r="A35" s="266">
        <v>17</v>
      </c>
      <c r="B35" s="209" t="str">
        <f>+VLOOKUP(A35,'DEFINICIÓN DEL RC'!$A$6:$G$31,2,0)</f>
        <v>Gestión Estratégica del Talento Humano</v>
      </c>
      <c r="C35" s="95" t="str">
        <f>+VLOOKUP(A35,'IDENTIFICACIÓN DEL RC'!$A$6:$C$31,3,0)</f>
        <v>Posible intercambio de dadivas entre el funcionario responsable y el contratista no apto para la vacante.</v>
      </c>
      <c r="D35" s="203" t="str">
        <f>+VLOOKUP(A35,'DEFINICIÓN DEL RC'!$A$6:$C$30,3,0)</f>
        <v>Posibilidad de Posesionar un servidor público que Incumpla con los requisitos establecidos en el Manual de Funciones de la SCJ</v>
      </c>
      <c r="E35" s="94" t="str">
        <f>+VLOOKUP(A35,'IDENTIFICACIÓN DEL RC'!$A$6:$E$31,5,0)</f>
        <v>Sanciones disciplinarias a los funcionarios implicados en la Vinculación viciada</v>
      </c>
      <c r="F35" s="94" t="str">
        <f>+VLOOKUP(A35,'ANÁLISIS DEL RC'!$A$6:$G$31,7,0)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'VALORACIÓN DEL RC CON CONTROL'!I23</f>
        <v>ZONA RIESGO ALTO</v>
      </c>
      <c r="J35" s="72" t="str">
        <f>+VLOOKUP(A35,'TRATAMIENTO DE RIESGO RESIDUAL '!$A$7:$D$31,4,0)</f>
        <v>Reducir el riesgo</v>
      </c>
      <c r="K35" s="95" t="s">
        <v>302</v>
      </c>
      <c r="L35" s="95" t="s">
        <v>229</v>
      </c>
      <c r="M35" s="95" t="s">
        <v>303</v>
      </c>
      <c r="N35" s="204" t="s">
        <v>248</v>
      </c>
      <c r="O35" s="204" t="s">
        <v>304</v>
      </c>
      <c r="P35" s="268" t="s">
        <v>301</v>
      </c>
    </row>
    <row r="36" spans="1:16" ht="135" x14ac:dyDescent="0.25">
      <c r="A36" s="266">
        <v>19</v>
      </c>
      <c r="B36" s="209" t="str">
        <f>+VLOOKUP(A36,'DEFINICIÓN DEL RC'!$A$6:$G$31,2,0)</f>
        <v>Gestión Contractual</v>
      </c>
      <c r="C36" s="95" t="str">
        <f>+VLOOKUP(A36,'IDENTIFICACIÓN DEL RC'!$A$6:$C$31,3,0)</f>
        <v xml:space="preserve"> Determinar requisitos excluyentes en el proceso que se adelanta lo cual permitiría el direccionamiento de contratos y el favorecimiento a terceros.
Falta de capacitación de los funcionarios que adelantan los procesos de contratación</v>
      </c>
      <c r="D36" s="203" t="str">
        <f>+VLOOKUP(A36,'DEFINICIÓN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6" s="94" t="str">
        <f>+VLOOKUP(A36,'IDENTIFICACIÓN DEL RC'!$A$6:$E$31,5,0)</f>
        <v>Pérdida de recursos públicos. - Incumplimiento del objeto contractual.</v>
      </c>
      <c r="F36" s="462" t="str">
        <f>+VLOOKUP(A36,'ANÁLISIS DEL RC'!$A$6:$G$31,7,0)</f>
        <v>ZONA RIESGO EXTREMO</v>
      </c>
      <c r="G36" s="95" t="str">
        <f>'CONTROL DEL RC'!F35</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6" s="462">
        <f>+VLOOKUP(A36,'VALORACIÓN DEL RC CON CONTROL'!$A$7:$C$31,3,0)</f>
        <v>100</v>
      </c>
      <c r="I36" s="462" t="str">
        <f>'VALORACIÓN DEL RC CON CONTROL'!I25</f>
        <v>ZONA RIESGO ALTO</v>
      </c>
      <c r="J36" s="463" t="str">
        <f>+VLOOKUP(A36,'TRATAMIENTO DE RIESGO RESIDUAL '!$A$7:$D$31,4,0)</f>
        <v>Reducir el riesgo</v>
      </c>
      <c r="K36" s="95" t="s">
        <v>305</v>
      </c>
      <c r="L36" s="95" t="s">
        <v>229</v>
      </c>
      <c r="M36" s="95" t="s">
        <v>306</v>
      </c>
      <c r="N36" s="459" t="s">
        <v>218</v>
      </c>
      <c r="O36" s="459" t="s">
        <v>307</v>
      </c>
      <c r="P36" s="460" t="s">
        <v>308</v>
      </c>
    </row>
    <row r="37" spans="1:16" ht="135" x14ac:dyDescent="0.25">
      <c r="A37" s="266">
        <v>19</v>
      </c>
      <c r="B37" s="209" t="str">
        <f>+VLOOKUP(A37,'DEFINICIÓN DEL RC'!$A$6:$G$31,2,0)</f>
        <v>Gestión Contractual</v>
      </c>
      <c r="C37" s="95" t="str">
        <f>+VLOOKUP(A37,'IDENTIFICACIÓN DEL RC'!$A$6:$C$31,3,0)</f>
        <v xml:space="preserve"> Determinar requisitos excluyentes en el proceso que se adelanta lo cual permitiría el direccionamiento de contratos y el favorecimiento a terceros.
Falta de capacitación de los funcionarios que adelantan los procesos de contratación</v>
      </c>
      <c r="D37" s="203"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RC'!$A$6:$E$31,5,0)</f>
        <v>Pérdida de recursos públicos. - Incumplimiento del objeto contractual.</v>
      </c>
      <c r="F37" s="462"/>
      <c r="G37" s="95" t="str">
        <f>'CONTROL DEL RC'!F36</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7" s="462"/>
      <c r="I37" s="462"/>
      <c r="J37" s="463"/>
      <c r="K37" s="95" t="s">
        <v>309</v>
      </c>
      <c r="L37" s="95" t="s">
        <v>216</v>
      </c>
      <c r="M37" s="95" t="s">
        <v>310</v>
      </c>
      <c r="N37" s="459"/>
      <c r="O37" s="459"/>
      <c r="P37" s="460"/>
    </row>
    <row r="38" spans="1:16" ht="267.75" customHeight="1" x14ac:dyDescent="0.25">
      <c r="A38" s="266">
        <v>20</v>
      </c>
      <c r="B38" s="209" t="str">
        <f>+VLOOKUP(A38,'DEFINICIÓN DEL RC'!$A$6:$G$31,2,0)</f>
        <v>Gestión Contractual</v>
      </c>
      <c r="C38" s="95" t="str">
        <f>+VLOOKUP(A38,'IDENTIFICACIÓN DEL RC'!$A$6:$C$31,3,0)</f>
        <v>Desconocimiento de la norma
Desconocimiento de funciones
Desidia</v>
      </c>
      <c r="D38" s="203" t="str">
        <f>+VLOOKUP(A38,'DEFINICIÓN DEL RC'!$A$6:$C$30,3,0)</f>
        <v>Posibilidad de Incumplimiento de funciones por acción u omisión por procedimientos desactualizados de la Gestión Contractual</v>
      </c>
      <c r="E38" s="94" t="str">
        <f>+VLOOKUP(A38,'IDENTIFICACIÓN DEL RC'!$A$6:$E$31,5,0)</f>
        <v>Sanciones por parte de entes de control internos y externos.
Procesos disciplinarios internos y externos.</v>
      </c>
      <c r="F38" s="94" t="str">
        <f>+VLOOKUP(A38,'ANÁLISIS DEL RC'!$A$6:$G$31,7,0)</f>
        <v>ZONA RIESGO EXTREMO</v>
      </c>
      <c r="G38" s="95" t="str">
        <f>'CONTROL DEL RC'!F37</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8" s="94">
        <f>+VLOOKUP(A38,'VALORACIÓN DEL RC CON CONTROL'!$A$7:$C$31,3,0)</f>
        <v>100</v>
      </c>
      <c r="I38" s="94" t="str">
        <f>'VALORACIÓN DEL RC CON CONTROL'!I26</f>
        <v>ZONA RIESGO ALTO</v>
      </c>
      <c r="J38" s="72" t="str">
        <f>+VLOOKUP(A38,'TRATAMIENTO DE RIESGO RESIDUAL '!$A$7:$D$31,4,0)</f>
        <v>Reducir el riesgo</v>
      </c>
      <c r="K38" s="95" t="s">
        <v>311</v>
      </c>
      <c r="L38" s="95" t="s">
        <v>262</v>
      </c>
      <c r="M38" s="95" t="s">
        <v>312</v>
      </c>
      <c r="N38" s="204" t="s">
        <v>313</v>
      </c>
      <c r="O38" s="204" t="s">
        <v>314</v>
      </c>
      <c r="P38" s="268" t="s">
        <v>315</v>
      </c>
    </row>
    <row r="39" spans="1:16" ht="202.5" customHeight="1" x14ac:dyDescent="0.25">
      <c r="A39" s="266">
        <v>21</v>
      </c>
      <c r="B39" s="209" t="str">
        <f>+VLOOKUP(A39,'DEFINICIÓN DEL RC'!$A$6:$G$31,2,0)</f>
        <v>Evaluación al Sistema de Control Interno</v>
      </c>
      <c r="C39" s="95" t="str">
        <f>+VLOOKUP(A39,'IDENTIFICACIÓN DEL RC'!$A$6:$C$31,3,0)</f>
        <v xml:space="preserve">Desconocimiento u omisión de las normas de auditoria generalmente aceptadas o 
Impedimentos y/o conflictos de interés no comunicados. </v>
      </c>
      <c r="D39" s="203" t="str">
        <f>+VLOOKUP(A39,'DEFINICIÓN DEL RC'!$A$6:$C$30,3,0)</f>
        <v>Posibilidad de Favorecimiento al proceso auditado o a terceros responsables a partir de auditorías, sesgadas, manipuladas o direccionadas, que impidan evidenciar la realidad de la gestión obstruyendo la evaluación de esta.</v>
      </c>
      <c r="E39" s="94" t="str">
        <f>+VLOOKUP(A39,'IDENTIFICACIÓN DEL RC'!$A$6:$E$31,5,0)</f>
        <v>Sanciones por parte de entes de control.</v>
      </c>
      <c r="F39" s="94" t="str">
        <f>+VLOOKUP(A39,'ANÁLISIS DEL RC'!$A$6:$G$31,7,0)</f>
        <v>ZONA RIESGO EXTREMO</v>
      </c>
      <c r="G39" s="95" t="str">
        <f>'CONTROL DEL RC'!F38</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39" s="94">
        <f>+VLOOKUP(A39,'VALORACIÓN DEL RC CON CONTROL'!$A$7:$C$31,3,0)</f>
        <v>100</v>
      </c>
      <c r="I39" s="94" t="str">
        <f>'VALORACIÓN DEL RC CON CONTROL'!I27</f>
        <v>ZONA RIESGO ALTO</v>
      </c>
      <c r="J39" s="72" t="str">
        <f>+VLOOKUP(A39,'TRATAMIENTO DE RIESGO RESIDUAL '!$A$7:$D$31,4,0)</f>
        <v>Reducir el riesgo</v>
      </c>
      <c r="K39" s="95" t="s">
        <v>316</v>
      </c>
      <c r="L39" s="95" t="s">
        <v>246</v>
      </c>
      <c r="M39" s="95" t="s">
        <v>317</v>
      </c>
      <c r="N39" s="204" t="s">
        <v>318</v>
      </c>
      <c r="O39" s="204" t="s">
        <v>319</v>
      </c>
      <c r="P39" s="268" t="s">
        <v>320</v>
      </c>
    </row>
    <row r="40" spans="1:16" ht="334.5" customHeight="1" x14ac:dyDescent="0.25">
      <c r="A40" s="266">
        <v>22</v>
      </c>
      <c r="B40" s="209" t="str">
        <f>+VLOOKUP(A40,'DEFINICIÓN DEL RC'!$A$6:$G$31,2,0)</f>
        <v>Atención y Relación con el Ciudadano</v>
      </c>
      <c r="C40" s="95" t="str">
        <f>+VLOOKUP(A40,'IDENTIFICACIÓN DEL RC'!$A$6:$C$31,3,0)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0" s="203" t="str">
        <f>+VLOOKUP(A40,'DEFINICIÓN DEL RC'!$A$6:$C$30,3,0)</f>
        <v>Posibilidad de Favorecimiento a terceros para acceder a los servicios ofertados por al SCJ por fuera de los lineamientos establecidos a cambio de dadivas</v>
      </c>
      <c r="E40" s="94" t="str">
        <f>+VLOOKUP(A40,'IDENTIFICACIÓN DEL RC'!$A$6:$E$31,5,0)</f>
        <v>Percepción negativa de la Ciudadanía de la entidad. 
Procesos disciplinarios internos y externos.</v>
      </c>
      <c r="F40" s="94" t="str">
        <f>+VLOOKUP(A40,'ANÁLISIS DEL RC'!$A$6:$G$31,7,0)</f>
        <v>ZONA RIESGO EXTREMO</v>
      </c>
      <c r="G40" s="95" t="str">
        <f>'CONTROL DEL RC'!F39</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0" s="94">
        <f>+VLOOKUP(A40,'VALORACIÓN DEL RC CON CONTROL'!$A$7:$C$31,3,0)</f>
        <v>100</v>
      </c>
      <c r="I40" s="94" t="str">
        <f>'VALORACIÓN DEL RC CON CONTROL'!I28</f>
        <v>ZONA RIESGO ALTO</v>
      </c>
      <c r="J40" s="72" t="str">
        <f>+VLOOKUP(A40,'TRATAMIENTO DE RIESGO RESIDUAL '!$A$7:$D$31,4,0)</f>
        <v>Reducir el riesgo</v>
      </c>
      <c r="K40" s="95" t="s">
        <v>321</v>
      </c>
      <c r="L40" s="95" t="s">
        <v>216</v>
      </c>
      <c r="M40" s="95" t="s">
        <v>322</v>
      </c>
      <c r="N40" s="204" t="s">
        <v>323</v>
      </c>
      <c r="O40" s="204" t="s">
        <v>324</v>
      </c>
      <c r="P40" s="268" t="s">
        <v>325</v>
      </c>
    </row>
    <row r="41" spans="1:16" ht="90" x14ac:dyDescent="0.25">
      <c r="A41" s="266">
        <v>23</v>
      </c>
      <c r="B41" s="209" t="str">
        <f>+VLOOKUP(A41,'DEFINICIÓN DEL RC'!$A$6:$G$31,2,0)</f>
        <v>Gestión Integral a las Personas Privadas de la Libertad -PPL-</v>
      </c>
      <c r="C41" s="95" t="str">
        <f>+VLOOKUP(A41,'IDENTIFICACIÓN DEL RC'!$A$6:$C$31,3,0)</f>
        <v>Soborno a los funcionarios encargados de la oferta de estos servicios para acelerar tramites o adulterar documentación</v>
      </c>
      <c r="D41" s="203" t="str">
        <f>+VLOOKUP(A41,'DEFINICIÓN DEL RC'!$A$6:$C$30,3,0)</f>
        <v>Posibilidad de alteración de la información en el SISIPEC web generando beneficio en el trámite de Autorización para ingreso como visitante a la Cárcel Distrital de Varones y Anexo de Mujeres.</v>
      </c>
      <c r="E41" s="94" t="str">
        <f>+VLOOKUP(A41,'IDENTIFICACIÓN DEL RC'!$A$6:$E$31,5,0)</f>
        <v>Oferta parcializada y desproporcionada de los servicios de atención Integral a las PPL</v>
      </c>
      <c r="F41" s="94" t="str">
        <f>+VLOOKUP(A41,'ANÁLISIS DEL RC'!$A$6:$G$31,7,0)</f>
        <v>ZONA RIESGO EXTREMO</v>
      </c>
      <c r="G41" s="95" t="str">
        <f>'CONTROL DEL RC'!F40</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1" s="94">
        <f>+VLOOKUP(A41,'VALORACIÓN DEL RC CON CONTROL'!$A$7:$C$31,3,0)</f>
        <v>100</v>
      </c>
      <c r="I41" s="94" t="str">
        <f>'VALORACIÓN DEL RC CON CONTROL'!I29</f>
        <v>ZONA RIESGO ALTO</v>
      </c>
      <c r="J41" s="72" t="str">
        <f>+VLOOKUP(A41,'TRATAMIENTO DE RIESGO RESIDUAL '!$A$7:$D$31,4,0)</f>
        <v>Reducir el riesgo</v>
      </c>
      <c r="K41" s="95" t="s">
        <v>326</v>
      </c>
      <c r="L41" s="95" t="s">
        <v>327</v>
      </c>
      <c r="M41" s="95" t="s">
        <v>328</v>
      </c>
      <c r="N41" s="204" t="s">
        <v>323</v>
      </c>
      <c r="O41" s="204" t="s">
        <v>324</v>
      </c>
      <c r="P41" s="268" t="s">
        <v>325</v>
      </c>
    </row>
    <row r="42" spans="1:16" ht="105" x14ac:dyDescent="0.25">
      <c r="A42" s="266">
        <v>24</v>
      </c>
      <c r="B42" s="209" t="str">
        <f>+VLOOKUP(A42,'DEFINICIÓN DEL RC'!$A$6:$G$31,2,0)</f>
        <v>Administración de Bienes Muebles e Inmuebles para el Fortalecimiento de las Capacidades Operativas</v>
      </c>
      <c r="C42" s="95" t="str">
        <f>+VLOOKUP(A42,'IDENTIFICACIÓN DEL RC'!$A$6:$C$31,3,0)</f>
        <v>Falencia en el reporte de estado de disponibilidad de los vehículos de propiedad o a cargo de la SDSCJ.
Errores en el registro del kilometraje de cada vehículo en la plataforma del proveedor.</v>
      </c>
      <c r="D42" s="203" t="str">
        <f>+VLOOKUP(A42,'DEFINICIÓN DEL RC'!$A$6:$C$30,3,0)</f>
        <v>Posibilidad de suministro de combustible por parte de los proveedores a vehículos de propiedad o a cargo de la SDSCJ, por fuera de los parámetros de suministro establecidos para beneficio propio o de terceros</v>
      </c>
      <c r="E42" s="94" t="str">
        <f>+VLOOKUP(A42,'IDENTIFICACIÓN DEL RC'!$A$6:$E$31,5,0)</f>
        <v>1. Incumplimiento a las obligaciones contractuales.
2. Pérdida de confianza en lo público
3. Detrimento patrimonial
4. Enriquecimiento ilícito de contratistas y/o servidores públicos</v>
      </c>
      <c r="F42" s="461" t="str">
        <f>+VLOOKUP(A42,'ANÁLISIS DEL RC'!$A$6:$G$31,7,0)</f>
        <v>ZONA RIESGO EXTREMO</v>
      </c>
      <c r="G42" s="95" t="str">
        <f>'CONTROL DEL RC'!F41</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2" s="462">
        <f>+VLOOKUP(A42,'VALORACIÓN DEL RC CON CONTROL'!$A$7:$C$31,3,0)</f>
        <v>100</v>
      </c>
      <c r="I42" s="462" t="str">
        <f>'VALORACIÓN DEL RC CON CONTROL'!I30</f>
        <v>ZONA RIESGO ALTO</v>
      </c>
      <c r="J42" s="463" t="str">
        <f>+VLOOKUP(A42,'TRATAMIENTO DE RIESGO RESIDUAL '!$A$7:$D$31,4,0)</f>
        <v>Reducir el riesgo</v>
      </c>
      <c r="K42" s="95" t="s">
        <v>251</v>
      </c>
      <c r="L42" s="95" t="s">
        <v>229</v>
      </c>
      <c r="M42" s="95" t="s">
        <v>329</v>
      </c>
      <c r="N42" s="459" t="s">
        <v>218</v>
      </c>
      <c r="O42" s="459" t="s">
        <v>330</v>
      </c>
      <c r="P42" s="460" t="s">
        <v>331</v>
      </c>
    </row>
    <row r="43" spans="1:16" ht="141" customHeight="1" x14ac:dyDescent="0.25">
      <c r="A43" s="266">
        <v>24</v>
      </c>
      <c r="B43" s="209" t="str">
        <f>+VLOOKUP(A43,'DEFINICIÓN DEL RC'!$A$6:$G$31,2,0)</f>
        <v>Administración de Bienes Muebles e Inmuebles para el Fortalecimiento de las Capacidades Operativas</v>
      </c>
      <c r="C43" s="95" t="str">
        <f>+VLOOKUP(A43,'IDENTIFICACIÓN DEL RC'!$A$6:$C$31,3,0)</f>
        <v>Falencia en el reporte de estado de disponibilidad de los vehículos de propiedad o a cargo de la SDSCJ.
Errores en el registro del kilometraje de cada vehículo en la plataforma del proveedor.</v>
      </c>
      <c r="D43" s="203"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RC'!$A$6:$E$31,5,0)</f>
        <v>1. Incumplimiento a las obligaciones contractuales.
2. Pérdida de confianza en lo público
3. Detrimento patrimonial
4. Enriquecimiento ilícito de contratistas y/o servidores públicos</v>
      </c>
      <c r="F43" s="461"/>
      <c r="G43" s="95" t="str">
        <f>'CONTROL DEL RC'!F42</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3" s="462"/>
      <c r="I43" s="462"/>
      <c r="J43" s="463"/>
      <c r="K43" s="95" t="s">
        <v>251</v>
      </c>
      <c r="L43" s="95" t="s">
        <v>229</v>
      </c>
      <c r="M43" s="95" t="s">
        <v>332</v>
      </c>
      <c r="N43" s="459"/>
      <c r="O43" s="459"/>
      <c r="P43" s="460"/>
    </row>
    <row r="44" spans="1:16" ht="192" customHeight="1" x14ac:dyDescent="0.25">
      <c r="A44" s="266">
        <v>25</v>
      </c>
      <c r="B44" s="209" t="str">
        <f>+VLOOKUP(A44,'DEFINICIÓN DEL RC'!$A$6:$G$31,2,0)</f>
        <v>Administración de Bienes Muebles e Inmuebles para el Fortalecimiento de las Capacidades Operativas</v>
      </c>
      <c r="C44" s="95" t="str">
        <f>+VLOOKUP(A44,'IDENTIFICACIÓN DEL RC'!$A$6:$C$31,3,0)</f>
        <v>Vehículos o equipos de combustión sin autorización para el abastecimiento de combustible</v>
      </c>
      <c r="D44" s="203" t="str">
        <f>+VLOOKUP(A44,'DEFINICIÓN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4" s="94" t="str">
        <f>+VLOOKUP(A44,'IDENTIFICACIÓN DEL RC'!$A$6:$E$31,5,0)</f>
        <v>1. Incumplimiento a las obligaciones contractuales.
2. Pérdida de confianza en lo público
3. Detrimento patrimonial
4. Enriquecimiento ilícito de contratistas y/o servidores públicos</v>
      </c>
      <c r="F44" s="94" t="str">
        <f>+VLOOKUP(A44,'ANÁLISIS DEL RC'!$A$6:$G$31,7,0)</f>
        <v>ZONA RIESGO EXTREMO</v>
      </c>
      <c r="G44" s="95" t="str">
        <f>'CONTROL DEL RC'!F43</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v>
      </c>
      <c r="H44" s="94">
        <f>+VLOOKUP(A44,'VALORACIÓN DEL RC CON CONTROL'!$A$7:$C$31,3,0)</f>
        <v>100</v>
      </c>
      <c r="I44" s="94" t="str">
        <f>'VALORACIÓN DEL RC CON CONTROL'!I31</f>
        <v>ZONA RIESGO ALTO</v>
      </c>
      <c r="J44" s="72" t="str">
        <f>+VLOOKUP(A44,'TRATAMIENTO DE RIESGO RESIDUAL '!$A$7:$D$31,4,0)</f>
        <v>Reducir el riesgo</v>
      </c>
      <c r="K44" s="95" t="s">
        <v>251</v>
      </c>
      <c r="L44" s="95" t="s">
        <v>229</v>
      </c>
      <c r="M44" s="95" t="s">
        <v>333</v>
      </c>
      <c r="N44" s="204" t="s">
        <v>323</v>
      </c>
      <c r="O44" s="204" t="s">
        <v>249</v>
      </c>
      <c r="P44" s="268" t="s">
        <v>325</v>
      </c>
    </row>
    <row r="45" spans="1:16" ht="236.25" customHeight="1" x14ac:dyDescent="0.25">
      <c r="A45" s="266">
        <v>26</v>
      </c>
      <c r="B45" s="209" t="str">
        <f>+VLOOKUP(A45,'DEFINICIÓN DEL RC'!$A$6:$G$34,2,0)</f>
        <v>Gestión Jurídica</v>
      </c>
      <c r="C45" s="95" t="str">
        <f>+VLOOKUP(A45,'IDENTIFICACIÓN DEL RC'!$A$6:$C$34,3,0)</f>
        <v>Desconocimiento de la norma
Desconocimiento de funciones
Desidia</v>
      </c>
      <c r="D45" s="203" t="str">
        <f>+VLOOKUP(A45,'DEFINICIÓN DEL RC'!$A$6:$C$34,3,0)</f>
        <v>Posibilidad de Incumplimiento de funciones por acción u omisión por procedimientos desactualizados de la Gestión Juridica</v>
      </c>
      <c r="E45" s="94" t="str">
        <f>+VLOOKUP(A45,'IDENTIFICACIÓN DEL RC'!$A$6:$E$34,5,0)</f>
        <v>Sanciones por parte de entes de control internos y externos.
Procesos disciplinarios internos y externos.</v>
      </c>
      <c r="F45" s="94" t="str">
        <f>+VLOOKUP(A45,'ANÁLISIS DEL RC'!$A$6:$G$34,7,0)</f>
        <v>ZONA RIESGO EXTREMO</v>
      </c>
      <c r="G45" s="95" t="str">
        <f>'CONTROL DEL RC'!F44</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5" s="94">
        <f>+VLOOKUP(A45,'VALORACIÓN DEL RC CON CONTROL'!$A$7:$C$34,3,0)</f>
        <v>100</v>
      </c>
      <c r="I45" s="94" t="str">
        <f>'VALORACIÓN DEL RC CON CONTROL'!I32</f>
        <v>ZONA RIESGO ALTO</v>
      </c>
      <c r="J45" s="72" t="str">
        <f>+VLOOKUP(A45,'TRATAMIENTO DE RIESGO RESIDUAL '!$A$7:$D$34,4,0)</f>
        <v>Reducir el riesgo</v>
      </c>
      <c r="K45" s="95" t="s">
        <v>334</v>
      </c>
      <c r="L45" s="95" t="s">
        <v>262</v>
      </c>
      <c r="M45" s="95" t="s">
        <v>312</v>
      </c>
      <c r="N45" s="204" t="s">
        <v>313</v>
      </c>
      <c r="O45" s="204" t="s">
        <v>314</v>
      </c>
      <c r="P45" s="268" t="s">
        <v>315</v>
      </c>
    </row>
    <row r="46" spans="1:16" ht="354.75" customHeight="1" x14ac:dyDescent="0.25">
      <c r="A46" s="266">
        <v>27</v>
      </c>
      <c r="B46" s="209" t="str">
        <f>+VLOOKUP(A46,'DEFINICIÓN DEL RC'!$A$6:$G$34,2,0)</f>
        <v>Gestión Contractual</v>
      </c>
      <c r="C46" s="95" t="str">
        <f>+VLOOKUP(A46,'IDENTIFICACIÓN DEL RC'!$A$6:$C$34,3,0)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6" s="203" t="str">
        <f>+VLOOKUP(A46,'DEFINICIÓN DEL RC'!$A$6:$C$34,3,0)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6" s="94" t="str">
        <f>+VLOOKUP(A46,'IDENTIFICACIÓN DEL RC'!$A$6:$E$34,5,0)</f>
        <v xml:space="preserve">~Responsabilidades penales, disciplinarias y fiscales </v>
      </c>
      <c r="F46" s="94" t="str">
        <f>+VLOOKUP(A46,'ANÁLISIS DEL RC'!$A$6:$G$34,7,0)</f>
        <v>ZONA RIESGO EXTREMO</v>
      </c>
      <c r="G46" s="95" t="str">
        <f>'CONTROL DEL RC'!F45</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6" s="94">
        <f>+VLOOKUP(A46,'VALORACIÓN DEL RC CON CONTROL'!$A$7:$C$34,3,0)</f>
        <v>100</v>
      </c>
      <c r="I46" s="94" t="str">
        <f>'VALORACIÓN DEL RC CON CONTROL'!I33</f>
        <v>ZONA RIESGO ALTO</v>
      </c>
      <c r="J46" s="72" t="str">
        <f>+VLOOKUP(A46,'TRATAMIENTO DE RIESGO RESIDUAL '!$A$7:$D$34,4,0)</f>
        <v>Reducir el riesgo</v>
      </c>
      <c r="K46" s="95" t="s">
        <v>720</v>
      </c>
      <c r="L46" s="95" t="s">
        <v>721</v>
      </c>
      <c r="M46" s="95" t="s">
        <v>722</v>
      </c>
      <c r="N46" s="204" t="s">
        <v>266</v>
      </c>
      <c r="O46" s="204" t="s">
        <v>314</v>
      </c>
      <c r="P46" s="268" t="s">
        <v>315</v>
      </c>
    </row>
    <row r="47" spans="1:16" ht="321" customHeight="1" x14ac:dyDescent="0.25">
      <c r="A47" s="110">
        <v>28</v>
      </c>
      <c r="B47" s="209" t="str">
        <f>+VLOOKUP(A47,'DEFINICIÓN DEL RC'!$A$6:$G$34,2,0)</f>
        <v>Gestión de Comunicaciones Estratégicas</v>
      </c>
      <c r="C47" s="95" t="str">
        <f>+VLOOKUP(A47,'IDENTIFICACIÓN DEL RC'!$A$6:$C$34,3,0)</f>
        <v>1. Debilidades en el acceso o custodia de 
información privilegiada o pública. 
2. Incentivos o presiones externas que 
favorezcan el uso indebido de la información</v>
      </c>
      <c r="D47" s="203" t="str">
        <f>+VLOOKUP(A47,'DEFINICIÓN DEL RC'!$A$6:$C$34,3,0)</f>
        <v>Posibilidad de divulgar, manipular u ocultar información que pueda considerarse pública y de importancia para los grupos de interés de la entidad, para beneficio propio o de un tercero.</v>
      </c>
      <c r="E47" s="94" t="str">
        <f>+VLOOKUP(A47,'IDENTIFICACIÓN DEL RC'!$A$6:$E$34,5,0)</f>
        <v xml:space="preserve">1. Pérdida de confianza y afectación reputacional de 
la entidad por parte de los ciudadanos (grupos de 
interés) 
2. Vulneración de la ley 1712 de 2014 (acceso a la 
información pública) 
3. Materialización de posibles actos de corrupción 
4. Posibles sanciones disciplinarios y/o por entes de 
control </v>
      </c>
      <c r="F47" s="94" t="str">
        <f>+VLOOKUP(A47,'ANÁLISIS DEL RC'!$A$6:$G$34,7,0)</f>
        <v>ZONA RIESGO ALTO</v>
      </c>
      <c r="G47" s="95" t="str">
        <f>'CONTROL DEL RC'!F46</f>
        <v xml:space="preserve">El Jefe de la Oficina Asesora de Comunicaciones (OAC) o su delegado, verifica y aprueba que la 
información consolidada para divulgación institucional cumpla con los criterios técnicos de veracidad 
y suficiencia luego de pasar por dos (2) filtros de verificación, los cuales corresponden a: un primer 
(1𝑒𝑟) filtro a cargo de los periodistas responsables de la recolección y validación preliminar de la 
información, y un segundo (2𝑑𝑜) filtro realizado por el editor de contenido, quien confirma la veracidad 
de la información recibida y aplica los ajustes requeridos antes de su aprobación final. Lo anterior se 
evidencia mediante certificados de revisión y aprobación de los contenidos divulgados a través de los 
canales oficiales de comunicación de la SDSCJ. 
El cargue de evidencias se realizará de manera cuatrimestral en el repositorio designado por la Oficina 
Asesora de Planeación. </v>
      </c>
      <c r="H47" s="94">
        <f>+VLOOKUP(A47,'VALORACIÓN DEL RC CON CONTROL'!$A$7:$C$34,3,0)</f>
        <v>100</v>
      </c>
      <c r="I47" s="94" t="s">
        <v>715</v>
      </c>
      <c r="J47" s="72" t="s">
        <v>353</v>
      </c>
      <c r="K47" s="113" t="s">
        <v>723</v>
      </c>
      <c r="L47" s="113" t="s">
        <v>216</v>
      </c>
      <c r="M47" s="113" t="s">
        <v>724</v>
      </c>
      <c r="N47" s="204" t="s">
        <v>266</v>
      </c>
      <c r="O47" s="204" t="s">
        <v>314</v>
      </c>
      <c r="P47" s="268" t="s">
        <v>315</v>
      </c>
    </row>
    <row r="52" spans="2:2" x14ac:dyDescent="0.2">
      <c r="B52" s="269"/>
    </row>
    <row r="53" spans="2:2" x14ac:dyDescent="0.2">
      <c r="B53" s="269"/>
    </row>
    <row r="54" spans="2:2" x14ac:dyDescent="0.2">
      <c r="B54" s="269"/>
    </row>
    <row r="55" spans="2:2" x14ac:dyDescent="0.2">
      <c r="B55" s="269"/>
    </row>
    <row r="56" spans="2:2" x14ac:dyDescent="0.2">
      <c r="B56" s="269"/>
    </row>
    <row r="57" spans="2:2" x14ac:dyDescent="0.2">
      <c r="B57" s="269"/>
    </row>
    <row r="58" spans="2:2" x14ac:dyDescent="0.2">
      <c r="B58" s="269"/>
    </row>
    <row r="59" spans="2:2" x14ac:dyDescent="0.2">
      <c r="B59" s="269"/>
    </row>
    <row r="60" spans="2:2" x14ac:dyDescent="0.2">
      <c r="B60" s="269"/>
    </row>
    <row r="61" spans="2:2" x14ac:dyDescent="0.2">
      <c r="B61" s="269"/>
    </row>
    <row r="62" spans="2:2" x14ac:dyDescent="0.2">
      <c r="B62" s="269"/>
    </row>
    <row r="63" spans="2:2" x14ac:dyDescent="0.2">
      <c r="B63" s="269"/>
    </row>
    <row r="64" spans="2:2" x14ac:dyDescent="0.2">
      <c r="B64" s="269"/>
    </row>
    <row r="65" spans="2:2" x14ac:dyDescent="0.2">
      <c r="B65" s="269"/>
    </row>
    <row r="66" spans="2:2" x14ac:dyDescent="0.2">
      <c r="B66" s="269"/>
    </row>
    <row r="67" spans="2:2" x14ac:dyDescent="0.2">
      <c r="B67" s="269"/>
    </row>
    <row r="68" spans="2:2" x14ac:dyDescent="0.2">
      <c r="B68" s="269"/>
    </row>
    <row r="69" spans="2:2" x14ac:dyDescent="0.2">
      <c r="B69" s="269"/>
    </row>
    <row r="70" spans="2:2" x14ac:dyDescent="0.2">
      <c r="B70" s="269"/>
    </row>
    <row r="71" spans="2:2" x14ac:dyDescent="0.2">
      <c r="B71" s="269"/>
    </row>
    <row r="72" spans="2:2" x14ac:dyDescent="0.2">
      <c r="B72" s="269"/>
    </row>
  </sheetData>
  <sheetProtection algorithmName="SHA-512" hashValue="Q+WToHVyWC83fjDtUv6jnp7Kd9U56CnAZL+SIZQXSGJBRhndnWPEUc99A8kX1yiamruccaam3IHCZh2GMj/4Gw==" saltValue="mpNHSCbwaq8RsRvfmt7J0Q==" spinCount="100000" sheet="1" objects="1" scenarios="1"/>
  <autoFilter ref="A6:P47" xr:uid="{00000000-0001-0000-0300-000000000000}"/>
  <mergeCells count="74">
    <mergeCell ref="A1:B1"/>
    <mergeCell ref="A4:B5"/>
    <mergeCell ref="C4:I5"/>
    <mergeCell ref="J4:P5"/>
    <mergeCell ref="O1:P1"/>
    <mergeCell ref="C1:N1"/>
    <mergeCell ref="H8:H9"/>
    <mergeCell ref="J8:J9"/>
    <mergeCell ref="F8:F9"/>
    <mergeCell ref="I8:I9"/>
    <mergeCell ref="N15:N17"/>
    <mergeCell ref="N8:N9"/>
    <mergeCell ref="P15:P17"/>
    <mergeCell ref="F15:F17"/>
    <mergeCell ref="I15:I17"/>
    <mergeCell ref="H15:H17"/>
    <mergeCell ref="J15:J17"/>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26:P28"/>
    <mergeCell ref="F30:F31"/>
    <mergeCell ref="H30:H31"/>
    <mergeCell ref="I30:I31"/>
    <mergeCell ref="N30:N31"/>
    <mergeCell ref="O30:O31"/>
    <mergeCell ref="P30:P31"/>
    <mergeCell ref="J30:J31"/>
    <mergeCell ref="F26:F28"/>
    <mergeCell ref="H26:H28"/>
    <mergeCell ref="I26:I28"/>
    <mergeCell ref="N26:N28"/>
    <mergeCell ref="O26:O28"/>
    <mergeCell ref="P36:P37"/>
    <mergeCell ref="O36:O37"/>
    <mergeCell ref="F32:F33"/>
    <mergeCell ref="H32:H33"/>
    <mergeCell ref="I32:I33"/>
    <mergeCell ref="J32:J33"/>
    <mergeCell ref="N32:N33"/>
    <mergeCell ref="A3:P3"/>
    <mergeCell ref="O42:O43"/>
    <mergeCell ref="P42:P43"/>
    <mergeCell ref="F42:F43"/>
    <mergeCell ref="H42:H43"/>
    <mergeCell ref="I42:I43"/>
    <mergeCell ref="J42:J43"/>
    <mergeCell ref="N42:N43"/>
    <mergeCell ref="O32:O33"/>
    <mergeCell ref="P32:P33"/>
    <mergeCell ref="F36:F37"/>
    <mergeCell ref="H36:H37"/>
    <mergeCell ref="I36:I37"/>
    <mergeCell ref="J36:J37"/>
    <mergeCell ref="N36:N37"/>
    <mergeCell ref="F18:F19"/>
    <mergeCell ref="P18:P19"/>
    <mergeCell ref="O18:O19"/>
    <mergeCell ref="N18:N19"/>
    <mergeCell ref="I18:I19"/>
    <mergeCell ref="H18:H19"/>
  </mergeCells>
  <conditionalFormatting sqref="F6:F8 F10:F15 F18 F20 F23 F26 F29:F30 F32 F34:F36 F38:F42 F44:F47">
    <cfRule type="containsText" dxfId="26" priority="16" operator="containsText" text="EXTREMO">
      <formula>NOT(ISERROR(SEARCH("EXTREMO",F6)))</formula>
    </cfRule>
    <cfRule type="containsText" dxfId="25" priority="17" operator="containsText" text="ALTO">
      <formula>NOT(ISERROR(SEARCH("ALTO",F6)))</formula>
    </cfRule>
    <cfRule type="containsText" dxfId="24" priority="18" operator="containsText" text="MODERADO">
      <formula>NOT(ISERROR(SEARCH("MODERADO",F6)))</formula>
    </cfRule>
  </conditionalFormatting>
  <conditionalFormatting sqref="I6:I8 I10:I15 I18 I20 I23 I26 I29:I30 I32 I34:I36 I38:I42 I44:I47">
    <cfRule type="containsText" dxfId="23" priority="13" operator="containsText" text="EXTREMO">
      <formula>NOT(ISERROR(SEARCH("EXTREMO",I6)))</formula>
    </cfRule>
    <cfRule type="containsText" dxfId="22" priority="14" operator="containsText" text="ALTO">
      <formula>NOT(ISERROR(SEARCH("ALTO",I6)))</formula>
    </cfRule>
  </conditionalFormatting>
  <pageMargins left="0.70866141732283472" right="0.70866141732283472" top="0.74803149606299213" bottom="0.74803149606299213" header="0.31496062992125984" footer="0.31496062992125984"/>
  <pageSetup scale="22" fitToHeight="0" orientation="landscape" r:id="rId1"/>
  <headerFooter>
    <oddFooter>&amp;R&amp;G</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NOT(ISERROR(SEARCH("MODERADO",I6)))</xm:f>
            <xm:f>"MODERADO"</xm:f>
            <x14:dxf>
              <fill>
                <patternFill>
                  <bgColor rgb="FFFFFF00"/>
                </patternFill>
              </fill>
            </x14:dxf>
          </x14:cfRule>
          <xm:sqref>I6:I8 I10:I15 I18 I20 I23 I26 I29:I30 I32 I34:I36 I38:I42 I44:I47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theme="0" tint="-0.499984740745262"/>
    <pageSetUpPr fitToPage="1"/>
  </sheetPr>
  <dimension ref="A1:E58"/>
  <sheetViews>
    <sheetView showGridLines="0" view="pageBreakPreview" zoomScale="70" zoomScaleNormal="80" zoomScaleSheetLayoutView="70" workbookViewId="0">
      <selection activeCell="E7" sqref="E7"/>
    </sheetView>
  </sheetViews>
  <sheetFormatPr baseColWidth="10" defaultColWidth="11.42578125" defaultRowHeight="14.25" x14ac:dyDescent="0.25"/>
  <cols>
    <col min="1" max="1" width="21.5703125" style="76" bestFit="1" customWidth="1"/>
    <col min="2" max="2" width="36.28515625" style="76" bestFit="1" customWidth="1"/>
    <col min="3" max="3" width="34.5703125" style="76" customWidth="1"/>
    <col min="4" max="4" width="60.85546875" style="76" customWidth="1"/>
    <col min="5" max="5" width="40.85546875" style="76" customWidth="1"/>
    <col min="6" max="6" width="11.42578125" style="76"/>
    <col min="7" max="7" width="16.42578125" style="76" customWidth="1"/>
    <col min="8" max="16384" width="11.42578125" style="76"/>
  </cols>
  <sheetData>
    <row r="1" spans="1:5" s="105" customFormat="1" ht="135.75" customHeight="1" thickBot="1" x14ac:dyDescent="0.3">
      <c r="A1" s="104"/>
      <c r="B1" s="418" t="s">
        <v>0</v>
      </c>
      <c r="C1" s="418"/>
      <c r="D1" s="418"/>
      <c r="E1" s="99" t="s">
        <v>1</v>
      </c>
    </row>
    <row r="2" spans="1:5" s="105" customFormat="1" ht="21" customHeight="1" thickBot="1" x14ac:dyDescent="0.3">
      <c r="B2" s="116"/>
      <c r="C2" s="116"/>
      <c r="D2" s="116"/>
      <c r="E2" s="117"/>
    </row>
    <row r="3" spans="1:5" x14ac:dyDescent="0.25">
      <c r="A3" s="482" t="s">
        <v>6</v>
      </c>
      <c r="B3" s="483"/>
      <c r="C3" s="483"/>
      <c r="D3" s="483"/>
      <c r="E3" s="484"/>
    </row>
    <row r="4" spans="1:5" ht="15" thickBot="1" x14ac:dyDescent="0.3">
      <c r="A4" s="457"/>
      <c r="B4" s="458"/>
      <c r="C4" s="458"/>
      <c r="D4" s="458"/>
      <c r="E4" s="485"/>
    </row>
    <row r="5" spans="1:5" ht="26.25" customHeight="1" thickBot="1" x14ac:dyDescent="0.3">
      <c r="A5" s="242" t="s">
        <v>7</v>
      </c>
      <c r="B5" s="242" t="s">
        <v>8</v>
      </c>
      <c r="C5" s="242" t="s">
        <v>9</v>
      </c>
      <c r="D5" s="242" t="s">
        <v>10</v>
      </c>
      <c r="E5" s="242" t="s">
        <v>11</v>
      </c>
    </row>
    <row r="6" spans="1:5" ht="99.75" x14ac:dyDescent="0.25">
      <c r="A6" s="205">
        <v>1</v>
      </c>
      <c r="B6" s="206" t="s">
        <v>12</v>
      </c>
      <c r="C6" s="206" t="s">
        <v>13</v>
      </c>
      <c r="D6" s="207" t="s">
        <v>14</v>
      </c>
      <c r="E6" s="208" t="s">
        <v>15</v>
      </c>
    </row>
    <row r="7" spans="1:5" ht="71.25" x14ac:dyDescent="0.25">
      <c r="A7" s="118">
        <v>2</v>
      </c>
      <c r="B7" s="169" t="s">
        <v>12</v>
      </c>
      <c r="C7" s="169" t="s">
        <v>16</v>
      </c>
      <c r="D7" s="174" t="s">
        <v>17</v>
      </c>
      <c r="E7" s="175" t="s">
        <v>18</v>
      </c>
    </row>
    <row r="8" spans="1:5" ht="28.5" customHeight="1" x14ac:dyDescent="0.25">
      <c r="A8" s="118">
        <v>3</v>
      </c>
      <c r="B8" s="169" t="s">
        <v>12</v>
      </c>
      <c r="C8" s="169" t="s">
        <v>19</v>
      </c>
      <c r="D8" s="174" t="s">
        <v>20</v>
      </c>
      <c r="E8" s="175" t="s">
        <v>21</v>
      </c>
    </row>
    <row r="9" spans="1:5" ht="28.5" customHeight="1" x14ac:dyDescent="0.25">
      <c r="A9" s="118">
        <v>4</v>
      </c>
      <c r="B9" s="169" t="s">
        <v>22</v>
      </c>
      <c r="C9" s="169" t="s">
        <v>23</v>
      </c>
      <c r="D9" s="174" t="s">
        <v>24</v>
      </c>
      <c r="E9" s="175" t="s">
        <v>25</v>
      </c>
    </row>
    <row r="10" spans="1:5" ht="28.5" customHeight="1" x14ac:dyDescent="0.25">
      <c r="A10" s="119">
        <v>5</v>
      </c>
      <c r="B10" s="169" t="s">
        <v>22</v>
      </c>
      <c r="C10" s="169" t="s">
        <v>26</v>
      </c>
      <c r="D10" s="174" t="s">
        <v>27</v>
      </c>
      <c r="E10" s="175" t="s">
        <v>28</v>
      </c>
    </row>
    <row r="11" spans="1:5" ht="28.5" customHeight="1" x14ac:dyDescent="0.25">
      <c r="A11" s="119">
        <v>6</v>
      </c>
      <c r="B11" s="169" t="s">
        <v>22</v>
      </c>
      <c r="C11" s="169" t="s">
        <v>29</v>
      </c>
      <c r="D11" s="174" t="s">
        <v>30</v>
      </c>
      <c r="E11" s="175" t="s">
        <v>31</v>
      </c>
    </row>
    <row r="12" spans="1:5" ht="28.5" customHeight="1" x14ac:dyDescent="0.25">
      <c r="A12" s="119">
        <v>7</v>
      </c>
      <c r="B12" s="169" t="s">
        <v>32</v>
      </c>
      <c r="C12" s="169" t="s">
        <v>33</v>
      </c>
      <c r="D12" s="174" t="s">
        <v>34</v>
      </c>
      <c r="E12" s="175" t="s">
        <v>35</v>
      </c>
    </row>
    <row r="13" spans="1:5" ht="28.5" customHeight="1" x14ac:dyDescent="0.25">
      <c r="A13" s="119">
        <v>8</v>
      </c>
      <c r="B13" s="169" t="s">
        <v>36</v>
      </c>
      <c r="C13" s="169" t="s">
        <v>37</v>
      </c>
      <c r="D13" s="174" t="s">
        <v>38</v>
      </c>
      <c r="E13" s="175" t="s">
        <v>39</v>
      </c>
    </row>
    <row r="14" spans="1:5" ht="28.5" customHeight="1" x14ac:dyDescent="0.25">
      <c r="A14" s="287">
        <v>9</v>
      </c>
      <c r="B14" s="284" t="s">
        <v>40</v>
      </c>
      <c r="C14" s="284" t="s">
        <v>41</v>
      </c>
      <c r="D14" s="285" t="s">
        <v>42</v>
      </c>
      <c r="E14" s="286" t="s">
        <v>43</v>
      </c>
    </row>
    <row r="15" spans="1:5" ht="28.5" customHeight="1" x14ac:dyDescent="0.25">
      <c r="A15" s="119">
        <v>10</v>
      </c>
      <c r="B15" s="169" t="s">
        <v>44</v>
      </c>
      <c r="C15" s="169" t="s">
        <v>45</v>
      </c>
      <c r="D15" s="174" t="s">
        <v>46</v>
      </c>
      <c r="E15" s="175" t="s">
        <v>47</v>
      </c>
    </row>
    <row r="16" spans="1:5" ht="28.5" customHeight="1" x14ac:dyDescent="0.25">
      <c r="A16" s="119">
        <v>11</v>
      </c>
      <c r="B16" s="169" t="s">
        <v>48</v>
      </c>
      <c r="C16" s="169" t="s">
        <v>49</v>
      </c>
      <c r="D16" s="174" t="s">
        <v>50</v>
      </c>
      <c r="E16" s="175" t="s">
        <v>51</v>
      </c>
    </row>
    <row r="17" spans="1:5" ht="28.5" customHeight="1" x14ac:dyDescent="0.25">
      <c r="A17" s="119">
        <v>12</v>
      </c>
      <c r="B17" s="169" t="s">
        <v>52</v>
      </c>
      <c r="C17" s="169" t="s">
        <v>53</v>
      </c>
      <c r="D17" s="174" t="s">
        <v>54</v>
      </c>
      <c r="E17" s="175" t="s">
        <v>55</v>
      </c>
    </row>
    <row r="18" spans="1:5" ht="28.5" customHeight="1" x14ac:dyDescent="0.25">
      <c r="A18" s="119">
        <v>13</v>
      </c>
      <c r="B18" s="169" t="s">
        <v>56</v>
      </c>
      <c r="C18" s="169" t="s">
        <v>57</v>
      </c>
      <c r="D18" s="174" t="s">
        <v>58</v>
      </c>
      <c r="E18" s="175" t="s">
        <v>59</v>
      </c>
    </row>
    <row r="19" spans="1:5" ht="28.5" customHeight="1" x14ac:dyDescent="0.25">
      <c r="A19" s="119">
        <v>14</v>
      </c>
      <c r="B19" s="169" t="s">
        <v>60</v>
      </c>
      <c r="C19" s="169" t="s">
        <v>61</v>
      </c>
      <c r="D19" s="174" t="s">
        <v>62</v>
      </c>
      <c r="E19" s="175" t="s">
        <v>63</v>
      </c>
    </row>
    <row r="20" spans="1:5" ht="28.5" customHeight="1" x14ac:dyDescent="0.25">
      <c r="A20" s="119">
        <v>15</v>
      </c>
      <c r="B20" s="169" t="s">
        <v>60</v>
      </c>
      <c r="C20" s="169" t="s">
        <v>64</v>
      </c>
      <c r="D20" s="174" t="s">
        <v>65</v>
      </c>
      <c r="E20" s="175" t="s">
        <v>66</v>
      </c>
    </row>
    <row r="21" spans="1:5" ht="28.5" customHeight="1" x14ac:dyDescent="0.25">
      <c r="A21" s="119">
        <v>16</v>
      </c>
      <c r="B21" s="169" t="s">
        <v>67</v>
      </c>
      <c r="C21" s="169" t="s">
        <v>68</v>
      </c>
      <c r="D21" s="174" t="s">
        <v>69</v>
      </c>
      <c r="E21" s="175" t="s">
        <v>70</v>
      </c>
    </row>
    <row r="22" spans="1:5" ht="57.75" customHeight="1" x14ac:dyDescent="0.25">
      <c r="A22" s="119">
        <v>17</v>
      </c>
      <c r="B22" s="169" t="s">
        <v>71</v>
      </c>
      <c r="C22" s="169" t="s">
        <v>72</v>
      </c>
      <c r="D22" s="174" t="s">
        <v>73</v>
      </c>
      <c r="E22" s="175" t="s">
        <v>74</v>
      </c>
    </row>
    <row r="23" spans="1:5" ht="28.5" customHeight="1" x14ac:dyDescent="0.25">
      <c r="A23" s="287">
        <v>18</v>
      </c>
      <c r="B23" s="284" t="s">
        <v>71</v>
      </c>
      <c r="C23" s="284" t="s">
        <v>75</v>
      </c>
      <c r="D23" s="285" t="s">
        <v>76</v>
      </c>
      <c r="E23" s="286" t="s">
        <v>77</v>
      </c>
    </row>
    <row r="24" spans="1:5" ht="28.5" customHeight="1" x14ac:dyDescent="0.25">
      <c r="A24" s="119">
        <v>19</v>
      </c>
      <c r="B24" s="169" t="s">
        <v>78</v>
      </c>
      <c r="C24" s="169" t="s">
        <v>79</v>
      </c>
      <c r="D24" s="174" t="s">
        <v>80</v>
      </c>
      <c r="E24" s="175" t="s">
        <v>81</v>
      </c>
    </row>
    <row r="25" spans="1:5" ht="28.5" customHeight="1" x14ac:dyDescent="0.25">
      <c r="A25" s="119">
        <v>20</v>
      </c>
      <c r="B25" s="169" t="s">
        <v>78</v>
      </c>
      <c r="C25" s="169" t="s">
        <v>82</v>
      </c>
      <c r="D25" s="174" t="s">
        <v>83</v>
      </c>
      <c r="E25" s="175" t="s">
        <v>84</v>
      </c>
    </row>
    <row r="26" spans="1:5" ht="28.5" customHeight="1" x14ac:dyDescent="0.25">
      <c r="A26" s="119">
        <v>21</v>
      </c>
      <c r="B26" s="169" t="s">
        <v>85</v>
      </c>
      <c r="C26" s="169" t="s">
        <v>86</v>
      </c>
      <c r="D26" s="174" t="s">
        <v>87</v>
      </c>
      <c r="E26" s="175" t="s">
        <v>88</v>
      </c>
    </row>
    <row r="27" spans="1:5" ht="28.5" customHeight="1" x14ac:dyDescent="0.25">
      <c r="A27" s="119">
        <v>22</v>
      </c>
      <c r="B27" s="169" t="s">
        <v>89</v>
      </c>
      <c r="C27" s="169" t="s">
        <v>90</v>
      </c>
      <c r="D27" s="174" t="s">
        <v>91</v>
      </c>
      <c r="E27" s="175" t="s">
        <v>92</v>
      </c>
    </row>
    <row r="28" spans="1:5" ht="100.5" customHeight="1" x14ac:dyDescent="0.25">
      <c r="A28" s="119">
        <v>23</v>
      </c>
      <c r="B28" s="169" t="s">
        <v>22</v>
      </c>
      <c r="C28" s="169" t="s">
        <v>23</v>
      </c>
      <c r="D28" s="174" t="s">
        <v>93</v>
      </c>
      <c r="E28" s="175" t="s">
        <v>25</v>
      </c>
    </row>
    <row r="29" spans="1:5" ht="28.5" customHeight="1" x14ac:dyDescent="0.25">
      <c r="A29" s="119">
        <v>24</v>
      </c>
      <c r="B29" s="169" t="s">
        <v>36</v>
      </c>
      <c r="C29" s="169" t="s">
        <v>94</v>
      </c>
      <c r="D29" s="174" t="s">
        <v>95</v>
      </c>
      <c r="E29" s="175" t="s">
        <v>96</v>
      </c>
    </row>
    <row r="30" spans="1:5" ht="28.5" customHeight="1" x14ac:dyDescent="0.25">
      <c r="A30" s="119">
        <v>25</v>
      </c>
      <c r="B30" s="169" t="s">
        <v>36</v>
      </c>
      <c r="C30" s="169" t="s">
        <v>97</v>
      </c>
      <c r="D30" s="174" t="s">
        <v>98</v>
      </c>
      <c r="E30" s="175" t="s">
        <v>96</v>
      </c>
    </row>
    <row r="31" spans="1:5" ht="60.75" customHeight="1" thickBot="1" x14ac:dyDescent="0.3">
      <c r="A31" s="120">
        <v>26</v>
      </c>
      <c r="B31" s="176" t="s">
        <v>99</v>
      </c>
      <c r="C31" s="176" t="s">
        <v>82</v>
      </c>
      <c r="D31" s="177" t="s">
        <v>100</v>
      </c>
      <c r="E31" s="178" t="s">
        <v>84</v>
      </c>
    </row>
    <row r="32" spans="1:5" ht="28.5" customHeight="1" thickBot="1" x14ac:dyDescent="0.3">
      <c r="A32" s="120">
        <v>26</v>
      </c>
      <c r="B32" s="176" t="s">
        <v>99</v>
      </c>
      <c r="C32" s="176" t="s">
        <v>82</v>
      </c>
      <c r="D32" s="177" t="s">
        <v>100</v>
      </c>
      <c r="E32" s="178" t="s">
        <v>84</v>
      </c>
    </row>
    <row r="33" spans="1:5" ht="129" thickBot="1" x14ac:dyDescent="0.3">
      <c r="A33" s="303">
        <v>27</v>
      </c>
      <c r="B33" s="176" t="s">
        <v>78</v>
      </c>
      <c r="C33" s="290" t="s">
        <v>101</v>
      </c>
      <c r="D33" s="278" t="s">
        <v>102</v>
      </c>
      <c r="E33" s="297" t="s">
        <v>103</v>
      </c>
    </row>
    <row r="34" spans="1:5" ht="186" thickBot="1" x14ac:dyDescent="0.3">
      <c r="A34" s="76">
        <v>28</v>
      </c>
      <c r="B34" s="176" t="s">
        <v>40</v>
      </c>
      <c r="C34" s="320" t="s">
        <v>707</v>
      </c>
      <c r="D34" s="177" t="s">
        <v>709</v>
      </c>
      <c r="E34" s="319" t="s">
        <v>708</v>
      </c>
    </row>
    <row r="38" spans="1:5" x14ac:dyDescent="0.2">
      <c r="C38" s="269"/>
    </row>
    <row r="39" spans="1:5" x14ac:dyDescent="0.2">
      <c r="C39" s="269"/>
    </row>
    <row r="40" spans="1:5" x14ac:dyDescent="0.2">
      <c r="C40" s="269"/>
    </row>
    <row r="41" spans="1:5" x14ac:dyDescent="0.2">
      <c r="C41" s="269"/>
    </row>
    <row r="42" spans="1:5" x14ac:dyDescent="0.2">
      <c r="C42" s="269"/>
    </row>
    <row r="43" spans="1:5" x14ac:dyDescent="0.2">
      <c r="C43" s="269"/>
    </row>
    <row r="44" spans="1:5" x14ac:dyDescent="0.2">
      <c r="C44" s="269"/>
    </row>
    <row r="45" spans="1:5" x14ac:dyDescent="0.2">
      <c r="C45" s="269"/>
    </row>
    <row r="46" spans="1:5" x14ac:dyDescent="0.2">
      <c r="C46" s="269"/>
    </row>
    <row r="47" spans="1:5" x14ac:dyDescent="0.2">
      <c r="C47" s="269"/>
    </row>
    <row r="48" spans="1:5" x14ac:dyDescent="0.2">
      <c r="C48" s="269"/>
    </row>
    <row r="49" spans="3:3" x14ac:dyDescent="0.2">
      <c r="C49" s="269"/>
    </row>
    <row r="50" spans="3:3" x14ac:dyDescent="0.2">
      <c r="C50" s="269"/>
    </row>
    <row r="51" spans="3:3" x14ac:dyDescent="0.2">
      <c r="C51" s="269"/>
    </row>
    <row r="52" spans="3:3" x14ac:dyDescent="0.2">
      <c r="C52" s="269"/>
    </row>
    <row r="53" spans="3:3" x14ac:dyDescent="0.2">
      <c r="C53" s="269"/>
    </row>
    <row r="54" spans="3:3" x14ac:dyDescent="0.2">
      <c r="C54" s="269"/>
    </row>
    <row r="55" spans="3:3" x14ac:dyDescent="0.2">
      <c r="C55" s="269"/>
    </row>
    <row r="56" spans="3:3" x14ac:dyDescent="0.2">
      <c r="C56" s="269"/>
    </row>
    <row r="57" spans="3:3" x14ac:dyDescent="0.2">
      <c r="C57" s="269"/>
    </row>
    <row r="58" spans="3:3" x14ac:dyDescent="0.2">
      <c r="C58" s="269"/>
    </row>
  </sheetData>
  <sheetProtection algorithmName="SHA-512" hashValue="H9KyaspEWQ5d3L77/aCDoceeO1pW7WmLCNOaVSCHC8QDHZ2yms/yYxCM3LW9minj/0UK9fwzKSqsR8xU7UCL0g==" saltValue="zYipi4axoM1bx8MDisyVag==" spinCount="100000" sheet="1" objects="1" scenarios="1"/>
  <autoFilter ref="A5:E33" xr:uid="{00000000-0009-0000-0000-000005000000}"/>
  <sortState xmlns:xlrd2="http://schemas.microsoft.com/office/spreadsheetml/2017/richdata2" ref="B9:E29">
    <sortCondition ref="B9:B29"/>
  </sortState>
  <mergeCells count="2">
    <mergeCell ref="B1:D1"/>
    <mergeCell ref="A3:E4"/>
  </mergeCells>
  <pageMargins left="0.81" right="0.70866141732283472" top="0.54" bottom="0.74803149606299213" header="0.31496062992125984" footer="0.17"/>
  <pageSetup scale="62"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9087F7F7-8288-49E6-AA00-49CE48924B85}">
          <x14:formula1>
            <xm:f>'TABLA DE INFORMACIÓN'!$B$17:$B$37</xm:f>
          </x14:formula1>
          <xm:sqref>B6:B34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tabColor theme="0" tint="-0.499984740745262"/>
    <pageSetUpPr fitToPage="1"/>
  </sheetPr>
  <dimension ref="A1:Y46"/>
  <sheetViews>
    <sheetView showGridLines="0" view="pageBreakPreview" topLeftCell="A44" zoomScale="60" zoomScaleNormal="70" workbookViewId="0">
      <selection activeCell="E7" sqref="E7"/>
    </sheetView>
  </sheetViews>
  <sheetFormatPr baseColWidth="10" defaultColWidth="11.42578125" defaultRowHeight="14.25" x14ac:dyDescent="0.2"/>
  <cols>
    <col min="1" max="2" width="20.28515625" style="107" customWidth="1"/>
    <col min="3" max="3" width="41.42578125" style="107" customWidth="1"/>
    <col min="4" max="4" width="11.140625" style="107" customWidth="1"/>
    <col min="5" max="5" width="13.5703125" style="107" customWidth="1"/>
    <col min="6" max="6" width="110.42578125" style="107" customWidth="1"/>
    <col min="7" max="7" width="23.140625" style="107" customWidth="1"/>
    <col min="8" max="8" width="22.5703125" style="107" customWidth="1"/>
    <col min="9" max="9" width="25.28515625" style="107" customWidth="1"/>
    <col min="10" max="10" width="23.85546875" style="107"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9" width="19.85546875" style="107" customWidth="1"/>
    <col min="20" max="20" width="68.5703125" style="107" hidden="1" customWidth="1"/>
    <col min="21" max="25" width="0" style="107" hidden="1" customWidth="1"/>
    <col min="26" max="16384" width="11.42578125" style="107"/>
  </cols>
  <sheetData>
    <row r="1" spans="1:20" s="105" customFormat="1" ht="180" customHeight="1" thickBot="1" x14ac:dyDescent="0.4">
      <c r="A1" s="467"/>
      <c r="B1" s="468"/>
      <c r="C1" s="497" t="s">
        <v>0</v>
      </c>
      <c r="D1" s="497"/>
      <c r="E1" s="497"/>
      <c r="F1" s="497"/>
      <c r="G1" s="497"/>
      <c r="H1" s="497"/>
      <c r="I1" s="497"/>
      <c r="J1" s="497"/>
      <c r="K1" s="497"/>
      <c r="L1" s="497"/>
      <c r="M1" s="497"/>
      <c r="N1" s="497"/>
      <c r="O1" s="497"/>
      <c r="P1" s="497"/>
      <c r="Q1" s="486" t="s">
        <v>1</v>
      </c>
      <c r="R1" s="486"/>
      <c r="S1" s="487"/>
    </row>
    <row r="2" spans="1:20" s="105" customFormat="1" ht="25.5" customHeight="1" thickBot="1" x14ac:dyDescent="0.3">
      <c r="A2" s="467"/>
      <c r="B2" s="468"/>
      <c r="C2" s="468"/>
      <c r="D2" s="468"/>
      <c r="E2" s="468"/>
      <c r="F2" s="468"/>
      <c r="G2" s="468"/>
      <c r="H2" s="468"/>
      <c r="I2" s="468"/>
      <c r="J2" s="468"/>
      <c r="K2" s="468"/>
      <c r="L2" s="468"/>
      <c r="M2" s="468"/>
      <c r="N2" s="468"/>
      <c r="O2" s="468"/>
      <c r="P2" s="468"/>
      <c r="Q2" s="468"/>
      <c r="R2" s="468"/>
      <c r="S2" s="491"/>
    </row>
    <row r="3" spans="1:20" s="129" customFormat="1" ht="18" x14ac:dyDescent="0.25">
      <c r="A3" s="482" t="s">
        <v>337</v>
      </c>
      <c r="B3" s="483"/>
      <c r="C3" s="483"/>
      <c r="D3" s="483"/>
      <c r="E3" s="483"/>
      <c r="F3" s="483"/>
      <c r="G3" s="483"/>
      <c r="H3" s="483"/>
      <c r="I3" s="483"/>
      <c r="J3" s="483"/>
      <c r="K3" s="483"/>
      <c r="L3" s="483"/>
      <c r="M3" s="483"/>
      <c r="N3" s="483"/>
      <c r="O3" s="483"/>
      <c r="P3" s="483"/>
      <c r="Q3" s="483"/>
      <c r="R3" s="483"/>
      <c r="S3" s="484"/>
    </row>
    <row r="4" spans="1:20" s="129" customFormat="1" ht="18.75" thickBot="1" x14ac:dyDescent="0.3">
      <c r="A4" s="488"/>
      <c r="B4" s="489"/>
      <c r="C4" s="489"/>
      <c r="D4" s="489"/>
      <c r="E4" s="489"/>
      <c r="F4" s="489"/>
      <c r="G4" s="489"/>
      <c r="H4" s="489"/>
      <c r="I4" s="489"/>
      <c r="J4" s="489"/>
      <c r="K4" s="489"/>
      <c r="L4" s="489"/>
      <c r="M4" s="489"/>
      <c r="N4" s="489"/>
      <c r="O4" s="489"/>
      <c r="P4" s="489"/>
      <c r="Q4" s="489"/>
      <c r="R4" s="489"/>
      <c r="S4" s="490"/>
    </row>
    <row r="5" spans="1:20" ht="84.75" customHeight="1" thickBot="1" x14ac:dyDescent="0.25">
      <c r="A5" s="270" t="s">
        <v>7</v>
      </c>
      <c r="B5" s="271" t="s">
        <v>8</v>
      </c>
      <c r="C5" s="271" t="s">
        <v>10</v>
      </c>
      <c r="D5" s="272" t="s">
        <v>338</v>
      </c>
      <c r="E5" s="272" t="s">
        <v>339</v>
      </c>
      <c r="F5" s="272" t="s">
        <v>340</v>
      </c>
      <c r="G5" s="272" t="s">
        <v>341</v>
      </c>
      <c r="H5" s="272" t="s">
        <v>342</v>
      </c>
      <c r="I5" s="273" t="s">
        <v>343</v>
      </c>
      <c r="J5" s="272" t="s">
        <v>344</v>
      </c>
      <c r="K5" s="273" t="s">
        <v>345</v>
      </c>
      <c r="L5" s="273" t="s">
        <v>346</v>
      </c>
      <c r="M5" s="273" t="s">
        <v>347</v>
      </c>
      <c r="N5" s="273" t="s">
        <v>348</v>
      </c>
      <c r="O5" s="273" t="s">
        <v>349</v>
      </c>
      <c r="P5" s="273" t="s">
        <v>350</v>
      </c>
      <c r="Q5" s="273" t="s">
        <v>351</v>
      </c>
      <c r="R5" s="274" t="s">
        <v>352</v>
      </c>
      <c r="S5" s="274" t="s">
        <v>716</v>
      </c>
    </row>
    <row r="6" spans="1:20" ht="180" customHeight="1" x14ac:dyDescent="0.2">
      <c r="A6" s="205">
        <v>1</v>
      </c>
      <c r="B6" s="217" t="str">
        <f>+VLOOKUP(A6,'IDENTIFICACIÓN DEL RC'!$A$6:$E$33,2,0)</f>
        <v>Acceso y Fortalecimiento a la Justicia</v>
      </c>
      <c r="C6" s="212" t="str">
        <f>+VLOOKUP('CONTROL DEL RC'!A6,'IDENTIFICACIÓN DEL RC'!$A$6:$E$33,4,0)</f>
        <v>Posibilidad de Registro de información errada en los informes de procesos vinculados al PDJJR (Programa de Justicia Juvenil Restaurativa)</v>
      </c>
      <c r="D6" s="206">
        <v>1</v>
      </c>
      <c r="E6" s="206" t="s">
        <v>353</v>
      </c>
      <c r="F6" s="206" t="s">
        <v>354</v>
      </c>
      <c r="G6" s="211" t="s">
        <v>355</v>
      </c>
      <c r="H6" s="211" t="s">
        <v>356</v>
      </c>
      <c r="I6" s="211" t="s">
        <v>357</v>
      </c>
      <c r="J6" s="217" t="s">
        <v>358</v>
      </c>
      <c r="K6" s="211" t="s">
        <v>359</v>
      </c>
      <c r="L6" s="211" t="s">
        <v>360</v>
      </c>
      <c r="M6" s="211" t="s">
        <v>361</v>
      </c>
      <c r="N6" s="214">
        <f>SUM(IF(G6="Preventivo",15,IF(G6="Detectivo",10,0)), IF(H6="Asignado",15,0), IF(I6="Adecuado",15,0), IF(J6="Completa",10,IF(J6="Incompleta",5,0)), IF(K6="Confiable",15,0), IF(L6="SI",15,0), IF(M6="Oportuna",15,0))</f>
        <v>95</v>
      </c>
      <c r="O6" s="214" t="str">
        <f>IF(N6&gt;=96,"Fuerte",IF(AND(N6&gt;=85,N6&lt;96),"Moderado",IF(AND(N6&lt;=84,N6&gt;=0),"Debil","")))</f>
        <v>Moderado</v>
      </c>
      <c r="P6" s="218" t="s">
        <v>362</v>
      </c>
      <c r="Q6" s="219"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Moderado</v>
      </c>
      <c r="R6" s="220" t="str">
        <f t="shared" ref="R6:R45" si="0">IF(Q6="Fuerte","No","SI")</f>
        <v>SI</v>
      </c>
      <c r="S6" s="220" t="str">
        <f>Q6</f>
        <v>Moderado</v>
      </c>
      <c r="T6" s="401" t="e">
        <f>'MAPA RESUMEN OAP'!#REF!</f>
        <v>#REF!</v>
      </c>
    </row>
    <row r="7" spans="1:20" ht="117" customHeight="1" x14ac:dyDescent="0.2">
      <c r="A7" s="118">
        <v>2</v>
      </c>
      <c r="B7" s="113" t="str">
        <f>+VLOOKUP(A7,'IDENTIFICACIÓN DEL RC'!$A$6:$E$33,2,0)</f>
        <v>Acceso y Fortalecimiento a la Justicia</v>
      </c>
      <c r="C7" s="221" t="str">
        <f>+VLOOKUP('CONTROL DEL RC'!A7,'IDENTIFICACIÓN DEL RC'!$A$6:$E$33,4,0)</f>
        <v>Posibilidad de actuaciones inadecuadas por parte de funcionarios y colaboradores de la Dirección de Acceso a la Justicia por el recibimiento de dadivas</v>
      </c>
      <c r="D7" s="169">
        <v>1</v>
      </c>
      <c r="E7" s="169" t="s">
        <v>353</v>
      </c>
      <c r="F7" s="169" t="s">
        <v>363</v>
      </c>
      <c r="G7" s="112" t="s">
        <v>355</v>
      </c>
      <c r="H7" s="112" t="s">
        <v>356</v>
      </c>
      <c r="I7" s="112" t="s">
        <v>357</v>
      </c>
      <c r="J7" s="113" t="s">
        <v>364</v>
      </c>
      <c r="K7" s="112" t="s">
        <v>359</v>
      </c>
      <c r="L7" s="112" t="s">
        <v>360</v>
      </c>
      <c r="M7" s="112" t="s">
        <v>361</v>
      </c>
      <c r="N7" s="128">
        <f t="shared" ref="N7:N44" si="1">SUM(IF(G7="Preventivo",15,IF(G7="Detectivo",10,0)), IF(H7="Asignado",15,0), IF(I7="Adecuado",15,0), IF(J7="Completa",10,IF(J7="Incompleta",5,0)), IF(K7="Confiable",15,0), IF(L7="SI",15,0), IF(M7="Oportuna",15,0))</f>
        <v>100</v>
      </c>
      <c r="O7" s="128" t="str">
        <f t="shared" ref="O7:O44" si="2">IF(N7&gt;=96,"Fuerte",IF(AND(N7&gt;=85,N7&lt;96),"Moderado",IF(AND(N7&lt;=84,N7&gt;=0),"Debil","")))</f>
        <v>Fuerte</v>
      </c>
      <c r="P7" s="139" t="s">
        <v>362</v>
      </c>
      <c r="Q7" s="111" t="str">
        <f t="shared" ref="Q7:Q44" si="3">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0" t="str">
        <f t="shared" si="0"/>
        <v>No</v>
      </c>
      <c r="S7" s="492" t="str">
        <f>Q7</f>
        <v>Fuerte</v>
      </c>
      <c r="T7" s="401" t="e">
        <f>'MAPA RESUMEN OAP'!#REF!</f>
        <v>#REF!</v>
      </c>
    </row>
    <row r="8" spans="1:20" ht="87" customHeight="1" x14ac:dyDescent="0.2">
      <c r="A8" s="118">
        <v>2</v>
      </c>
      <c r="B8" s="113" t="str">
        <f>+VLOOKUP(A8,'IDENTIFICACIÓN DEL RC'!$A$6:$E$33,2,0)</f>
        <v>Acceso y Fortalecimiento a la Justicia</v>
      </c>
      <c r="C8" s="221" t="str">
        <f>+VLOOKUP('CONTROL DEL RC'!A8,'IDENTIFICACIÓN DEL RC'!$A$6:$E$33,4,0)</f>
        <v>Posibilidad de actuaciones inadecuadas por parte de funcionarios y colaboradores de la Dirección de Acceso a la Justicia por el recibimiento de dadivas</v>
      </c>
      <c r="D8" s="169">
        <v>2</v>
      </c>
      <c r="E8" s="169" t="s">
        <v>353</v>
      </c>
      <c r="F8" s="169" t="s">
        <v>365</v>
      </c>
      <c r="G8" s="112" t="s">
        <v>355</v>
      </c>
      <c r="H8" s="112" t="s">
        <v>356</v>
      </c>
      <c r="I8" s="112" t="s">
        <v>357</v>
      </c>
      <c r="J8" s="113" t="s">
        <v>364</v>
      </c>
      <c r="K8" s="112" t="s">
        <v>359</v>
      </c>
      <c r="L8" s="112" t="s">
        <v>360</v>
      </c>
      <c r="M8" s="112" t="s">
        <v>361</v>
      </c>
      <c r="N8" s="128">
        <f t="shared" si="1"/>
        <v>100</v>
      </c>
      <c r="O8" s="128" t="str">
        <f t="shared" si="2"/>
        <v>Fuerte</v>
      </c>
      <c r="P8" s="139" t="s">
        <v>362</v>
      </c>
      <c r="Q8" s="111" t="str">
        <f t="shared" si="3"/>
        <v>Fuerte</v>
      </c>
      <c r="R8" s="140" t="str">
        <f t="shared" si="0"/>
        <v>No</v>
      </c>
      <c r="S8" s="493"/>
      <c r="T8" s="401" t="e">
        <f>'MAPA RESUMEN OAP'!#REF!</f>
        <v>#REF!</v>
      </c>
    </row>
    <row r="9" spans="1:20" ht="122.25" customHeight="1" x14ac:dyDescent="0.2">
      <c r="A9" s="118">
        <v>3</v>
      </c>
      <c r="B9" s="113" t="str">
        <f>+VLOOKUP(A9,'IDENTIFICACIÓN DEL RC'!$A$6:$E$33,2,0)</f>
        <v>Acceso y Fortalecimiento a la Justicia</v>
      </c>
      <c r="C9" s="221" t="str">
        <f>+VLOOKUP('CONTROL DEL RC'!A9,'IDENTIFICACIÓN DEL RC'!$A$6:$E$33,4,0)</f>
        <v>Posibilidad de presentar Inconsistencias en los reportes relacionados al Plan de Acción a la Justicia</v>
      </c>
      <c r="D9" s="169">
        <v>1</v>
      </c>
      <c r="E9" s="169" t="s">
        <v>353</v>
      </c>
      <c r="F9" s="169" t="s">
        <v>366</v>
      </c>
      <c r="G9" s="112" t="s">
        <v>355</v>
      </c>
      <c r="H9" s="112" t="s">
        <v>356</v>
      </c>
      <c r="I9" s="112" t="s">
        <v>357</v>
      </c>
      <c r="J9" s="113" t="s">
        <v>364</v>
      </c>
      <c r="K9" s="112" t="s">
        <v>359</v>
      </c>
      <c r="L9" s="112" t="s">
        <v>360</v>
      </c>
      <c r="M9" s="112" t="s">
        <v>361</v>
      </c>
      <c r="N9" s="128">
        <f t="shared" si="1"/>
        <v>100</v>
      </c>
      <c r="O9" s="128" t="str">
        <f t="shared" si="2"/>
        <v>Fuerte</v>
      </c>
      <c r="P9" s="139" t="s">
        <v>362</v>
      </c>
      <c r="Q9" s="111" t="str">
        <f t="shared" si="3"/>
        <v>Fuerte</v>
      </c>
      <c r="R9" s="140" t="str">
        <f t="shared" si="0"/>
        <v>No</v>
      </c>
      <c r="S9" s="140" t="str">
        <f>Q9</f>
        <v>Fuerte</v>
      </c>
      <c r="T9" s="401" t="e">
        <f>'MAPA RESUMEN OAP'!#REF!</f>
        <v>#REF!</v>
      </c>
    </row>
    <row r="10" spans="1:20" ht="209.25" customHeight="1" x14ac:dyDescent="0.2">
      <c r="A10" s="118">
        <v>4</v>
      </c>
      <c r="B10" s="113" t="str">
        <f>+VLOOKUP(A10,'IDENTIFICACIÓN DEL RC'!$A$6:$E$33,2,0)</f>
        <v>Gestión Integral a las Personas Privadas de la Libertad -PPL-</v>
      </c>
      <c r="C10" s="221" t="str">
        <f>+VLOOKUP('CONTROL DEL RC'!A10,'IDENTIFICACIÓN DEL RC'!$A$6:$E$33,4,0)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353</v>
      </c>
      <c r="F10" s="169" t="s">
        <v>367</v>
      </c>
      <c r="G10" s="112" t="s">
        <v>355</v>
      </c>
      <c r="H10" s="112" t="s">
        <v>356</v>
      </c>
      <c r="I10" s="112" t="s">
        <v>357</v>
      </c>
      <c r="J10" s="113" t="s">
        <v>364</v>
      </c>
      <c r="K10" s="112" t="s">
        <v>359</v>
      </c>
      <c r="L10" s="112" t="s">
        <v>360</v>
      </c>
      <c r="M10" s="112" t="s">
        <v>361</v>
      </c>
      <c r="N10" s="128">
        <f t="shared" si="1"/>
        <v>100</v>
      </c>
      <c r="O10" s="128" t="str">
        <f t="shared" si="2"/>
        <v>Fuerte</v>
      </c>
      <c r="P10" s="139" t="s">
        <v>362</v>
      </c>
      <c r="Q10" s="111" t="str">
        <f t="shared" si="3"/>
        <v>Fuerte</v>
      </c>
      <c r="R10" s="140" t="str">
        <f t="shared" si="0"/>
        <v>No</v>
      </c>
      <c r="S10" s="140" t="str">
        <f>Q10</f>
        <v>Fuerte</v>
      </c>
      <c r="T10" s="401" t="e">
        <f>'MAPA RESUMEN OAP'!#REF!</f>
        <v>#REF!</v>
      </c>
    </row>
    <row r="11" spans="1:20" ht="87" customHeight="1" x14ac:dyDescent="0.2">
      <c r="A11" s="118">
        <v>5</v>
      </c>
      <c r="B11" s="113" t="str">
        <f>+VLOOKUP(A11,'IDENTIFICACIÓN DEL RC'!$A$6:$E$33,2,0)</f>
        <v>Gestión Integral a las Personas Privadas de la Libertad -PPL-</v>
      </c>
      <c r="C11" s="221" t="str">
        <f>+VLOOKUP('CONTROL DEL RC'!A11,'IDENTIFICACIÓN DEL RC'!$A$6:$E$33,4,0)</f>
        <v>Posibilidad de Beneficio a particulares o a terceros derivados de la Custodia y Vigilancia a las PPL</v>
      </c>
      <c r="D11" s="169">
        <v>1</v>
      </c>
      <c r="E11" s="169" t="s">
        <v>353</v>
      </c>
      <c r="F11" s="169" t="s">
        <v>368</v>
      </c>
      <c r="G11" s="112" t="s">
        <v>355</v>
      </c>
      <c r="H11" s="112" t="s">
        <v>356</v>
      </c>
      <c r="I11" s="112" t="s">
        <v>357</v>
      </c>
      <c r="J11" s="113" t="s">
        <v>364</v>
      </c>
      <c r="K11" s="112" t="s">
        <v>359</v>
      </c>
      <c r="L11" s="112" t="s">
        <v>360</v>
      </c>
      <c r="M11" s="112" t="s">
        <v>361</v>
      </c>
      <c r="N11" s="128">
        <f t="shared" si="1"/>
        <v>100</v>
      </c>
      <c r="O11" s="128" t="str">
        <f t="shared" si="2"/>
        <v>Fuerte</v>
      </c>
      <c r="P11" s="139" t="s">
        <v>362</v>
      </c>
      <c r="Q11" s="111" t="str">
        <f t="shared" si="3"/>
        <v>Fuerte</v>
      </c>
      <c r="R11" s="140" t="str">
        <f t="shared" si="0"/>
        <v>No</v>
      </c>
      <c r="S11" s="140" t="str">
        <f t="shared" ref="S11:S13" si="4">Q11</f>
        <v>Fuerte</v>
      </c>
      <c r="T11" s="401" t="e">
        <f>'MAPA RESUMEN OAP'!#REF!</f>
        <v>#REF!</v>
      </c>
    </row>
    <row r="12" spans="1:20" ht="137.25" customHeight="1" x14ac:dyDescent="0.2">
      <c r="A12" s="118">
        <v>6</v>
      </c>
      <c r="B12" s="113" t="str">
        <f>+VLOOKUP(A12,'IDENTIFICACIÓN DEL RC'!$A$6:$E$33,2,0)</f>
        <v>Gestión Integral a las Personas Privadas de la Libertad -PPL-</v>
      </c>
      <c r="C12" s="221" t="str">
        <f>+VLOOKUP('CONTROL DEL RC'!A12,'IDENTIFICACIÓN DEL RC'!$A$6:$E$33,4,0)</f>
        <v>Posibilidad de Beneficio a particulares o a terceros derivados de los trámites Jurídicos</v>
      </c>
      <c r="D12" s="169">
        <v>1</v>
      </c>
      <c r="E12" s="169" t="s">
        <v>353</v>
      </c>
      <c r="F12" s="169" t="s">
        <v>369</v>
      </c>
      <c r="G12" s="112" t="s">
        <v>355</v>
      </c>
      <c r="H12" s="112" t="s">
        <v>356</v>
      </c>
      <c r="I12" s="112" t="s">
        <v>357</v>
      </c>
      <c r="J12" s="113" t="s">
        <v>364</v>
      </c>
      <c r="K12" s="112" t="s">
        <v>359</v>
      </c>
      <c r="L12" s="112" t="s">
        <v>360</v>
      </c>
      <c r="M12" s="112" t="s">
        <v>361</v>
      </c>
      <c r="N12" s="128">
        <f t="shared" si="1"/>
        <v>100</v>
      </c>
      <c r="O12" s="128" t="str">
        <f t="shared" si="2"/>
        <v>Fuerte</v>
      </c>
      <c r="P12" s="139" t="s">
        <v>362</v>
      </c>
      <c r="Q12" s="111" t="str">
        <f t="shared" si="3"/>
        <v>Fuerte</v>
      </c>
      <c r="R12" s="140" t="str">
        <f t="shared" si="0"/>
        <v>No</v>
      </c>
      <c r="S12" s="140" t="str">
        <f t="shared" si="4"/>
        <v>Fuerte</v>
      </c>
      <c r="T12" s="401" t="e">
        <f>'MAPA RESUMEN OAP'!#REF!</f>
        <v>#REF!</v>
      </c>
    </row>
    <row r="13" spans="1:20" ht="140.25" customHeight="1" x14ac:dyDescent="0.2">
      <c r="A13" s="118">
        <v>7</v>
      </c>
      <c r="B13" s="113" t="str">
        <f>+VLOOKUP(A13,'IDENTIFICACIÓN DEL RC'!$A$6:$E$33,2,0)</f>
        <v>Control Disciplinario</v>
      </c>
      <c r="C13" s="221" t="str">
        <f>+VLOOKUP('CONTROL DEL RC'!A13,'IDENTIFICACIÓN DEL RC'!$A$6:$E$33,4,0)</f>
        <v>Posibilidad de desviaciones en las Investigaciones originadas por prácticas indebidas</v>
      </c>
      <c r="D13" s="169">
        <v>1</v>
      </c>
      <c r="E13" s="169" t="s">
        <v>353</v>
      </c>
      <c r="F13" s="169" t="s">
        <v>370</v>
      </c>
      <c r="G13" s="112" t="s">
        <v>355</v>
      </c>
      <c r="H13" s="112" t="s">
        <v>356</v>
      </c>
      <c r="I13" s="112" t="s">
        <v>357</v>
      </c>
      <c r="J13" s="113" t="s">
        <v>364</v>
      </c>
      <c r="K13" s="112" t="s">
        <v>359</v>
      </c>
      <c r="L13" s="112" t="s">
        <v>360</v>
      </c>
      <c r="M13" s="112" t="s">
        <v>361</v>
      </c>
      <c r="N13" s="128">
        <f t="shared" si="1"/>
        <v>100</v>
      </c>
      <c r="O13" s="128" t="str">
        <f t="shared" si="2"/>
        <v>Fuerte</v>
      </c>
      <c r="P13" s="139" t="s">
        <v>362</v>
      </c>
      <c r="Q13" s="111" t="str">
        <f t="shared" si="3"/>
        <v>Fuerte</v>
      </c>
      <c r="R13" s="140" t="str">
        <f t="shared" si="0"/>
        <v>No</v>
      </c>
      <c r="S13" s="140" t="str">
        <f t="shared" si="4"/>
        <v>Fuerte</v>
      </c>
      <c r="T13" s="401" t="e">
        <f>'MAPA RESUMEN OAP'!#REF!</f>
        <v>#REF!</v>
      </c>
    </row>
    <row r="14" spans="1:20" ht="130.5" customHeight="1" x14ac:dyDescent="0.2">
      <c r="A14" s="118">
        <v>8</v>
      </c>
      <c r="B14" s="113" t="str">
        <f>+VLOOKUP(A14,'IDENTIFICACIÓN DEL RC'!$A$6:$E$33,2,0)</f>
        <v>Administración de Bienes Muebles e Inmuebles para el Fortalecimiento de las Capacidades Operativas</v>
      </c>
      <c r="C14" s="221" t="str">
        <f>+VLOOKUP('CONTROL DEL RC'!A14,'IDENTIFICACIÓN DEL RC'!$A$6:$E$33,4,0)</f>
        <v>Posibilidad de suministro de combustible por parte de los proveedores a vehículos que no son de propiedad o no están a cargo de la SDSCJ para beneficio propio o de terceros</v>
      </c>
      <c r="D14" s="169">
        <v>1</v>
      </c>
      <c r="E14" s="169" t="s">
        <v>353</v>
      </c>
      <c r="F14" s="169" t="s">
        <v>371</v>
      </c>
      <c r="G14" s="112" t="s">
        <v>355</v>
      </c>
      <c r="H14" s="112" t="s">
        <v>356</v>
      </c>
      <c r="I14" s="112" t="s">
        <v>357</v>
      </c>
      <c r="J14" s="113" t="s">
        <v>364</v>
      </c>
      <c r="K14" s="112" t="s">
        <v>359</v>
      </c>
      <c r="L14" s="112" t="s">
        <v>360</v>
      </c>
      <c r="M14" s="112" t="s">
        <v>361</v>
      </c>
      <c r="N14" s="128">
        <f t="shared" si="1"/>
        <v>100</v>
      </c>
      <c r="O14" s="128" t="str">
        <f t="shared" si="2"/>
        <v>Fuerte</v>
      </c>
      <c r="P14" s="139" t="s">
        <v>362</v>
      </c>
      <c r="Q14" s="111" t="str">
        <f t="shared" si="3"/>
        <v>Fuerte</v>
      </c>
      <c r="R14" s="140" t="str">
        <f t="shared" si="0"/>
        <v>No</v>
      </c>
      <c r="S14" s="492" t="str">
        <f>Q15</f>
        <v>Moderado</v>
      </c>
      <c r="T14" s="401" t="e">
        <f>'MAPA RESUMEN OAP'!#REF!</f>
        <v>#REF!</v>
      </c>
    </row>
    <row r="15" spans="1:20" ht="126.75" customHeight="1" x14ac:dyDescent="0.2">
      <c r="A15" s="118">
        <v>8</v>
      </c>
      <c r="B15" s="113" t="str">
        <f>+VLOOKUP(A15,'IDENTIFICACIÓN DEL RC'!$A$6:$E$33,2,0)</f>
        <v>Administración de Bienes Muebles e Inmuebles para el Fortalecimiento de las Capacidades Operativas</v>
      </c>
      <c r="C15" s="221" t="str">
        <f>+VLOOKUP('CONTROL DEL RC'!A15,'IDENTIFICACIÓN DEL RC'!$A$6:$E$33,4,0)</f>
        <v>Posibilidad de suministro de combustible por parte de los proveedores a vehículos que no son de propiedad o no están a cargo de la SDSCJ para beneficio propio o de terceros</v>
      </c>
      <c r="D15" s="169">
        <v>2</v>
      </c>
      <c r="E15" s="169" t="s">
        <v>353</v>
      </c>
      <c r="F15" s="169" t="s">
        <v>372</v>
      </c>
      <c r="G15" s="112" t="s">
        <v>373</v>
      </c>
      <c r="H15" s="112" t="s">
        <v>356</v>
      </c>
      <c r="I15" s="112" t="s">
        <v>357</v>
      </c>
      <c r="J15" s="113" t="s">
        <v>364</v>
      </c>
      <c r="K15" s="112" t="s">
        <v>359</v>
      </c>
      <c r="L15" s="112" t="s">
        <v>360</v>
      </c>
      <c r="M15" s="112" t="s">
        <v>361</v>
      </c>
      <c r="N15" s="128">
        <f t="shared" si="1"/>
        <v>95</v>
      </c>
      <c r="O15" s="128" t="str">
        <f t="shared" si="2"/>
        <v>Moderado</v>
      </c>
      <c r="P15" s="139" t="s">
        <v>362</v>
      </c>
      <c r="Q15" s="111" t="str">
        <f t="shared" si="3"/>
        <v>Moderado</v>
      </c>
      <c r="R15" s="140" t="str">
        <f t="shared" si="0"/>
        <v>SI</v>
      </c>
      <c r="S15" s="494"/>
      <c r="T15" s="401" t="e">
        <f>'MAPA RESUMEN OAP'!#REF!</f>
        <v>#REF!</v>
      </c>
    </row>
    <row r="16" spans="1:20" ht="111.75" customHeight="1" x14ac:dyDescent="0.2">
      <c r="A16" s="118">
        <v>8</v>
      </c>
      <c r="B16" s="113" t="str">
        <f>+VLOOKUP(A16,'IDENTIFICACIÓN DEL RC'!$A$6:$E$33,2,0)</f>
        <v>Administración de Bienes Muebles e Inmuebles para el Fortalecimiento de las Capacidades Operativas</v>
      </c>
      <c r="C16" s="221" t="str">
        <f>+VLOOKUP('CONTROL DEL RC'!A16,'IDENTIFICACIÓN DEL RC'!$A$6:$E$33,4,0)</f>
        <v>Posibilidad de suministro de combustible por parte de los proveedores a vehículos que no son de propiedad o no están a cargo de la SDSCJ para beneficio propio o de terceros</v>
      </c>
      <c r="D16" s="169">
        <v>3</v>
      </c>
      <c r="E16" s="169" t="s">
        <v>353</v>
      </c>
      <c r="F16" s="169" t="s">
        <v>374</v>
      </c>
      <c r="G16" s="112" t="s">
        <v>373</v>
      </c>
      <c r="H16" s="112" t="s">
        <v>356</v>
      </c>
      <c r="I16" s="112" t="s">
        <v>357</v>
      </c>
      <c r="J16" s="113" t="s">
        <v>364</v>
      </c>
      <c r="K16" s="112" t="s">
        <v>359</v>
      </c>
      <c r="L16" s="112" t="s">
        <v>360</v>
      </c>
      <c r="M16" s="112" t="s">
        <v>361</v>
      </c>
      <c r="N16" s="128">
        <f t="shared" si="1"/>
        <v>95</v>
      </c>
      <c r="O16" s="128" t="str">
        <f t="shared" si="2"/>
        <v>Moderado</v>
      </c>
      <c r="P16" s="139" t="s">
        <v>362</v>
      </c>
      <c r="Q16" s="111" t="str">
        <f t="shared" si="3"/>
        <v>Moderado</v>
      </c>
      <c r="R16" s="140" t="str">
        <f t="shared" si="0"/>
        <v>SI</v>
      </c>
      <c r="S16" s="493"/>
      <c r="T16" s="401" t="e">
        <f>'MAPA RESUMEN OAP'!#REF!</f>
        <v>#REF!</v>
      </c>
    </row>
    <row r="17" spans="1:25" s="322" customFormat="1" ht="87" customHeight="1" x14ac:dyDescent="0.2">
      <c r="A17" s="283">
        <v>9</v>
      </c>
      <c r="B17" s="284" t="str">
        <f>+VLOOKUP(A17,'IDENTIFICACIÓN DEL RC'!$A$6:$E$33,2,0)</f>
        <v>Gestión de Comunicaciones Estratégicas</v>
      </c>
      <c r="C17" s="285" t="str">
        <f>+VLOOKUP('CONTROL DEL RC'!A17,'IDENTIFICACIÓN DEL RC'!$A$6:$E$33,4,0)</f>
        <v>Posibilidad de Filtración o manejo inadecuado de información por parte de funcionarios de la entidad.</v>
      </c>
      <c r="D17" s="284">
        <v>1</v>
      </c>
      <c r="E17" s="284" t="s">
        <v>353</v>
      </c>
      <c r="F17" s="284" t="s">
        <v>375</v>
      </c>
      <c r="G17" s="288" t="s">
        <v>355</v>
      </c>
      <c r="H17" s="288" t="s">
        <v>356</v>
      </c>
      <c r="I17" s="288" t="s">
        <v>357</v>
      </c>
      <c r="J17" s="284" t="s">
        <v>364</v>
      </c>
      <c r="K17" s="288" t="s">
        <v>359</v>
      </c>
      <c r="L17" s="288" t="s">
        <v>360</v>
      </c>
      <c r="M17" s="288" t="s">
        <v>361</v>
      </c>
      <c r="N17" s="288">
        <f t="shared" si="1"/>
        <v>100</v>
      </c>
      <c r="O17" s="288" t="str">
        <f t="shared" si="2"/>
        <v>Fuerte</v>
      </c>
      <c r="P17" s="288" t="s">
        <v>362</v>
      </c>
      <c r="Q17" s="284" t="str">
        <f t="shared" si="3"/>
        <v>Fuerte</v>
      </c>
      <c r="R17" s="321" t="str">
        <f t="shared" si="0"/>
        <v>No</v>
      </c>
      <c r="S17" s="495" t="str">
        <f>Q17</f>
        <v>Fuerte</v>
      </c>
      <c r="T17" s="401" t="e">
        <f>'MAPA RESUMEN OAP'!#REF!</f>
        <v>#REF!</v>
      </c>
    </row>
    <row r="18" spans="1:25" s="322" customFormat="1" ht="87" customHeight="1" x14ac:dyDescent="0.2">
      <c r="A18" s="283">
        <v>9</v>
      </c>
      <c r="B18" s="284" t="str">
        <f>+VLOOKUP(A18,'IDENTIFICACIÓN DEL RC'!$A$6:$E$33,2,0)</f>
        <v>Gestión de Comunicaciones Estratégicas</v>
      </c>
      <c r="C18" s="285" t="str">
        <f>+VLOOKUP('CONTROL DEL RC'!A18,'IDENTIFICACIÓN DEL RC'!$A$6:$E$33,4,0)</f>
        <v>Posibilidad de Filtración o manejo inadecuado de información por parte de funcionarios de la entidad.</v>
      </c>
      <c r="D18" s="284">
        <v>2</v>
      </c>
      <c r="E18" s="284" t="s">
        <v>353</v>
      </c>
      <c r="F18" s="284" t="s">
        <v>376</v>
      </c>
      <c r="G18" s="288" t="s">
        <v>355</v>
      </c>
      <c r="H18" s="288" t="s">
        <v>356</v>
      </c>
      <c r="I18" s="288" t="s">
        <v>357</v>
      </c>
      <c r="J18" s="284" t="s">
        <v>364</v>
      </c>
      <c r="K18" s="288" t="s">
        <v>359</v>
      </c>
      <c r="L18" s="288" t="s">
        <v>360</v>
      </c>
      <c r="M18" s="288" t="s">
        <v>361</v>
      </c>
      <c r="N18" s="288">
        <f t="shared" si="1"/>
        <v>100</v>
      </c>
      <c r="O18" s="288" t="str">
        <f t="shared" si="2"/>
        <v>Fuerte</v>
      </c>
      <c r="P18" s="288" t="s">
        <v>362</v>
      </c>
      <c r="Q18" s="284" t="str">
        <f t="shared" si="3"/>
        <v>Fuerte</v>
      </c>
      <c r="R18" s="321" t="str">
        <f t="shared" si="0"/>
        <v>No</v>
      </c>
      <c r="S18" s="496"/>
      <c r="T18" s="401" t="e">
        <f>'MAPA RESUMEN OAP'!#REF!</f>
        <v>#REF!</v>
      </c>
    </row>
    <row r="19" spans="1:25" ht="149.25" customHeight="1" x14ac:dyDescent="0.2">
      <c r="A19" s="118">
        <v>10</v>
      </c>
      <c r="B19" s="113" t="str">
        <f>+VLOOKUP(A19,'IDENTIFICACIÓN DEL RC'!$A$6:$E$33,2,0)</f>
        <v>Gestión de Emergencias</v>
      </c>
      <c r="C19" s="221" t="str">
        <f>+VLOOKUP('CONTROL DEL RC'!A19,'IDENTIFICACIÓN DEL RC'!$A$6:$E$33,4,0)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353</v>
      </c>
      <c r="F19" s="169" t="s">
        <v>377</v>
      </c>
      <c r="G19" s="112" t="s">
        <v>355</v>
      </c>
      <c r="H19" s="112" t="s">
        <v>356</v>
      </c>
      <c r="I19" s="112" t="s">
        <v>357</v>
      </c>
      <c r="J19" s="113" t="s">
        <v>364</v>
      </c>
      <c r="K19" s="112" t="s">
        <v>359</v>
      </c>
      <c r="L19" s="112" t="s">
        <v>360</v>
      </c>
      <c r="M19" s="112" t="s">
        <v>361</v>
      </c>
      <c r="N19" s="128">
        <f t="shared" si="1"/>
        <v>100</v>
      </c>
      <c r="O19" s="128" t="str">
        <f t="shared" si="2"/>
        <v>Fuerte</v>
      </c>
      <c r="P19" s="139" t="s">
        <v>362</v>
      </c>
      <c r="Q19" s="111" t="str">
        <f t="shared" si="3"/>
        <v>Fuerte</v>
      </c>
      <c r="R19" s="140" t="str">
        <f t="shared" si="0"/>
        <v>No</v>
      </c>
      <c r="S19" s="492" t="str">
        <f>Q21</f>
        <v>Moderado</v>
      </c>
      <c r="T19" s="401" t="e">
        <f>'MAPA RESUMEN OAP'!#REF!</f>
        <v>#REF!</v>
      </c>
    </row>
    <row r="20" spans="1:25" ht="128.25" customHeight="1" x14ac:dyDescent="0.2">
      <c r="A20" s="118">
        <v>10</v>
      </c>
      <c r="B20" s="113" t="str">
        <f>+VLOOKUP(A20,'IDENTIFICACIÓN DEL RC'!$A$6:$E$33,2,0)</f>
        <v>Gestión de Emergencias</v>
      </c>
      <c r="C20" s="221" t="str">
        <f>+VLOOKUP('CONTROL DEL RC'!A20,'IDENTIFICACIÓN DEL RC'!$A$6:$E$33,4,0)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353</v>
      </c>
      <c r="F20" s="169" t="s">
        <v>378</v>
      </c>
      <c r="G20" s="112" t="s">
        <v>355</v>
      </c>
      <c r="H20" s="112" t="s">
        <v>356</v>
      </c>
      <c r="I20" s="112" t="s">
        <v>357</v>
      </c>
      <c r="J20" s="113" t="s">
        <v>364</v>
      </c>
      <c r="K20" s="112" t="s">
        <v>359</v>
      </c>
      <c r="L20" s="112" t="s">
        <v>360</v>
      </c>
      <c r="M20" s="112" t="s">
        <v>361</v>
      </c>
      <c r="N20" s="128">
        <f t="shared" si="1"/>
        <v>100</v>
      </c>
      <c r="O20" s="128" t="str">
        <f t="shared" si="2"/>
        <v>Fuerte</v>
      </c>
      <c r="P20" s="139" t="s">
        <v>362</v>
      </c>
      <c r="Q20" s="111" t="str">
        <f t="shared" si="3"/>
        <v>Fuerte</v>
      </c>
      <c r="R20" s="140" t="str">
        <f t="shared" si="0"/>
        <v>No</v>
      </c>
      <c r="S20" s="494"/>
      <c r="T20" s="401" t="e">
        <f>'MAPA RESUMEN OAP'!#REF!</f>
        <v>#REF!</v>
      </c>
    </row>
    <row r="21" spans="1:25" ht="123" customHeight="1" x14ac:dyDescent="0.2">
      <c r="A21" s="118">
        <v>10</v>
      </c>
      <c r="B21" s="113" t="str">
        <f>+VLOOKUP(A21,'IDENTIFICACIÓN DEL RC'!$A$6:$E$33,2,0)</f>
        <v>Gestión de Emergencias</v>
      </c>
      <c r="C21" s="221" t="str">
        <f>+VLOOKUP('CONTROL DEL RC'!A21,'IDENTIFICACIÓN DEL RC'!$A$6:$E$33,4,0)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353</v>
      </c>
      <c r="F21" s="169" t="s">
        <v>379</v>
      </c>
      <c r="G21" s="112" t="s">
        <v>373</v>
      </c>
      <c r="H21" s="112" t="s">
        <v>356</v>
      </c>
      <c r="I21" s="112" t="s">
        <v>357</v>
      </c>
      <c r="J21" s="113" t="s">
        <v>364</v>
      </c>
      <c r="K21" s="112" t="s">
        <v>359</v>
      </c>
      <c r="L21" s="112" t="s">
        <v>360</v>
      </c>
      <c r="M21" s="112" t="s">
        <v>361</v>
      </c>
      <c r="N21" s="128">
        <f t="shared" si="1"/>
        <v>95</v>
      </c>
      <c r="O21" s="128" t="str">
        <f t="shared" si="2"/>
        <v>Moderado</v>
      </c>
      <c r="P21" s="139" t="s">
        <v>362</v>
      </c>
      <c r="Q21" s="111" t="str">
        <f t="shared" si="3"/>
        <v>Moderado</v>
      </c>
      <c r="R21" s="140" t="str">
        <f t="shared" si="0"/>
        <v>SI</v>
      </c>
      <c r="S21" s="493"/>
      <c r="T21" s="401" t="e">
        <f>'MAPA RESUMEN OAP'!#REF!</f>
        <v>#REF!</v>
      </c>
    </row>
    <row r="22" spans="1:25" ht="87" customHeight="1" x14ac:dyDescent="0.2">
      <c r="A22" s="118">
        <v>11</v>
      </c>
      <c r="B22" s="113" t="str">
        <f>+VLOOKUP(A22,'IDENTIFICACIÓN DEL RC'!$A$6:$E$33,2,0)</f>
        <v>Gestión Documental</v>
      </c>
      <c r="C22" s="221" t="str">
        <f>+VLOOKUP('CONTROL DEL RC'!A22,'IDENTIFICACIÓN DEL RC'!$A$6:$E$33,4,0)</f>
        <v>Posibilidad de Pérdida o extravió documental por parte de un servidor que, aprovechando su posición frente a un recurso público, privilegia a un tercero con información para su beneficio.</v>
      </c>
      <c r="D22" s="169">
        <v>1</v>
      </c>
      <c r="E22" s="169" t="s">
        <v>353</v>
      </c>
      <c r="F22" s="169" t="s">
        <v>380</v>
      </c>
      <c r="G22" s="112" t="s">
        <v>355</v>
      </c>
      <c r="H22" s="112" t="s">
        <v>356</v>
      </c>
      <c r="I22" s="112" t="s">
        <v>357</v>
      </c>
      <c r="J22" s="113" t="s">
        <v>364</v>
      </c>
      <c r="K22" s="112" t="s">
        <v>359</v>
      </c>
      <c r="L22" s="112" t="s">
        <v>360</v>
      </c>
      <c r="M22" s="112" t="s">
        <v>361</v>
      </c>
      <c r="N22" s="128">
        <f t="shared" si="1"/>
        <v>100</v>
      </c>
      <c r="O22" s="128" t="str">
        <f t="shared" si="2"/>
        <v>Fuerte</v>
      </c>
      <c r="P22" s="139" t="s">
        <v>362</v>
      </c>
      <c r="Q22" s="111" t="str">
        <f t="shared" si="3"/>
        <v>Fuerte</v>
      </c>
      <c r="R22" s="140" t="str">
        <f t="shared" si="0"/>
        <v>No</v>
      </c>
      <c r="S22" s="492" t="str">
        <f>Q23</f>
        <v>Moderado</v>
      </c>
      <c r="T22" s="401" t="e">
        <f>'MAPA RESUMEN OAP'!#REF!</f>
        <v>#REF!</v>
      </c>
      <c r="U22" s="275"/>
      <c r="V22" s="275"/>
      <c r="W22" s="275"/>
      <c r="X22" s="275"/>
      <c r="Y22" s="275"/>
    </row>
    <row r="23" spans="1:25" s="138" customFormat="1" ht="87" customHeight="1" x14ac:dyDescent="0.2">
      <c r="A23" s="118">
        <v>11</v>
      </c>
      <c r="B23" s="113" t="str">
        <f>+VLOOKUP(A23,'IDENTIFICACIÓN DEL RC'!$A$6:$E$33,2,0)</f>
        <v>Gestión Documental</v>
      </c>
      <c r="C23" s="221" t="str">
        <f>+VLOOKUP('CONTROL DEL RC'!A23,'IDENTIFICACIÓN DEL RC'!$A$6:$E$33,4,0)</f>
        <v>Posibilidad de Pérdida o extravió documental por parte de un servidor que, aprovechando su posición frente a un recurso público, privilegia a un tercero con información para su beneficio.</v>
      </c>
      <c r="D23" s="169">
        <v>2</v>
      </c>
      <c r="E23" s="169" t="s">
        <v>353</v>
      </c>
      <c r="F23" s="169" t="s">
        <v>381</v>
      </c>
      <c r="G23" s="112" t="s">
        <v>373</v>
      </c>
      <c r="H23" s="112" t="s">
        <v>356</v>
      </c>
      <c r="I23" s="112" t="s">
        <v>357</v>
      </c>
      <c r="J23" s="113" t="s">
        <v>364</v>
      </c>
      <c r="K23" s="112" t="s">
        <v>359</v>
      </c>
      <c r="L23" s="112" t="s">
        <v>360</v>
      </c>
      <c r="M23" s="112" t="s">
        <v>361</v>
      </c>
      <c r="N23" s="128">
        <f t="shared" si="1"/>
        <v>95</v>
      </c>
      <c r="O23" s="128" t="str">
        <f t="shared" si="2"/>
        <v>Moderado</v>
      </c>
      <c r="P23" s="139" t="s">
        <v>362</v>
      </c>
      <c r="Q23" s="111" t="str">
        <f t="shared" si="3"/>
        <v>Moderado</v>
      </c>
      <c r="R23" s="140" t="str">
        <f t="shared" si="0"/>
        <v>SI</v>
      </c>
      <c r="S23" s="494"/>
      <c r="T23" s="401" t="e">
        <f>'MAPA RESUMEN OAP'!#REF!</f>
        <v>#REF!</v>
      </c>
      <c r="U23" s="275"/>
      <c r="V23" s="275"/>
      <c r="W23" s="275"/>
      <c r="X23" s="275"/>
      <c r="Y23" s="275"/>
    </row>
    <row r="24" spans="1:25" s="138" customFormat="1" ht="87" customHeight="1" x14ac:dyDescent="0.2">
      <c r="A24" s="118">
        <v>11</v>
      </c>
      <c r="B24" s="113" t="str">
        <f>+VLOOKUP(A24,'IDENTIFICACIÓN DEL RC'!$A$6:$E$33,2,0)</f>
        <v>Gestión Documental</v>
      </c>
      <c r="C24" s="221" t="str">
        <f>+VLOOKUP('CONTROL DEL RC'!A24,'IDENTIFICACIÓN DEL RC'!$A$6:$E$33,4,0)</f>
        <v>Posibilidad de Pérdida o extravió documental por parte de un servidor que, aprovechando su posición frente a un recurso público, privilegia a un tercero con información para su beneficio.</v>
      </c>
      <c r="D24" s="169">
        <v>3</v>
      </c>
      <c r="E24" s="169" t="s">
        <v>353</v>
      </c>
      <c r="F24" s="169" t="s">
        <v>382</v>
      </c>
      <c r="G24" s="112" t="s">
        <v>355</v>
      </c>
      <c r="H24" s="112" t="s">
        <v>356</v>
      </c>
      <c r="I24" s="112" t="s">
        <v>357</v>
      </c>
      <c r="J24" s="113" t="s">
        <v>364</v>
      </c>
      <c r="K24" s="112" t="s">
        <v>359</v>
      </c>
      <c r="L24" s="112" t="s">
        <v>360</v>
      </c>
      <c r="M24" s="112" t="s">
        <v>361</v>
      </c>
      <c r="N24" s="128">
        <f t="shared" si="1"/>
        <v>100</v>
      </c>
      <c r="O24" s="128" t="str">
        <f t="shared" si="2"/>
        <v>Fuerte</v>
      </c>
      <c r="P24" s="139" t="s">
        <v>362</v>
      </c>
      <c r="Q24" s="111" t="str">
        <f t="shared" si="3"/>
        <v>Fuerte</v>
      </c>
      <c r="R24" s="140" t="str">
        <f t="shared" si="0"/>
        <v>No</v>
      </c>
      <c r="S24" s="493"/>
      <c r="T24" s="401" t="e">
        <f>'MAPA RESUMEN OAP'!#REF!</f>
        <v>#REF!</v>
      </c>
      <c r="U24" s="275"/>
      <c r="V24" s="275"/>
      <c r="W24" s="275"/>
      <c r="X24" s="275"/>
      <c r="Y24" s="275"/>
    </row>
    <row r="25" spans="1:25" ht="87" customHeight="1" x14ac:dyDescent="0.2">
      <c r="A25" s="118">
        <v>12</v>
      </c>
      <c r="B25" s="113" t="str">
        <f>+VLOOKUP(A25,'IDENTIFICACIÓN DEL RC'!$A$6:$E$33,2,0)</f>
        <v>Gestión de Recursos Físicos al Servicio de la Entidad</v>
      </c>
      <c r="C25" s="221" t="str">
        <f>+VLOOKUP('CONTROL DEL RC'!A25,'IDENTIFICACIÓN DEL RC'!$A$6:$E$33,4,0)</f>
        <v>Posibilidad de Pérdida y/o desaparición de los bienes al servicio de la Entidad parte de un servidor que, aprovechando su posición frente a un recurso público, sustrae bienes de la Entidad para su beneficio personal o un tercero.</v>
      </c>
      <c r="D25" s="169">
        <v>1</v>
      </c>
      <c r="E25" s="169" t="s">
        <v>353</v>
      </c>
      <c r="F25" s="169" t="s">
        <v>383</v>
      </c>
      <c r="G25" s="112" t="s">
        <v>373</v>
      </c>
      <c r="H25" s="112" t="s">
        <v>356</v>
      </c>
      <c r="I25" s="112" t="s">
        <v>357</v>
      </c>
      <c r="J25" s="113" t="s">
        <v>364</v>
      </c>
      <c r="K25" s="112" t="s">
        <v>359</v>
      </c>
      <c r="L25" s="112" t="s">
        <v>360</v>
      </c>
      <c r="M25" s="112" t="s">
        <v>361</v>
      </c>
      <c r="N25" s="128">
        <f t="shared" si="1"/>
        <v>95</v>
      </c>
      <c r="O25" s="128" t="str">
        <f t="shared" si="2"/>
        <v>Moderado</v>
      </c>
      <c r="P25" s="139" t="s">
        <v>362</v>
      </c>
      <c r="Q25" s="111" t="str">
        <f t="shared" si="3"/>
        <v>Moderado</v>
      </c>
      <c r="R25" s="140" t="str">
        <f t="shared" si="0"/>
        <v>SI</v>
      </c>
      <c r="S25" s="492" t="str">
        <f>Q25</f>
        <v>Moderado</v>
      </c>
      <c r="T25" s="401" t="e">
        <f>'MAPA RESUMEN OAP'!#REF!</f>
        <v>#REF!</v>
      </c>
    </row>
    <row r="26" spans="1:25" ht="87" customHeight="1" x14ac:dyDescent="0.2">
      <c r="A26" s="118">
        <v>12</v>
      </c>
      <c r="B26" s="113" t="str">
        <f>+VLOOKUP(A26,'IDENTIFICACIÓN DEL RC'!$A$6:$E$33,2,0)</f>
        <v>Gestión de Recursos Físicos al Servicio de la Entidad</v>
      </c>
      <c r="C26" s="221" t="str">
        <f>+VLOOKUP('CONTROL DEL RC'!A26,'IDENTIFICACIÓN DEL RC'!$A$6:$E$33,4,0)</f>
        <v>Posibilidad de Pérdida y/o desaparición de los bienes al servicio de la Entidad parte de un servidor que, aprovechando su posición frente a un recurso público, sustrae bienes de la Entidad para su beneficio personal o un tercero.</v>
      </c>
      <c r="D26" s="169">
        <v>2</v>
      </c>
      <c r="E26" s="169" t="s">
        <v>353</v>
      </c>
      <c r="F26" s="169" t="s">
        <v>384</v>
      </c>
      <c r="G26" s="112" t="s">
        <v>355</v>
      </c>
      <c r="H26" s="112" t="s">
        <v>356</v>
      </c>
      <c r="I26" s="112" t="s">
        <v>357</v>
      </c>
      <c r="J26" s="113" t="s">
        <v>364</v>
      </c>
      <c r="K26" s="112" t="s">
        <v>359</v>
      </c>
      <c r="L26" s="112" t="s">
        <v>360</v>
      </c>
      <c r="M26" s="112" t="s">
        <v>361</v>
      </c>
      <c r="N26" s="128">
        <f t="shared" si="1"/>
        <v>100</v>
      </c>
      <c r="O26" s="128" t="str">
        <f t="shared" si="2"/>
        <v>Fuerte</v>
      </c>
      <c r="P26" s="139" t="s">
        <v>362</v>
      </c>
      <c r="Q26" s="111" t="str">
        <f t="shared" si="3"/>
        <v>Fuerte</v>
      </c>
      <c r="R26" s="140" t="str">
        <f t="shared" si="0"/>
        <v>No</v>
      </c>
      <c r="S26" s="494"/>
      <c r="T26" s="401" t="e">
        <f>'MAPA RESUMEN OAP'!#REF!</f>
        <v>#REF!</v>
      </c>
    </row>
    <row r="27" spans="1:25" ht="87" customHeight="1" x14ac:dyDescent="0.2">
      <c r="A27" s="118">
        <v>12</v>
      </c>
      <c r="B27" s="113" t="str">
        <f>+VLOOKUP(A27,'IDENTIFICACIÓN DEL RC'!$A$6:$E$33,2,0)</f>
        <v>Gestión de Recursos Físicos al Servicio de la Entidad</v>
      </c>
      <c r="C27" s="221" t="str">
        <f>+VLOOKUP('CONTROL DEL RC'!A27,'IDENTIFICACIÓN DEL RC'!$A$6:$E$33,4,0)</f>
        <v>Posibilidad de Pérdida y/o desaparición de los bienes al servicio de la Entidad parte de un servidor que, aprovechando su posición frente a un recurso público, sustrae bienes de la Entidad para su beneficio personal o un tercero.</v>
      </c>
      <c r="D27" s="169">
        <v>3</v>
      </c>
      <c r="E27" s="169" t="s">
        <v>353</v>
      </c>
      <c r="F27" s="169" t="s">
        <v>385</v>
      </c>
      <c r="G27" s="112" t="s">
        <v>355</v>
      </c>
      <c r="H27" s="112" t="s">
        <v>356</v>
      </c>
      <c r="I27" s="112" t="s">
        <v>357</v>
      </c>
      <c r="J27" s="113" t="s">
        <v>364</v>
      </c>
      <c r="K27" s="112" t="s">
        <v>359</v>
      </c>
      <c r="L27" s="112" t="s">
        <v>360</v>
      </c>
      <c r="M27" s="112" t="s">
        <v>361</v>
      </c>
      <c r="N27" s="128">
        <f t="shared" si="1"/>
        <v>100</v>
      </c>
      <c r="O27" s="128" t="str">
        <f t="shared" si="2"/>
        <v>Fuerte</v>
      </c>
      <c r="P27" s="139" t="s">
        <v>362</v>
      </c>
      <c r="Q27" s="111" t="str">
        <f t="shared" si="3"/>
        <v>Fuerte</v>
      </c>
      <c r="R27" s="140" t="str">
        <f t="shared" si="0"/>
        <v>No</v>
      </c>
      <c r="S27" s="493"/>
      <c r="T27" s="401" t="e">
        <f>'MAPA RESUMEN OAP'!#REF!</f>
        <v>#REF!</v>
      </c>
    </row>
    <row r="28" spans="1:25" ht="130.5" customHeight="1" x14ac:dyDescent="0.2">
      <c r="A28" s="118">
        <v>13</v>
      </c>
      <c r="B28" s="113" t="str">
        <f>+VLOOKUP(A28,'IDENTIFICACIÓN DEL RC'!$A$6:$E$33,2,0)</f>
        <v>Gestión de Seguridad y Convivencia</v>
      </c>
      <c r="C28" s="221" t="str">
        <f>+VLOOKUP('CONTROL DEL RC'!A28,'IDENTIFICACIÓN DEL RC'!$A$6:$E$33,4,0)</f>
        <v>Posibilidad de pérdida económica y reputacional por demandas a la entidad por el uso indebido de información confidencial a terceros por parte de funcionarios</v>
      </c>
      <c r="D28" s="169">
        <v>1</v>
      </c>
      <c r="E28" s="169" t="s">
        <v>353</v>
      </c>
      <c r="F28" s="169" t="s">
        <v>386</v>
      </c>
      <c r="G28" s="112" t="s">
        <v>355</v>
      </c>
      <c r="H28" s="112" t="s">
        <v>356</v>
      </c>
      <c r="I28" s="112" t="s">
        <v>357</v>
      </c>
      <c r="J28" s="113" t="s">
        <v>364</v>
      </c>
      <c r="K28" s="112" t="s">
        <v>359</v>
      </c>
      <c r="L28" s="112" t="s">
        <v>360</v>
      </c>
      <c r="M28" s="112" t="s">
        <v>361</v>
      </c>
      <c r="N28" s="128">
        <f t="shared" si="1"/>
        <v>100</v>
      </c>
      <c r="O28" s="128" t="str">
        <f t="shared" si="2"/>
        <v>Fuerte</v>
      </c>
      <c r="P28" s="139" t="s">
        <v>362</v>
      </c>
      <c r="Q28" s="111" t="str">
        <f t="shared" si="3"/>
        <v>Fuerte</v>
      </c>
      <c r="R28" s="140" t="str">
        <f t="shared" si="0"/>
        <v>No</v>
      </c>
      <c r="S28" s="140" t="str">
        <f>Q28</f>
        <v>Fuerte</v>
      </c>
      <c r="T28" s="401" t="e">
        <f>'MAPA RESUMEN OAP'!#REF!</f>
        <v>#REF!</v>
      </c>
    </row>
    <row r="29" spans="1:25" ht="87" customHeight="1" x14ac:dyDescent="0.2">
      <c r="A29" s="118">
        <v>14</v>
      </c>
      <c r="B29" s="113" t="str">
        <f>+VLOOKUP(A29,'IDENTIFICACIÓN DEL RC'!$A$6:$E$33,2,0)</f>
        <v>Gestión de Tecnologías de la Información</v>
      </c>
      <c r="C29" s="221" t="str">
        <f>+VLOOKUP('CONTROL DEL RC'!A29,'IDENTIFICACIÓN DEL RC'!$A$6:$E$33,4,0)</f>
        <v>Posibilidad de pérdida económica y reputacional por demandas debido al uso inadecuado de información catalogada por la entidad como clasificada o reservada por parte de colaboradores de la Secretaría</v>
      </c>
      <c r="D29" s="169">
        <v>1</v>
      </c>
      <c r="E29" s="169" t="s">
        <v>353</v>
      </c>
      <c r="F29" s="169" t="s">
        <v>387</v>
      </c>
      <c r="G29" s="112" t="s">
        <v>355</v>
      </c>
      <c r="H29" s="112" t="s">
        <v>356</v>
      </c>
      <c r="I29" s="112" t="s">
        <v>357</v>
      </c>
      <c r="J29" s="113" t="s">
        <v>364</v>
      </c>
      <c r="K29" s="112" t="s">
        <v>359</v>
      </c>
      <c r="L29" s="112" t="s">
        <v>360</v>
      </c>
      <c r="M29" s="112" t="s">
        <v>361</v>
      </c>
      <c r="N29" s="128">
        <f t="shared" si="1"/>
        <v>100</v>
      </c>
      <c r="O29" s="128" t="str">
        <f t="shared" si="2"/>
        <v>Fuerte</v>
      </c>
      <c r="P29" s="139" t="s">
        <v>362</v>
      </c>
      <c r="Q29" s="111" t="str">
        <f t="shared" si="3"/>
        <v>Fuerte</v>
      </c>
      <c r="R29" s="140" t="str">
        <f t="shared" si="0"/>
        <v>No</v>
      </c>
      <c r="S29" s="492" t="str">
        <f>Q30</f>
        <v>Fuerte</v>
      </c>
      <c r="T29" s="401" t="e">
        <f>'MAPA RESUMEN OAP'!#REF!</f>
        <v>#REF!</v>
      </c>
    </row>
    <row r="30" spans="1:25" ht="256.5" customHeight="1" x14ac:dyDescent="0.2">
      <c r="A30" s="118">
        <v>14</v>
      </c>
      <c r="B30" s="113" t="str">
        <f>+VLOOKUP(A30,'IDENTIFICACIÓN DEL RC'!$A$6:$E$33,2,0)</f>
        <v>Gestión de Tecnologías de la Información</v>
      </c>
      <c r="C30" s="221" t="str">
        <f>+VLOOKUP('CONTROL DEL RC'!A30,'IDENTIFICACIÓN DEL RC'!$A$6:$E$33,4,0)</f>
        <v>Posibilidad de pérdida económica y reputacional por demandas debido al uso inadecuado de información catalogada por la entidad como clasificada o reservada por parte de colaboradores de la Secretaría</v>
      </c>
      <c r="D30" s="169">
        <v>2</v>
      </c>
      <c r="E30" s="169" t="s">
        <v>353</v>
      </c>
      <c r="F30" s="169" t="s">
        <v>388</v>
      </c>
      <c r="G30" s="112" t="s">
        <v>355</v>
      </c>
      <c r="H30" s="112" t="s">
        <v>356</v>
      </c>
      <c r="I30" s="112" t="s">
        <v>357</v>
      </c>
      <c r="J30" s="113" t="s">
        <v>364</v>
      </c>
      <c r="K30" s="112" t="s">
        <v>359</v>
      </c>
      <c r="L30" s="112" t="s">
        <v>360</v>
      </c>
      <c r="M30" s="112" t="s">
        <v>361</v>
      </c>
      <c r="N30" s="128">
        <f t="shared" si="1"/>
        <v>100</v>
      </c>
      <c r="O30" s="128" t="str">
        <f t="shared" si="2"/>
        <v>Fuerte</v>
      </c>
      <c r="P30" s="139" t="s">
        <v>362</v>
      </c>
      <c r="Q30" s="111" t="str">
        <f t="shared" si="3"/>
        <v>Fuerte</v>
      </c>
      <c r="R30" s="140" t="str">
        <f t="shared" si="0"/>
        <v>No</v>
      </c>
      <c r="S30" s="493"/>
      <c r="T30" s="401" t="e">
        <f>'MAPA RESUMEN OAP'!#REF!</f>
        <v>#REF!</v>
      </c>
    </row>
    <row r="31" spans="1:25" ht="256.5" customHeight="1" x14ac:dyDescent="0.2">
      <c r="A31" s="118">
        <v>15</v>
      </c>
      <c r="B31" s="113" t="str">
        <f>+VLOOKUP(A31,'IDENTIFICACIÓN DEL RC'!$A$6:$E$33,2,0)</f>
        <v>Gestión de Tecnologías de la Información</v>
      </c>
      <c r="C31" s="221" t="str">
        <f>+VLOOKUP('CONTROL DEL RC'!A31,'IDENTIFICACIÓN DEL RC'!$A$6:$E$33,4,0)</f>
        <v>Posibilidad de Pérdida de Integridad de la información almacenada en la infraestructura o soluciones tecnológicas de la entidad.</v>
      </c>
      <c r="D31" s="169">
        <v>1</v>
      </c>
      <c r="E31" s="169" t="s">
        <v>353</v>
      </c>
      <c r="F31" s="169" t="s">
        <v>389</v>
      </c>
      <c r="G31" s="112" t="s">
        <v>355</v>
      </c>
      <c r="H31" s="112" t="s">
        <v>356</v>
      </c>
      <c r="I31" s="112" t="s">
        <v>357</v>
      </c>
      <c r="J31" s="113" t="s">
        <v>364</v>
      </c>
      <c r="K31" s="112" t="s">
        <v>359</v>
      </c>
      <c r="L31" s="112" t="s">
        <v>360</v>
      </c>
      <c r="M31" s="112" t="s">
        <v>361</v>
      </c>
      <c r="N31" s="128">
        <f t="shared" si="1"/>
        <v>100</v>
      </c>
      <c r="O31" s="128" t="str">
        <f t="shared" si="2"/>
        <v>Fuerte</v>
      </c>
      <c r="P31" s="139" t="s">
        <v>362</v>
      </c>
      <c r="Q31" s="111" t="str">
        <f t="shared" si="3"/>
        <v>Fuerte</v>
      </c>
      <c r="R31" s="140" t="str">
        <f t="shared" si="0"/>
        <v>No</v>
      </c>
      <c r="S31" s="492" t="str">
        <f>Q32</f>
        <v>Fuerte</v>
      </c>
      <c r="T31" s="401" t="e">
        <f>'MAPA RESUMEN OAP'!#REF!</f>
        <v>#REF!</v>
      </c>
    </row>
    <row r="32" spans="1:25" ht="256.5" customHeight="1" x14ac:dyDescent="0.2">
      <c r="A32" s="118">
        <v>15</v>
      </c>
      <c r="B32" s="113" t="str">
        <f>+VLOOKUP(A32,'IDENTIFICACIÓN DEL RC'!$A$6:$E$33,2,0)</f>
        <v>Gestión de Tecnologías de la Información</v>
      </c>
      <c r="C32" s="221" t="str">
        <f>+VLOOKUP('CONTROL DEL RC'!A32,'IDENTIFICACIÓN DEL RC'!$A$6:$E$33,4,0)</f>
        <v>Posibilidad de Pérdida de Integridad de la información almacenada en la infraestructura o soluciones tecnológicas de la entidad.</v>
      </c>
      <c r="D32" s="169">
        <v>2</v>
      </c>
      <c r="E32" s="169" t="s">
        <v>353</v>
      </c>
      <c r="F32" s="169" t="s">
        <v>390</v>
      </c>
      <c r="G32" s="112" t="s">
        <v>355</v>
      </c>
      <c r="H32" s="112" t="s">
        <v>356</v>
      </c>
      <c r="I32" s="112" t="s">
        <v>357</v>
      </c>
      <c r="J32" s="113" t="s">
        <v>364</v>
      </c>
      <c r="K32" s="112" t="s">
        <v>359</v>
      </c>
      <c r="L32" s="112" t="s">
        <v>360</v>
      </c>
      <c r="M32" s="112" t="s">
        <v>361</v>
      </c>
      <c r="N32" s="128">
        <f t="shared" si="1"/>
        <v>100</v>
      </c>
      <c r="O32" s="128" t="str">
        <f t="shared" si="2"/>
        <v>Fuerte</v>
      </c>
      <c r="P32" s="139" t="s">
        <v>362</v>
      </c>
      <c r="Q32" s="111" t="str">
        <f t="shared" si="3"/>
        <v>Fuerte</v>
      </c>
      <c r="R32" s="140" t="str">
        <f t="shared" si="0"/>
        <v>No</v>
      </c>
      <c r="S32" s="493"/>
      <c r="T32" s="401" t="e">
        <f>'MAPA RESUMEN OAP'!#REF!</f>
        <v>#REF!</v>
      </c>
    </row>
    <row r="33" spans="1:20" ht="256.5" customHeight="1" x14ac:dyDescent="0.2">
      <c r="A33" s="118">
        <v>16</v>
      </c>
      <c r="B33" s="113" t="str">
        <f>+VLOOKUP(A33,'IDENTIFICACIÓN DEL RC'!$A$6:$E$33,2,0)</f>
        <v>Gestión Financiera</v>
      </c>
      <c r="C33" s="221" t="str">
        <f>+VLOOKUP('CONTROL DEL RC'!A33,'IDENTIFICACIÓN DEL RC'!$A$6:$E$33,4,0)</f>
        <v>Posibilidad de Tramite de pagos incumpliendo los requisitos establecidos otorgando beneficios a terceros en contra de lo establecido en el Procedimiento PD-GF-13 Gestión de Pagos</v>
      </c>
      <c r="D33" s="169">
        <v>1</v>
      </c>
      <c r="E33" s="169" t="s">
        <v>353</v>
      </c>
      <c r="F33" s="169" t="s">
        <v>391</v>
      </c>
      <c r="G33" s="112" t="s">
        <v>355</v>
      </c>
      <c r="H33" s="112" t="s">
        <v>356</v>
      </c>
      <c r="I33" s="112" t="s">
        <v>357</v>
      </c>
      <c r="J33" s="113" t="s">
        <v>364</v>
      </c>
      <c r="K33" s="112" t="s">
        <v>359</v>
      </c>
      <c r="L33" s="112" t="s">
        <v>360</v>
      </c>
      <c r="M33" s="112" t="s">
        <v>361</v>
      </c>
      <c r="N33" s="128">
        <f t="shared" si="1"/>
        <v>100</v>
      </c>
      <c r="O33" s="128" t="str">
        <f t="shared" si="2"/>
        <v>Fuerte</v>
      </c>
      <c r="P33" s="139" t="s">
        <v>362</v>
      </c>
      <c r="Q33" s="111" t="str">
        <f t="shared" si="3"/>
        <v>Fuerte</v>
      </c>
      <c r="R33" s="140" t="str">
        <f t="shared" si="0"/>
        <v>No</v>
      </c>
      <c r="S33" s="140" t="str">
        <f>Q33</f>
        <v>Fuerte</v>
      </c>
      <c r="T33" s="401" t="e">
        <f>'MAPA RESUMEN OAP'!#REF!</f>
        <v>#REF!</v>
      </c>
    </row>
    <row r="34" spans="1:20" ht="256.5" customHeight="1" x14ac:dyDescent="0.2">
      <c r="A34" s="118">
        <v>17</v>
      </c>
      <c r="B34" s="113" t="str">
        <f>+VLOOKUP(A34,'IDENTIFICACIÓN DEL RC'!$A$6:$E$33,2,0)</f>
        <v>Gestión Estratégica del Talento Humano</v>
      </c>
      <c r="C34" s="113" t="str">
        <f>+VLOOKUP('CONTROL DEL RC'!A34,'IDENTIFICACIÓN DEL RC'!$A$6:$E$33,4,0)</f>
        <v>Posibilidad de Posesionar un servidor público que Incumpla con los requisitos establecidos en el Manual de Funciones de la SCJ</v>
      </c>
      <c r="D34" s="169">
        <v>1</v>
      </c>
      <c r="E34" s="169" t="s">
        <v>353</v>
      </c>
      <c r="F34" s="169" t="s">
        <v>392</v>
      </c>
      <c r="G34" s="112" t="s">
        <v>355</v>
      </c>
      <c r="H34" s="112" t="s">
        <v>356</v>
      </c>
      <c r="I34" s="112" t="s">
        <v>357</v>
      </c>
      <c r="J34" s="113" t="s">
        <v>364</v>
      </c>
      <c r="K34" s="112" t="s">
        <v>359</v>
      </c>
      <c r="L34" s="112" t="s">
        <v>360</v>
      </c>
      <c r="M34" s="112" t="s">
        <v>361</v>
      </c>
      <c r="N34" s="128">
        <f t="shared" si="1"/>
        <v>100</v>
      </c>
      <c r="O34" s="128" t="str">
        <f t="shared" si="2"/>
        <v>Fuerte</v>
      </c>
      <c r="P34" s="139" t="s">
        <v>362</v>
      </c>
      <c r="Q34" s="111" t="str">
        <f t="shared" si="3"/>
        <v>Fuerte</v>
      </c>
      <c r="R34" s="140" t="str">
        <f t="shared" si="0"/>
        <v>No</v>
      </c>
      <c r="S34" s="140" t="str">
        <f>Q34</f>
        <v>Fuerte</v>
      </c>
      <c r="T34" s="401" t="e">
        <f>'MAPA RESUMEN OAP'!#REF!</f>
        <v>#REF!</v>
      </c>
    </row>
    <row r="35" spans="1:20" ht="256.5" customHeight="1" x14ac:dyDescent="0.2">
      <c r="A35" s="118">
        <v>19</v>
      </c>
      <c r="B35" s="113" t="str">
        <f>+VLOOKUP(A35,'IDENTIFICACIÓN DEL RC'!$A$6:$E$33,2,0)</f>
        <v>Gestión Contractual</v>
      </c>
      <c r="C35" s="221" t="str">
        <f>+VLOOKUP('CONTROL DEL RC'!A35,'IDENTIFICACIÓN DEL RC'!$A$6:$E$33,4,0)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5" s="169">
        <v>1</v>
      </c>
      <c r="E35" s="169" t="s">
        <v>353</v>
      </c>
      <c r="F35" s="169" t="s">
        <v>393</v>
      </c>
      <c r="G35" s="112" t="s">
        <v>355</v>
      </c>
      <c r="H35" s="112" t="s">
        <v>356</v>
      </c>
      <c r="I35" s="112" t="s">
        <v>357</v>
      </c>
      <c r="J35" s="113" t="s">
        <v>364</v>
      </c>
      <c r="K35" s="112" t="s">
        <v>359</v>
      </c>
      <c r="L35" s="112" t="s">
        <v>360</v>
      </c>
      <c r="M35" s="112" t="s">
        <v>361</v>
      </c>
      <c r="N35" s="128">
        <f t="shared" si="1"/>
        <v>100</v>
      </c>
      <c r="O35" s="128" t="str">
        <f t="shared" si="2"/>
        <v>Fuerte</v>
      </c>
      <c r="P35" s="139" t="s">
        <v>362</v>
      </c>
      <c r="Q35" s="111" t="str">
        <f t="shared" si="3"/>
        <v>Fuerte</v>
      </c>
      <c r="R35" s="140" t="str">
        <f t="shared" si="0"/>
        <v>No</v>
      </c>
      <c r="S35" s="492" t="str">
        <f>Q36</f>
        <v>Fuerte</v>
      </c>
      <c r="T35" s="401" t="e">
        <f>'MAPA RESUMEN OAP'!#REF!</f>
        <v>#REF!</v>
      </c>
    </row>
    <row r="36" spans="1:20" ht="256.5" customHeight="1" x14ac:dyDescent="0.2">
      <c r="A36" s="118">
        <v>19</v>
      </c>
      <c r="B36" s="113" t="str">
        <f>+VLOOKUP(A36,'IDENTIFICACIÓN DEL RC'!$A$6:$E$33,2,0)</f>
        <v>Gestión Contractual</v>
      </c>
      <c r="C36" s="221" t="str">
        <f>+VLOOKUP('CONTROL DEL RC'!A36,'IDENTIFICACIÓN DEL RC'!$A$6:$E$33,4,0)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2</v>
      </c>
      <c r="E36" s="169" t="s">
        <v>353</v>
      </c>
      <c r="F36" s="169" t="s">
        <v>394</v>
      </c>
      <c r="G36" s="112" t="s">
        <v>355</v>
      </c>
      <c r="H36" s="112" t="s">
        <v>356</v>
      </c>
      <c r="I36" s="112" t="s">
        <v>357</v>
      </c>
      <c r="J36" s="113" t="s">
        <v>364</v>
      </c>
      <c r="K36" s="112" t="s">
        <v>359</v>
      </c>
      <c r="L36" s="112" t="s">
        <v>360</v>
      </c>
      <c r="M36" s="112" t="s">
        <v>361</v>
      </c>
      <c r="N36" s="128">
        <f t="shared" si="1"/>
        <v>100</v>
      </c>
      <c r="O36" s="128" t="str">
        <f t="shared" si="2"/>
        <v>Fuerte</v>
      </c>
      <c r="P36" s="139" t="s">
        <v>362</v>
      </c>
      <c r="Q36" s="111" t="str">
        <f t="shared" si="3"/>
        <v>Fuerte</v>
      </c>
      <c r="R36" s="140" t="str">
        <f t="shared" si="0"/>
        <v>No</v>
      </c>
      <c r="S36" s="493"/>
      <c r="T36" s="401" t="e">
        <f>'MAPA RESUMEN OAP'!#REF!</f>
        <v>#REF!</v>
      </c>
    </row>
    <row r="37" spans="1:20" ht="256.5" customHeight="1" x14ac:dyDescent="0.2">
      <c r="A37" s="118">
        <v>20</v>
      </c>
      <c r="B37" s="113" t="str">
        <f>+VLOOKUP(A37,'IDENTIFICACIÓN DEL RC'!$A$6:$E$33,2,0)</f>
        <v>Gestión Contractual</v>
      </c>
      <c r="C37" s="221" t="str">
        <f>+VLOOKUP('CONTROL DEL RC'!A37,'IDENTIFICACIÓN DEL RC'!$A$6:$E$33,4,0)</f>
        <v>Posibilidad de Incumplimiento de funciones por acción u omisión por procedimientos desactualizados de la Gestión Contractual</v>
      </c>
      <c r="D37" s="169">
        <v>1</v>
      </c>
      <c r="E37" s="169" t="s">
        <v>353</v>
      </c>
      <c r="F37" s="169" t="s">
        <v>395</v>
      </c>
      <c r="G37" s="112" t="s">
        <v>355</v>
      </c>
      <c r="H37" s="112" t="s">
        <v>356</v>
      </c>
      <c r="I37" s="112" t="s">
        <v>357</v>
      </c>
      <c r="J37" s="113" t="s">
        <v>364</v>
      </c>
      <c r="K37" s="112" t="s">
        <v>359</v>
      </c>
      <c r="L37" s="112" t="s">
        <v>360</v>
      </c>
      <c r="M37" s="112" t="s">
        <v>361</v>
      </c>
      <c r="N37" s="128">
        <f t="shared" si="1"/>
        <v>100</v>
      </c>
      <c r="O37" s="128" t="str">
        <f t="shared" si="2"/>
        <v>Fuerte</v>
      </c>
      <c r="P37" s="139" t="s">
        <v>362</v>
      </c>
      <c r="Q37" s="111" t="str">
        <f t="shared" si="3"/>
        <v>Fuerte</v>
      </c>
      <c r="R37" s="140" t="str">
        <f t="shared" si="0"/>
        <v>No</v>
      </c>
      <c r="S37" s="140" t="str">
        <f>Q37</f>
        <v>Fuerte</v>
      </c>
      <c r="T37" s="401" t="e">
        <f>'MAPA RESUMEN OAP'!#REF!</f>
        <v>#REF!</v>
      </c>
    </row>
    <row r="38" spans="1:20" ht="256.5" customHeight="1" x14ac:dyDescent="0.2">
      <c r="A38" s="118">
        <v>21</v>
      </c>
      <c r="B38" s="113" t="str">
        <f>+VLOOKUP(A38,'IDENTIFICACIÓN DEL RC'!$A$6:$E$33,2,0)</f>
        <v>Evaluación al Sistema de Control Interno</v>
      </c>
      <c r="C38" s="221" t="str">
        <f>+VLOOKUP('CONTROL DEL RC'!A38,'IDENTIFICACIÓN DEL RC'!$A$6:$E$33,4,0)</f>
        <v>Posibilidad de Favorecimiento al proceso auditado o a terceros responsables a partir de auditorías, sesgadas, manipuladas o direccionadas, que impidan evidenciar la realidad de la gestión obstruyendo la evaluación de esta.</v>
      </c>
      <c r="D38" s="169">
        <v>1</v>
      </c>
      <c r="E38" s="169" t="s">
        <v>353</v>
      </c>
      <c r="F38" s="169" t="s">
        <v>396</v>
      </c>
      <c r="G38" s="112" t="s">
        <v>355</v>
      </c>
      <c r="H38" s="112" t="s">
        <v>356</v>
      </c>
      <c r="I38" s="112" t="s">
        <v>357</v>
      </c>
      <c r="J38" s="113" t="s">
        <v>364</v>
      </c>
      <c r="K38" s="112" t="s">
        <v>359</v>
      </c>
      <c r="L38" s="112" t="s">
        <v>360</v>
      </c>
      <c r="M38" s="112" t="s">
        <v>361</v>
      </c>
      <c r="N38" s="128">
        <f t="shared" si="1"/>
        <v>100</v>
      </c>
      <c r="O38" s="128" t="str">
        <f t="shared" si="2"/>
        <v>Fuerte</v>
      </c>
      <c r="P38" s="139" t="s">
        <v>362</v>
      </c>
      <c r="Q38" s="111" t="str">
        <f t="shared" si="3"/>
        <v>Fuerte</v>
      </c>
      <c r="R38" s="140" t="str">
        <f t="shared" si="0"/>
        <v>No</v>
      </c>
      <c r="S38" s="140" t="str">
        <f t="shared" ref="S38:S40" si="5">Q38</f>
        <v>Fuerte</v>
      </c>
      <c r="T38" s="401" t="e">
        <f>'MAPA RESUMEN OAP'!#REF!</f>
        <v>#REF!</v>
      </c>
    </row>
    <row r="39" spans="1:20" ht="256.5" customHeight="1" x14ac:dyDescent="0.2">
      <c r="A39" s="118">
        <v>22</v>
      </c>
      <c r="B39" s="113" t="str">
        <f>+VLOOKUP(A39,'IDENTIFICACIÓN DEL RC'!$A$6:$E$33,2,0)</f>
        <v>Atención y Relación con el Ciudadano</v>
      </c>
      <c r="C39" s="221" t="str">
        <f>+VLOOKUP('CONTROL DEL RC'!A39,'IDENTIFICACIÓN DEL RC'!$A$6:$E$33,4,0)</f>
        <v>Posibilidad de Favorecimiento a terceros para acceder a los servicios ofertados por al SCJ por fuera de los lineamientos establecidos a cambio de dadivas</v>
      </c>
      <c r="D39" s="169">
        <v>1</v>
      </c>
      <c r="E39" s="169" t="s">
        <v>353</v>
      </c>
      <c r="F39" s="169" t="s">
        <v>397</v>
      </c>
      <c r="G39" s="112" t="s">
        <v>355</v>
      </c>
      <c r="H39" s="112" t="s">
        <v>356</v>
      </c>
      <c r="I39" s="112" t="s">
        <v>357</v>
      </c>
      <c r="J39" s="113" t="s">
        <v>364</v>
      </c>
      <c r="K39" s="112" t="s">
        <v>359</v>
      </c>
      <c r="L39" s="112" t="s">
        <v>360</v>
      </c>
      <c r="M39" s="112" t="s">
        <v>361</v>
      </c>
      <c r="N39" s="128">
        <f t="shared" si="1"/>
        <v>100</v>
      </c>
      <c r="O39" s="128" t="str">
        <f t="shared" si="2"/>
        <v>Fuerte</v>
      </c>
      <c r="P39" s="139" t="s">
        <v>362</v>
      </c>
      <c r="Q39" s="111" t="str">
        <f t="shared" si="3"/>
        <v>Fuerte</v>
      </c>
      <c r="R39" s="140" t="str">
        <f t="shared" si="0"/>
        <v>No</v>
      </c>
      <c r="S39" s="140" t="str">
        <f t="shared" si="5"/>
        <v>Fuerte</v>
      </c>
      <c r="T39" s="401" t="e">
        <f>'MAPA RESUMEN OAP'!#REF!</f>
        <v>#REF!</v>
      </c>
    </row>
    <row r="40" spans="1:20" ht="256.5" customHeight="1" x14ac:dyDescent="0.2">
      <c r="A40" s="118">
        <v>23</v>
      </c>
      <c r="B40" s="113" t="str">
        <f>+VLOOKUP(A40,'IDENTIFICACIÓN DEL RC'!$A$6:$E$33,2,0)</f>
        <v>Gestión Integral a las Personas Privadas de la Libertad -PPL-</v>
      </c>
      <c r="C40" s="221" t="str">
        <f>+VLOOKUP('CONTROL DEL RC'!A40,'IDENTIFICACIÓN DEL RC'!$A$6:$E$33,4,0)</f>
        <v>Posibilidad de alteración de la información en el SISIPEC web generando beneficio en el trámite de Autorización para ingreso como visitante a la Cárcel Distrital de Varones y Anexo de Mujeres.</v>
      </c>
      <c r="D40" s="169">
        <v>1</v>
      </c>
      <c r="E40" s="169" t="s">
        <v>353</v>
      </c>
      <c r="F40" s="169" t="s">
        <v>398</v>
      </c>
      <c r="G40" s="112" t="s">
        <v>355</v>
      </c>
      <c r="H40" s="112" t="s">
        <v>356</v>
      </c>
      <c r="I40" s="112" t="s">
        <v>357</v>
      </c>
      <c r="J40" s="113" t="s">
        <v>364</v>
      </c>
      <c r="K40" s="112" t="s">
        <v>359</v>
      </c>
      <c r="L40" s="112" t="s">
        <v>360</v>
      </c>
      <c r="M40" s="112" t="s">
        <v>361</v>
      </c>
      <c r="N40" s="128">
        <f t="shared" si="1"/>
        <v>100</v>
      </c>
      <c r="O40" s="128" t="str">
        <f t="shared" si="2"/>
        <v>Fuerte</v>
      </c>
      <c r="P40" s="139" t="s">
        <v>362</v>
      </c>
      <c r="Q40" s="111" t="str">
        <f t="shared" si="3"/>
        <v>Fuerte</v>
      </c>
      <c r="R40" s="140" t="str">
        <f t="shared" si="0"/>
        <v>No</v>
      </c>
      <c r="S40" s="140" t="str">
        <f t="shared" si="5"/>
        <v>Fuerte</v>
      </c>
      <c r="T40" s="401" t="e">
        <f>'MAPA RESUMEN OAP'!#REF!</f>
        <v>#REF!</v>
      </c>
    </row>
    <row r="41" spans="1:20" ht="256.5" customHeight="1" x14ac:dyDescent="0.2">
      <c r="A41" s="118">
        <v>24</v>
      </c>
      <c r="B41" s="113" t="str">
        <f>+VLOOKUP(A41,'IDENTIFICACIÓN DEL RC'!$A$6:$E$33,2,0)</f>
        <v>Administración de Bienes Muebles e Inmuebles para el Fortalecimiento de las Capacidades Operativas</v>
      </c>
      <c r="C41" s="221" t="str">
        <f>+VLOOKUP('CONTROL DEL RC'!A41,'IDENTIFICACIÓN DEL RC'!$A$6:$E$33,4,0)</f>
        <v>Posibilidad de suministro de combustible por parte de los proveedores a vehículos de propiedad o a cargo de la SDSCJ, por fuera de los parámetros de suministro establecidos para beneficio propio o de terceros</v>
      </c>
      <c r="D41" s="169">
        <v>1</v>
      </c>
      <c r="E41" s="169" t="s">
        <v>353</v>
      </c>
      <c r="F41" s="169" t="s">
        <v>399</v>
      </c>
      <c r="G41" s="112" t="s">
        <v>355</v>
      </c>
      <c r="H41" s="112" t="s">
        <v>356</v>
      </c>
      <c r="I41" s="112" t="s">
        <v>357</v>
      </c>
      <c r="J41" s="113" t="s">
        <v>364</v>
      </c>
      <c r="K41" s="112" t="s">
        <v>359</v>
      </c>
      <c r="L41" s="112" t="s">
        <v>360</v>
      </c>
      <c r="M41" s="112" t="s">
        <v>361</v>
      </c>
      <c r="N41" s="128">
        <f t="shared" si="1"/>
        <v>100</v>
      </c>
      <c r="O41" s="128" t="str">
        <f t="shared" si="2"/>
        <v>Fuerte</v>
      </c>
      <c r="P41" s="139" t="s">
        <v>362</v>
      </c>
      <c r="Q41" s="111" t="str">
        <f t="shared" si="3"/>
        <v>Fuerte</v>
      </c>
      <c r="R41" s="140" t="str">
        <f t="shared" si="0"/>
        <v>No</v>
      </c>
      <c r="S41" s="492" t="str">
        <f>Q41</f>
        <v>Fuerte</v>
      </c>
      <c r="T41" s="401" t="e">
        <f>'MAPA RESUMEN OAP'!#REF!</f>
        <v>#REF!</v>
      </c>
    </row>
    <row r="42" spans="1:20" ht="256.5" customHeight="1" x14ac:dyDescent="0.2">
      <c r="A42" s="118">
        <v>24</v>
      </c>
      <c r="B42" s="113" t="str">
        <f>+VLOOKUP(A42,'IDENTIFICACIÓN DEL RC'!$A$6:$E$33,2,0)</f>
        <v>Administración de Bienes Muebles e Inmuebles para el Fortalecimiento de las Capacidades Operativas</v>
      </c>
      <c r="C42" s="221" t="str">
        <f>+VLOOKUP('CONTROL DEL RC'!A42,'IDENTIFICACIÓN DEL RC'!$A$6:$E$33,4,0)</f>
        <v>Posibilidad de suministro de combustible por parte de los proveedores a vehículos de propiedad o a cargo de la SDSCJ, por fuera de los parámetros de suministro establecidos para beneficio propio o de terceros</v>
      </c>
      <c r="D42" s="169">
        <v>2</v>
      </c>
      <c r="E42" s="169" t="s">
        <v>353</v>
      </c>
      <c r="F42" s="169" t="s">
        <v>400</v>
      </c>
      <c r="G42" s="112" t="s">
        <v>355</v>
      </c>
      <c r="H42" s="112" t="s">
        <v>356</v>
      </c>
      <c r="I42" s="112" t="s">
        <v>357</v>
      </c>
      <c r="J42" s="113" t="s">
        <v>364</v>
      </c>
      <c r="K42" s="112" t="s">
        <v>359</v>
      </c>
      <c r="L42" s="112" t="s">
        <v>360</v>
      </c>
      <c r="M42" s="112" t="s">
        <v>361</v>
      </c>
      <c r="N42" s="128">
        <f t="shared" si="1"/>
        <v>100</v>
      </c>
      <c r="O42" s="128" t="str">
        <f t="shared" si="2"/>
        <v>Fuerte</v>
      </c>
      <c r="P42" s="139" t="s">
        <v>362</v>
      </c>
      <c r="Q42" s="111" t="str">
        <f t="shared" si="3"/>
        <v>Fuerte</v>
      </c>
      <c r="R42" s="140" t="str">
        <f t="shared" si="0"/>
        <v>No</v>
      </c>
      <c r="S42" s="493"/>
      <c r="T42" s="401" t="e">
        <f>'MAPA RESUMEN OAP'!#REF!</f>
        <v>#REF!</v>
      </c>
    </row>
    <row r="43" spans="1:20" ht="256.5" customHeight="1" x14ac:dyDescent="0.2">
      <c r="A43" s="118">
        <v>25</v>
      </c>
      <c r="B43" s="113" t="str">
        <f>+VLOOKUP(A43,'IDENTIFICACIÓN DEL RC'!$A$6:$E$33,2,0)</f>
        <v>Administración de Bienes Muebles e Inmuebles para el Fortalecimiento de las Capacidades Operativas</v>
      </c>
      <c r="C43" s="221" t="str">
        <f>+VLOOKUP('CONTROL DEL RC'!A43,'IDENTIFICACIÓN DEL RC'!$A$6:$E$33,4,0)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3" s="169">
        <v>1</v>
      </c>
      <c r="E43" s="169" t="s">
        <v>353</v>
      </c>
      <c r="F43" s="169" t="s">
        <v>401</v>
      </c>
      <c r="G43" s="112" t="s">
        <v>355</v>
      </c>
      <c r="H43" s="112" t="s">
        <v>356</v>
      </c>
      <c r="I43" s="112" t="s">
        <v>357</v>
      </c>
      <c r="J43" s="113" t="s">
        <v>364</v>
      </c>
      <c r="K43" s="112" t="s">
        <v>359</v>
      </c>
      <c r="L43" s="112" t="s">
        <v>360</v>
      </c>
      <c r="M43" s="112" t="s">
        <v>361</v>
      </c>
      <c r="N43" s="128">
        <f t="shared" ref="N43" si="6">SUM(IF(G43="Preventivo",15,IF(G43="Detectivo",10,0)), IF(H43="Asignado",15,0), IF(I43="Adecuado",15,0), IF(J43="Completa",10,IF(J43="Incompleta",5,0)), IF(K43="Confiable",15,0), IF(L43="SI",15,0), IF(M43="Oportuna",15,0))</f>
        <v>100</v>
      </c>
      <c r="O43" s="128" t="str">
        <f t="shared" si="2"/>
        <v>Fuerte</v>
      </c>
      <c r="P43" s="139" t="s">
        <v>362</v>
      </c>
      <c r="Q43" s="111" t="str">
        <f t="shared" ref="Q43" si="7">IF(AND(O43="Fuerte",P43="Fuerte"),"Fuerte",IF(AND(O43="Fuerte",P43="Moderado"),"Moderado",IF(AND(O43="Fuerte",P43="Debil"),"Debil",IF(AND(O43="Moderado",P43="Fuerte"),"Moderado",IF(AND(O43="Moderado",P43="Moderado"),"Moderado",IF(AND(O43="Moderado",P43="Debil"),"Debil",IF(AND(O43="Debil",P43="Fuerte"),"Debil",IF(AND(O43="Debil",P43="Moderado"),"Debil",IF(AND(O43="Debil",P43="Debil"),"Debil","SELECCIONAR CALIFICACION")))))))))</f>
        <v>Fuerte</v>
      </c>
      <c r="R43" s="140" t="str">
        <f t="shared" si="0"/>
        <v>No</v>
      </c>
      <c r="S43" s="140" t="str">
        <f>Q43</f>
        <v>Fuerte</v>
      </c>
      <c r="T43" s="401" t="e">
        <f>'MAPA RESUMEN OAP'!#REF!</f>
        <v>#REF!</v>
      </c>
    </row>
    <row r="44" spans="1:20" ht="256.5" customHeight="1" thickBot="1" x14ac:dyDescent="0.25">
      <c r="A44" s="141">
        <v>26</v>
      </c>
      <c r="B44" s="121" t="str">
        <f>+VLOOKUP(A44,'IDENTIFICACIÓN DEL RC'!$A$6:$E$34,2,0)</f>
        <v>Gestión Jurídica</v>
      </c>
      <c r="C44" s="222" t="str">
        <f>+VLOOKUP('CONTROL DEL RC'!A44,'IDENTIFICACIÓN DEL RC'!$A$6:$E$34,4,0)</f>
        <v>Posibilidad de Incumplimiento de funciones por acción u omisión por procedimientos desactualizados de la Gestión Juridica</v>
      </c>
      <c r="D44" s="176">
        <v>1</v>
      </c>
      <c r="E44" s="176" t="s">
        <v>353</v>
      </c>
      <c r="F44" s="176" t="s">
        <v>395</v>
      </c>
      <c r="G44" s="142" t="s">
        <v>355</v>
      </c>
      <c r="H44" s="142" t="s">
        <v>356</v>
      </c>
      <c r="I44" s="142" t="s">
        <v>357</v>
      </c>
      <c r="J44" s="121" t="s">
        <v>364</v>
      </c>
      <c r="K44" s="142" t="s">
        <v>359</v>
      </c>
      <c r="L44" s="142" t="s">
        <v>360</v>
      </c>
      <c r="M44" s="142" t="s">
        <v>361</v>
      </c>
      <c r="N44" s="143">
        <f t="shared" si="1"/>
        <v>100</v>
      </c>
      <c r="O44" s="143" t="str">
        <f t="shared" si="2"/>
        <v>Fuerte</v>
      </c>
      <c r="P44" s="144" t="s">
        <v>362</v>
      </c>
      <c r="Q44" s="145" t="str">
        <f t="shared" si="3"/>
        <v>Fuerte</v>
      </c>
      <c r="R44" s="146" t="str">
        <f t="shared" si="0"/>
        <v>No</v>
      </c>
      <c r="S44" s="140" t="str">
        <f t="shared" ref="S44:S46" si="8">Q44</f>
        <v>Fuerte</v>
      </c>
      <c r="T44" s="401" t="e">
        <f>'MAPA RESUMEN OAP'!#REF!</f>
        <v>#REF!</v>
      </c>
    </row>
    <row r="45" spans="1:20" ht="256.5" customHeight="1" thickBot="1" x14ac:dyDescent="0.25">
      <c r="A45" s="289">
        <v>27</v>
      </c>
      <c r="B45" s="121" t="str">
        <f>+VLOOKUP(A45,'IDENTIFICACIÓN DEL RC'!$A$6:$E$34,2,0)</f>
        <v>Gestión Contractual</v>
      </c>
      <c r="C45" s="222" t="str">
        <f>+VLOOKUP('CONTROL DEL RC'!A45,'IDENTIFICACIÓN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5" s="290">
        <v>1</v>
      </c>
      <c r="E45" s="290" t="s">
        <v>353</v>
      </c>
      <c r="F45" s="290" t="s">
        <v>336</v>
      </c>
      <c r="G45" s="291" t="s">
        <v>355</v>
      </c>
      <c r="H45" s="291" t="s">
        <v>356</v>
      </c>
      <c r="I45" s="291" t="s">
        <v>357</v>
      </c>
      <c r="J45" s="292" t="s">
        <v>364</v>
      </c>
      <c r="K45" s="291" t="s">
        <v>359</v>
      </c>
      <c r="L45" s="291" t="s">
        <v>360</v>
      </c>
      <c r="M45" s="291" t="s">
        <v>361</v>
      </c>
      <c r="N45" s="293">
        <v>100</v>
      </c>
      <c r="O45" s="293" t="s">
        <v>362</v>
      </c>
      <c r="P45" s="294" t="s">
        <v>362</v>
      </c>
      <c r="Q45" s="295" t="s">
        <v>362</v>
      </c>
      <c r="R45" s="146" t="str">
        <f t="shared" si="0"/>
        <v>No</v>
      </c>
      <c r="S45" s="140" t="str">
        <f t="shared" si="8"/>
        <v>Fuerte</v>
      </c>
      <c r="T45" s="401" t="e">
        <f>'MAPA RESUMEN OAP'!#REF!</f>
        <v>#REF!</v>
      </c>
    </row>
    <row r="46" spans="1:20" ht="256.5" customHeight="1" thickBot="1" x14ac:dyDescent="0.25">
      <c r="A46" s="141">
        <v>28</v>
      </c>
      <c r="B46" s="121" t="str">
        <f>+VLOOKUP(A46,'IDENTIFICACIÓN DEL RC'!$A$6:$E$34,2,0)</f>
        <v>Gestión de Comunicaciones Estratégicas</v>
      </c>
      <c r="C46" s="222" t="str">
        <f>+VLOOKUP('CONTROL DEL RC'!A46,'IDENTIFICACIÓN DEL RC'!$A$6:$E$34,4,0)</f>
        <v>Posibilidad de divulgar, manipular u ocultar información que pueda considerarse pública y de importancia para los grupos de interés de la entidad, para beneficio propio o de un tercero.</v>
      </c>
      <c r="D46" s="176">
        <v>1</v>
      </c>
      <c r="E46" s="176" t="s">
        <v>353</v>
      </c>
      <c r="F46" s="176" t="s">
        <v>714</v>
      </c>
      <c r="G46" s="112" t="s">
        <v>355</v>
      </c>
      <c r="H46" s="112" t="s">
        <v>356</v>
      </c>
      <c r="I46" s="112" t="s">
        <v>357</v>
      </c>
      <c r="J46" s="113" t="s">
        <v>364</v>
      </c>
      <c r="K46" s="112" t="s">
        <v>359</v>
      </c>
      <c r="L46" s="112" t="s">
        <v>360</v>
      </c>
      <c r="M46" s="112" t="s">
        <v>361</v>
      </c>
      <c r="N46" s="112">
        <f>SUM(IF(G46="Preventivo",15,IF(G46="Detectivo",10,0)), IF(H46="Asignado",15,0), IF(I46="Adecuado",15,0), IF(J46="Completa",10,IF(J46="Incompleta",5,0)), IF(K46="Confiable",15,0), IF(L46="SI",15,0), IF(M46="Oportuna",15,0))</f>
        <v>100</v>
      </c>
      <c r="O46" s="112" t="str">
        <f>IF(N46&gt;=96,"Fuerte",IF(AND(N46&gt;=85,N46&lt;96),"Moderado",IF(AND(N46&lt;=84,N46&gt;=0),"Debil","")))</f>
        <v>Fuerte</v>
      </c>
      <c r="P46" s="144" t="s">
        <v>715</v>
      </c>
      <c r="Q46" s="111" t="s">
        <v>715</v>
      </c>
      <c r="R46" s="146" t="s">
        <v>715</v>
      </c>
      <c r="S46" s="140" t="str">
        <f t="shared" si="8"/>
        <v>n/a</v>
      </c>
      <c r="T46" s="401" t="e">
        <f>'MAPA RESUMEN OAP'!#REF!</f>
        <v>#REF!</v>
      </c>
    </row>
  </sheetData>
  <sheetProtection algorithmName="SHA-512" hashValue="5h3bBV8mMajq/qjs+MKDAM9HxoqxBfe+CJvio2LGLXFlcxQ+JiqF5oNaImGnK8/KerRx/gOzEXsz0m+wTKuEfg==" saltValue="LQV7N3ockP9uk1THGqTcjw==" spinCount="100000" sheet="1" objects="1" scenarios="1"/>
  <autoFilter ref="A5:Y46" xr:uid="{00000000-0001-0000-0900-000000000000}"/>
  <mergeCells count="15">
    <mergeCell ref="S14:S16"/>
    <mergeCell ref="S17:S18"/>
    <mergeCell ref="S19:S21"/>
    <mergeCell ref="C1:P1"/>
    <mergeCell ref="S41:S42"/>
    <mergeCell ref="S22:S24"/>
    <mergeCell ref="S25:S27"/>
    <mergeCell ref="S29:S30"/>
    <mergeCell ref="S31:S32"/>
    <mergeCell ref="S35:S36"/>
    <mergeCell ref="A1:B1"/>
    <mergeCell ref="Q1:S1"/>
    <mergeCell ref="A3:S4"/>
    <mergeCell ref="A2:S2"/>
    <mergeCell ref="S7:S8"/>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rowBreaks count="1" manualBreakCount="1">
    <brk id="30" max="24" man="1"/>
  </rowBreaks>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900-000000000000}">
          <x14:formula1>
            <xm:f>'TABLA DE INFORMACIÓN'!$Y$4:$Y$5</xm:f>
          </x14:formula1>
          <xm:sqref>M6:M26 M46</xm:sqref>
        </x14:dataValidation>
        <x14:dataValidation type="list" allowBlank="1" showInputMessage="1" showErrorMessage="1" xr:uid="{00000000-0002-0000-0900-000001000000}">
          <x14:formula1>
            <xm:f>'TABLA DE INFORMACIÓN'!$T$5:$T$7</xm:f>
          </x14:formula1>
          <xm:sqref>P6:P26</xm:sqref>
        </x14:dataValidation>
        <x14:dataValidation type="list" allowBlank="1" showInputMessage="1" showErrorMessage="1" xr:uid="{00000000-0002-0000-0900-000002000000}">
          <x14:formula1>
            <xm:f>'TABLA DE INFORMACIÓN'!$N$4:$N$5</xm:f>
          </x14:formula1>
          <xm:sqref>G6:G26 G46</xm:sqref>
        </x14:dataValidation>
        <x14:dataValidation type="list" allowBlank="1" showInputMessage="1" showErrorMessage="1" xr:uid="{00000000-0002-0000-0900-000003000000}">
          <x14:formula1>
            <xm:f>'TABLA DE INFORMACIÓN'!$O$4:$O$5</xm:f>
          </x14:formula1>
          <xm:sqref>H6:H26 H46</xm:sqref>
        </x14:dataValidation>
        <x14:dataValidation type="list" allowBlank="1" showInputMessage="1" showErrorMessage="1" xr:uid="{00000000-0002-0000-0900-000004000000}">
          <x14:formula1>
            <xm:f>'TABLA DE INFORMACIÓN'!$K$8:$K$9</xm:f>
          </x14:formula1>
          <xm:sqref>L6:L26 L46</xm:sqref>
        </x14:dataValidation>
        <x14:dataValidation type="list" allowBlank="1" showInputMessage="1" showErrorMessage="1" xr:uid="{00000000-0002-0000-0900-000005000000}">
          <x14:formula1>
            <xm:f>'TABLA DE INFORMACIÓN'!$V$4:$V$5</xm:f>
          </x14:formula1>
          <xm:sqref>I6:I26 I46</xm:sqref>
        </x14:dataValidation>
        <x14:dataValidation type="list" allowBlank="1" showInputMessage="1" showErrorMessage="1" xr:uid="{00000000-0002-0000-0900-000006000000}">
          <x14:formula1>
            <xm:f>'TABLA DE INFORMACIÓN'!$W$4:$W$5</xm:f>
          </x14:formula1>
          <xm:sqref>J6:J26 J46</xm:sqref>
        </x14:dataValidation>
        <x14:dataValidation type="list" allowBlank="1" showInputMessage="1" showErrorMessage="1" xr:uid="{00000000-0002-0000-0900-000007000000}">
          <x14:formula1>
            <xm:f>'TABLA DE INFORMACIÓN'!$X$4:$X$5</xm:f>
          </x14:formula1>
          <xm:sqref>K6:K26 K46</xm:sqref>
        </x14:dataValidation>
        <x14:dataValidation type="list" allowBlank="1" showInputMessage="1" showErrorMessage="1" errorTitle="Seleccion no valida" error="Recordar que los Riesgos de corrupcion no se pueden Aceptar" promptTitle="Seleccionar tipo de accion" xr:uid="{00000000-0002-0000-0900-000008000000}">
          <x14:formula1>
            <xm:f>'TABLA DE INFORMACIÓN'!$AB$4:$AB$7</xm:f>
          </x14:formula1>
          <xm:sqref>E6:E26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AB33"/>
  <sheetViews>
    <sheetView showGridLines="0" view="pageBreakPreview" topLeftCell="E1" zoomScale="80" zoomScaleNormal="100" zoomScaleSheetLayoutView="80" workbookViewId="0">
      <selection activeCell="E7" sqref="E7"/>
    </sheetView>
  </sheetViews>
  <sheetFormatPr baseColWidth="10" defaultColWidth="11.42578125" defaultRowHeight="14.25" x14ac:dyDescent="0.25"/>
  <cols>
    <col min="1" max="1" width="21.5703125" style="76" bestFit="1" customWidth="1"/>
    <col min="2" max="2" width="32.85546875" style="76" customWidth="1"/>
    <col min="3" max="3" width="47" style="76" bestFit="1" customWidth="1"/>
    <col min="4" max="4" width="34.5703125" style="76" customWidth="1"/>
    <col min="5" max="5" width="49.85546875" style="76" bestFit="1" customWidth="1"/>
    <col min="6" max="6" width="47.85546875" style="76" customWidth="1"/>
    <col min="7" max="7" width="23.42578125" style="76" customWidth="1"/>
    <col min="8" max="8" width="11.42578125" style="76" customWidth="1"/>
    <col min="9" max="16" width="11.42578125" style="76"/>
    <col min="17" max="17" width="44.28515625" style="76" customWidth="1"/>
    <col min="18" max="18" width="42.5703125" style="76" customWidth="1"/>
    <col min="19" max="16384" width="11.42578125" style="76"/>
  </cols>
  <sheetData>
    <row r="1" spans="1:7" s="105" customFormat="1" ht="121.5" customHeight="1" thickBot="1" x14ac:dyDescent="0.3">
      <c r="A1" s="104"/>
      <c r="B1" s="418" t="s">
        <v>0</v>
      </c>
      <c r="C1" s="418"/>
      <c r="D1" s="418"/>
      <c r="E1" s="418"/>
      <c r="F1" s="418"/>
      <c r="G1" s="99" t="s">
        <v>1</v>
      </c>
    </row>
    <row r="2" spans="1:7" s="105" customFormat="1" ht="15" customHeight="1" thickBot="1" x14ac:dyDescent="0.3">
      <c r="A2" s="124"/>
      <c r="B2" s="125"/>
      <c r="C2" s="125"/>
      <c r="D2" s="125"/>
      <c r="G2" s="117"/>
    </row>
    <row r="3" spans="1:7" ht="15" customHeight="1" x14ac:dyDescent="0.25">
      <c r="A3" s="498" t="s">
        <v>402</v>
      </c>
      <c r="B3" s="499"/>
      <c r="C3" s="499"/>
      <c r="D3" s="499"/>
      <c r="E3" s="499"/>
      <c r="F3" s="499"/>
      <c r="G3" s="500"/>
    </row>
    <row r="4" spans="1:7" ht="15" customHeight="1" thickBot="1" x14ac:dyDescent="0.3">
      <c r="A4" s="501"/>
      <c r="B4" s="502"/>
      <c r="C4" s="502"/>
      <c r="D4" s="502"/>
      <c r="E4" s="502"/>
      <c r="F4" s="502"/>
      <c r="G4" s="503"/>
    </row>
    <row r="5" spans="1:7" ht="16.5" thickBot="1" x14ac:dyDescent="0.3">
      <c r="A5" s="210" t="s">
        <v>7</v>
      </c>
      <c r="B5" s="210" t="s">
        <v>8</v>
      </c>
      <c r="C5" s="210" t="s">
        <v>10</v>
      </c>
      <c r="D5" s="210" t="s">
        <v>403</v>
      </c>
      <c r="E5" s="210" t="s">
        <v>404</v>
      </c>
      <c r="F5" s="210" t="s">
        <v>405</v>
      </c>
      <c r="G5" s="210" t="s">
        <v>406</v>
      </c>
    </row>
    <row r="6" spans="1:7" ht="60" x14ac:dyDescent="0.25">
      <c r="A6" s="205">
        <v>1</v>
      </c>
      <c r="B6" s="217" t="str">
        <f>+VLOOKUP(A6,'IDENTIFICACIÓN DEL RC'!$A$6:$E$31,2,0)</f>
        <v>Acceso y Fortalecimiento a la Justicia</v>
      </c>
      <c r="C6" s="243" t="str">
        <f>+VLOOKUP(A6,'IDENTIFICACIÓN DEL RC'!$A$6:$E$31,4,0)</f>
        <v>Posibilidad de Registro de información errada en los informes de procesos vinculados al PDJJR (Programa de Justicia Juvenil Restaurativa)</v>
      </c>
      <c r="D6" s="206" t="s">
        <v>407</v>
      </c>
      <c r="E6" s="206" t="s">
        <v>408</v>
      </c>
      <c r="F6" s="206" t="s">
        <v>409</v>
      </c>
      <c r="G6" s="208" t="s">
        <v>410</v>
      </c>
    </row>
    <row r="7" spans="1:7" ht="71.25" x14ac:dyDescent="0.25">
      <c r="A7" s="118">
        <v>2</v>
      </c>
      <c r="B7" s="113" t="str">
        <f>+VLOOKUP(A7,'IDENTIFICACIÓN DEL RC'!$A$6:$E$31,2,0)</f>
        <v>Acceso y Fortalecimiento a la Justicia</v>
      </c>
      <c r="C7" s="126" t="str">
        <f>+VLOOKUP(A7,'IDENTIFICACIÓN DEL RC'!$A$6:$E$31,4,0)</f>
        <v>Posibilidad de actuaciones inadecuadas por parte de funcionarios y colaboradores de la Dirección de Acceso a la Justicia por el recibimiento de dadivas</v>
      </c>
      <c r="D7" s="169" t="s">
        <v>411</v>
      </c>
      <c r="E7" s="169" t="s">
        <v>412</v>
      </c>
      <c r="F7" s="169" t="s">
        <v>413</v>
      </c>
      <c r="G7" s="175" t="s">
        <v>414</v>
      </c>
    </row>
    <row r="8" spans="1:7" ht="71.25" x14ac:dyDescent="0.25">
      <c r="A8" s="118">
        <v>3</v>
      </c>
      <c r="B8" s="113" t="str">
        <f>+VLOOKUP(A8,'IDENTIFICACIÓN DEL RC'!$A$6:$E$31,2,0)</f>
        <v>Acceso y Fortalecimiento a la Justicia</v>
      </c>
      <c r="C8" s="126" t="str">
        <f>+VLOOKUP(A8,'IDENTIFICACIÓN DEL RC'!$A$6:$E$31,4,0)</f>
        <v>Posibilidad de presentar Inconsistencias en los reportes relacionados al Plan de Acción a la Justicia</v>
      </c>
      <c r="D8" s="169" t="s">
        <v>415</v>
      </c>
      <c r="E8" s="169" t="s">
        <v>416</v>
      </c>
      <c r="F8" s="169" t="s">
        <v>417</v>
      </c>
      <c r="G8" s="175" t="s">
        <v>418</v>
      </c>
    </row>
    <row r="9" spans="1:7" ht="90" x14ac:dyDescent="0.25">
      <c r="A9" s="118">
        <v>4</v>
      </c>
      <c r="B9" s="113" t="str">
        <f>+VLOOKUP(A9,'IDENTIFICACIÓN DEL RC'!$A$6:$E$31,2,0)</f>
        <v>Gestión Integral a las Personas Privadas de la Libertad -PPL-</v>
      </c>
      <c r="C9" s="126" t="str">
        <f>+VLOOKUP(A9,'IDENTIFICACIÓN DEL RC'!$A$6:$E$31,4,0)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419</v>
      </c>
      <c r="E9" s="169" t="s">
        <v>420</v>
      </c>
      <c r="F9" s="169" t="s">
        <v>421</v>
      </c>
      <c r="G9" s="175" t="s">
        <v>422</v>
      </c>
    </row>
    <row r="10" spans="1:7" ht="71.25" x14ac:dyDescent="0.25">
      <c r="A10" s="118">
        <v>5</v>
      </c>
      <c r="B10" s="113" t="str">
        <f>+VLOOKUP(A10,'IDENTIFICACIÓN DEL RC'!$A$6:$E$31,2,0)</f>
        <v>Gestión Integral a las Personas Privadas de la Libertad -PPL-</v>
      </c>
      <c r="C10" s="126" t="str">
        <f>+VLOOKUP(A10,'IDENTIFICACIÓN DEL RC'!$A$6:$E$31,4,0)</f>
        <v>Posibilidad de Beneficio a particulares o a terceros derivados de la Custodia y Vigilancia a las PPL</v>
      </c>
      <c r="D10" s="169" t="s">
        <v>423</v>
      </c>
      <c r="E10" s="169" t="s">
        <v>424</v>
      </c>
      <c r="F10" s="169" t="s">
        <v>425</v>
      </c>
      <c r="G10" s="175" t="s">
        <v>426</v>
      </c>
    </row>
    <row r="11" spans="1:7" ht="71.25" x14ac:dyDescent="0.25">
      <c r="A11" s="118">
        <v>6</v>
      </c>
      <c r="B11" s="113" t="str">
        <f>+VLOOKUP(A11,'IDENTIFICACIÓN DEL RC'!$A$6:$E$31,2,0)</f>
        <v>Gestión Integral a las Personas Privadas de la Libertad -PPL-</v>
      </c>
      <c r="C11" s="126" t="str">
        <f>+VLOOKUP(A11,'IDENTIFICACIÓN DEL RC'!$A$6:$E$31,4,0)</f>
        <v>Posibilidad de Beneficio a particulares o a terceros derivados de los trámites Jurídicos</v>
      </c>
      <c r="D11" s="169" t="s">
        <v>427</v>
      </c>
      <c r="E11" s="169" t="s">
        <v>428</v>
      </c>
      <c r="F11" s="169" t="s">
        <v>429</v>
      </c>
      <c r="G11" s="175" t="s">
        <v>430</v>
      </c>
    </row>
    <row r="12" spans="1:7" ht="85.5" x14ac:dyDescent="0.25">
      <c r="A12" s="118">
        <v>7</v>
      </c>
      <c r="B12" s="113" t="str">
        <f>+VLOOKUP(A12,'IDENTIFICACIÓN DEL RC'!$A$6:$E$31,2,0)</f>
        <v>Control Disciplinario</v>
      </c>
      <c r="C12" s="126" t="str">
        <f>+VLOOKUP(A12,'IDENTIFICACIÓN DEL RC'!$A$6:$E$31,4,0)</f>
        <v>Posibilidad de desviaciones en las Investigaciones originadas por prácticas indebidas</v>
      </c>
      <c r="D12" s="169" t="s">
        <v>431</v>
      </c>
      <c r="E12" s="169" t="s">
        <v>432</v>
      </c>
      <c r="F12" s="169" t="s">
        <v>433</v>
      </c>
      <c r="G12" s="175" t="s">
        <v>434</v>
      </c>
    </row>
    <row r="13" spans="1:7" ht="75" x14ac:dyDescent="0.25">
      <c r="A13" s="118">
        <v>8</v>
      </c>
      <c r="B13" s="113" t="str">
        <f>+VLOOKUP(A13,'IDENTIFICACIÓN DEL RC'!$A$6:$E$31,2,0)</f>
        <v>Administración de Bienes Muebles e Inmuebles para el Fortalecimiento de las Capacidades Operativas</v>
      </c>
      <c r="C13" s="126" t="str">
        <f>+VLOOKUP(A13,'IDENTIFICACIÓN DEL RC'!$A$6:$E$31,4,0)</f>
        <v>Posibilidad de suministro de combustible por parte de los proveedores a vehículos que no son de propiedad o no están a cargo de la SDSCJ para beneficio propio o de terceros</v>
      </c>
      <c r="D13" s="169" t="s">
        <v>435</v>
      </c>
      <c r="E13" s="169" t="s">
        <v>436</v>
      </c>
      <c r="F13" s="169" t="s">
        <v>437</v>
      </c>
      <c r="G13" s="175" t="s">
        <v>438</v>
      </c>
    </row>
    <row r="14" spans="1:7" ht="57" x14ac:dyDescent="0.25">
      <c r="A14" s="283">
        <v>9</v>
      </c>
      <c r="B14" s="284" t="str">
        <f>+VLOOKUP(A14,'IDENTIFICACIÓN DEL RC'!$A$6:$E$31,2,0)</f>
        <v>Gestión de Comunicaciones Estratégicas</v>
      </c>
      <c r="C14" s="285" t="str">
        <f>+VLOOKUP(A14,'IDENTIFICACIÓN DEL RC'!$A$6:$E$31,4,0)</f>
        <v>Posibilidad de Filtración o manejo inadecuado de información por parte de funcionarios de la entidad.</v>
      </c>
      <c r="D14" s="284" t="s">
        <v>439</v>
      </c>
      <c r="E14" s="284" t="s">
        <v>440</v>
      </c>
      <c r="F14" s="284" t="s">
        <v>441</v>
      </c>
      <c r="G14" s="286" t="s">
        <v>442</v>
      </c>
    </row>
    <row r="15" spans="1:7" ht="128.25" x14ac:dyDescent="0.25">
      <c r="A15" s="118">
        <v>10</v>
      </c>
      <c r="B15" s="113" t="str">
        <f>+VLOOKUP(A15,'IDENTIFICACIÓN DEL RC'!$A$6:$E$31,2,0)</f>
        <v>Gestión de Emergencias</v>
      </c>
      <c r="C15" s="126" t="str">
        <f>+VLOOKUP(A15,'IDENTIFICACIÓN DEL RC'!$A$6:$E$31,4,0)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443</v>
      </c>
      <c r="E15" s="169" t="s">
        <v>444</v>
      </c>
      <c r="F15" s="169" t="s">
        <v>445</v>
      </c>
      <c r="G15" s="175" t="s">
        <v>446</v>
      </c>
    </row>
    <row r="16" spans="1:7" ht="75" x14ac:dyDescent="0.25">
      <c r="A16" s="118">
        <v>11</v>
      </c>
      <c r="B16" s="113" t="str">
        <f>+VLOOKUP(A16,'IDENTIFICACIÓN DEL RC'!$A$6:$E$31,2,0)</f>
        <v>Gestión Documental</v>
      </c>
      <c r="C16" s="126" t="str">
        <f>+VLOOKUP(A16,'IDENTIFICACIÓN DEL RC'!$A$6:$E$31,4,0)</f>
        <v>Posibilidad de Pérdida o extravió documental por parte de un servidor que, aprovechando su posición frente a un recurso público, privilegia a un tercero con información para su beneficio.</v>
      </c>
      <c r="D16" s="169" t="s">
        <v>447</v>
      </c>
      <c r="E16" s="169" t="s">
        <v>448</v>
      </c>
      <c r="F16" s="169" t="s">
        <v>449</v>
      </c>
      <c r="G16" s="175" t="s">
        <v>450</v>
      </c>
    </row>
    <row r="17" spans="1:28" ht="90" x14ac:dyDescent="0.25">
      <c r="A17" s="118">
        <v>12</v>
      </c>
      <c r="B17" s="113" t="str">
        <f>+VLOOKUP(A17,'IDENTIFICACIÓN DEL RC'!$A$6:$E$31,2,0)</f>
        <v>Gestión de Recursos Físicos al Servicio de la Entidad</v>
      </c>
      <c r="C17" s="126" t="str">
        <f>+VLOOKUP(A17,'IDENTIFICACIÓN DEL RC'!$A$6:$E$31,4,0)</f>
        <v>Posibilidad de Pérdida y/o desaparición de los bienes al servicio de la Entidad parte de un servidor que, aprovechando su posición frente a un recurso público, sustrae bienes de la Entidad para su beneficio personal o un tercero.</v>
      </c>
      <c r="D17" s="169" t="s">
        <v>451</v>
      </c>
      <c r="E17" s="169" t="s">
        <v>448</v>
      </c>
      <c r="F17" s="169" t="s">
        <v>452</v>
      </c>
      <c r="G17" s="175" t="s">
        <v>453</v>
      </c>
    </row>
    <row r="18" spans="1:28" ht="60" x14ac:dyDescent="0.25">
      <c r="A18" s="118">
        <v>13</v>
      </c>
      <c r="B18" s="113" t="str">
        <f>+VLOOKUP(A18,'IDENTIFICACIÓN DEL RC'!$A$6:$E$31,2,0)</f>
        <v>Gestión de Seguridad y Convivencia</v>
      </c>
      <c r="C18" s="126" t="str">
        <f>+VLOOKUP(A18,'IDENTIFICACIÓN DEL RC'!$A$6:$E$31,4,0)</f>
        <v>Posibilidad de pérdida económica y reputacional por demandas a la entidad por el uso indebido de información confidencial a terceros por parte de funcionarios</v>
      </c>
      <c r="D18" s="169" t="s">
        <v>454</v>
      </c>
      <c r="E18" s="169" t="s">
        <v>455</v>
      </c>
      <c r="F18" s="169" t="s">
        <v>456</v>
      </c>
      <c r="G18" s="175" t="s">
        <v>457</v>
      </c>
    </row>
    <row r="19" spans="1:28" ht="75" x14ac:dyDescent="0.25">
      <c r="A19" s="118">
        <v>14</v>
      </c>
      <c r="B19" s="113" t="str">
        <f>+VLOOKUP(A19,'IDENTIFICACIÓN DEL RC'!$A$6:$E$31,2,0)</f>
        <v>Gestión de Tecnologías de la Información</v>
      </c>
      <c r="C19" s="126" t="str">
        <f>+VLOOKUP(A19,'IDENTIFICACIÓN DEL RC'!$A$6:$E$31,4,0)</f>
        <v>Posibilidad de pérdida económica y reputacional por demandas debido al uso inadecuado de información catalogada por la entidad como clasificada o reservada por parte de colaboradores de la Secretaría</v>
      </c>
      <c r="D19" s="169" t="s">
        <v>458</v>
      </c>
      <c r="E19" s="169" t="s">
        <v>459</v>
      </c>
      <c r="F19" s="169" t="s">
        <v>460</v>
      </c>
      <c r="G19" s="175" t="s">
        <v>461</v>
      </c>
    </row>
    <row r="20" spans="1:28" ht="60" x14ac:dyDescent="0.25">
      <c r="A20" s="118">
        <v>15</v>
      </c>
      <c r="B20" s="113" t="str">
        <f>+VLOOKUP(A20,'IDENTIFICACIÓN DEL RC'!$A$6:$E$31,2,0)</f>
        <v>Gestión de Tecnologías de la Información</v>
      </c>
      <c r="C20" s="126" t="str">
        <f>+VLOOKUP(A20,'IDENTIFICACIÓN DEL RC'!$A$6:$E$31,4,0)</f>
        <v>Posibilidad de Pérdida de Integridad de la información almacenada en la infraestructura o soluciones tecnológicas de la entidad.</v>
      </c>
      <c r="D20" s="169" t="s">
        <v>462</v>
      </c>
      <c r="E20" s="169" t="s">
        <v>459</v>
      </c>
      <c r="F20" s="169" t="s">
        <v>409</v>
      </c>
      <c r="G20" s="175" t="s">
        <v>463</v>
      </c>
    </row>
    <row r="21" spans="1:28" ht="114" x14ac:dyDescent="0.25">
      <c r="A21" s="118">
        <v>16</v>
      </c>
      <c r="B21" s="113" t="str">
        <f>+VLOOKUP(A21,'IDENTIFICACIÓN DEL RC'!$A$6:$E$31,2,0)</f>
        <v>Gestión Financiera</v>
      </c>
      <c r="C21" s="126" t="str">
        <f>+VLOOKUP(A21,'IDENTIFICACIÓN DEL RC'!$A$6:$E$31,4,0)</f>
        <v>Posibilidad de Tramite de pagos incumpliendo los requisitos establecidos otorgando beneficios a terceros en contra de lo establecido en el Procedimiento PD-GF-13 Gestión de Pagos</v>
      </c>
      <c r="D21" s="169" t="s">
        <v>464</v>
      </c>
      <c r="E21" s="169" t="s">
        <v>465</v>
      </c>
      <c r="F21" s="169" t="s">
        <v>466</v>
      </c>
      <c r="G21" s="175" t="s">
        <v>467</v>
      </c>
    </row>
    <row r="22" spans="1:28" ht="60" x14ac:dyDescent="0.25">
      <c r="A22" s="118">
        <v>17</v>
      </c>
      <c r="B22" s="113" t="str">
        <f>+VLOOKUP(A22,'IDENTIFICACIÓN DEL RC'!$A$6:$E$31,2,0)</f>
        <v>Gestión Estratégica del Talento Humano</v>
      </c>
      <c r="C22" s="126" t="str">
        <f>+VLOOKUP(A22,'IDENTIFICACIÓN DEL RC'!$A$6:$E$31,4,0)</f>
        <v>Posibilidad de Posesionar un servidor público que Incumpla con los requisitos establecidos en el Manual de Funciones de la SCJ</v>
      </c>
      <c r="D22" s="169" t="s">
        <v>468</v>
      </c>
      <c r="E22" s="169" t="s">
        <v>469</v>
      </c>
      <c r="F22" s="169" t="s">
        <v>470</v>
      </c>
      <c r="G22" s="175" t="s">
        <v>471</v>
      </c>
    </row>
    <row r="23" spans="1:28" ht="71.25" x14ac:dyDescent="0.25">
      <c r="A23" s="283">
        <v>18</v>
      </c>
      <c r="B23" s="284" t="str">
        <f>+VLOOKUP(A23,'IDENTIFICACIÓN DEL RC'!$A$6:$E$31,2,0)</f>
        <v>Gestión Estratégica del Talento Humano</v>
      </c>
      <c r="C23" s="285" t="str">
        <f>+VLOOKUP(A23,'IDENTIFICACIÓN DEL RC'!$A$6:$E$31,4,0)</f>
        <v>Posibilidad de Interés indebido por un oferente en los procesos de contratación de la Dirección de Gestión Humana</v>
      </c>
      <c r="D23" s="284" t="s">
        <v>472</v>
      </c>
      <c r="E23" s="284" t="s">
        <v>473</v>
      </c>
      <c r="F23" s="284" t="s">
        <v>474</v>
      </c>
      <c r="G23" s="286" t="s">
        <v>475</v>
      </c>
    </row>
    <row r="24" spans="1:28" ht="120" x14ac:dyDescent="0.25">
      <c r="A24" s="118">
        <v>19</v>
      </c>
      <c r="B24" s="113" t="str">
        <f>+VLOOKUP(A24,'IDENTIFICACIÓN DEL RC'!$A$6:$E$31,2,0)</f>
        <v>Gestión Contractual</v>
      </c>
      <c r="C24" s="126" t="str">
        <f>+VLOOKUP(A24,'IDENTIFICACIÓN DEL RC'!$A$6:$E$31,4,0)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472</v>
      </c>
      <c r="E24" s="169" t="s">
        <v>469</v>
      </c>
      <c r="F24" s="169" t="s">
        <v>476</v>
      </c>
      <c r="G24" s="175" t="s">
        <v>477</v>
      </c>
    </row>
    <row r="25" spans="1:28" ht="45" x14ac:dyDescent="0.25">
      <c r="A25" s="118">
        <v>20</v>
      </c>
      <c r="B25" s="113" t="str">
        <f>+VLOOKUP(A25,'IDENTIFICACIÓN DEL RC'!$A$6:$E$31,2,0)</f>
        <v>Gestión Contractual</v>
      </c>
      <c r="C25" s="126" t="str">
        <f>+VLOOKUP(A25,'IDENTIFICACIÓN DEL RC'!$A$6:$E$31,4,0)</f>
        <v>Posibilidad de Incumplimiento de funciones por acción u omisión por procedimientos desactualizados de la Gestión Contractual</v>
      </c>
      <c r="D25" s="169" t="s">
        <v>478</v>
      </c>
      <c r="E25" s="169" t="s">
        <v>479</v>
      </c>
      <c r="F25" s="169" t="s">
        <v>480</v>
      </c>
      <c r="G25" s="175" t="s">
        <v>481</v>
      </c>
    </row>
    <row r="26" spans="1:28" ht="90" x14ac:dyDescent="0.25">
      <c r="A26" s="118">
        <v>21</v>
      </c>
      <c r="B26" s="113" t="str">
        <f>+VLOOKUP(A26,'IDENTIFICACIÓN DEL RC'!$A$6:$E$31,2,0)</f>
        <v>Evaluación al Sistema de Control Interno</v>
      </c>
      <c r="C26" s="126" t="str">
        <f>+VLOOKUP(A26,'IDENTIFICACIÓN DEL RC'!$A$6:$E$31,4,0)</f>
        <v>Posibilidad de Favorecimiento al proceso auditado o a terceros responsables a partir de auditorías, sesgadas, manipuladas o direccionadas, que impidan evidenciar la realidad de la gestión obstruyendo la evaluación de esta.</v>
      </c>
      <c r="D26" s="169" t="s">
        <v>482</v>
      </c>
      <c r="E26" s="169" t="s">
        <v>483</v>
      </c>
      <c r="F26" s="169" t="s">
        <v>484</v>
      </c>
      <c r="G26" s="175" t="s">
        <v>457</v>
      </c>
    </row>
    <row r="27" spans="1:28" ht="60" x14ac:dyDescent="0.25">
      <c r="A27" s="118">
        <v>22</v>
      </c>
      <c r="B27" s="113" t="str">
        <f>+VLOOKUP(A27,'IDENTIFICACIÓN DEL RC'!$A$6:$E$31,2,0)</f>
        <v>Atención y Relación con el Ciudadano</v>
      </c>
      <c r="C27" s="126" t="str">
        <f>+VLOOKUP(A27,'IDENTIFICACIÓN DEL RC'!$A$6:$E$31,4,0)</f>
        <v>Posibilidad de Favorecimiento a terceros para acceder a los servicios ofertados por al SCJ por fuera de los lineamientos establecidos a cambio de dadivas</v>
      </c>
      <c r="D27" s="169" t="s">
        <v>485</v>
      </c>
      <c r="E27" s="169" t="s">
        <v>479</v>
      </c>
      <c r="F27" s="169" t="s">
        <v>480</v>
      </c>
      <c r="G27" s="175" t="s">
        <v>486</v>
      </c>
    </row>
    <row r="28" spans="1:28" ht="75" x14ac:dyDescent="0.25">
      <c r="A28" s="118">
        <v>23</v>
      </c>
      <c r="B28" s="113" t="str">
        <f>+VLOOKUP(A28,'IDENTIFICACIÓN DEL RC'!$A$6:$E$31,2,0)</f>
        <v>Gestión Integral a las Personas Privadas de la Libertad -PPL-</v>
      </c>
      <c r="C28" s="126" t="str">
        <f>+VLOOKUP(A28,'IDENTIFICACIÓN DEL RC'!$A$6:$E$31,4,0)</f>
        <v>Posibilidad de alteración de la información en el SISIPEC web generando beneficio en el trámite de Autorización para ingreso como visitante a la Cárcel Distrital de Varones y Anexo de Mujeres.</v>
      </c>
      <c r="D28" s="169" t="s">
        <v>487</v>
      </c>
      <c r="E28" s="169" t="s">
        <v>487</v>
      </c>
      <c r="F28" s="169" t="s">
        <v>487</v>
      </c>
      <c r="G28" s="175" t="s">
        <v>488</v>
      </c>
    </row>
    <row r="29" spans="1:28" ht="90" x14ac:dyDescent="0.25">
      <c r="A29" s="118">
        <v>24</v>
      </c>
      <c r="B29" s="113" t="str">
        <f>+VLOOKUP(A29,'IDENTIFICACIÓN DEL RC'!$A$6:$E$31,2,0)</f>
        <v>Administración de Bienes Muebles e Inmuebles para el Fortalecimiento de las Capacidades Operativas</v>
      </c>
      <c r="C29" s="126" t="str">
        <f>+VLOOKUP(A29,'IDENTIFICACIÓN DEL RC'!$A$6:$E$31,4,0)</f>
        <v>Posibilidad de suministro de combustible por parte de los proveedores a vehículos de propiedad o a cargo de la SDSCJ, por fuera de los parámetros de suministro establecidos para beneficio propio o de terceros</v>
      </c>
      <c r="D29" s="169" t="s">
        <v>435</v>
      </c>
      <c r="E29" s="169" t="s">
        <v>436</v>
      </c>
      <c r="F29" s="169" t="s">
        <v>489</v>
      </c>
      <c r="G29" s="175" t="s">
        <v>438</v>
      </c>
    </row>
    <row r="30" spans="1:28" ht="120" x14ac:dyDescent="0.25">
      <c r="A30" s="118">
        <v>25</v>
      </c>
      <c r="B30" s="113" t="str">
        <f>+VLOOKUP(A30,'IDENTIFICACIÓN DEL RC'!$A$6:$E$31,2,0)</f>
        <v>Administración de Bienes Muebles e Inmuebles para el Fortalecimiento de las Capacidades Operativas</v>
      </c>
      <c r="C30" s="126" t="str">
        <f>+VLOOKUP(A30,'IDENTIFICACIÓN DEL RC'!$A$6:$E$31,4,0)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490</v>
      </c>
      <c r="E30" s="169" t="s">
        <v>491</v>
      </c>
      <c r="F30" s="169" t="s">
        <v>492</v>
      </c>
      <c r="G30" s="175" t="s">
        <v>438</v>
      </c>
    </row>
    <row r="31" spans="1:28" ht="103.5" customHeight="1" thickBot="1" x14ac:dyDescent="0.3">
      <c r="A31" s="141">
        <v>26</v>
      </c>
      <c r="B31" s="121" t="str">
        <f>+VLOOKUP(A31,'IDENTIFICACIÓN DEL RC'!$A$6:$E$31,2,0)</f>
        <v>Gestión Jurídica</v>
      </c>
      <c r="C31" s="179" t="str">
        <f>+VLOOKUP(A31,'IDENTIFICACIÓN DEL RC'!$A$6:$E$34,4,0)</f>
        <v>Posibilidad de Incumplimiento de funciones por acción u omisión por procedimientos desactualizados de la Gestión Juridica</v>
      </c>
      <c r="D31" s="176" t="s">
        <v>478</v>
      </c>
      <c r="E31" s="176" t="s">
        <v>479</v>
      </c>
      <c r="F31" s="176" t="s">
        <v>480</v>
      </c>
      <c r="G31" s="178" t="s">
        <v>481</v>
      </c>
    </row>
    <row r="32" spans="1:28" ht="262.5" customHeight="1" thickBot="1" x14ac:dyDescent="0.25">
      <c r="A32" s="289">
        <v>27</v>
      </c>
      <c r="B32" s="121" t="str">
        <f>+VLOOKUP(A32,'IDENTIFICACIÓN DEL RC'!$A$6:$E$34,2,0)</f>
        <v>Gestión Contractual</v>
      </c>
      <c r="C32" s="179" t="str">
        <f>+VLOOKUP(A32,'IDENTIFICACIÓN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90" t="s">
        <v>478</v>
      </c>
      <c r="E32" s="290" t="s">
        <v>479</v>
      </c>
      <c r="F32" s="290" t="s">
        <v>476</v>
      </c>
      <c r="G32" s="297" t="s">
        <v>477</v>
      </c>
      <c r="H32" s="296"/>
      <c r="I32" s="281"/>
      <c r="J32" s="281"/>
      <c r="K32" s="281"/>
      <c r="L32" s="281"/>
      <c r="M32" s="281"/>
      <c r="N32" s="281"/>
      <c r="O32" s="281"/>
      <c r="P32" s="281"/>
      <c r="Q32" s="282"/>
      <c r="R32" s="279"/>
      <c r="S32" s="280"/>
      <c r="T32" s="280"/>
      <c r="U32" s="280"/>
      <c r="V32" s="280"/>
      <c r="W32" s="280"/>
      <c r="X32" s="280"/>
      <c r="Y32" s="280"/>
      <c r="Z32" s="280"/>
      <c r="AA32" s="280"/>
      <c r="AB32" s="280"/>
    </row>
    <row r="33" spans="1:7" ht="178.5" customHeight="1" thickBot="1" x14ac:dyDescent="0.3">
      <c r="A33" s="76">
        <v>28</v>
      </c>
      <c r="B33" s="121" t="str">
        <f>+VLOOKUP(A33,'IDENTIFICACIÓN DEL RC'!$A$6:$E$34,2,0)</f>
        <v>Gestión de Comunicaciones Estratégicas</v>
      </c>
      <c r="C33" s="179" t="str">
        <f>+VLOOKUP(A33,'IDENTIFICACIÓN DEL RC'!$A$6:$E$34,4,0)</f>
        <v>Posibilidad de divulgar, manipular u ocultar información que pueda considerarse pública y de importancia para los grupos de interés de la entidad, para beneficio propio o de un tercero.</v>
      </c>
      <c r="D33" s="290" t="s">
        <v>710</v>
      </c>
      <c r="E33" s="290" t="s">
        <v>711</v>
      </c>
      <c r="F33" s="290" t="s">
        <v>712</v>
      </c>
      <c r="G33" s="290" t="s">
        <v>713</v>
      </c>
    </row>
  </sheetData>
  <sheetProtection algorithmName="SHA-512" hashValue="FitKUgseMQ5ILqq6RNqCpBgzRh+eaqj33mG+xnqi9K1wDUoaPspN6vZdvhL0RCvsM1rUQHH+ZQJTbvUwQV4gtw==" saltValue="khmVxYxt122yNyMqSXcHUw==" spinCount="100000" sheet="1" objects="1" scenarios="1"/>
  <autoFilter ref="A5:G31" xr:uid="{00000000-0009-0000-0000-000006000000}"/>
  <mergeCells count="2">
    <mergeCell ref="B1:F1"/>
    <mergeCell ref="A3:G4"/>
  </mergeCells>
  <pageMargins left="0.70866141732283472" right="0.70866141732283472" top="0.74803149606299213" bottom="0.74803149606299213" header="0.31496062992125984" footer="0.31496062992125984"/>
  <pageSetup scale="19"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3"/>
  <sheetViews>
    <sheetView showGridLines="0" view="pageBreakPreview" zoomScale="90" zoomScaleNormal="100" zoomScaleSheetLayoutView="90" workbookViewId="0">
      <pane ySplit="5" topLeftCell="A29" activePane="bottomLeft" state="frozen"/>
      <selection activeCell="E7" sqref="E7"/>
      <selection pane="bottomLeft" activeCell="E7" sqref="E7"/>
    </sheetView>
  </sheetViews>
  <sheetFormatPr baseColWidth="10" defaultColWidth="11.42578125" defaultRowHeight="14.25" x14ac:dyDescent="0.2"/>
  <cols>
    <col min="1" max="1" width="19.28515625" style="107" customWidth="1"/>
    <col min="2" max="3" width="54.140625" style="107" customWidth="1"/>
    <col min="4" max="4" width="28" style="107" customWidth="1"/>
    <col min="5" max="5" width="24" style="107" customWidth="1"/>
    <col min="6" max="6" width="20.5703125" style="107" customWidth="1"/>
    <col min="7" max="7" width="26.5703125" style="107" bestFit="1" customWidth="1"/>
    <col min="8" max="16384" width="11.42578125" style="107"/>
  </cols>
  <sheetData>
    <row r="1" spans="1:7" s="105" customFormat="1" ht="121.5" customHeight="1" thickBot="1" x14ac:dyDescent="0.3">
      <c r="A1" s="104"/>
      <c r="B1" s="418" t="s">
        <v>0</v>
      </c>
      <c r="C1" s="418"/>
      <c r="D1" s="418"/>
      <c r="E1" s="418"/>
      <c r="F1" s="418"/>
      <c r="G1" s="99" t="s">
        <v>1</v>
      </c>
    </row>
    <row r="2" spans="1:7" s="105" customFormat="1" ht="9.75" customHeight="1" thickBot="1" x14ac:dyDescent="0.3">
      <c r="A2" s="122"/>
      <c r="B2" s="106"/>
      <c r="C2" s="106"/>
      <c r="D2" s="106"/>
      <c r="E2" s="106"/>
      <c r="F2" s="106"/>
      <c r="G2" s="123"/>
    </row>
    <row r="3" spans="1:7" ht="9" customHeight="1" x14ac:dyDescent="0.2">
      <c r="A3" s="498" t="s">
        <v>493</v>
      </c>
      <c r="B3" s="499"/>
      <c r="C3" s="499"/>
      <c r="D3" s="499"/>
      <c r="E3" s="499"/>
      <c r="F3" s="499"/>
      <c r="G3" s="500"/>
    </row>
    <row r="4" spans="1:7" ht="9" customHeight="1" thickBot="1" x14ac:dyDescent="0.25">
      <c r="A4" s="501"/>
      <c r="B4" s="502"/>
      <c r="C4" s="502"/>
      <c r="D4" s="502"/>
      <c r="E4" s="502"/>
      <c r="F4" s="502"/>
      <c r="G4" s="503"/>
    </row>
    <row r="5" spans="1:7" ht="39.75" customHeight="1" thickBot="1" x14ac:dyDescent="0.25">
      <c r="A5" s="244" t="s">
        <v>7</v>
      </c>
      <c r="B5" s="244" t="s">
        <v>8</v>
      </c>
      <c r="C5" s="245" t="s">
        <v>10</v>
      </c>
      <c r="D5" s="244" t="s">
        <v>494</v>
      </c>
      <c r="E5" s="244" t="s">
        <v>495</v>
      </c>
      <c r="F5" s="244" t="s">
        <v>496</v>
      </c>
      <c r="G5" s="244" t="s">
        <v>497</v>
      </c>
    </row>
    <row r="6" spans="1:7" ht="45" x14ac:dyDescent="0.2">
      <c r="A6" s="205">
        <v>1</v>
      </c>
      <c r="B6" s="211" t="str">
        <f>+VLOOKUP(A6,'IDENTIFICACIÓN DEL RC'!$A$6:$E$33,2,0)</f>
        <v>Acceso y Fortalecimiento a la Justicia</v>
      </c>
      <c r="C6" s="212" t="str">
        <f>+VLOOKUP(A6,'IDENTIFICACIÓN DEL RC'!$A$6:$E$33,4,0)</f>
        <v>Posibilidad de Registro de información errada en los informes de procesos vinculados al PDJJR (Programa de Justicia Juvenil Restaurativa)</v>
      </c>
      <c r="D6" s="213">
        <v>1</v>
      </c>
      <c r="E6" s="213">
        <v>5</v>
      </c>
      <c r="F6" s="214" t="str">
        <f>IF(AND(E6&lt;=5),"MODERADO",IF(AND(E6&gt;=6,E6&lt;=11),"MAYOR",IF(AND(E6&gt;=12),"CATASTROFICO")))</f>
        <v>MODERADO</v>
      </c>
      <c r="G6" s="215"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5" x14ac:dyDescent="0.2">
      <c r="A7" s="118">
        <v>2</v>
      </c>
      <c r="B7" s="112" t="str">
        <f>+VLOOKUP(A7,'IDENTIFICACIÓN DEL RC'!$A$6:$E$33,2,0)</f>
        <v>Acceso y Fortalecimiento a la Justicia</v>
      </c>
      <c r="C7" s="221" t="str">
        <f>+VLOOKUP(A7,'IDENTIFICACIÓN DEL RC'!$A$6:$E$33,4,0)</f>
        <v>Posibilidad de actuaciones inadecuadas por parte de funcionarios y colaboradores de la Dirección de Acceso a la Justicia por el recibimiento de dadivas</v>
      </c>
      <c r="D7" s="189">
        <v>2</v>
      </c>
      <c r="E7" s="189">
        <v>17</v>
      </c>
      <c r="F7" s="128" t="str">
        <f t="shared" ref="F7:F29" si="0">IF(AND(E7&lt;=5),"MODERADO",IF(AND(E7&gt;=6,E7&lt;=11),"MAYOR",IF(AND(E7&gt;=12),"CATASTROFICO")))</f>
        <v>CATASTROFICO</v>
      </c>
      <c r="G7" s="246"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45" x14ac:dyDescent="0.2">
      <c r="A8" s="118">
        <v>3</v>
      </c>
      <c r="B8" s="112" t="str">
        <f>+VLOOKUP(A8,'IDENTIFICACIÓN DEL RC'!$A$6:$E$33,2,0)</f>
        <v>Acceso y Fortalecimiento a la Justicia</v>
      </c>
      <c r="C8" s="221" t="str">
        <f>+VLOOKUP(A8,'IDENTIFICACIÓN DEL RC'!$A$6:$E$33,4,0)</f>
        <v>Posibilidad de presentar Inconsistencias en los reportes relacionados al Plan de Acción a la Justicia</v>
      </c>
      <c r="D8" s="189">
        <v>2</v>
      </c>
      <c r="E8" s="189">
        <v>15</v>
      </c>
      <c r="F8" s="128" t="str">
        <f t="shared" si="0"/>
        <v>CATASTROFICO</v>
      </c>
      <c r="G8" s="246" t="str">
        <f t="shared" si="1"/>
        <v>ZONA RIESGO EXTREMO</v>
      </c>
    </row>
    <row r="9" spans="1:7" ht="90" x14ac:dyDescent="0.2">
      <c r="A9" s="118">
        <v>4</v>
      </c>
      <c r="B9" s="112" t="str">
        <f>+VLOOKUP(A9,'IDENTIFICACIÓN DEL RC'!$A$6:$E$33,2,0)</f>
        <v>Gestión Integral a las Personas Privadas de la Libertad -PPL-</v>
      </c>
      <c r="C9" s="221" t="str">
        <f>+VLOOKUP(A9,'IDENTIFICACIÓN DEL RC'!$A$6:$E$33,4,0)</f>
        <v>Posibilidad de Beneficio a particulares o a terceros derivados de trámites en procesos de Atención Integral (alimentación, servicios de salud, dotación de elementos básicos, ingreso a programas de Atención Social y actividades validas de redención de pena).</v>
      </c>
      <c r="D9" s="189">
        <v>2</v>
      </c>
      <c r="E9" s="189">
        <v>11</v>
      </c>
      <c r="F9" s="128" t="str">
        <f t="shared" si="0"/>
        <v>MAYOR</v>
      </c>
      <c r="G9" s="246" t="str">
        <f t="shared" si="1"/>
        <v>ZONA RIESGO ALTO</v>
      </c>
    </row>
    <row r="10" spans="1:7" ht="30" x14ac:dyDescent="0.2">
      <c r="A10" s="118">
        <v>5</v>
      </c>
      <c r="B10" s="112" t="str">
        <f>+VLOOKUP(A10,'IDENTIFICACIÓN DEL RC'!$A$6:$E$33,2,0)</f>
        <v>Gestión Integral a las Personas Privadas de la Libertad -PPL-</v>
      </c>
      <c r="C10" s="221" t="str">
        <f>+VLOOKUP(A10,'IDENTIFICACIÓN DEL RC'!$A$6:$E$33,4,0)</f>
        <v>Posibilidad de Beneficio a particulares o a terceros derivados de la Custodia y Vigilancia a las PPL</v>
      </c>
      <c r="D10" s="189">
        <v>2</v>
      </c>
      <c r="E10" s="189">
        <v>11</v>
      </c>
      <c r="F10" s="128" t="str">
        <f t="shared" si="0"/>
        <v>MAYOR</v>
      </c>
      <c r="G10" s="246" t="str">
        <f t="shared" si="1"/>
        <v>ZONA RIESGO ALTO</v>
      </c>
    </row>
    <row r="11" spans="1:7" ht="30" x14ac:dyDescent="0.2">
      <c r="A11" s="118">
        <v>6</v>
      </c>
      <c r="B11" s="112" t="str">
        <f>+VLOOKUP(A11,'IDENTIFICACIÓN DEL RC'!$A$6:$E$33,2,0)</f>
        <v>Gestión Integral a las Personas Privadas de la Libertad -PPL-</v>
      </c>
      <c r="C11" s="221" t="str">
        <f>+VLOOKUP(A11,'IDENTIFICACIÓN DEL RC'!$A$6:$E$33,4,0)</f>
        <v>Posibilidad de Beneficio a particulares o a terceros derivados de los trámites Jurídicos</v>
      </c>
      <c r="D11" s="189">
        <v>1</v>
      </c>
      <c r="E11" s="189">
        <v>9</v>
      </c>
      <c r="F11" s="128" t="str">
        <f t="shared" si="0"/>
        <v>MAYOR</v>
      </c>
      <c r="G11" s="246" t="str">
        <f t="shared" si="1"/>
        <v>ZONA RIESGO ALTO</v>
      </c>
    </row>
    <row r="12" spans="1:7" ht="30" x14ac:dyDescent="0.2">
      <c r="A12" s="118">
        <v>7</v>
      </c>
      <c r="B12" s="112" t="str">
        <f>+VLOOKUP(A12,'IDENTIFICACIÓN DEL RC'!$A$6:$E$33,2,0)</f>
        <v>Control Disciplinario</v>
      </c>
      <c r="C12" s="221" t="str">
        <f>+VLOOKUP(A12,'IDENTIFICACIÓN DEL RC'!$A$6:$E$33,4,0)</f>
        <v>Posibilidad de desviaciones en las Investigaciones originadas por prácticas indebidas</v>
      </c>
      <c r="D12" s="189">
        <v>1</v>
      </c>
      <c r="E12" s="189">
        <v>10</v>
      </c>
      <c r="F12" s="128" t="str">
        <f t="shared" si="0"/>
        <v>MAYOR</v>
      </c>
      <c r="G12" s="246" t="str">
        <f t="shared" si="1"/>
        <v>ZONA RIESGO ALTO</v>
      </c>
    </row>
    <row r="13" spans="1:7" ht="60" x14ac:dyDescent="0.2">
      <c r="A13" s="118">
        <v>8</v>
      </c>
      <c r="B13" s="112" t="str">
        <f>+VLOOKUP(A13,'IDENTIFICACIÓN DEL RC'!$A$6:$E$33,2,0)</f>
        <v>Administración de Bienes Muebles e Inmuebles para el Fortalecimiento de las Capacidades Operativas</v>
      </c>
      <c r="C13" s="221" t="str">
        <f>+VLOOKUP(A13,'IDENTIFICACIÓN DEL RC'!$A$6:$E$33,4,0)</f>
        <v>Posibilidad de suministro de combustible por parte de los proveedores a vehículos que no son de propiedad o no están a cargo de la SDSCJ para beneficio propio o de terceros</v>
      </c>
      <c r="D13" s="189">
        <v>2</v>
      </c>
      <c r="E13" s="189">
        <v>16</v>
      </c>
      <c r="F13" s="128" t="str">
        <f t="shared" si="0"/>
        <v>CATASTROFICO</v>
      </c>
      <c r="G13" s="246" t="str">
        <f t="shared" si="1"/>
        <v>ZONA RIESGO EXTREMO</v>
      </c>
    </row>
    <row r="14" spans="1:7" ht="45" x14ac:dyDescent="0.2">
      <c r="A14" s="283">
        <v>9</v>
      </c>
      <c r="B14" s="288" t="str">
        <f>+VLOOKUP(A14,'IDENTIFICACIÓN DEL RC'!$A$6:$E$33,2,0)</f>
        <v>Gestión de Comunicaciones Estratégicas</v>
      </c>
      <c r="C14" s="285" t="str">
        <f>+VLOOKUP(A14,'IDENTIFICACIÓN DEL RC'!$A$6:$E$33,4,0)</f>
        <v>Posibilidad de Filtración o manejo inadecuado de información por parte de funcionarios de la entidad.</v>
      </c>
      <c r="D14" s="288">
        <v>1</v>
      </c>
      <c r="E14" s="288">
        <v>13</v>
      </c>
      <c r="F14" s="128" t="str">
        <f t="shared" si="0"/>
        <v>CATASTROFICO</v>
      </c>
      <c r="G14" s="246" t="str">
        <f t="shared" si="1"/>
        <v>ZONA RIESGO EXTREMO</v>
      </c>
    </row>
    <row r="15" spans="1:7" ht="105" x14ac:dyDescent="0.2">
      <c r="A15" s="118">
        <v>10</v>
      </c>
      <c r="B15" s="112" t="str">
        <f>+VLOOKUP(A15,'IDENTIFICACIÓN DEL RC'!$A$6:$E$33,2,0)</f>
        <v>Gestión de Emergencias</v>
      </c>
      <c r="C15" s="221" t="str">
        <f>+VLOOKUP(A15,'IDENTIFICACIÓN DEL RC'!$A$6:$E$33,4,0)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9">
        <v>3</v>
      </c>
      <c r="E15" s="189">
        <v>6</v>
      </c>
      <c r="F15" s="128" t="str">
        <f t="shared" si="0"/>
        <v>MAYOR</v>
      </c>
      <c r="G15" s="246" t="str">
        <f t="shared" si="1"/>
        <v>ZONA RIESGO EXTREMO</v>
      </c>
    </row>
    <row r="16" spans="1:7" ht="60" x14ac:dyDescent="0.2">
      <c r="A16" s="118">
        <v>11</v>
      </c>
      <c r="B16" s="112" t="str">
        <f>+VLOOKUP(A16,'IDENTIFICACIÓN DEL RC'!$A$6:$E$33,2,0)</f>
        <v>Gestión Documental</v>
      </c>
      <c r="C16" s="221" t="str">
        <f>+VLOOKUP(A16,'IDENTIFICACIÓN DEL RC'!$A$6:$E$33,4,0)</f>
        <v>Posibilidad de Pérdida o extravió documental por parte de un servidor que, aprovechando su posición frente a un recurso público, privilegia a un tercero con información para su beneficio.</v>
      </c>
      <c r="D16" s="189">
        <v>1</v>
      </c>
      <c r="E16" s="189">
        <v>9</v>
      </c>
      <c r="F16" s="128" t="str">
        <f t="shared" si="0"/>
        <v>MAYOR</v>
      </c>
      <c r="G16" s="246" t="str">
        <f t="shared" si="1"/>
        <v>ZONA RIESGO ALTO</v>
      </c>
    </row>
    <row r="17" spans="1:7" ht="75" x14ac:dyDescent="0.2">
      <c r="A17" s="118">
        <v>12</v>
      </c>
      <c r="B17" s="112" t="str">
        <f>+VLOOKUP(A17,'IDENTIFICACIÓN DEL RC'!$A$6:$E$33,2,0)</f>
        <v>Gestión de Recursos Físicos al Servicio de la Entidad</v>
      </c>
      <c r="C17" s="221" t="str">
        <f>+VLOOKUP(A17,'IDENTIFICACIÓN DEL RC'!$A$6:$E$33,4,0)</f>
        <v>Posibilidad de Pérdida y/o desaparición de los bienes al servicio de la Entidad parte de un servidor que, aprovechando su posición frente a un recurso público, sustrae bienes de la Entidad para su beneficio personal o un tercero.</v>
      </c>
      <c r="D17" s="189">
        <v>1</v>
      </c>
      <c r="E17" s="189">
        <v>8</v>
      </c>
      <c r="F17" s="128" t="str">
        <f t="shared" si="0"/>
        <v>MAYOR</v>
      </c>
      <c r="G17" s="246" t="str">
        <f t="shared" si="1"/>
        <v>ZONA RIESGO ALTO</v>
      </c>
    </row>
    <row r="18" spans="1:7" ht="60" x14ac:dyDescent="0.2">
      <c r="A18" s="118">
        <v>13</v>
      </c>
      <c r="B18" s="112" t="str">
        <f>+VLOOKUP(A18,'IDENTIFICACIÓN DEL RC'!$A$6:$E$33,2,0)</f>
        <v>Gestión de Seguridad y Convivencia</v>
      </c>
      <c r="C18" s="221" t="str">
        <f>+VLOOKUP(A18,'IDENTIFICACIÓN DEL RC'!$A$6:$E$33,4,0)</f>
        <v>Posibilidad de pérdida económica y reputacional por demandas a la entidad por el uso indebido de información confidencial a terceros por parte de funcionarios</v>
      </c>
      <c r="D18" s="189">
        <v>1</v>
      </c>
      <c r="E18" s="189">
        <v>3</v>
      </c>
      <c r="F18" s="128" t="str">
        <f t="shared" si="0"/>
        <v>MODERADO</v>
      </c>
      <c r="G18" s="246" t="str">
        <f t="shared" si="1"/>
        <v>ZONA RIESGO MODERADO</v>
      </c>
    </row>
    <row r="19" spans="1:7" ht="75" x14ac:dyDescent="0.2">
      <c r="A19" s="118">
        <v>14</v>
      </c>
      <c r="B19" s="112" t="str">
        <f>+VLOOKUP(A19,'IDENTIFICACIÓN DEL RC'!$A$6:$E$33,2,0)</f>
        <v>Gestión de Tecnologías de la Información</v>
      </c>
      <c r="C19" s="221" t="str">
        <f>+VLOOKUP(A19,'IDENTIFICACIÓN DEL RC'!$A$6:$E$33,4,0)</f>
        <v>Posibilidad de pérdida económica y reputacional por demandas debido al uso inadecuado de información catalogada por la entidad como clasificada o reservada por parte de colaboradores de la Secretaría</v>
      </c>
      <c r="D19" s="189">
        <v>2</v>
      </c>
      <c r="E19" s="189">
        <v>17</v>
      </c>
      <c r="F19" s="128" t="str">
        <f t="shared" si="0"/>
        <v>CATASTROFICO</v>
      </c>
      <c r="G19" s="246" t="str">
        <f t="shared" si="1"/>
        <v>ZONA RIESGO EXTREMO</v>
      </c>
    </row>
    <row r="20" spans="1:7" ht="45" x14ac:dyDescent="0.2">
      <c r="A20" s="118">
        <v>15</v>
      </c>
      <c r="B20" s="112" t="str">
        <f>+VLOOKUP(A20,'IDENTIFICACIÓN DEL RC'!$A$6:$E$33,2,0)</f>
        <v>Gestión de Tecnologías de la Información</v>
      </c>
      <c r="C20" s="221" t="str">
        <f>+VLOOKUP(A20,'IDENTIFICACIÓN DEL RC'!$A$6:$E$33,4,0)</f>
        <v>Posibilidad de Pérdida de Integridad de la información almacenada en la infraestructura o soluciones tecnológicas de la entidad.</v>
      </c>
      <c r="D20" s="189">
        <v>2</v>
      </c>
      <c r="E20" s="189">
        <v>17</v>
      </c>
      <c r="F20" s="128" t="str">
        <f t="shared" si="0"/>
        <v>CATASTROFICO</v>
      </c>
      <c r="G20" s="246" t="str">
        <f t="shared" si="1"/>
        <v>ZONA RIESGO EXTREMO</v>
      </c>
    </row>
    <row r="21" spans="1:7" ht="60" x14ac:dyDescent="0.2">
      <c r="A21" s="118">
        <v>16</v>
      </c>
      <c r="B21" s="112" t="str">
        <f>+VLOOKUP(A21,'IDENTIFICACIÓN DEL RC'!$A$6:$E$33,2,0)</f>
        <v>Gestión Financiera</v>
      </c>
      <c r="C21" s="221" t="str">
        <f>+VLOOKUP(A21,'IDENTIFICACIÓN DEL RC'!$A$6:$E$33,4,0)</f>
        <v>Posibilidad de Tramite de pagos incumpliendo los requisitos establecidos otorgando beneficios a terceros en contra de lo establecido en el Procedimiento PD-GF-13 Gestión de Pagos</v>
      </c>
      <c r="D21" s="189">
        <v>4</v>
      </c>
      <c r="E21" s="189">
        <v>5</v>
      </c>
      <c r="F21" s="128" t="str">
        <f t="shared" si="0"/>
        <v>MODERADO</v>
      </c>
      <c r="G21" s="246" t="str">
        <f t="shared" si="1"/>
        <v>ZONA RIESGO ALTO</v>
      </c>
    </row>
    <row r="22" spans="1:7" ht="45" x14ac:dyDescent="0.2">
      <c r="A22" s="118">
        <v>17</v>
      </c>
      <c r="B22" s="112" t="str">
        <f>+VLOOKUP(A22,'IDENTIFICACIÓN DEL RC'!$A$6:$E$33,2,0)</f>
        <v>Gestión Estratégica del Talento Humano</v>
      </c>
      <c r="C22" s="221" t="str">
        <f>+VLOOKUP(A22,'IDENTIFICACIÓN DEL RC'!$A$6:$E$33,4,0)</f>
        <v>Posibilidad de Posesionar un servidor público que Incumpla con los requisitos establecidos en el Manual de Funciones de la SCJ</v>
      </c>
      <c r="D22" s="189">
        <v>2</v>
      </c>
      <c r="E22" s="189">
        <v>11</v>
      </c>
      <c r="F22" s="128" t="str">
        <f t="shared" si="0"/>
        <v>MAYOR</v>
      </c>
      <c r="G22" s="246" t="str">
        <f t="shared" si="1"/>
        <v>ZONA RIESGO ALTO</v>
      </c>
    </row>
    <row r="23" spans="1:7" ht="45" x14ac:dyDescent="0.2">
      <c r="A23" s="283">
        <v>18</v>
      </c>
      <c r="B23" s="288" t="str">
        <f>+VLOOKUP(A23,'IDENTIFICACIÓN DEL RC'!$A$6:$E$33,2,0)</f>
        <v>Gestión Estratégica del Talento Humano</v>
      </c>
      <c r="C23" s="285" t="str">
        <f>+VLOOKUP(A23,'IDENTIFICACIÓN DEL RC'!$A$6:$E$33,4,0)</f>
        <v>Posibilidad de Interés indebido por un oferente en los procesos de contratación de la Dirección de Gestión Humana</v>
      </c>
      <c r="D23" s="288">
        <v>3</v>
      </c>
      <c r="E23" s="288">
        <v>12</v>
      </c>
      <c r="F23" s="128" t="str">
        <f t="shared" si="0"/>
        <v>CATASTROFICO</v>
      </c>
      <c r="G23" s="246" t="str">
        <f t="shared" si="1"/>
        <v>ZONA RIESGO EXTREMO</v>
      </c>
    </row>
    <row r="24" spans="1:7" ht="105" x14ac:dyDescent="0.2">
      <c r="A24" s="118">
        <v>19</v>
      </c>
      <c r="B24" s="112" t="str">
        <f>+VLOOKUP(A24,'IDENTIFICACIÓN DEL RC'!$A$6:$E$33,2,0)</f>
        <v>Gestión Contractual</v>
      </c>
      <c r="C24" s="221" t="str">
        <f>+VLOOKUP(A24,'IDENTIFICACIÓN DEL RC'!$A$6:$E$33,4,0)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9">
        <v>2</v>
      </c>
      <c r="E24" s="189">
        <v>16</v>
      </c>
      <c r="F24" s="128" t="str">
        <f t="shared" si="0"/>
        <v>CATASTROFICO</v>
      </c>
      <c r="G24" s="246" t="str">
        <f t="shared" si="1"/>
        <v>ZONA RIESGO EXTREMO</v>
      </c>
    </row>
    <row r="25" spans="1:7" ht="45" x14ac:dyDescent="0.2">
      <c r="A25" s="118">
        <v>20</v>
      </c>
      <c r="B25" s="112" t="str">
        <f>+VLOOKUP(A25,'IDENTIFICACIÓN DEL RC'!$A$6:$E$33,2,0)</f>
        <v>Gestión Contractual</v>
      </c>
      <c r="C25" s="221" t="str">
        <f>+VLOOKUP(A25,'IDENTIFICACIÓN DEL RC'!$A$6:$E$33,4,0)</f>
        <v>Posibilidad de Incumplimiento de funciones por acción u omisión por procedimientos desactualizados de la Gestión Contractual</v>
      </c>
      <c r="D25" s="189">
        <v>1</v>
      </c>
      <c r="E25" s="189">
        <v>13</v>
      </c>
      <c r="F25" s="128" t="str">
        <f t="shared" si="0"/>
        <v>CATASTROFICO</v>
      </c>
      <c r="G25" s="246" t="str">
        <f t="shared" si="1"/>
        <v>ZONA RIESGO EXTREMO</v>
      </c>
    </row>
    <row r="26" spans="1:7" ht="75" x14ac:dyDescent="0.2">
      <c r="A26" s="118">
        <v>21</v>
      </c>
      <c r="B26" s="112" t="str">
        <f>+VLOOKUP(A26,'IDENTIFICACIÓN DEL RC'!$A$6:$E$33,2,0)</f>
        <v>Evaluación al Sistema de Control Interno</v>
      </c>
      <c r="C26" s="221" t="str">
        <f>+VLOOKUP(A26,'IDENTIFICACIÓN DEL RC'!$A$6:$E$33,4,0)</f>
        <v>Posibilidad de Favorecimiento al proceso auditado o a terceros responsables a partir de auditorías, sesgadas, manipuladas o direccionadas, que impidan evidenciar la realidad de la gestión obstruyendo la evaluación de esta.</v>
      </c>
      <c r="D26" s="189">
        <v>1</v>
      </c>
      <c r="E26" s="189">
        <v>12</v>
      </c>
      <c r="F26" s="128" t="str">
        <f t="shared" si="0"/>
        <v>CATASTROFICO</v>
      </c>
      <c r="G26" s="246" t="str">
        <f t="shared" si="1"/>
        <v>ZONA RIESGO EXTREMO</v>
      </c>
    </row>
    <row r="27" spans="1:7" ht="60" x14ac:dyDescent="0.2">
      <c r="A27" s="118">
        <v>22</v>
      </c>
      <c r="B27" s="112" t="str">
        <f>+VLOOKUP(A27,'IDENTIFICACIÓN DEL RC'!$A$6:$E$33,2,0)</f>
        <v>Atención y Relación con el Ciudadano</v>
      </c>
      <c r="C27" s="221" t="str">
        <f>+VLOOKUP(A27,'IDENTIFICACIÓN DEL RC'!$A$6:$E$33,4,0)</f>
        <v>Posibilidad de Favorecimiento a terceros para acceder a los servicios ofertados por al SCJ por fuera de los lineamientos establecidos a cambio de dadivas</v>
      </c>
      <c r="D27" s="189">
        <v>3</v>
      </c>
      <c r="E27" s="189">
        <v>11</v>
      </c>
      <c r="F27" s="128" t="str">
        <f t="shared" si="0"/>
        <v>MAYOR</v>
      </c>
      <c r="G27" s="246" t="str">
        <f t="shared" si="1"/>
        <v>ZONA RIESGO EXTREMO</v>
      </c>
    </row>
    <row r="28" spans="1:7" ht="60" x14ac:dyDescent="0.2">
      <c r="A28" s="118">
        <v>23</v>
      </c>
      <c r="B28" s="112" t="str">
        <f>+VLOOKUP(A28,'IDENTIFICACIÓN DEL RC'!$A$6:$E$33,2,0)</f>
        <v>Gestión Integral a las Personas Privadas de la Libertad -PPL-</v>
      </c>
      <c r="C28" s="221" t="str">
        <f>+VLOOKUP(A28,'IDENTIFICACIÓN DEL RC'!$A$6:$E$33,4,0)</f>
        <v>Posibilidad de alteración de la información en el SISIPEC web generando beneficio en el trámite de Autorización para ingreso como visitante a la Cárcel Distrital de Varones y Anexo de Mujeres.</v>
      </c>
      <c r="D28" s="189">
        <v>1</v>
      </c>
      <c r="E28" s="189">
        <v>16</v>
      </c>
      <c r="F28" s="128" t="str">
        <f t="shared" si="0"/>
        <v>CATASTROFICO</v>
      </c>
      <c r="G28" s="246" t="str">
        <f t="shared" si="1"/>
        <v>ZONA RIESGO EXTREMO</v>
      </c>
    </row>
    <row r="29" spans="1:7" ht="75" x14ac:dyDescent="0.2">
      <c r="A29" s="118">
        <v>24</v>
      </c>
      <c r="B29" s="112" t="str">
        <f>+VLOOKUP(A29,'IDENTIFICACIÓN DEL RC'!$A$6:$E$33,2,0)</f>
        <v>Administración de Bienes Muebles e Inmuebles para el Fortalecimiento de las Capacidades Operativas</v>
      </c>
      <c r="C29" s="221" t="str">
        <f>+VLOOKUP(A29,'IDENTIFICACIÓN DEL RC'!$A$6:$E$33,4,0)</f>
        <v>Posibilidad de suministro de combustible por parte de los proveedores a vehículos de propiedad o a cargo de la SDSCJ, por fuera de los parámetros de suministro establecidos para beneficio propio o de terceros</v>
      </c>
      <c r="D29" s="189">
        <v>2</v>
      </c>
      <c r="E29" s="189">
        <v>16</v>
      </c>
      <c r="F29" s="128" t="str">
        <f t="shared" si="0"/>
        <v>CATASTROFICO</v>
      </c>
      <c r="G29" s="246" t="str">
        <f t="shared" si="1"/>
        <v>ZONA RIESGO EXTREMO</v>
      </c>
    </row>
    <row r="30" spans="1:7" ht="120" x14ac:dyDescent="0.2">
      <c r="A30" s="118">
        <v>25</v>
      </c>
      <c r="B30" s="112" t="str">
        <f>+VLOOKUP(A30,'IDENTIFICACIÓN DEL RC'!$A$6:$E$33,2,0)</f>
        <v>Administración de Bienes Muebles e Inmuebles para el Fortalecimiento de las Capacidades Operativas</v>
      </c>
      <c r="C30" s="221" t="str">
        <f>+VLOOKUP(A30,'IDENTIFICACIÓN DEL RC'!$A$6:$E$33,4,0)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9">
        <v>2</v>
      </c>
      <c r="E30" s="189">
        <v>16</v>
      </c>
      <c r="F30" s="128" t="str">
        <f t="shared" ref="F30:F31" si="2">IF(AND(E30&lt;=5),"MODERADO",IF(AND(E30&gt;=6,E30&lt;=11),"MAYOR",IF(AND(E30&gt;=12),"CATASTROFICO")))</f>
        <v>CATASTROFICO</v>
      </c>
      <c r="G30" s="246" t="str">
        <f>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5.75" thickBot="1" x14ac:dyDescent="0.25">
      <c r="A31" s="141">
        <v>26</v>
      </c>
      <c r="B31" s="142" t="str">
        <f>+VLOOKUP(A31,'IDENTIFICACIÓN DEL RC'!$A$6:$E$34,2,0)</f>
        <v>Gestión Jurídica</v>
      </c>
      <c r="C31" s="222" t="str">
        <f>+VLOOKUP(A31,'IDENTIFICACIÓN DEL RC'!$A$6:$E$34,4,0)</f>
        <v>Posibilidad de Incumplimiento de funciones por acción u omisión por procedimientos desactualizados de la Gestión Juridica</v>
      </c>
      <c r="D31" s="216">
        <v>1</v>
      </c>
      <c r="E31" s="216">
        <v>13</v>
      </c>
      <c r="F31" s="143" t="str">
        <f t="shared" si="2"/>
        <v>CATASTROFICO</v>
      </c>
      <c r="G31" s="247" t="str">
        <f>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55.25" customHeight="1" thickBot="1" x14ac:dyDescent="0.25">
      <c r="A32" s="289">
        <v>27</v>
      </c>
      <c r="B32" s="142" t="str">
        <f>+VLOOKUP(A32,'IDENTIFICACIÓN DEL RC'!$A$6:$E$34,2,0)</f>
        <v>Gestión Contractual</v>
      </c>
      <c r="C32" s="222" t="str">
        <f>+VLOOKUP(A32,'IDENTIFICACIÓN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98">
        <v>2</v>
      </c>
      <c r="E32" s="298">
        <v>16</v>
      </c>
      <c r="F32" s="143" t="str">
        <f>IF(AND(E32&lt;=5),"MODERADO",IF(AND(E32&gt;=6,E32&lt;=11),"MAYOR",IF(AND(E32&gt;=12),"CATASTROFICO")))</f>
        <v>CATASTROFICO</v>
      </c>
      <c r="G32" s="247" t="str">
        <f>IF(OR(AND(D32=1,F32="MODERADO"),AND(D32=2,F32="MODERADO")),"ZONA RIESGO MODERADO",IF(OR(AND(D32=4,F32="MODERADO"),AND(D32=3,F32="MODERADO"),AND(D32=2,F32="MAYOR"),AND(D32=1,F32="MAYOR")),"ZONA RIESGO ALTO",IF(OR(AND(D32=5,F32="MODERADO"),AND(D32=5,F32="MAYOR"),AND(D32=4,F32="MAYOR"),AND(D32=3,F32="MAYOR"),AND(D32&lt;=5,F32="CATASTROFICO")),"ZONA RIESGO EXTREMO",0)))</f>
        <v>ZONA RIESGO EXTREMO</v>
      </c>
    </row>
    <row r="33" spans="1:7" ht="141.75" customHeight="1" thickBot="1" x14ac:dyDescent="0.25">
      <c r="A33" s="76">
        <v>28</v>
      </c>
      <c r="B33" s="142" t="str">
        <f>+VLOOKUP(A33,'IDENTIFICACIÓN DEL RC'!$A$6:$E$34,2,0)</f>
        <v>Gestión de Comunicaciones Estratégicas</v>
      </c>
      <c r="C33" s="222" t="str">
        <f>+VLOOKUP(A33,'IDENTIFICACIÓN DEL RC'!$A$6:$E$34,4,0)</f>
        <v>Posibilidad de divulgar, manipular u ocultar información que pueda considerarse pública y de importancia para los grupos de interés de la entidad, para beneficio propio o de un tercero.</v>
      </c>
      <c r="D33" s="298">
        <v>1</v>
      </c>
      <c r="E33" s="298">
        <v>7</v>
      </c>
      <c r="F33" s="143" t="str">
        <f t="shared" ref="F33" si="3">IF(AND(E33&lt;=5),"MODERADO",IF(AND(E33&gt;=6,E33&lt;=11),"MAYOR",IF(AND(E33&gt;=12),"CATASTROFICO")))</f>
        <v>MAYOR</v>
      </c>
      <c r="G33" s="247" t="str">
        <f>IF(OR(AND(D33=1,F33="MODERADO"),AND(D33=2,F33="MODERADO")),"ZONA RIESGO MODERADO",IF(OR(AND(D33=4,F33="MODERADO"),AND(D33=3,F33="MODERADO"),AND(D33=2,F33="MAYOR"),AND(D33=1,F33="MAYOR")),"ZONA RIESGO ALTO",IF(OR(AND(D33=5,F33="MODERADO"),AND(D33=5,F33="MAYOR"),AND(D33=4,F33="MAYOR"),AND(D33=3,F33="MAYOR"),AND(D33&lt;=5,F33="CATASTROFICO")),"ZONA RIESGO EXTREMO",0)))</f>
        <v>ZONA RIESGO ALTO</v>
      </c>
    </row>
  </sheetData>
  <sheetProtection algorithmName="SHA-512" hashValue="JGqiACkjC18nfKq8g1RvM113FaZXZsTTdUMmN2lMRjJbFRQFxxMQTwDn0jeNA/D/7rAgayO889KL6brPKP3LTQ==" saltValue="G5ntBG4/M3mTLjU4pJDPUQ==" spinCount="100000" sheet="1" objects="1" scenarios="1"/>
  <autoFilter ref="A5:G31" xr:uid="{00000000-0009-0000-0000-000008000000}"/>
  <mergeCells count="2">
    <mergeCell ref="B1:F1"/>
    <mergeCell ref="A3:G4"/>
  </mergeCells>
  <conditionalFormatting sqref="F6:F33">
    <cfRule type="containsText" dxfId="20" priority="4" operator="containsText" text="MAYOR">
      <formula>NOT(ISERROR(SEARCH("MAYOR",F6)))</formula>
    </cfRule>
    <cfRule type="containsText" dxfId="19" priority="5" operator="containsText" text="MODERADO">
      <formula>NOT(ISERROR(SEARCH("MODERADO",F6)))</formula>
    </cfRule>
    <cfRule type="containsText" dxfId="18" priority="6" operator="containsText" text="CATASTROFICO">
      <formula>NOT(ISERROR(SEARCH("CATASTROFICO",F6)))</formula>
    </cfRule>
  </conditionalFormatting>
  <conditionalFormatting sqref="G6:G33">
    <cfRule type="containsText" dxfId="17" priority="1" operator="containsText" text="ZONA RIESGO MODERADO">
      <formula>NOT(ISERROR(SEARCH("ZONA RIESGO MODERADO",G6)))</formula>
    </cfRule>
    <cfRule type="containsText" dxfId="16" priority="2" operator="containsText" text="ZONA RIESGO ALTO">
      <formula>NOT(ISERROR(SEARCH("ZONA RIESGO ALTO",G6)))</formula>
    </cfRule>
    <cfRule type="containsText" dxfId="15"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3" fitToHeight="0" orientation="landscape" r:id="rId1"/>
  <headerFooter>
    <oddFooter>&amp;R&amp;G</oddFooter>
  </headerFooter>
  <rowBreaks count="1" manualBreakCount="1">
    <brk id="27" max="6" man="1"/>
  </row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xm:sqref>
        </x14:dataValidation>
        <x14:dataValidation type="list" allowBlank="1" showInputMessage="1" showErrorMessage="1" xr:uid="{00000000-0002-0000-0800-000001000000}">
          <x14:formula1>
            <xm:f>'TABLA DE INFORMACIÓN'!$AE$4:$AE$22</xm:f>
          </x14:formula1>
          <xm:sqref>E6:E29 E31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4661-08FF-446C-A303-24E4CFDA21E9}">
  <sheetPr codeName="Sheet6"/>
  <dimension ref="A1:CA40"/>
  <sheetViews>
    <sheetView showGridLines="0" topLeftCell="AU1" zoomScale="62" zoomScaleNormal="62" workbookViewId="0">
      <selection activeCell="BS31" sqref="BS31:BY31"/>
    </sheetView>
  </sheetViews>
  <sheetFormatPr baseColWidth="10" defaultColWidth="10.28515625" defaultRowHeight="18.75" x14ac:dyDescent="0.3"/>
  <cols>
    <col min="1" max="1" width="4" style="324" customWidth="1"/>
    <col min="2" max="3" width="2.7109375" style="324" customWidth="1"/>
    <col min="4" max="4" width="3.85546875" style="324" customWidth="1"/>
    <col min="5" max="5" width="14.5703125" style="324" customWidth="1"/>
    <col min="6" max="6" width="0.7109375" style="324" customWidth="1"/>
    <col min="7" max="7" width="1.5703125" style="324" customWidth="1"/>
    <col min="8" max="8" width="18.42578125" style="325" customWidth="1"/>
    <col min="9" max="9" width="1.42578125" style="324" customWidth="1"/>
    <col min="10" max="45" width="4.28515625" style="324" customWidth="1"/>
    <col min="46" max="48" width="10.28515625" style="324"/>
    <col min="49" max="51" width="7" style="324" customWidth="1"/>
    <col min="52" max="52" width="6.140625" style="324" customWidth="1"/>
    <col min="53" max="53" width="0.7109375" style="324" hidden="1" customWidth="1"/>
    <col min="54" max="54" width="2.28515625" style="324" customWidth="1"/>
    <col min="55" max="55" width="14.85546875" style="324" customWidth="1"/>
    <col min="56" max="56" width="2.140625" style="324" customWidth="1"/>
    <col min="57" max="77" width="4.5703125" style="324" customWidth="1"/>
    <col min="78" max="78" width="3.85546875" style="324" customWidth="1"/>
    <col min="79" max="79" width="2.7109375" style="324" customWidth="1"/>
    <col min="80" max="242" width="10.28515625" style="324"/>
    <col min="243" max="243" width="4" style="324" customWidth="1"/>
    <col min="244" max="245" width="2.7109375" style="324" customWidth="1"/>
    <col min="246" max="246" width="3.85546875" style="324" customWidth="1"/>
    <col min="247" max="247" width="14.5703125" style="324" customWidth="1"/>
    <col min="248" max="248" width="0.7109375" style="324" customWidth="1"/>
    <col min="249" max="249" width="1.5703125" style="324" customWidth="1"/>
    <col min="250" max="250" width="13.140625" style="324" customWidth="1"/>
    <col min="251" max="251" width="1.42578125" style="324" customWidth="1"/>
    <col min="252" max="287" width="4.28515625" style="324" customWidth="1"/>
    <col min="288" max="498" width="10.28515625" style="324"/>
    <col min="499" max="499" width="4" style="324" customWidth="1"/>
    <col min="500" max="501" width="2.7109375" style="324" customWidth="1"/>
    <col min="502" max="502" width="3.85546875" style="324" customWidth="1"/>
    <col min="503" max="503" width="14.5703125" style="324" customWidth="1"/>
    <col min="504" max="504" width="0.7109375" style="324" customWidth="1"/>
    <col min="505" max="505" width="1.5703125" style="324" customWidth="1"/>
    <col min="506" max="506" width="13.140625" style="324" customWidth="1"/>
    <col min="507" max="507" width="1.42578125" style="324" customWidth="1"/>
    <col min="508" max="543" width="4.28515625" style="324" customWidth="1"/>
    <col min="544" max="754" width="10.28515625" style="324"/>
    <col min="755" max="755" width="4" style="324" customWidth="1"/>
    <col min="756" max="757" width="2.7109375" style="324" customWidth="1"/>
    <col min="758" max="758" width="3.85546875" style="324" customWidth="1"/>
    <col min="759" max="759" width="14.5703125" style="324" customWidth="1"/>
    <col min="760" max="760" width="0.7109375" style="324" customWidth="1"/>
    <col min="761" max="761" width="1.5703125" style="324" customWidth="1"/>
    <col min="762" max="762" width="13.140625" style="324" customWidth="1"/>
    <col min="763" max="763" width="1.42578125" style="324" customWidth="1"/>
    <col min="764" max="799" width="4.28515625" style="324" customWidth="1"/>
    <col min="800" max="1010" width="10.28515625" style="324"/>
    <col min="1011" max="1011" width="4" style="324" customWidth="1"/>
    <col min="1012" max="1013" width="2.7109375" style="324" customWidth="1"/>
    <col min="1014" max="1014" width="3.85546875" style="324" customWidth="1"/>
    <col min="1015" max="1015" width="14.5703125" style="324" customWidth="1"/>
    <col min="1016" max="1016" width="0.7109375" style="324" customWidth="1"/>
    <col min="1017" max="1017" width="1.5703125" style="324" customWidth="1"/>
    <col min="1018" max="1018" width="13.140625" style="324" customWidth="1"/>
    <col min="1019" max="1019" width="1.42578125" style="324" customWidth="1"/>
    <col min="1020" max="1055" width="4.28515625" style="324" customWidth="1"/>
    <col min="1056" max="1266" width="10.28515625" style="324"/>
    <col min="1267" max="1267" width="4" style="324" customWidth="1"/>
    <col min="1268" max="1269" width="2.7109375" style="324" customWidth="1"/>
    <col min="1270" max="1270" width="3.85546875" style="324" customWidth="1"/>
    <col min="1271" max="1271" width="14.5703125" style="324" customWidth="1"/>
    <col min="1272" max="1272" width="0.7109375" style="324" customWidth="1"/>
    <col min="1273" max="1273" width="1.5703125" style="324" customWidth="1"/>
    <col min="1274" max="1274" width="13.140625" style="324" customWidth="1"/>
    <col min="1275" max="1275" width="1.42578125" style="324" customWidth="1"/>
    <col min="1276" max="1311" width="4.28515625" style="324" customWidth="1"/>
    <col min="1312" max="1522" width="10.28515625" style="324"/>
    <col min="1523" max="1523" width="4" style="324" customWidth="1"/>
    <col min="1524" max="1525" width="2.7109375" style="324" customWidth="1"/>
    <col min="1526" max="1526" width="3.85546875" style="324" customWidth="1"/>
    <col min="1527" max="1527" width="14.5703125" style="324" customWidth="1"/>
    <col min="1528" max="1528" width="0.7109375" style="324" customWidth="1"/>
    <col min="1529" max="1529" width="1.5703125" style="324" customWidth="1"/>
    <col min="1530" max="1530" width="13.140625" style="324" customWidth="1"/>
    <col min="1531" max="1531" width="1.42578125" style="324" customWidth="1"/>
    <col min="1532" max="1567" width="4.28515625" style="324" customWidth="1"/>
    <col min="1568" max="1778" width="10.28515625" style="324"/>
    <col min="1779" max="1779" width="4" style="324" customWidth="1"/>
    <col min="1780" max="1781" width="2.7109375" style="324" customWidth="1"/>
    <col min="1782" max="1782" width="3.85546875" style="324" customWidth="1"/>
    <col min="1783" max="1783" width="14.5703125" style="324" customWidth="1"/>
    <col min="1784" max="1784" width="0.7109375" style="324" customWidth="1"/>
    <col min="1785" max="1785" width="1.5703125" style="324" customWidth="1"/>
    <col min="1786" max="1786" width="13.140625" style="324" customWidth="1"/>
    <col min="1787" max="1787" width="1.42578125" style="324" customWidth="1"/>
    <col min="1788" max="1823" width="4.28515625" style="324" customWidth="1"/>
    <col min="1824" max="2034" width="10.28515625" style="324"/>
    <col min="2035" max="2035" width="4" style="324" customWidth="1"/>
    <col min="2036" max="2037" width="2.7109375" style="324" customWidth="1"/>
    <col min="2038" max="2038" width="3.85546875" style="324" customWidth="1"/>
    <col min="2039" max="2039" width="14.5703125" style="324" customWidth="1"/>
    <col min="2040" max="2040" width="0.7109375" style="324" customWidth="1"/>
    <col min="2041" max="2041" width="1.5703125" style="324" customWidth="1"/>
    <col min="2042" max="2042" width="13.140625" style="324" customWidth="1"/>
    <col min="2043" max="2043" width="1.42578125" style="324" customWidth="1"/>
    <col min="2044" max="2079" width="4.28515625" style="324" customWidth="1"/>
    <col min="2080" max="2290" width="10.28515625" style="324"/>
    <col min="2291" max="2291" width="4" style="324" customWidth="1"/>
    <col min="2292" max="2293" width="2.7109375" style="324" customWidth="1"/>
    <col min="2294" max="2294" width="3.85546875" style="324" customWidth="1"/>
    <col min="2295" max="2295" width="14.5703125" style="324" customWidth="1"/>
    <col min="2296" max="2296" width="0.7109375" style="324" customWidth="1"/>
    <col min="2297" max="2297" width="1.5703125" style="324" customWidth="1"/>
    <col min="2298" max="2298" width="13.140625" style="324" customWidth="1"/>
    <col min="2299" max="2299" width="1.42578125" style="324" customWidth="1"/>
    <col min="2300" max="2335" width="4.28515625" style="324" customWidth="1"/>
    <col min="2336" max="2546" width="10.28515625" style="324"/>
    <col min="2547" max="2547" width="4" style="324" customWidth="1"/>
    <col min="2548" max="2549" width="2.7109375" style="324" customWidth="1"/>
    <col min="2550" max="2550" width="3.85546875" style="324" customWidth="1"/>
    <col min="2551" max="2551" width="14.5703125" style="324" customWidth="1"/>
    <col min="2552" max="2552" width="0.7109375" style="324" customWidth="1"/>
    <col min="2553" max="2553" width="1.5703125" style="324" customWidth="1"/>
    <col min="2554" max="2554" width="13.140625" style="324" customWidth="1"/>
    <col min="2555" max="2555" width="1.42578125" style="324" customWidth="1"/>
    <col min="2556" max="2591" width="4.28515625" style="324" customWidth="1"/>
    <col min="2592" max="2802" width="10.28515625" style="324"/>
    <col min="2803" max="2803" width="4" style="324" customWidth="1"/>
    <col min="2804" max="2805" width="2.7109375" style="324" customWidth="1"/>
    <col min="2806" max="2806" width="3.85546875" style="324" customWidth="1"/>
    <col min="2807" max="2807" width="14.5703125" style="324" customWidth="1"/>
    <col min="2808" max="2808" width="0.7109375" style="324" customWidth="1"/>
    <col min="2809" max="2809" width="1.5703125" style="324" customWidth="1"/>
    <col min="2810" max="2810" width="13.140625" style="324" customWidth="1"/>
    <col min="2811" max="2811" width="1.42578125" style="324" customWidth="1"/>
    <col min="2812" max="2847" width="4.28515625" style="324" customWidth="1"/>
    <col min="2848" max="3058" width="10.28515625" style="324"/>
    <col min="3059" max="3059" width="4" style="324" customWidth="1"/>
    <col min="3060" max="3061" width="2.7109375" style="324" customWidth="1"/>
    <col min="3062" max="3062" width="3.85546875" style="324" customWidth="1"/>
    <col min="3063" max="3063" width="14.5703125" style="324" customWidth="1"/>
    <col min="3064" max="3064" width="0.7109375" style="324" customWidth="1"/>
    <col min="3065" max="3065" width="1.5703125" style="324" customWidth="1"/>
    <col min="3066" max="3066" width="13.140625" style="324" customWidth="1"/>
    <col min="3067" max="3067" width="1.42578125" style="324" customWidth="1"/>
    <col min="3068" max="3103" width="4.28515625" style="324" customWidth="1"/>
    <col min="3104" max="3314" width="10.28515625" style="324"/>
    <col min="3315" max="3315" width="4" style="324" customWidth="1"/>
    <col min="3316" max="3317" width="2.7109375" style="324" customWidth="1"/>
    <col min="3318" max="3318" width="3.85546875" style="324" customWidth="1"/>
    <col min="3319" max="3319" width="14.5703125" style="324" customWidth="1"/>
    <col min="3320" max="3320" width="0.7109375" style="324" customWidth="1"/>
    <col min="3321" max="3321" width="1.5703125" style="324" customWidth="1"/>
    <col min="3322" max="3322" width="13.140625" style="324" customWidth="1"/>
    <col min="3323" max="3323" width="1.42578125" style="324" customWidth="1"/>
    <col min="3324" max="3359" width="4.28515625" style="324" customWidth="1"/>
    <col min="3360" max="3570" width="10.28515625" style="324"/>
    <col min="3571" max="3571" width="4" style="324" customWidth="1"/>
    <col min="3572" max="3573" width="2.7109375" style="324" customWidth="1"/>
    <col min="3574" max="3574" width="3.85546875" style="324" customWidth="1"/>
    <col min="3575" max="3575" width="14.5703125" style="324" customWidth="1"/>
    <col min="3576" max="3576" width="0.7109375" style="324" customWidth="1"/>
    <col min="3577" max="3577" width="1.5703125" style="324" customWidth="1"/>
    <col min="3578" max="3578" width="13.140625" style="324" customWidth="1"/>
    <col min="3579" max="3579" width="1.42578125" style="324" customWidth="1"/>
    <col min="3580" max="3615" width="4.28515625" style="324" customWidth="1"/>
    <col min="3616" max="3826" width="10.28515625" style="324"/>
    <col min="3827" max="3827" width="4" style="324" customWidth="1"/>
    <col min="3828" max="3829" width="2.7109375" style="324" customWidth="1"/>
    <col min="3830" max="3830" width="3.85546875" style="324" customWidth="1"/>
    <col min="3831" max="3831" width="14.5703125" style="324" customWidth="1"/>
    <col min="3832" max="3832" width="0.7109375" style="324" customWidth="1"/>
    <col min="3833" max="3833" width="1.5703125" style="324" customWidth="1"/>
    <col min="3834" max="3834" width="13.140625" style="324" customWidth="1"/>
    <col min="3835" max="3835" width="1.42578125" style="324" customWidth="1"/>
    <col min="3836" max="3871" width="4.28515625" style="324" customWidth="1"/>
    <col min="3872" max="4082" width="10.28515625" style="324"/>
    <col min="4083" max="4083" width="4" style="324" customWidth="1"/>
    <col min="4084" max="4085" width="2.7109375" style="324" customWidth="1"/>
    <col min="4086" max="4086" width="3.85546875" style="324" customWidth="1"/>
    <col min="4087" max="4087" width="14.5703125" style="324" customWidth="1"/>
    <col min="4088" max="4088" width="0.7109375" style="324" customWidth="1"/>
    <col min="4089" max="4089" width="1.5703125" style="324" customWidth="1"/>
    <col min="4090" max="4090" width="13.140625" style="324" customWidth="1"/>
    <col min="4091" max="4091" width="1.42578125" style="324" customWidth="1"/>
    <col min="4092" max="4127" width="4.28515625" style="324" customWidth="1"/>
    <col min="4128" max="4338" width="10.28515625" style="324"/>
    <col min="4339" max="4339" width="4" style="324" customWidth="1"/>
    <col min="4340" max="4341" width="2.7109375" style="324" customWidth="1"/>
    <col min="4342" max="4342" width="3.85546875" style="324" customWidth="1"/>
    <col min="4343" max="4343" width="14.5703125" style="324" customWidth="1"/>
    <col min="4344" max="4344" width="0.7109375" style="324" customWidth="1"/>
    <col min="4345" max="4345" width="1.5703125" style="324" customWidth="1"/>
    <col min="4346" max="4346" width="13.140625" style="324" customWidth="1"/>
    <col min="4347" max="4347" width="1.42578125" style="324" customWidth="1"/>
    <col min="4348" max="4383" width="4.28515625" style="324" customWidth="1"/>
    <col min="4384" max="4594" width="10.28515625" style="324"/>
    <col min="4595" max="4595" width="4" style="324" customWidth="1"/>
    <col min="4596" max="4597" width="2.7109375" style="324" customWidth="1"/>
    <col min="4598" max="4598" width="3.85546875" style="324" customWidth="1"/>
    <col min="4599" max="4599" width="14.5703125" style="324" customWidth="1"/>
    <col min="4600" max="4600" width="0.7109375" style="324" customWidth="1"/>
    <col min="4601" max="4601" width="1.5703125" style="324" customWidth="1"/>
    <col min="4602" max="4602" width="13.140625" style="324" customWidth="1"/>
    <col min="4603" max="4603" width="1.42578125" style="324" customWidth="1"/>
    <col min="4604" max="4639" width="4.28515625" style="324" customWidth="1"/>
    <col min="4640" max="4850" width="10.28515625" style="324"/>
    <col min="4851" max="4851" width="4" style="324" customWidth="1"/>
    <col min="4852" max="4853" width="2.7109375" style="324" customWidth="1"/>
    <col min="4854" max="4854" width="3.85546875" style="324" customWidth="1"/>
    <col min="4855" max="4855" width="14.5703125" style="324" customWidth="1"/>
    <col min="4856" max="4856" width="0.7109375" style="324" customWidth="1"/>
    <col min="4857" max="4857" width="1.5703125" style="324" customWidth="1"/>
    <col min="4858" max="4858" width="13.140625" style="324" customWidth="1"/>
    <col min="4859" max="4859" width="1.42578125" style="324" customWidth="1"/>
    <col min="4860" max="4895" width="4.28515625" style="324" customWidth="1"/>
    <col min="4896" max="5106" width="10.28515625" style="324"/>
    <col min="5107" max="5107" width="4" style="324" customWidth="1"/>
    <col min="5108" max="5109" width="2.7109375" style="324" customWidth="1"/>
    <col min="5110" max="5110" width="3.85546875" style="324" customWidth="1"/>
    <col min="5111" max="5111" width="14.5703125" style="324" customWidth="1"/>
    <col min="5112" max="5112" width="0.7109375" style="324" customWidth="1"/>
    <col min="5113" max="5113" width="1.5703125" style="324" customWidth="1"/>
    <col min="5114" max="5114" width="13.140625" style="324" customWidth="1"/>
    <col min="5115" max="5115" width="1.42578125" style="324" customWidth="1"/>
    <col min="5116" max="5151" width="4.28515625" style="324" customWidth="1"/>
    <col min="5152" max="5362" width="10.28515625" style="324"/>
    <col min="5363" max="5363" width="4" style="324" customWidth="1"/>
    <col min="5364" max="5365" width="2.7109375" style="324" customWidth="1"/>
    <col min="5366" max="5366" width="3.85546875" style="324" customWidth="1"/>
    <col min="5367" max="5367" width="14.5703125" style="324" customWidth="1"/>
    <col min="5368" max="5368" width="0.7109375" style="324" customWidth="1"/>
    <col min="5369" max="5369" width="1.5703125" style="324" customWidth="1"/>
    <col min="5370" max="5370" width="13.140625" style="324" customWidth="1"/>
    <col min="5371" max="5371" width="1.42578125" style="324" customWidth="1"/>
    <col min="5372" max="5407" width="4.28515625" style="324" customWidth="1"/>
    <col min="5408" max="5618" width="10.28515625" style="324"/>
    <col min="5619" max="5619" width="4" style="324" customWidth="1"/>
    <col min="5620" max="5621" width="2.7109375" style="324" customWidth="1"/>
    <col min="5622" max="5622" width="3.85546875" style="324" customWidth="1"/>
    <col min="5623" max="5623" width="14.5703125" style="324" customWidth="1"/>
    <col min="5624" max="5624" width="0.7109375" style="324" customWidth="1"/>
    <col min="5625" max="5625" width="1.5703125" style="324" customWidth="1"/>
    <col min="5626" max="5626" width="13.140625" style="324" customWidth="1"/>
    <col min="5627" max="5627" width="1.42578125" style="324" customWidth="1"/>
    <col min="5628" max="5663" width="4.28515625" style="324" customWidth="1"/>
    <col min="5664" max="5874" width="10.28515625" style="324"/>
    <col min="5875" max="5875" width="4" style="324" customWidth="1"/>
    <col min="5876" max="5877" width="2.7109375" style="324" customWidth="1"/>
    <col min="5878" max="5878" width="3.85546875" style="324" customWidth="1"/>
    <col min="5879" max="5879" width="14.5703125" style="324" customWidth="1"/>
    <col min="5880" max="5880" width="0.7109375" style="324" customWidth="1"/>
    <col min="5881" max="5881" width="1.5703125" style="324" customWidth="1"/>
    <col min="5882" max="5882" width="13.140625" style="324" customWidth="1"/>
    <col min="5883" max="5883" width="1.42578125" style="324" customWidth="1"/>
    <col min="5884" max="5919" width="4.28515625" style="324" customWidth="1"/>
    <col min="5920" max="6130" width="10.28515625" style="324"/>
    <col min="6131" max="6131" width="4" style="324" customWidth="1"/>
    <col min="6132" max="6133" width="2.7109375" style="324" customWidth="1"/>
    <col min="6134" max="6134" width="3.85546875" style="324" customWidth="1"/>
    <col min="6135" max="6135" width="14.5703125" style="324" customWidth="1"/>
    <col min="6136" max="6136" width="0.7109375" style="324" customWidth="1"/>
    <col min="6137" max="6137" width="1.5703125" style="324" customWidth="1"/>
    <col min="6138" max="6138" width="13.140625" style="324" customWidth="1"/>
    <col min="6139" max="6139" width="1.42578125" style="324" customWidth="1"/>
    <col min="6140" max="6175" width="4.28515625" style="324" customWidth="1"/>
    <col min="6176" max="6386" width="10.28515625" style="324"/>
    <col min="6387" max="6387" width="4" style="324" customWidth="1"/>
    <col min="6388" max="6389" width="2.7109375" style="324" customWidth="1"/>
    <col min="6390" max="6390" width="3.85546875" style="324" customWidth="1"/>
    <col min="6391" max="6391" width="14.5703125" style="324" customWidth="1"/>
    <col min="6392" max="6392" width="0.7109375" style="324" customWidth="1"/>
    <col min="6393" max="6393" width="1.5703125" style="324" customWidth="1"/>
    <col min="6394" max="6394" width="13.140625" style="324" customWidth="1"/>
    <col min="6395" max="6395" width="1.42578125" style="324" customWidth="1"/>
    <col min="6396" max="6431" width="4.28515625" style="324" customWidth="1"/>
    <col min="6432" max="6642" width="10.28515625" style="324"/>
    <col min="6643" max="6643" width="4" style="324" customWidth="1"/>
    <col min="6644" max="6645" width="2.7109375" style="324" customWidth="1"/>
    <col min="6646" max="6646" width="3.85546875" style="324" customWidth="1"/>
    <col min="6647" max="6647" width="14.5703125" style="324" customWidth="1"/>
    <col min="6648" max="6648" width="0.7109375" style="324" customWidth="1"/>
    <col min="6649" max="6649" width="1.5703125" style="324" customWidth="1"/>
    <col min="6650" max="6650" width="13.140625" style="324" customWidth="1"/>
    <col min="6651" max="6651" width="1.42578125" style="324" customWidth="1"/>
    <col min="6652" max="6687" width="4.28515625" style="324" customWidth="1"/>
    <col min="6688" max="6898" width="10.28515625" style="324"/>
    <col min="6899" max="6899" width="4" style="324" customWidth="1"/>
    <col min="6900" max="6901" width="2.7109375" style="324" customWidth="1"/>
    <col min="6902" max="6902" width="3.85546875" style="324" customWidth="1"/>
    <col min="6903" max="6903" width="14.5703125" style="324" customWidth="1"/>
    <col min="6904" max="6904" width="0.7109375" style="324" customWidth="1"/>
    <col min="6905" max="6905" width="1.5703125" style="324" customWidth="1"/>
    <col min="6906" max="6906" width="13.140625" style="324" customWidth="1"/>
    <col min="6907" max="6907" width="1.42578125" style="324" customWidth="1"/>
    <col min="6908" max="6943" width="4.28515625" style="324" customWidth="1"/>
    <col min="6944" max="7154" width="10.28515625" style="324"/>
    <col min="7155" max="7155" width="4" style="324" customWidth="1"/>
    <col min="7156" max="7157" width="2.7109375" style="324" customWidth="1"/>
    <col min="7158" max="7158" width="3.85546875" style="324" customWidth="1"/>
    <col min="7159" max="7159" width="14.5703125" style="324" customWidth="1"/>
    <col min="7160" max="7160" width="0.7109375" style="324" customWidth="1"/>
    <col min="7161" max="7161" width="1.5703125" style="324" customWidth="1"/>
    <col min="7162" max="7162" width="13.140625" style="324" customWidth="1"/>
    <col min="7163" max="7163" width="1.42578125" style="324" customWidth="1"/>
    <col min="7164" max="7199" width="4.28515625" style="324" customWidth="1"/>
    <col min="7200" max="7410" width="10.28515625" style="324"/>
    <col min="7411" max="7411" width="4" style="324" customWidth="1"/>
    <col min="7412" max="7413" width="2.7109375" style="324" customWidth="1"/>
    <col min="7414" max="7414" width="3.85546875" style="324" customWidth="1"/>
    <col min="7415" max="7415" width="14.5703125" style="324" customWidth="1"/>
    <col min="7416" max="7416" width="0.7109375" style="324" customWidth="1"/>
    <col min="7417" max="7417" width="1.5703125" style="324" customWidth="1"/>
    <col min="7418" max="7418" width="13.140625" style="324" customWidth="1"/>
    <col min="7419" max="7419" width="1.42578125" style="324" customWidth="1"/>
    <col min="7420" max="7455" width="4.28515625" style="324" customWidth="1"/>
    <col min="7456" max="7666" width="10.28515625" style="324"/>
    <col min="7667" max="7667" width="4" style="324" customWidth="1"/>
    <col min="7668" max="7669" width="2.7109375" style="324" customWidth="1"/>
    <col min="7670" max="7670" width="3.85546875" style="324" customWidth="1"/>
    <col min="7671" max="7671" width="14.5703125" style="324" customWidth="1"/>
    <col min="7672" max="7672" width="0.7109375" style="324" customWidth="1"/>
    <col min="7673" max="7673" width="1.5703125" style="324" customWidth="1"/>
    <col min="7674" max="7674" width="13.140625" style="324" customWidth="1"/>
    <col min="7675" max="7675" width="1.42578125" style="324" customWidth="1"/>
    <col min="7676" max="7711" width="4.28515625" style="324" customWidth="1"/>
    <col min="7712" max="7922" width="10.28515625" style="324"/>
    <col min="7923" max="7923" width="4" style="324" customWidth="1"/>
    <col min="7924" max="7925" width="2.7109375" style="324" customWidth="1"/>
    <col min="7926" max="7926" width="3.85546875" style="324" customWidth="1"/>
    <col min="7927" max="7927" width="14.5703125" style="324" customWidth="1"/>
    <col min="7928" max="7928" width="0.7109375" style="324" customWidth="1"/>
    <col min="7929" max="7929" width="1.5703125" style="324" customWidth="1"/>
    <col min="7930" max="7930" width="13.140625" style="324" customWidth="1"/>
    <col min="7931" max="7931" width="1.42578125" style="324" customWidth="1"/>
    <col min="7932" max="7967" width="4.28515625" style="324" customWidth="1"/>
    <col min="7968" max="8178" width="10.28515625" style="324"/>
    <col min="8179" max="8179" width="4" style="324" customWidth="1"/>
    <col min="8180" max="8181" width="2.7109375" style="324" customWidth="1"/>
    <col min="8182" max="8182" width="3.85546875" style="324" customWidth="1"/>
    <col min="8183" max="8183" width="14.5703125" style="324" customWidth="1"/>
    <col min="8184" max="8184" width="0.7109375" style="324" customWidth="1"/>
    <col min="8185" max="8185" width="1.5703125" style="324" customWidth="1"/>
    <col min="8186" max="8186" width="13.140625" style="324" customWidth="1"/>
    <col min="8187" max="8187" width="1.42578125" style="324" customWidth="1"/>
    <col min="8188" max="8223" width="4.28515625" style="324" customWidth="1"/>
    <col min="8224" max="8434" width="10.28515625" style="324"/>
    <col min="8435" max="8435" width="4" style="324" customWidth="1"/>
    <col min="8436" max="8437" width="2.7109375" style="324" customWidth="1"/>
    <col min="8438" max="8438" width="3.85546875" style="324" customWidth="1"/>
    <col min="8439" max="8439" width="14.5703125" style="324" customWidth="1"/>
    <col min="8440" max="8440" width="0.7109375" style="324" customWidth="1"/>
    <col min="8441" max="8441" width="1.5703125" style="324" customWidth="1"/>
    <col min="8442" max="8442" width="13.140625" style="324" customWidth="1"/>
    <col min="8443" max="8443" width="1.42578125" style="324" customWidth="1"/>
    <col min="8444" max="8479" width="4.28515625" style="324" customWidth="1"/>
    <col min="8480" max="8690" width="10.28515625" style="324"/>
    <col min="8691" max="8691" width="4" style="324" customWidth="1"/>
    <col min="8692" max="8693" width="2.7109375" style="324" customWidth="1"/>
    <col min="8694" max="8694" width="3.85546875" style="324" customWidth="1"/>
    <col min="8695" max="8695" width="14.5703125" style="324" customWidth="1"/>
    <col min="8696" max="8696" width="0.7109375" style="324" customWidth="1"/>
    <col min="8697" max="8697" width="1.5703125" style="324" customWidth="1"/>
    <col min="8698" max="8698" width="13.140625" style="324" customWidth="1"/>
    <col min="8699" max="8699" width="1.42578125" style="324" customWidth="1"/>
    <col min="8700" max="8735" width="4.28515625" style="324" customWidth="1"/>
    <col min="8736" max="8946" width="10.28515625" style="324"/>
    <col min="8947" max="8947" width="4" style="324" customWidth="1"/>
    <col min="8948" max="8949" width="2.7109375" style="324" customWidth="1"/>
    <col min="8950" max="8950" width="3.85546875" style="324" customWidth="1"/>
    <col min="8951" max="8951" width="14.5703125" style="324" customWidth="1"/>
    <col min="8952" max="8952" width="0.7109375" style="324" customWidth="1"/>
    <col min="8953" max="8953" width="1.5703125" style="324" customWidth="1"/>
    <col min="8954" max="8954" width="13.140625" style="324" customWidth="1"/>
    <col min="8955" max="8955" width="1.42578125" style="324" customWidth="1"/>
    <col min="8956" max="8991" width="4.28515625" style="324" customWidth="1"/>
    <col min="8992" max="9202" width="10.28515625" style="324"/>
    <col min="9203" max="9203" width="4" style="324" customWidth="1"/>
    <col min="9204" max="9205" width="2.7109375" style="324" customWidth="1"/>
    <col min="9206" max="9206" width="3.85546875" style="324" customWidth="1"/>
    <col min="9207" max="9207" width="14.5703125" style="324" customWidth="1"/>
    <col min="9208" max="9208" width="0.7109375" style="324" customWidth="1"/>
    <col min="9209" max="9209" width="1.5703125" style="324" customWidth="1"/>
    <col min="9210" max="9210" width="13.140625" style="324" customWidth="1"/>
    <col min="9211" max="9211" width="1.42578125" style="324" customWidth="1"/>
    <col min="9212" max="9247" width="4.28515625" style="324" customWidth="1"/>
    <col min="9248" max="9458" width="10.28515625" style="324"/>
    <col min="9459" max="9459" width="4" style="324" customWidth="1"/>
    <col min="9460" max="9461" width="2.7109375" style="324" customWidth="1"/>
    <col min="9462" max="9462" width="3.85546875" style="324" customWidth="1"/>
    <col min="9463" max="9463" width="14.5703125" style="324" customWidth="1"/>
    <col min="9464" max="9464" width="0.7109375" style="324" customWidth="1"/>
    <col min="9465" max="9465" width="1.5703125" style="324" customWidth="1"/>
    <col min="9466" max="9466" width="13.140625" style="324" customWidth="1"/>
    <col min="9467" max="9467" width="1.42578125" style="324" customWidth="1"/>
    <col min="9468" max="9503" width="4.28515625" style="324" customWidth="1"/>
    <col min="9504" max="9714" width="10.28515625" style="324"/>
    <col min="9715" max="9715" width="4" style="324" customWidth="1"/>
    <col min="9716" max="9717" width="2.7109375" style="324" customWidth="1"/>
    <col min="9718" max="9718" width="3.85546875" style="324" customWidth="1"/>
    <col min="9719" max="9719" width="14.5703125" style="324" customWidth="1"/>
    <col min="9720" max="9720" width="0.7109375" style="324" customWidth="1"/>
    <col min="9721" max="9721" width="1.5703125" style="324" customWidth="1"/>
    <col min="9722" max="9722" width="13.140625" style="324" customWidth="1"/>
    <col min="9723" max="9723" width="1.42578125" style="324" customWidth="1"/>
    <col min="9724" max="9759" width="4.28515625" style="324" customWidth="1"/>
    <col min="9760" max="9970" width="10.28515625" style="324"/>
    <col min="9971" max="9971" width="4" style="324" customWidth="1"/>
    <col min="9972" max="9973" width="2.7109375" style="324" customWidth="1"/>
    <col min="9974" max="9974" width="3.85546875" style="324" customWidth="1"/>
    <col min="9975" max="9975" width="14.5703125" style="324" customWidth="1"/>
    <col min="9976" max="9976" width="0.7109375" style="324" customWidth="1"/>
    <col min="9977" max="9977" width="1.5703125" style="324" customWidth="1"/>
    <col min="9978" max="9978" width="13.140625" style="324" customWidth="1"/>
    <col min="9979" max="9979" width="1.42578125" style="324" customWidth="1"/>
    <col min="9980" max="10015" width="4.28515625" style="324" customWidth="1"/>
    <col min="10016" max="10226" width="10.28515625" style="324"/>
    <col min="10227" max="10227" width="4" style="324" customWidth="1"/>
    <col min="10228" max="10229" width="2.7109375" style="324" customWidth="1"/>
    <col min="10230" max="10230" width="3.85546875" style="324" customWidth="1"/>
    <col min="10231" max="10231" width="14.5703125" style="324" customWidth="1"/>
    <col min="10232" max="10232" width="0.7109375" style="324" customWidth="1"/>
    <col min="10233" max="10233" width="1.5703125" style="324" customWidth="1"/>
    <col min="10234" max="10234" width="13.140625" style="324" customWidth="1"/>
    <col min="10235" max="10235" width="1.42578125" style="324" customWidth="1"/>
    <col min="10236" max="10271" width="4.28515625" style="324" customWidth="1"/>
    <col min="10272" max="10482" width="10.28515625" style="324"/>
    <col min="10483" max="10483" width="4" style="324" customWidth="1"/>
    <col min="10484" max="10485" width="2.7109375" style="324" customWidth="1"/>
    <col min="10486" max="10486" width="3.85546875" style="324" customWidth="1"/>
    <col min="10487" max="10487" width="14.5703125" style="324" customWidth="1"/>
    <col min="10488" max="10488" width="0.7109375" style="324" customWidth="1"/>
    <col min="10489" max="10489" width="1.5703125" style="324" customWidth="1"/>
    <col min="10490" max="10490" width="13.140625" style="324" customWidth="1"/>
    <col min="10491" max="10491" width="1.42578125" style="324" customWidth="1"/>
    <col min="10492" max="10527" width="4.28515625" style="324" customWidth="1"/>
    <col min="10528" max="10738" width="10.28515625" style="324"/>
    <col min="10739" max="10739" width="4" style="324" customWidth="1"/>
    <col min="10740" max="10741" width="2.7109375" style="324" customWidth="1"/>
    <col min="10742" max="10742" width="3.85546875" style="324" customWidth="1"/>
    <col min="10743" max="10743" width="14.5703125" style="324" customWidth="1"/>
    <col min="10744" max="10744" width="0.7109375" style="324" customWidth="1"/>
    <col min="10745" max="10745" width="1.5703125" style="324" customWidth="1"/>
    <col min="10746" max="10746" width="13.140625" style="324" customWidth="1"/>
    <col min="10747" max="10747" width="1.42578125" style="324" customWidth="1"/>
    <col min="10748" max="10783" width="4.28515625" style="324" customWidth="1"/>
    <col min="10784" max="10994" width="10.28515625" style="324"/>
    <col min="10995" max="10995" width="4" style="324" customWidth="1"/>
    <col min="10996" max="10997" width="2.7109375" style="324" customWidth="1"/>
    <col min="10998" max="10998" width="3.85546875" style="324" customWidth="1"/>
    <col min="10999" max="10999" width="14.5703125" style="324" customWidth="1"/>
    <col min="11000" max="11000" width="0.7109375" style="324" customWidth="1"/>
    <col min="11001" max="11001" width="1.5703125" style="324" customWidth="1"/>
    <col min="11002" max="11002" width="13.140625" style="324" customWidth="1"/>
    <col min="11003" max="11003" width="1.42578125" style="324" customWidth="1"/>
    <col min="11004" max="11039" width="4.28515625" style="324" customWidth="1"/>
    <col min="11040" max="11250" width="10.28515625" style="324"/>
    <col min="11251" max="11251" width="4" style="324" customWidth="1"/>
    <col min="11252" max="11253" width="2.7109375" style="324" customWidth="1"/>
    <col min="11254" max="11254" width="3.85546875" style="324" customWidth="1"/>
    <col min="11255" max="11255" width="14.5703125" style="324" customWidth="1"/>
    <col min="11256" max="11256" width="0.7109375" style="324" customWidth="1"/>
    <col min="11257" max="11257" width="1.5703125" style="324" customWidth="1"/>
    <col min="11258" max="11258" width="13.140625" style="324" customWidth="1"/>
    <col min="11259" max="11259" width="1.42578125" style="324" customWidth="1"/>
    <col min="11260" max="11295" width="4.28515625" style="324" customWidth="1"/>
    <col min="11296" max="11506" width="10.28515625" style="324"/>
    <col min="11507" max="11507" width="4" style="324" customWidth="1"/>
    <col min="11508" max="11509" width="2.7109375" style="324" customWidth="1"/>
    <col min="11510" max="11510" width="3.85546875" style="324" customWidth="1"/>
    <col min="11511" max="11511" width="14.5703125" style="324" customWidth="1"/>
    <col min="11512" max="11512" width="0.7109375" style="324" customWidth="1"/>
    <col min="11513" max="11513" width="1.5703125" style="324" customWidth="1"/>
    <col min="11514" max="11514" width="13.140625" style="324" customWidth="1"/>
    <col min="11515" max="11515" width="1.42578125" style="324" customWidth="1"/>
    <col min="11516" max="11551" width="4.28515625" style="324" customWidth="1"/>
    <col min="11552" max="11762" width="10.28515625" style="324"/>
    <col min="11763" max="11763" width="4" style="324" customWidth="1"/>
    <col min="11764" max="11765" width="2.7109375" style="324" customWidth="1"/>
    <col min="11766" max="11766" width="3.85546875" style="324" customWidth="1"/>
    <col min="11767" max="11767" width="14.5703125" style="324" customWidth="1"/>
    <col min="11768" max="11768" width="0.7109375" style="324" customWidth="1"/>
    <col min="11769" max="11769" width="1.5703125" style="324" customWidth="1"/>
    <col min="11770" max="11770" width="13.140625" style="324" customWidth="1"/>
    <col min="11771" max="11771" width="1.42578125" style="324" customWidth="1"/>
    <col min="11772" max="11807" width="4.28515625" style="324" customWidth="1"/>
    <col min="11808" max="12018" width="10.28515625" style="324"/>
    <col min="12019" max="12019" width="4" style="324" customWidth="1"/>
    <col min="12020" max="12021" width="2.7109375" style="324" customWidth="1"/>
    <col min="12022" max="12022" width="3.85546875" style="324" customWidth="1"/>
    <col min="12023" max="12023" width="14.5703125" style="324" customWidth="1"/>
    <col min="12024" max="12024" width="0.7109375" style="324" customWidth="1"/>
    <col min="12025" max="12025" width="1.5703125" style="324" customWidth="1"/>
    <col min="12026" max="12026" width="13.140625" style="324" customWidth="1"/>
    <col min="12027" max="12027" width="1.42578125" style="324" customWidth="1"/>
    <col min="12028" max="12063" width="4.28515625" style="324" customWidth="1"/>
    <col min="12064" max="12274" width="10.28515625" style="324"/>
    <col min="12275" max="12275" width="4" style="324" customWidth="1"/>
    <col min="12276" max="12277" width="2.7109375" style="324" customWidth="1"/>
    <col min="12278" max="12278" width="3.85546875" style="324" customWidth="1"/>
    <col min="12279" max="12279" width="14.5703125" style="324" customWidth="1"/>
    <col min="12280" max="12280" width="0.7109375" style="324" customWidth="1"/>
    <col min="12281" max="12281" width="1.5703125" style="324" customWidth="1"/>
    <col min="12282" max="12282" width="13.140625" style="324" customWidth="1"/>
    <col min="12283" max="12283" width="1.42578125" style="324" customWidth="1"/>
    <col min="12284" max="12319" width="4.28515625" style="324" customWidth="1"/>
    <col min="12320" max="12530" width="10.28515625" style="324"/>
    <col min="12531" max="12531" width="4" style="324" customWidth="1"/>
    <col min="12532" max="12533" width="2.7109375" style="324" customWidth="1"/>
    <col min="12534" max="12534" width="3.85546875" style="324" customWidth="1"/>
    <col min="12535" max="12535" width="14.5703125" style="324" customWidth="1"/>
    <col min="12536" max="12536" width="0.7109375" style="324" customWidth="1"/>
    <col min="12537" max="12537" width="1.5703125" style="324" customWidth="1"/>
    <col min="12538" max="12538" width="13.140625" style="324" customWidth="1"/>
    <col min="12539" max="12539" width="1.42578125" style="324" customWidth="1"/>
    <col min="12540" max="12575" width="4.28515625" style="324" customWidth="1"/>
    <col min="12576" max="12786" width="10.28515625" style="324"/>
    <col min="12787" max="12787" width="4" style="324" customWidth="1"/>
    <col min="12788" max="12789" width="2.7109375" style="324" customWidth="1"/>
    <col min="12790" max="12790" width="3.85546875" style="324" customWidth="1"/>
    <col min="12791" max="12791" width="14.5703125" style="324" customWidth="1"/>
    <col min="12792" max="12792" width="0.7109375" style="324" customWidth="1"/>
    <col min="12793" max="12793" width="1.5703125" style="324" customWidth="1"/>
    <col min="12794" max="12794" width="13.140625" style="324" customWidth="1"/>
    <col min="12795" max="12795" width="1.42578125" style="324" customWidth="1"/>
    <col min="12796" max="12831" width="4.28515625" style="324" customWidth="1"/>
    <col min="12832" max="13042" width="10.28515625" style="324"/>
    <col min="13043" max="13043" width="4" style="324" customWidth="1"/>
    <col min="13044" max="13045" width="2.7109375" style="324" customWidth="1"/>
    <col min="13046" max="13046" width="3.85546875" style="324" customWidth="1"/>
    <col min="13047" max="13047" width="14.5703125" style="324" customWidth="1"/>
    <col min="13048" max="13048" width="0.7109375" style="324" customWidth="1"/>
    <col min="13049" max="13049" width="1.5703125" style="324" customWidth="1"/>
    <col min="13050" max="13050" width="13.140625" style="324" customWidth="1"/>
    <col min="13051" max="13051" width="1.42578125" style="324" customWidth="1"/>
    <col min="13052" max="13087" width="4.28515625" style="324" customWidth="1"/>
    <col min="13088" max="13298" width="10.28515625" style="324"/>
    <col min="13299" max="13299" width="4" style="324" customWidth="1"/>
    <col min="13300" max="13301" width="2.7109375" style="324" customWidth="1"/>
    <col min="13302" max="13302" width="3.85546875" style="324" customWidth="1"/>
    <col min="13303" max="13303" width="14.5703125" style="324" customWidth="1"/>
    <col min="13304" max="13304" width="0.7109375" style="324" customWidth="1"/>
    <col min="13305" max="13305" width="1.5703125" style="324" customWidth="1"/>
    <col min="13306" max="13306" width="13.140625" style="324" customWidth="1"/>
    <col min="13307" max="13307" width="1.42578125" style="324" customWidth="1"/>
    <col min="13308" max="13343" width="4.28515625" style="324" customWidth="1"/>
    <col min="13344" max="13554" width="10.28515625" style="324"/>
    <col min="13555" max="13555" width="4" style="324" customWidth="1"/>
    <col min="13556" max="13557" width="2.7109375" style="324" customWidth="1"/>
    <col min="13558" max="13558" width="3.85546875" style="324" customWidth="1"/>
    <col min="13559" max="13559" width="14.5703125" style="324" customWidth="1"/>
    <col min="13560" max="13560" width="0.7109375" style="324" customWidth="1"/>
    <col min="13561" max="13561" width="1.5703125" style="324" customWidth="1"/>
    <col min="13562" max="13562" width="13.140625" style="324" customWidth="1"/>
    <col min="13563" max="13563" width="1.42578125" style="324" customWidth="1"/>
    <col min="13564" max="13599" width="4.28515625" style="324" customWidth="1"/>
    <col min="13600" max="13810" width="10.28515625" style="324"/>
    <col min="13811" max="13811" width="4" style="324" customWidth="1"/>
    <col min="13812" max="13813" width="2.7109375" style="324" customWidth="1"/>
    <col min="13814" max="13814" width="3.85546875" style="324" customWidth="1"/>
    <col min="13815" max="13815" width="14.5703125" style="324" customWidth="1"/>
    <col min="13816" max="13816" width="0.7109375" style="324" customWidth="1"/>
    <col min="13817" max="13817" width="1.5703125" style="324" customWidth="1"/>
    <col min="13818" max="13818" width="13.140625" style="324" customWidth="1"/>
    <col min="13819" max="13819" width="1.42578125" style="324" customWidth="1"/>
    <col min="13820" max="13855" width="4.28515625" style="324" customWidth="1"/>
    <col min="13856" max="14066" width="10.28515625" style="324"/>
    <col min="14067" max="14067" width="4" style="324" customWidth="1"/>
    <col min="14068" max="14069" width="2.7109375" style="324" customWidth="1"/>
    <col min="14070" max="14070" width="3.85546875" style="324" customWidth="1"/>
    <col min="14071" max="14071" width="14.5703125" style="324" customWidth="1"/>
    <col min="14072" max="14072" width="0.7109375" style="324" customWidth="1"/>
    <col min="14073" max="14073" width="1.5703125" style="324" customWidth="1"/>
    <col min="14074" max="14074" width="13.140625" style="324" customWidth="1"/>
    <col min="14075" max="14075" width="1.42578125" style="324" customWidth="1"/>
    <col min="14076" max="14111" width="4.28515625" style="324" customWidth="1"/>
    <col min="14112" max="14322" width="10.28515625" style="324"/>
    <col min="14323" max="14323" width="4" style="324" customWidth="1"/>
    <col min="14324" max="14325" width="2.7109375" style="324" customWidth="1"/>
    <col min="14326" max="14326" width="3.85546875" style="324" customWidth="1"/>
    <col min="14327" max="14327" width="14.5703125" style="324" customWidth="1"/>
    <col min="14328" max="14328" width="0.7109375" style="324" customWidth="1"/>
    <col min="14329" max="14329" width="1.5703125" style="324" customWidth="1"/>
    <col min="14330" max="14330" width="13.140625" style="324" customWidth="1"/>
    <col min="14331" max="14331" width="1.42578125" style="324" customWidth="1"/>
    <col min="14332" max="14367" width="4.28515625" style="324" customWidth="1"/>
    <col min="14368" max="14578" width="10.28515625" style="324"/>
    <col min="14579" max="14579" width="4" style="324" customWidth="1"/>
    <col min="14580" max="14581" width="2.7109375" style="324" customWidth="1"/>
    <col min="14582" max="14582" width="3.85546875" style="324" customWidth="1"/>
    <col min="14583" max="14583" width="14.5703125" style="324" customWidth="1"/>
    <col min="14584" max="14584" width="0.7109375" style="324" customWidth="1"/>
    <col min="14585" max="14585" width="1.5703125" style="324" customWidth="1"/>
    <col min="14586" max="14586" width="13.140625" style="324" customWidth="1"/>
    <col min="14587" max="14587" width="1.42578125" style="324" customWidth="1"/>
    <col min="14588" max="14623" width="4.28515625" style="324" customWidth="1"/>
    <col min="14624" max="14834" width="10.28515625" style="324"/>
    <col min="14835" max="14835" width="4" style="324" customWidth="1"/>
    <col min="14836" max="14837" width="2.7109375" style="324" customWidth="1"/>
    <col min="14838" max="14838" width="3.85546875" style="324" customWidth="1"/>
    <col min="14839" max="14839" width="14.5703125" style="324" customWidth="1"/>
    <col min="14840" max="14840" width="0.7109375" style="324" customWidth="1"/>
    <col min="14841" max="14841" width="1.5703125" style="324" customWidth="1"/>
    <col min="14842" max="14842" width="13.140625" style="324" customWidth="1"/>
    <col min="14843" max="14843" width="1.42578125" style="324" customWidth="1"/>
    <col min="14844" max="14879" width="4.28515625" style="324" customWidth="1"/>
    <col min="14880" max="15090" width="10.28515625" style="324"/>
    <col min="15091" max="15091" width="4" style="324" customWidth="1"/>
    <col min="15092" max="15093" width="2.7109375" style="324" customWidth="1"/>
    <col min="15094" max="15094" width="3.85546875" style="324" customWidth="1"/>
    <col min="15095" max="15095" width="14.5703125" style="324" customWidth="1"/>
    <col min="15096" max="15096" width="0.7109375" style="324" customWidth="1"/>
    <col min="15097" max="15097" width="1.5703125" style="324" customWidth="1"/>
    <col min="15098" max="15098" width="13.140625" style="324" customWidth="1"/>
    <col min="15099" max="15099" width="1.42578125" style="324" customWidth="1"/>
    <col min="15100" max="15135" width="4.28515625" style="324" customWidth="1"/>
    <col min="15136" max="15346" width="10.28515625" style="324"/>
    <col min="15347" max="15347" width="4" style="324" customWidth="1"/>
    <col min="15348" max="15349" width="2.7109375" style="324" customWidth="1"/>
    <col min="15350" max="15350" width="3.85546875" style="324" customWidth="1"/>
    <col min="15351" max="15351" width="14.5703125" style="324" customWidth="1"/>
    <col min="15352" max="15352" width="0.7109375" style="324" customWidth="1"/>
    <col min="15353" max="15353" width="1.5703125" style="324" customWidth="1"/>
    <col min="15354" max="15354" width="13.140625" style="324" customWidth="1"/>
    <col min="15355" max="15355" width="1.42578125" style="324" customWidth="1"/>
    <col min="15356" max="15391" width="4.28515625" style="324" customWidth="1"/>
    <col min="15392" max="15602" width="10.28515625" style="324"/>
    <col min="15603" max="15603" width="4" style="324" customWidth="1"/>
    <col min="15604" max="15605" width="2.7109375" style="324" customWidth="1"/>
    <col min="15606" max="15606" width="3.85546875" style="324" customWidth="1"/>
    <col min="15607" max="15607" width="14.5703125" style="324" customWidth="1"/>
    <col min="15608" max="15608" width="0.7109375" style="324" customWidth="1"/>
    <col min="15609" max="15609" width="1.5703125" style="324" customWidth="1"/>
    <col min="15610" max="15610" width="13.140625" style="324" customWidth="1"/>
    <col min="15611" max="15611" width="1.42578125" style="324" customWidth="1"/>
    <col min="15612" max="15647" width="4.28515625" style="324" customWidth="1"/>
    <col min="15648" max="15858" width="10.28515625" style="324"/>
    <col min="15859" max="15859" width="4" style="324" customWidth="1"/>
    <col min="15860" max="15861" width="2.7109375" style="324" customWidth="1"/>
    <col min="15862" max="15862" width="3.85546875" style="324" customWidth="1"/>
    <col min="15863" max="15863" width="14.5703125" style="324" customWidth="1"/>
    <col min="15864" max="15864" width="0.7109375" style="324" customWidth="1"/>
    <col min="15865" max="15865" width="1.5703125" style="324" customWidth="1"/>
    <col min="15866" max="15866" width="13.140625" style="324" customWidth="1"/>
    <col min="15867" max="15867" width="1.42578125" style="324" customWidth="1"/>
    <col min="15868" max="15903" width="4.28515625" style="324" customWidth="1"/>
    <col min="15904" max="16114" width="10.28515625" style="324"/>
    <col min="16115" max="16115" width="4" style="324" customWidth="1"/>
    <col min="16116" max="16117" width="2.7109375" style="324" customWidth="1"/>
    <col min="16118" max="16118" width="3.85546875" style="324" customWidth="1"/>
    <col min="16119" max="16119" width="14.5703125" style="324" customWidth="1"/>
    <col min="16120" max="16120" width="0.7109375" style="324" customWidth="1"/>
    <col min="16121" max="16121" width="1.5703125" style="324" customWidth="1"/>
    <col min="16122" max="16122" width="13.140625" style="324" customWidth="1"/>
    <col min="16123" max="16123" width="1.42578125" style="324" customWidth="1"/>
    <col min="16124" max="16159" width="4.28515625" style="324" customWidth="1"/>
    <col min="16160" max="16384" width="10.28515625" style="324"/>
  </cols>
  <sheetData>
    <row r="1" spans="1:79" ht="19.5" thickBot="1" x14ac:dyDescent="0.35"/>
    <row r="2" spans="1:79" ht="21.6" customHeight="1" x14ac:dyDescent="0.3">
      <c r="B2" s="326"/>
      <c r="C2" s="327"/>
      <c r="D2" s="327"/>
      <c r="E2" s="327"/>
      <c r="F2" s="327"/>
      <c r="G2" s="327"/>
      <c r="H2" s="328"/>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9"/>
      <c r="AW2" s="326"/>
      <c r="AX2" s="327"/>
      <c r="AY2" s="327"/>
      <c r="AZ2" s="327"/>
      <c r="BA2" s="327"/>
      <c r="BB2" s="327"/>
      <c r="BC2" s="328"/>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9"/>
    </row>
    <row r="3" spans="1:79" ht="27" x14ac:dyDescent="0.35">
      <c r="A3" s="330"/>
      <c r="B3" s="330"/>
      <c r="J3" s="504" t="s">
        <v>731</v>
      </c>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T3" s="331"/>
      <c r="AW3" s="330"/>
      <c r="BC3" s="325"/>
      <c r="BE3" s="504"/>
      <c r="BF3" s="504"/>
      <c r="BG3" s="504"/>
      <c r="BH3" s="504"/>
      <c r="BI3" s="504"/>
      <c r="BJ3" s="504"/>
      <c r="BK3" s="504"/>
      <c r="BL3" s="504"/>
      <c r="BM3" s="504"/>
      <c r="BN3" s="504"/>
      <c r="BO3" s="504"/>
      <c r="BP3" s="504"/>
      <c r="BQ3" s="504"/>
      <c r="BR3" s="504"/>
      <c r="BS3" s="504"/>
      <c r="BT3" s="504"/>
      <c r="BU3" s="504"/>
      <c r="BV3" s="504"/>
      <c r="BW3" s="504"/>
      <c r="BX3" s="504"/>
      <c r="BY3" s="504"/>
      <c r="CA3" s="331"/>
    </row>
    <row r="4" spans="1:79" ht="17.100000000000001" customHeight="1" x14ac:dyDescent="0.3">
      <c r="B4" s="332"/>
      <c r="C4" s="333"/>
      <c r="D4" s="333"/>
      <c r="E4" s="333"/>
      <c r="I4" s="333"/>
      <c r="AT4" s="331"/>
      <c r="AW4" s="332"/>
      <c r="AX4" s="333"/>
      <c r="AY4" s="333"/>
      <c r="AZ4" s="333"/>
      <c r="BC4" s="325"/>
      <c r="BD4" s="333"/>
      <c r="CA4" s="331"/>
    </row>
    <row r="5" spans="1:79" ht="17.649999999999999" customHeight="1" x14ac:dyDescent="0.25">
      <c r="B5" s="505" t="s">
        <v>730</v>
      </c>
      <c r="C5" s="506"/>
      <c r="D5" s="506"/>
      <c r="E5" s="506"/>
      <c r="H5" s="507" t="s">
        <v>737</v>
      </c>
      <c r="J5" s="334" t="str">
        <f>IF(ISERROR(VLOOKUP(#REF!,#REF!,2,FALSE))=TRUE,"",VLOOKUP(#REF!,#REF!,2,FALSE))</f>
        <v/>
      </c>
      <c r="K5" s="335" t="str">
        <f>IF(ISERROR(VLOOKUP(#REF!,#REF!,2,FALSE))=TRUE,"",VLOOKUP(#REF!,#REF!,2,FALSE))</f>
        <v/>
      </c>
      <c r="L5" s="335" t="str">
        <f>IF(ISERROR(VLOOKUP(#REF!,#REF!,2,FALSE))=TRUE,"",VLOOKUP(#REF!,#REF!,2,FALSE))</f>
        <v/>
      </c>
      <c r="M5" s="335" t="str">
        <f>IF(ISERROR(VLOOKUP(#REF!,#REF!,2,FALSE))=TRUE,"",VLOOKUP(#REF!,#REF!,2,FALSE))</f>
        <v/>
      </c>
      <c r="N5" s="335" t="str">
        <f>IF(ISERROR(VLOOKUP(#REF!,#REF!,2,FALSE))=TRUE,"",VLOOKUP(#REF!,#REF!,2,FALSE))</f>
        <v/>
      </c>
      <c r="O5" s="335" t="str">
        <f>IF(ISERROR(VLOOKUP(#REF!,#REF!,2,FALSE))=TRUE,"",VLOOKUP(#REF!,#REF!,2,FALSE))</f>
        <v/>
      </c>
      <c r="P5" s="336" t="str">
        <f>IF(ISERROR(VLOOKUP(#REF!,#REF!,2,FALSE))=TRUE,"",VLOOKUP(#REF!,#REF!,2,FALSE))</f>
        <v/>
      </c>
      <c r="Q5" s="334" t="str">
        <f>IF(ISERROR(VLOOKUP(#REF!,#REF!,2,FALSE))=TRUE,"",VLOOKUP(#REF!,#REF!,2,FALSE))</f>
        <v/>
      </c>
      <c r="R5" s="335" t="str">
        <f>IF(ISERROR(VLOOKUP(#REF!,#REF!,2,FALSE))=TRUE,"",VLOOKUP(#REF!,#REF!,2,FALSE))</f>
        <v/>
      </c>
      <c r="S5" s="335" t="str">
        <f>IF(ISERROR(VLOOKUP(#REF!,#REF!,2,FALSE))=TRUE,"",VLOOKUP(#REF!,#REF!,2,FALSE))</f>
        <v/>
      </c>
      <c r="T5" s="335" t="str">
        <f>IF(ISERROR(VLOOKUP(#REF!,#REF!,2,FALSE))=TRUE,"",VLOOKUP(#REF!,#REF!,2,FALSE))</f>
        <v/>
      </c>
      <c r="U5" s="335" t="str">
        <f>IF(ISERROR(VLOOKUP(#REF!,#REF!,2,FALSE))=TRUE,"",VLOOKUP(#REF!,#REF!,2,FALSE))</f>
        <v/>
      </c>
      <c r="V5" s="335" t="str">
        <f>IF(ISERROR(VLOOKUP(#REF!,#REF!,2,FALSE))=TRUE,"",VLOOKUP(#REF!,#REF!,2,FALSE))</f>
        <v/>
      </c>
      <c r="W5" s="336" t="str">
        <f>IF(ISERROR(VLOOKUP(#REF!,#REF!,2,FALSE))=TRUE,"",VLOOKUP(#REF!,#REF!,2,FALSE))</f>
        <v/>
      </c>
      <c r="X5" s="337" t="str">
        <f>IF(ISERROR(VLOOKUP(#REF!,#REF!,2,FALSE))=TRUE,"",VLOOKUP(#REF!,#REF!,2,FALSE))</f>
        <v/>
      </c>
      <c r="Y5" s="338" t="str">
        <f>IF(ISERROR(VLOOKUP(#REF!,#REF!,2,FALSE))=TRUE,"",VLOOKUP(#REF!,#REF!,2,FALSE))</f>
        <v/>
      </c>
      <c r="Z5" s="338" t="str">
        <f>IF(ISERROR(VLOOKUP(#REF!,#REF!,2,FALSE))=TRUE,"",VLOOKUP(#REF!,#REF!,2,FALSE))</f>
        <v/>
      </c>
      <c r="AA5" s="338" t="str">
        <f>IF(ISERROR(VLOOKUP(#REF!,#REF!,2,FALSE))=TRUE,"",VLOOKUP(#REF!,#REF!,2,FALSE))</f>
        <v/>
      </c>
      <c r="AB5" s="338" t="str">
        <f>IF(ISERROR(VLOOKUP(#REF!,#REF!,2,FALSE))=TRUE,"",VLOOKUP(#REF!,#REF!,2,FALSE))</f>
        <v/>
      </c>
      <c r="AC5" s="338" t="str">
        <f>IF(ISERROR(VLOOKUP(#REF!,#REF!,2,FALSE))=TRUE,"",VLOOKUP(#REF!,#REF!,2,FALSE))</f>
        <v/>
      </c>
      <c r="AD5" s="339" t="str">
        <f>IF(ISERROR(VLOOKUP(#REF!,#REF!,2,FALSE))=TRUE,"",VLOOKUP(#REF!,#REF!,2,FALSE))</f>
        <v/>
      </c>
      <c r="AE5" s="340" t="str">
        <f>IF(ISERROR(VLOOKUP(#REF!,#REF!,2,FALSE))=TRUE,"",VLOOKUP(#REF!,#REF!,2,FALSE))</f>
        <v/>
      </c>
      <c r="AF5" s="341" t="str">
        <f>IF(ISERROR(VLOOKUP(#REF!,#REF!,2,FALSE))=TRUE,"",VLOOKUP(#REF!,#REF!,2,FALSE))</f>
        <v/>
      </c>
      <c r="AG5" s="341" t="str">
        <f>IF(ISERROR(VLOOKUP(#REF!,#REF!,2,FALSE))=TRUE,"",VLOOKUP(#REF!,#REF!,2,FALSE))</f>
        <v/>
      </c>
      <c r="AH5" s="341" t="str">
        <f>IF(ISERROR(VLOOKUP(#REF!,#REF!,2,FALSE))=TRUE,"",VLOOKUP(#REF!,#REF!,2,FALSE))</f>
        <v/>
      </c>
      <c r="AI5" s="341" t="str">
        <f>IF(ISERROR(VLOOKUP(#REF!,#REF!,2,FALSE))=TRUE,"",VLOOKUP(#REF!,#REF!,2,FALSE))</f>
        <v/>
      </c>
      <c r="AJ5" s="341" t="str">
        <f>IF(ISERROR(VLOOKUP(#REF!,#REF!,2,FALSE))=TRUE,"",VLOOKUP(#REF!,#REF!,2,FALSE))</f>
        <v/>
      </c>
      <c r="AK5" s="342" t="str">
        <f>IF(ISERROR(VLOOKUP(#REF!,#REF!,2,FALSE))=TRUE,"",VLOOKUP(#REF!,#REF!,2,FALSE))</f>
        <v/>
      </c>
      <c r="AL5" s="340" t="str">
        <f>IF(ISERROR(VLOOKUP(#REF!,#REF!,2,FALSE))=TRUE,"",VLOOKUP(#REF!,#REF!,2,FALSE))</f>
        <v/>
      </c>
      <c r="AM5" s="341" t="str">
        <f>IF(ISERROR(VLOOKUP(#REF!,#REF!,2,FALSE))=TRUE,"",VLOOKUP(#REF!,#REF!,2,FALSE))</f>
        <v/>
      </c>
      <c r="AN5" s="341" t="str">
        <f>IF(ISERROR(VLOOKUP(#REF!,#REF!,2,FALSE))=TRUE,"",VLOOKUP(#REF!,#REF!,2,FALSE))</f>
        <v/>
      </c>
      <c r="AO5" s="341" t="str">
        <f>IF(ISERROR(VLOOKUP(#REF!,#REF!,2,FALSE))=TRUE,"",VLOOKUP(#REF!,#REF!,2,FALSE))</f>
        <v/>
      </c>
      <c r="AP5" s="341" t="str">
        <f>IF(ISERROR(VLOOKUP(#REF!,#REF!,2,FALSE))=TRUE,"",VLOOKUP(#REF!,#REF!,2,FALSE))</f>
        <v/>
      </c>
      <c r="AQ5" s="341" t="str">
        <f>IF(ISERROR(VLOOKUP(#REF!,#REF!,2,FALSE))=TRUE,"",VLOOKUP(#REF!,#REF!,2,FALSE))</f>
        <v/>
      </c>
      <c r="AR5" s="342" t="str">
        <f>IF(ISERROR(VLOOKUP(#REF!,#REF!,2,FALSE))=TRUE,"",VLOOKUP(#REF!,#REF!,2,FALSE))</f>
        <v/>
      </c>
      <c r="AT5" s="331"/>
      <c r="AW5" s="505" t="s">
        <v>740</v>
      </c>
      <c r="AX5" s="506"/>
      <c r="AY5" s="506"/>
      <c r="AZ5" s="506"/>
      <c r="BC5" s="507" t="s">
        <v>737</v>
      </c>
      <c r="BE5" s="337" t="str">
        <f>IF(ISERROR(VLOOKUP(#REF!,#REF!,2,FALSE))=TRUE,"",VLOOKUP(#REF!,#REF!,2,FALSE))</f>
        <v/>
      </c>
      <c r="BF5" s="338" t="str">
        <f>IF(ISERROR(VLOOKUP(#REF!,#REF!,2,FALSE))=TRUE,"",VLOOKUP(#REF!,#REF!,2,FALSE))</f>
        <v/>
      </c>
      <c r="BG5" s="338" t="str">
        <f>IF(ISERROR(VLOOKUP(#REF!,#REF!,2,FALSE))=TRUE,"",VLOOKUP(#REF!,#REF!,2,FALSE))</f>
        <v/>
      </c>
      <c r="BH5" s="338" t="str">
        <f>IF(ISERROR(VLOOKUP(#REF!,#REF!,2,FALSE))=TRUE,"",VLOOKUP(#REF!,#REF!,2,FALSE))</f>
        <v/>
      </c>
      <c r="BI5" s="338" t="str">
        <f>IF(ISERROR(VLOOKUP(#REF!,#REF!,2,FALSE))=TRUE,"",VLOOKUP(#REF!,#REF!,2,FALSE))</f>
        <v/>
      </c>
      <c r="BJ5" s="338" t="str">
        <f>IF(ISERROR(VLOOKUP(#REF!,#REF!,2,FALSE))=TRUE,"",VLOOKUP(#REF!,#REF!,2,FALSE))</f>
        <v/>
      </c>
      <c r="BK5" s="339" t="str">
        <f>IF(ISERROR(VLOOKUP(#REF!,#REF!,2,FALSE))=TRUE,"",VLOOKUP(#REF!,#REF!,2,FALSE))</f>
        <v/>
      </c>
      <c r="BL5" s="340" t="str">
        <f>IF(ISERROR(VLOOKUP(#REF!,#REF!,2,FALSE))=TRUE,"",VLOOKUP(#REF!,#REF!,2,FALSE))</f>
        <v/>
      </c>
      <c r="BM5" s="341" t="str">
        <f>IF(ISERROR(VLOOKUP(#REF!,#REF!,2,FALSE))=TRUE,"",VLOOKUP(#REF!,#REF!,2,FALSE))</f>
        <v/>
      </c>
      <c r="BN5" s="341" t="str">
        <f>IF(ISERROR(VLOOKUP(#REF!,#REF!,2,FALSE))=TRUE,"",VLOOKUP(#REF!,#REF!,2,FALSE))</f>
        <v/>
      </c>
      <c r="BO5" s="341" t="str">
        <f>IF(ISERROR(VLOOKUP(#REF!,#REF!,2,FALSE))=TRUE,"",VLOOKUP(#REF!,#REF!,2,FALSE))</f>
        <v/>
      </c>
      <c r="BP5" s="341" t="str">
        <f>IF(ISERROR(VLOOKUP(#REF!,#REF!,2,FALSE))=TRUE,"",VLOOKUP(#REF!,#REF!,2,FALSE))</f>
        <v/>
      </c>
      <c r="BQ5" s="341" t="str">
        <f>IF(ISERROR(VLOOKUP(#REF!,#REF!,2,FALSE))=TRUE,"",VLOOKUP(#REF!,#REF!,2,FALSE))</f>
        <v/>
      </c>
      <c r="BR5" s="342" t="str">
        <f>IF(ISERROR(VLOOKUP(#REF!,#REF!,2,FALSE))=TRUE,"",VLOOKUP(#REF!,#REF!,2,FALSE))</f>
        <v/>
      </c>
      <c r="BS5" s="340" t="str">
        <f>IF(ISERROR(VLOOKUP(#REF!,#REF!,2,FALSE))=TRUE,"",VLOOKUP(#REF!,#REF!,2,FALSE))</f>
        <v/>
      </c>
      <c r="BT5" s="341" t="str">
        <f>IF(ISERROR(VLOOKUP(#REF!,#REF!,2,FALSE))=TRUE,"",VLOOKUP(#REF!,#REF!,2,FALSE))</f>
        <v/>
      </c>
      <c r="BU5" s="341" t="str">
        <f>IF(ISERROR(VLOOKUP(#REF!,#REF!,2,FALSE))=TRUE,"",VLOOKUP(#REF!,#REF!,2,FALSE))</f>
        <v/>
      </c>
      <c r="BV5" s="341" t="str">
        <f>IF(ISERROR(VLOOKUP(#REF!,#REF!,2,FALSE))=TRUE,"",VLOOKUP(#REF!,#REF!,2,FALSE))</f>
        <v/>
      </c>
      <c r="BW5" s="341" t="str">
        <f>IF(ISERROR(VLOOKUP(#REF!,#REF!,2,FALSE))=TRUE,"",VLOOKUP(#REF!,#REF!,2,FALSE))</f>
        <v/>
      </c>
      <c r="BX5" s="341" t="str">
        <f>IF(ISERROR(VLOOKUP(#REF!,#REF!,2,FALSE))=TRUE,"",VLOOKUP(#REF!,#REF!,2,FALSE))</f>
        <v/>
      </c>
      <c r="BY5" s="342" t="str">
        <f>IF(ISERROR(VLOOKUP(#REF!,#REF!,2,FALSE))=TRUE,"",VLOOKUP(#REF!,#REF!,2,FALSE))</f>
        <v/>
      </c>
      <c r="CA5" s="331"/>
    </row>
    <row r="6" spans="1:79" ht="15.75" x14ac:dyDescent="0.25">
      <c r="B6" s="505"/>
      <c r="C6" s="506"/>
      <c r="D6" s="506"/>
      <c r="E6" s="506"/>
      <c r="F6" s="343"/>
      <c r="H6" s="508"/>
      <c r="J6" s="344" t="str">
        <f>IF(ISERROR(VLOOKUP(#REF!,#REF!,2,FALSE))=TRUE,"",VLOOKUP(#REF!,#REF!,2,FALSE))</f>
        <v/>
      </c>
      <c r="K6" s="345" t="str">
        <f>IF(ISERROR(VLOOKUP(#REF!,#REF!,2,FALSE))=TRUE,"",VLOOKUP(#REF!,#REF!,2,FALSE))</f>
        <v/>
      </c>
      <c r="L6" s="345" t="str">
        <f>IF(ISERROR(VLOOKUP(#REF!,#REF!,2,FALSE))=TRUE,"",VLOOKUP(#REF!,#REF!,2,FALSE))</f>
        <v/>
      </c>
      <c r="M6" s="345" t="str">
        <f>IF(ISERROR(VLOOKUP(#REF!,#REF!,2,FALSE))=TRUE,"",VLOOKUP(#REF!,#REF!,2,FALSE))</f>
        <v/>
      </c>
      <c r="N6" s="345" t="str">
        <f>IF(ISERROR(VLOOKUP(#REF!,#REF!,2,FALSE))=TRUE,"",VLOOKUP(#REF!,#REF!,2,FALSE))</f>
        <v/>
      </c>
      <c r="O6" s="345" t="str">
        <f>IF(ISERROR(VLOOKUP(#REF!,#REF!,2,FALSE))=TRUE,"",VLOOKUP(#REF!,#REF!,2,FALSE))</f>
        <v/>
      </c>
      <c r="P6" s="346" t="str">
        <f>IF(ISERROR(VLOOKUP(#REF!,#REF!,2,FALSE))=TRUE,"",VLOOKUP(#REF!,#REF!,2,FALSE))</f>
        <v/>
      </c>
      <c r="Q6" s="344" t="str">
        <f>IF(ISERROR(VLOOKUP(#REF!,#REF!,2,FALSE))=TRUE,"",VLOOKUP(#REF!,#REF!,2,FALSE))</f>
        <v/>
      </c>
      <c r="R6" s="345" t="str">
        <f>IF(ISERROR(VLOOKUP(#REF!,#REF!,2,FALSE))=TRUE,"",VLOOKUP(#REF!,#REF!,2,FALSE))</f>
        <v/>
      </c>
      <c r="S6" s="345" t="str">
        <f>IF(ISERROR(VLOOKUP(#REF!,#REF!,2,FALSE))=TRUE,"",VLOOKUP(#REF!,#REF!,2,FALSE))</f>
        <v/>
      </c>
      <c r="T6" s="345" t="str">
        <f>IF(ISERROR(VLOOKUP(#REF!,#REF!,2,FALSE))=TRUE,"",VLOOKUP(#REF!,#REF!,2,FALSE))</f>
        <v/>
      </c>
      <c r="U6" s="345" t="str">
        <f>IF(ISERROR(VLOOKUP(#REF!,#REF!,2,FALSE))=TRUE,"",VLOOKUP(#REF!,#REF!,2,FALSE))</f>
        <v/>
      </c>
      <c r="V6" s="345" t="str">
        <f>IF(ISERROR(VLOOKUP(#REF!,#REF!,2,FALSE))=TRUE,"",VLOOKUP(#REF!,#REF!,2,FALSE))</f>
        <v/>
      </c>
      <c r="W6" s="346" t="str">
        <f>IF(ISERROR(VLOOKUP(#REF!,#REF!,2,FALSE))=TRUE,"",VLOOKUP(#REF!,#REF!,2,FALSE))</f>
        <v/>
      </c>
      <c r="X6" s="347" t="str">
        <f>IF(ISERROR(VLOOKUP(#REF!,#REF!,2,FALSE))=TRUE,"",VLOOKUP(#REF!,#REF!,2,FALSE))</f>
        <v/>
      </c>
      <c r="Y6" s="348" t="str">
        <f>IF(ISERROR(VLOOKUP(#REF!,#REF!,2,FALSE))=TRUE,"",VLOOKUP(#REF!,#REF!,2,FALSE))</f>
        <v/>
      </c>
      <c r="Z6" s="348" t="str">
        <f>IF(ISERROR(VLOOKUP(#REF!,#REF!,2,FALSE))=TRUE,"",VLOOKUP(#REF!,#REF!,2,FALSE))</f>
        <v/>
      </c>
      <c r="AA6" s="348" t="str">
        <f>IF(ISERROR(VLOOKUP(#REF!,#REF!,2,FALSE))=TRUE,"",VLOOKUP(#REF!,#REF!,2,FALSE))</f>
        <v/>
      </c>
      <c r="AB6" s="348" t="str">
        <f>IF(ISERROR(VLOOKUP(#REF!,#REF!,2,FALSE))=TRUE,"",VLOOKUP(#REF!,#REF!,2,FALSE))</f>
        <v/>
      </c>
      <c r="AC6" s="348" t="str">
        <f>IF(ISERROR(VLOOKUP(#REF!,#REF!,2,FALSE))=TRUE,"",VLOOKUP(#REF!,#REF!,2,FALSE))</f>
        <v/>
      </c>
      <c r="AD6" s="349" t="str">
        <f>IF(ISERROR(VLOOKUP(#REF!,#REF!,2,FALSE))=TRUE,"",VLOOKUP(#REF!,#REF!,2,FALSE))</f>
        <v/>
      </c>
      <c r="AE6" s="350" t="str">
        <f>IF(ISERROR(VLOOKUP(#REF!,#REF!,2,FALSE))=TRUE,"",VLOOKUP(#REF!,#REF!,2,FALSE))</f>
        <v/>
      </c>
      <c r="AF6" s="351" t="str">
        <f>IF(ISERROR(VLOOKUP(#REF!,#REF!,2,FALSE))=TRUE,"",VLOOKUP(#REF!,#REF!,2,FALSE))</f>
        <v/>
      </c>
      <c r="AG6" s="351" t="str">
        <f>IF(ISERROR(VLOOKUP(#REF!,#REF!,2,FALSE))=TRUE,"",VLOOKUP(#REF!,#REF!,2,FALSE))</f>
        <v/>
      </c>
      <c r="AH6" s="351" t="str">
        <f>IF(ISERROR(VLOOKUP(#REF!,#REF!,2,FALSE))=TRUE,"",VLOOKUP(#REF!,#REF!,2,FALSE))</f>
        <v/>
      </c>
      <c r="AI6" s="351" t="str">
        <f>IF(ISERROR(VLOOKUP(#REF!,#REF!,2,FALSE))=TRUE,"",VLOOKUP(#REF!,#REF!,2,FALSE))</f>
        <v/>
      </c>
      <c r="AJ6" s="351" t="str">
        <f>IF(ISERROR(VLOOKUP(#REF!,#REF!,2,FALSE))=TRUE,"",VLOOKUP(#REF!,#REF!,2,FALSE))</f>
        <v/>
      </c>
      <c r="AK6" s="352" t="str">
        <f>IF(ISERROR(VLOOKUP(#REF!,#REF!,2,FALSE))=TRUE,"",VLOOKUP(#REF!,#REF!,2,FALSE))</f>
        <v/>
      </c>
      <c r="AL6" s="350" t="str">
        <f>IF(ISERROR(VLOOKUP(#REF!,#REF!,2,FALSE))=TRUE,"",VLOOKUP(#REF!,#REF!,2,FALSE))</f>
        <v/>
      </c>
      <c r="AM6" s="351" t="str">
        <f>IF(ISERROR(VLOOKUP(#REF!,#REF!,2,FALSE))=TRUE,"",VLOOKUP(#REF!,#REF!,2,FALSE))</f>
        <v/>
      </c>
      <c r="AN6" s="351" t="str">
        <f>IF(ISERROR(VLOOKUP(#REF!,#REF!,2,FALSE))=TRUE,"",VLOOKUP(#REF!,#REF!,2,FALSE))</f>
        <v/>
      </c>
      <c r="AO6" s="351" t="str">
        <f>IF(ISERROR(VLOOKUP(#REF!,#REF!,2,FALSE))=TRUE,"",VLOOKUP(#REF!,#REF!,2,FALSE))</f>
        <v/>
      </c>
      <c r="AP6" s="351" t="str">
        <f>IF(ISERROR(VLOOKUP(#REF!,#REF!,2,FALSE))=TRUE,"",VLOOKUP(#REF!,#REF!,2,FALSE))</f>
        <v/>
      </c>
      <c r="AQ6" s="351" t="str">
        <f>IF(ISERROR(VLOOKUP(#REF!,#REF!,2,FALSE))=TRUE,"",VLOOKUP(#REF!,#REF!,2,FALSE))</f>
        <v/>
      </c>
      <c r="AR6" s="352" t="str">
        <f>IF(ISERROR(VLOOKUP(#REF!,#REF!,2,FALSE))=TRUE,"",VLOOKUP(#REF!,#REF!,2,FALSE))</f>
        <v/>
      </c>
      <c r="AT6" s="331"/>
      <c r="AW6" s="505"/>
      <c r="AX6" s="506"/>
      <c r="AY6" s="506"/>
      <c r="AZ6" s="506"/>
      <c r="BA6" s="343"/>
      <c r="BC6" s="508"/>
      <c r="BE6" s="347" t="str">
        <f>IF(ISERROR(VLOOKUP(#REF!,#REF!,2,FALSE))=TRUE,"",VLOOKUP(#REF!,#REF!,2,FALSE))</f>
        <v/>
      </c>
      <c r="BF6" s="348" t="str">
        <f>IF(ISERROR(VLOOKUP(#REF!,#REF!,2,FALSE))=TRUE,"",VLOOKUP(#REF!,#REF!,2,FALSE))</f>
        <v/>
      </c>
      <c r="BG6" s="348" t="str">
        <f>IF(ISERROR(VLOOKUP(#REF!,#REF!,2,FALSE))=TRUE,"",VLOOKUP(#REF!,#REF!,2,FALSE))</f>
        <v/>
      </c>
      <c r="BH6" s="348" t="str">
        <f>IF(ISERROR(VLOOKUP(#REF!,#REF!,2,FALSE))=TRUE,"",VLOOKUP(#REF!,#REF!,2,FALSE))</f>
        <v/>
      </c>
      <c r="BI6" s="348" t="str">
        <f>IF(ISERROR(VLOOKUP(#REF!,#REF!,2,FALSE))=TRUE,"",VLOOKUP(#REF!,#REF!,2,FALSE))</f>
        <v/>
      </c>
      <c r="BJ6" s="348" t="str">
        <f>IF(ISERROR(VLOOKUP(#REF!,#REF!,2,FALSE))=TRUE,"",VLOOKUP(#REF!,#REF!,2,FALSE))</f>
        <v/>
      </c>
      <c r="BK6" s="349" t="str">
        <f>IF(ISERROR(VLOOKUP(#REF!,#REF!,2,FALSE))=TRUE,"",VLOOKUP(#REF!,#REF!,2,FALSE))</f>
        <v/>
      </c>
      <c r="BL6" s="350" t="str">
        <f>IF(ISERROR(VLOOKUP(#REF!,#REF!,2,FALSE))=TRUE,"",VLOOKUP(#REF!,#REF!,2,FALSE))</f>
        <v/>
      </c>
      <c r="BM6" s="351" t="str">
        <f>IF(ISERROR(VLOOKUP(#REF!,#REF!,2,FALSE))=TRUE,"",VLOOKUP(#REF!,#REF!,2,FALSE))</f>
        <v/>
      </c>
      <c r="BN6" s="351" t="str">
        <f>IF(ISERROR(VLOOKUP(#REF!,#REF!,2,FALSE))=TRUE,"",VLOOKUP(#REF!,#REF!,2,FALSE))</f>
        <v/>
      </c>
      <c r="BO6" s="351" t="str">
        <f>IF(ISERROR(VLOOKUP(#REF!,#REF!,2,FALSE))=TRUE,"",VLOOKUP(#REF!,#REF!,2,FALSE))</f>
        <v/>
      </c>
      <c r="BP6" s="351" t="str">
        <f>IF(ISERROR(VLOOKUP(#REF!,#REF!,2,FALSE))=TRUE,"",VLOOKUP(#REF!,#REF!,2,FALSE))</f>
        <v/>
      </c>
      <c r="BQ6" s="351" t="str">
        <f>IF(ISERROR(VLOOKUP(#REF!,#REF!,2,FALSE))=TRUE,"",VLOOKUP(#REF!,#REF!,2,FALSE))</f>
        <v/>
      </c>
      <c r="BR6" s="352" t="str">
        <f>IF(ISERROR(VLOOKUP(#REF!,#REF!,2,FALSE))=TRUE,"",VLOOKUP(#REF!,#REF!,2,FALSE))</f>
        <v/>
      </c>
      <c r="BS6" s="350" t="str">
        <f>IF(ISERROR(VLOOKUP(#REF!,#REF!,2,FALSE))=TRUE,"",VLOOKUP(#REF!,#REF!,2,FALSE))</f>
        <v/>
      </c>
      <c r="BT6" s="351" t="str">
        <f>IF(ISERROR(VLOOKUP(#REF!,#REF!,2,FALSE))=TRUE,"",VLOOKUP(#REF!,#REF!,2,FALSE))</f>
        <v/>
      </c>
      <c r="BU6" s="351" t="str">
        <f>IF(ISERROR(VLOOKUP(#REF!,#REF!,2,FALSE))=TRUE,"",VLOOKUP(#REF!,#REF!,2,FALSE))</f>
        <v/>
      </c>
      <c r="BV6" s="351" t="str">
        <f>IF(ISERROR(VLOOKUP(#REF!,#REF!,2,FALSE))=TRUE,"",VLOOKUP(#REF!,#REF!,2,FALSE))</f>
        <v/>
      </c>
      <c r="BW6" s="351" t="str">
        <f>IF(ISERROR(VLOOKUP(#REF!,#REF!,2,FALSE))=TRUE,"",VLOOKUP(#REF!,#REF!,2,FALSE))</f>
        <v/>
      </c>
      <c r="BX6" s="351" t="str">
        <f>IF(ISERROR(VLOOKUP(#REF!,#REF!,2,FALSE))=TRUE,"",VLOOKUP(#REF!,#REF!,2,FALSE))</f>
        <v/>
      </c>
      <c r="BY6" s="352" t="str">
        <f>IF(ISERROR(VLOOKUP(#REF!,#REF!,2,FALSE))=TRUE,"",VLOOKUP(#REF!,#REF!,2,FALSE))</f>
        <v/>
      </c>
      <c r="CA6" s="331"/>
    </row>
    <row r="7" spans="1:79" ht="15.75" x14ac:dyDescent="0.25">
      <c r="B7" s="505"/>
      <c r="C7" s="506"/>
      <c r="D7" s="506"/>
      <c r="E7" s="506"/>
      <c r="F7" s="343"/>
      <c r="H7" s="508"/>
      <c r="J7" s="344" t="str">
        <f>IF(ISERROR(VLOOKUP(#REF!,#REF!,2,FALSE))=TRUE,"",VLOOKUP(#REF!,#REF!,2,FALSE))</f>
        <v/>
      </c>
      <c r="K7" s="345" t="str">
        <f>IF(ISERROR(VLOOKUP(#REF!,#REF!,2,FALSE))=TRUE,"",VLOOKUP(#REF!,#REF!,2,FALSE))</f>
        <v/>
      </c>
      <c r="L7" s="345" t="str">
        <f>IF(ISERROR(VLOOKUP(#REF!,#REF!,2,FALSE))=TRUE,"",VLOOKUP(#REF!,#REF!,2,FALSE))</f>
        <v/>
      </c>
      <c r="M7" s="345" t="str">
        <f>IF(ISERROR(VLOOKUP(#REF!,#REF!,2,FALSE))=TRUE,"",VLOOKUP(#REF!,#REF!,2,FALSE))</f>
        <v/>
      </c>
      <c r="N7" s="345" t="str">
        <f>IF(ISERROR(VLOOKUP(#REF!,#REF!,2,FALSE))=TRUE,"",VLOOKUP(#REF!,#REF!,2,FALSE))</f>
        <v/>
      </c>
      <c r="O7" s="345" t="str">
        <f>IF(ISERROR(VLOOKUP(#REF!,#REF!,2,FALSE))=TRUE,"",VLOOKUP(#REF!,#REF!,2,FALSE))</f>
        <v/>
      </c>
      <c r="P7" s="346" t="str">
        <f>IF(ISERROR(VLOOKUP(#REF!,#REF!,2,FALSE))=TRUE,"",VLOOKUP(#REF!,#REF!,2,FALSE))</f>
        <v/>
      </c>
      <c r="Q7" s="344" t="str">
        <f>IF(ISERROR(VLOOKUP(#REF!,#REF!,2,FALSE))=TRUE,"",VLOOKUP(#REF!,#REF!,2,FALSE))</f>
        <v/>
      </c>
      <c r="R7" s="345" t="str">
        <f>IF(ISERROR(VLOOKUP(#REF!,#REF!,2,FALSE))=TRUE,"",VLOOKUP(#REF!,#REF!,2,FALSE))</f>
        <v/>
      </c>
      <c r="S7" s="345" t="str">
        <f>IF(ISERROR(VLOOKUP(#REF!,#REF!,2,FALSE))=TRUE,"",VLOOKUP(#REF!,#REF!,2,FALSE))</f>
        <v/>
      </c>
      <c r="T7" s="345" t="str">
        <f>IF(ISERROR(VLOOKUP(#REF!,#REF!,2,FALSE))=TRUE,"",VLOOKUP(#REF!,#REF!,2,FALSE))</f>
        <v/>
      </c>
      <c r="U7" s="345" t="str">
        <f>IF(ISERROR(VLOOKUP(#REF!,#REF!,2,FALSE))=TRUE,"",VLOOKUP(#REF!,#REF!,2,FALSE))</f>
        <v/>
      </c>
      <c r="V7" s="345" t="str">
        <f>IF(ISERROR(VLOOKUP(#REF!,#REF!,2,FALSE))=TRUE,"",VLOOKUP(#REF!,#REF!,2,FALSE))</f>
        <v/>
      </c>
      <c r="W7" s="346" t="str">
        <f>IF(ISERROR(VLOOKUP(#REF!,#REF!,2,FALSE))=TRUE,"",VLOOKUP(#REF!,#REF!,2,FALSE))</f>
        <v/>
      </c>
      <c r="X7" s="347" t="str">
        <f>IF(ISERROR(VLOOKUP(#REF!,#REF!,2,FALSE))=TRUE,"",VLOOKUP(#REF!,#REF!,2,FALSE))</f>
        <v/>
      </c>
      <c r="Y7" s="348" t="str">
        <f>IF(ISERROR(VLOOKUP(#REF!,#REF!,2,FALSE))=TRUE,"",VLOOKUP(#REF!,#REF!,2,FALSE))</f>
        <v/>
      </c>
      <c r="Z7" s="348" t="str">
        <f>IF(ISERROR(VLOOKUP(#REF!,#REF!,2,FALSE))=TRUE,"",VLOOKUP(#REF!,#REF!,2,FALSE))</f>
        <v/>
      </c>
      <c r="AA7" s="348" t="str">
        <f>IF(ISERROR(VLOOKUP(#REF!,#REF!,2,FALSE))=TRUE,"",VLOOKUP(#REF!,#REF!,2,FALSE))</f>
        <v/>
      </c>
      <c r="AB7" s="348" t="str">
        <f>IF(ISERROR(VLOOKUP(#REF!,#REF!,2,FALSE))=TRUE,"",VLOOKUP(#REF!,#REF!,2,FALSE))</f>
        <v/>
      </c>
      <c r="AC7" s="348" t="str">
        <f>IF(ISERROR(VLOOKUP(#REF!,#REF!,2,FALSE))=TRUE,"",VLOOKUP(#REF!,#REF!,2,FALSE))</f>
        <v/>
      </c>
      <c r="AD7" s="349" t="str">
        <f>IF(ISERROR(VLOOKUP(#REF!,#REF!,2,FALSE))=TRUE,"",VLOOKUP(#REF!,#REF!,2,FALSE))</f>
        <v/>
      </c>
      <c r="AE7" s="350" t="str">
        <f>IF(ISERROR(VLOOKUP(#REF!,#REF!,2,FALSE))=TRUE,"",VLOOKUP(#REF!,#REF!,2,FALSE))</f>
        <v/>
      </c>
      <c r="AF7" s="351" t="str">
        <f>IF(ISERROR(VLOOKUP(#REF!,#REF!,2,FALSE))=TRUE,"",VLOOKUP(#REF!,#REF!,2,FALSE))</f>
        <v/>
      </c>
      <c r="AG7" s="351" t="str">
        <f>IF(ISERROR(VLOOKUP(#REF!,#REF!,2,FALSE))=TRUE,"",VLOOKUP(#REF!,#REF!,2,FALSE))</f>
        <v/>
      </c>
      <c r="AH7" s="351" t="str">
        <f>IF(ISERROR(VLOOKUP(#REF!,#REF!,2,FALSE))=TRUE,"",VLOOKUP(#REF!,#REF!,2,FALSE))</f>
        <v/>
      </c>
      <c r="AI7" s="351" t="str">
        <f>IF(ISERROR(VLOOKUP(#REF!,#REF!,2,FALSE))=TRUE,"",VLOOKUP(#REF!,#REF!,2,FALSE))</f>
        <v/>
      </c>
      <c r="AJ7" s="351" t="str">
        <f>IF(ISERROR(VLOOKUP(#REF!,#REF!,2,FALSE))=TRUE,"",VLOOKUP(#REF!,#REF!,2,FALSE))</f>
        <v/>
      </c>
      <c r="AK7" s="352" t="str">
        <f>IF(ISERROR(VLOOKUP(#REF!,#REF!,2,FALSE))=TRUE,"",VLOOKUP(#REF!,#REF!,2,FALSE))</f>
        <v/>
      </c>
      <c r="AL7" s="350" t="str">
        <f>IF(ISERROR(VLOOKUP(#REF!,#REF!,2,FALSE))=TRUE,"",VLOOKUP(#REF!,#REF!,2,FALSE))</f>
        <v/>
      </c>
      <c r="AM7" s="351" t="str">
        <f>IF(ISERROR(VLOOKUP(#REF!,#REF!,2,FALSE))=TRUE,"",VLOOKUP(#REF!,#REF!,2,FALSE))</f>
        <v/>
      </c>
      <c r="AN7" s="351" t="str">
        <f>IF(ISERROR(VLOOKUP(#REF!,#REF!,2,FALSE))=TRUE,"",VLOOKUP(#REF!,#REF!,2,FALSE))</f>
        <v/>
      </c>
      <c r="AO7" s="351" t="str">
        <f>IF(ISERROR(VLOOKUP(#REF!,#REF!,2,FALSE))=TRUE,"",VLOOKUP(#REF!,#REF!,2,FALSE))</f>
        <v/>
      </c>
      <c r="AP7" s="351" t="str">
        <f>IF(ISERROR(VLOOKUP(#REF!,#REF!,2,FALSE))=TRUE,"",VLOOKUP(#REF!,#REF!,2,FALSE))</f>
        <v/>
      </c>
      <c r="AQ7" s="351" t="str">
        <f>IF(ISERROR(VLOOKUP(#REF!,#REF!,2,FALSE))=TRUE,"",VLOOKUP(#REF!,#REF!,2,FALSE))</f>
        <v/>
      </c>
      <c r="AR7" s="352" t="str">
        <f>IF(ISERROR(VLOOKUP(#REF!,#REF!,2,FALSE))=TRUE,"",VLOOKUP(#REF!,#REF!,2,FALSE))</f>
        <v/>
      </c>
      <c r="AT7" s="331"/>
      <c r="AW7" s="505"/>
      <c r="AX7" s="506"/>
      <c r="AY7" s="506"/>
      <c r="AZ7" s="506"/>
      <c r="BA7" s="343"/>
      <c r="BC7" s="508"/>
      <c r="BE7" s="347" t="str">
        <f>IF(ISERROR(VLOOKUP(#REF!,#REF!,2,FALSE))=TRUE,"",VLOOKUP(#REF!,#REF!,2,FALSE))</f>
        <v/>
      </c>
      <c r="BF7" s="348" t="str">
        <f>IF(ISERROR(VLOOKUP(#REF!,#REF!,2,FALSE))=TRUE,"",VLOOKUP(#REF!,#REF!,2,FALSE))</f>
        <v/>
      </c>
      <c r="BG7" s="348" t="str">
        <f>IF(ISERROR(VLOOKUP(#REF!,#REF!,2,FALSE))=TRUE,"",VLOOKUP(#REF!,#REF!,2,FALSE))</f>
        <v/>
      </c>
      <c r="BH7" s="348" t="str">
        <f>IF(ISERROR(VLOOKUP(#REF!,#REF!,2,FALSE))=TRUE,"",VLOOKUP(#REF!,#REF!,2,FALSE))</f>
        <v/>
      </c>
      <c r="BI7" s="348" t="str">
        <f>IF(ISERROR(VLOOKUP(#REF!,#REF!,2,FALSE))=TRUE,"",VLOOKUP(#REF!,#REF!,2,FALSE))</f>
        <v/>
      </c>
      <c r="BJ7" s="348" t="str">
        <f>IF(ISERROR(VLOOKUP(#REF!,#REF!,2,FALSE))=TRUE,"",VLOOKUP(#REF!,#REF!,2,FALSE))</f>
        <v/>
      </c>
      <c r="BK7" s="349" t="str">
        <f>IF(ISERROR(VLOOKUP(#REF!,#REF!,2,FALSE))=TRUE,"",VLOOKUP(#REF!,#REF!,2,FALSE))</f>
        <v/>
      </c>
      <c r="BL7" s="350" t="str">
        <f>IF(ISERROR(VLOOKUP(#REF!,#REF!,2,FALSE))=TRUE,"",VLOOKUP(#REF!,#REF!,2,FALSE))</f>
        <v/>
      </c>
      <c r="BM7" s="351" t="str">
        <f>IF(ISERROR(VLOOKUP(#REF!,#REF!,2,FALSE))=TRUE,"",VLOOKUP(#REF!,#REF!,2,FALSE))</f>
        <v/>
      </c>
      <c r="BN7" s="351" t="str">
        <f>IF(ISERROR(VLOOKUP(#REF!,#REF!,2,FALSE))=TRUE,"",VLOOKUP(#REF!,#REF!,2,FALSE))</f>
        <v/>
      </c>
      <c r="BO7" s="351" t="str">
        <f>IF(ISERROR(VLOOKUP(#REF!,#REF!,2,FALSE))=TRUE,"",VLOOKUP(#REF!,#REF!,2,FALSE))</f>
        <v/>
      </c>
      <c r="BP7" s="351" t="str">
        <f>IF(ISERROR(VLOOKUP(#REF!,#REF!,2,FALSE))=TRUE,"",VLOOKUP(#REF!,#REF!,2,FALSE))</f>
        <v/>
      </c>
      <c r="BQ7" s="351" t="str">
        <f>IF(ISERROR(VLOOKUP(#REF!,#REF!,2,FALSE))=TRUE,"",VLOOKUP(#REF!,#REF!,2,FALSE))</f>
        <v/>
      </c>
      <c r="BR7" s="352" t="str">
        <f>IF(ISERROR(VLOOKUP(#REF!,#REF!,2,FALSE))=TRUE,"",VLOOKUP(#REF!,#REF!,2,FALSE))</f>
        <v/>
      </c>
      <c r="BS7" s="350" t="str">
        <f>IF(ISERROR(VLOOKUP(#REF!,#REF!,2,FALSE))=TRUE,"",VLOOKUP(#REF!,#REF!,2,FALSE))</f>
        <v/>
      </c>
      <c r="BT7" s="351" t="str">
        <f>IF(ISERROR(VLOOKUP(#REF!,#REF!,2,FALSE))=TRUE,"",VLOOKUP(#REF!,#REF!,2,FALSE))</f>
        <v/>
      </c>
      <c r="BU7" s="351" t="str">
        <f>IF(ISERROR(VLOOKUP(#REF!,#REF!,2,FALSE))=TRUE,"",VLOOKUP(#REF!,#REF!,2,FALSE))</f>
        <v/>
      </c>
      <c r="BV7" s="351" t="str">
        <f>IF(ISERROR(VLOOKUP(#REF!,#REF!,2,FALSE))=TRUE,"",VLOOKUP(#REF!,#REF!,2,FALSE))</f>
        <v/>
      </c>
      <c r="BW7" s="351" t="str">
        <f>IF(ISERROR(VLOOKUP(#REF!,#REF!,2,FALSE))=TRUE,"",VLOOKUP(#REF!,#REF!,2,FALSE))</f>
        <v/>
      </c>
      <c r="BX7" s="351" t="str">
        <f>IF(ISERROR(VLOOKUP(#REF!,#REF!,2,FALSE))=TRUE,"",VLOOKUP(#REF!,#REF!,2,FALSE))</f>
        <v/>
      </c>
      <c r="BY7" s="352" t="str">
        <f>IF(ISERROR(VLOOKUP(#REF!,#REF!,2,FALSE))=TRUE,"",VLOOKUP(#REF!,#REF!,2,FALSE))</f>
        <v/>
      </c>
      <c r="CA7" s="331"/>
    </row>
    <row r="8" spans="1:79" ht="15.75" x14ac:dyDescent="0.25">
      <c r="B8" s="505"/>
      <c r="C8" s="506"/>
      <c r="D8" s="506"/>
      <c r="E8" s="506"/>
      <c r="F8" s="343"/>
      <c r="H8" s="508"/>
      <c r="J8" s="344" t="str">
        <f>IF(ISERROR(VLOOKUP(#REF!,#REF!,2,FALSE))=TRUE,"",VLOOKUP(#REF!,#REF!,2,FALSE))</f>
        <v/>
      </c>
      <c r="K8" s="345" t="str">
        <f>IF(ISERROR(VLOOKUP(#REF!,#REF!,2,FALSE))=TRUE,"",VLOOKUP(#REF!,#REF!,2,FALSE))</f>
        <v/>
      </c>
      <c r="L8" s="345" t="str">
        <f>IF(ISERROR(VLOOKUP(#REF!,#REF!,2,FALSE))=TRUE,"",VLOOKUP(#REF!,#REF!,2,FALSE))</f>
        <v/>
      </c>
      <c r="M8" s="345" t="str">
        <f>IF(ISERROR(VLOOKUP(#REF!,#REF!,2,FALSE))=TRUE,"",VLOOKUP(#REF!,#REF!,2,FALSE))</f>
        <v/>
      </c>
      <c r="N8" s="345" t="str">
        <f>IF(ISERROR(VLOOKUP(#REF!,#REF!,2,FALSE))=TRUE,"",VLOOKUP(#REF!,#REF!,2,FALSE))</f>
        <v/>
      </c>
      <c r="O8" s="345" t="str">
        <f>IF(ISERROR(VLOOKUP(#REF!,#REF!,2,FALSE))=TRUE,"",VLOOKUP(#REF!,#REF!,2,FALSE))</f>
        <v/>
      </c>
      <c r="P8" s="346" t="str">
        <f>IF(ISERROR(VLOOKUP(#REF!,#REF!,2,FALSE))=TRUE,"",VLOOKUP(#REF!,#REF!,2,FALSE))</f>
        <v/>
      </c>
      <c r="Q8" s="344" t="str">
        <f>IF(ISERROR(VLOOKUP(#REF!,#REF!,2,FALSE))=TRUE,"",VLOOKUP(#REF!,#REF!,2,FALSE))</f>
        <v/>
      </c>
      <c r="R8" s="345" t="str">
        <f>IF(ISERROR(VLOOKUP(#REF!,#REF!,2,FALSE))=TRUE,"",VLOOKUP(#REF!,#REF!,2,FALSE))</f>
        <v/>
      </c>
      <c r="S8" s="345" t="str">
        <f>IF(ISERROR(VLOOKUP(#REF!,#REF!,2,FALSE))=TRUE,"",VLOOKUP(#REF!,#REF!,2,FALSE))</f>
        <v/>
      </c>
      <c r="T8" s="345" t="str">
        <f>IF(ISERROR(VLOOKUP(#REF!,#REF!,2,FALSE))=TRUE,"",VLOOKUP(#REF!,#REF!,2,FALSE))</f>
        <v/>
      </c>
      <c r="U8" s="345" t="str">
        <f>IF(ISERROR(VLOOKUP(#REF!,#REF!,2,FALSE))=TRUE,"",VLOOKUP(#REF!,#REF!,2,FALSE))</f>
        <v/>
      </c>
      <c r="V8" s="345" t="str">
        <f>IF(ISERROR(VLOOKUP(#REF!,#REF!,2,FALSE))=TRUE,"",VLOOKUP(#REF!,#REF!,2,FALSE))</f>
        <v/>
      </c>
      <c r="W8" s="346" t="str">
        <f>IF(ISERROR(VLOOKUP(#REF!,#REF!,2,FALSE))=TRUE,"",VLOOKUP(#REF!,#REF!,2,FALSE))</f>
        <v/>
      </c>
      <c r="X8" s="347" t="str">
        <f>IF(ISERROR(VLOOKUP(#REF!,#REF!,2,FALSE))=TRUE,"",VLOOKUP(#REF!,#REF!,2,FALSE))</f>
        <v/>
      </c>
      <c r="Y8" s="348" t="str">
        <f>IF(ISERROR(VLOOKUP(#REF!,#REF!,2,FALSE))=TRUE,"",VLOOKUP(#REF!,#REF!,2,FALSE))</f>
        <v/>
      </c>
      <c r="Z8" s="348" t="str">
        <f>IF(ISERROR(VLOOKUP(#REF!,#REF!,2,FALSE))=TRUE,"",VLOOKUP(#REF!,#REF!,2,FALSE))</f>
        <v/>
      </c>
      <c r="AA8" s="348" t="str">
        <f>IF(ISERROR(VLOOKUP(#REF!,#REF!,2,FALSE))=TRUE,"",VLOOKUP(#REF!,#REF!,2,FALSE))</f>
        <v/>
      </c>
      <c r="AB8" s="348" t="str">
        <f>IF(ISERROR(VLOOKUP(#REF!,#REF!,2,FALSE))=TRUE,"",VLOOKUP(#REF!,#REF!,2,FALSE))</f>
        <v/>
      </c>
      <c r="AC8" s="348" t="str">
        <f>IF(ISERROR(VLOOKUP(#REF!,#REF!,2,FALSE))=TRUE,"",VLOOKUP(#REF!,#REF!,2,FALSE))</f>
        <v/>
      </c>
      <c r="AD8" s="349" t="str">
        <f>IF(ISERROR(VLOOKUP(#REF!,#REF!,2,FALSE))=TRUE,"",VLOOKUP(#REF!,#REF!,2,FALSE))</f>
        <v/>
      </c>
      <c r="AE8" s="350" t="str">
        <f>IF(ISERROR(VLOOKUP(#REF!,#REF!,2,FALSE))=TRUE,"",VLOOKUP(#REF!,#REF!,2,FALSE))</f>
        <v/>
      </c>
      <c r="AF8" s="351" t="str">
        <f>IF(ISERROR(VLOOKUP(#REF!,#REF!,2,FALSE))=TRUE,"",VLOOKUP(#REF!,#REF!,2,FALSE))</f>
        <v/>
      </c>
      <c r="AG8" s="351" t="str">
        <f>IF(ISERROR(VLOOKUP(#REF!,#REF!,2,FALSE))=TRUE,"",VLOOKUP(#REF!,#REF!,2,FALSE))</f>
        <v/>
      </c>
      <c r="AH8" s="351" t="str">
        <f>IF(ISERROR(VLOOKUP(#REF!,#REF!,2,FALSE))=TRUE,"",VLOOKUP(#REF!,#REF!,2,FALSE))</f>
        <v/>
      </c>
      <c r="AI8" s="351" t="str">
        <f>IF(ISERROR(VLOOKUP(#REF!,#REF!,2,FALSE))=TRUE,"",VLOOKUP(#REF!,#REF!,2,FALSE))</f>
        <v/>
      </c>
      <c r="AJ8" s="351" t="str">
        <f>IF(ISERROR(VLOOKUP(#REF!,#REF!,2,FALSE))=TRUE,"",VLOOKUP(#REF!,#REF!,2,FALSE))</f>
        <v/>
      </c>
      <c r="AK8" s="352" t="str">
        <f>IF(ISERROR(VLOOKUP(#REF!,#REF!,2,FALSE))=TRUE,"",VLOOKUP(#REF!,#REF!,2,FALSE))</f>
        <v/>
      </c>
      <c r="AL8" s="350" t="str">
        <f>IF(ISERROR(VLOOKUP(#REF!,#REF!,2,FALSE))=TRUE,"",VLOOKUP(#REF!,#REF!,2,FALSE))</f>
        <v/>
      </c>
      <c r="AM8" s="351" t="str">
        <f>IF(ISERROR(VLOOKUP(#REF!,#REF!,2,FALSE))=TRUE,"",VLOOKUP(#REF!,#REF!,2,FALSE))</f>
        <v/>
      </c>
      <c r="AN8" s="351" t="str">
        <f>IF(ISERROR(VLOOKUP(#REF!,#REF!,2,FALSE))=TRUE,"",VLOOKUP(#REF!,#REF!,2,FALSE))</f>
        <v/>
      </c>
      <c r="AO8" s="351" t="str">
        <f>IF(ISERROR(VLOOKUP(#REF!,#REF!,2,FALSE))=TRUE,"",VLOOKUP(#REF!,#REF!,2,FALSE))</f>
        <v/>
      </c>
      <c r="AP8" s="351" t="str">
        <f>IF(ISERROR(VLOOKUP(#REF!,#REF!,2,FALSE))=TRUE,"",VLOOKUP(#REF!,#REF!,2,FALSE))</f>
        <v/>
      </c>
      <c r="AQ8" s="351" t="str">
        <f>IF(ISERROR(VLOOKUP(#REF!,#REF!,2,FALSE))=TRUE,"",VLOOKUP(#REF!,#REF!,2,FALSE))</f>
        <v/>
      </c>
      <c r="AR8" s="352" t="str">
        <f>IF(ISERROR(VLOOKUP(#REF!,#REF!,2,FALSE))=TRUE,"",VLOOKUP(#REF!,#REF!,2,FALSE))</f>
        <v/>
      </c>
      <c r="AT8" s="331"/>
      <c r="AW8" s="505"/>
      <c r="AX8" s="506"/>
      <c r="AY8" s="506"/>
      <c r="AZ8" s="506"/>
      <c r="BA8" s="343"/>
      <c r="BC8" s="508"/>
      <c r="BE8" s="347" t="str">
        <f>IF(ISERROR(VLOOKUP(#REF!,#REF!,2,FALSE))=TRUE,"",VLOOKUP(#REF!,#REF!,2,FALSE))</f>
        <v/>
      </c>
      <c r="BF8" s="348" t="str">
        <f>IF(ISERROR(VLOOKUP(#REF!,#REF!,2,FALSE))=TRUE,"",VLOOKUP(#REF!,#REF!,2,FALSE))</f>
        <v/>
      </c>
      <c r="BG8" s="348" t="str">
        <f>IF(ISERROR(VLOOKUP(#REF!,#REF!,2,FALSE))=TRUE,"",VLOOKUP(#REF!,#REF!,2,FALSE))</f>
        <v/>
      </c>
      <c r="BH8" s="348" t="str">
        <f>IF(ISERROR(VLOOKUP(#REF!,#REF!,2,FALSE))=TRUE,"",VLOOKUP(#REF!,#REF!,2,FALSE))</f>
        <v/>
      </c>
      <c r="BI8" s="348" t="str">
        <f>IF(ISERROR(VLOOKUP(#REF!,#REF!,2,FALSE))=TRUE,"",VLOOKUP(#REF!,#REF!,2,FALSE))</f>
        <v/>
      </c>
      <c r="BJ8" s="348" t="str">
        <f>IF(ISERROR(VLOOKUP(#REF!,#REF!,2,FALSE))=TRUE,"",VLOOKUP(#REF!,#REF!,2,FALSE))</f>
        <v/>
      </c>
      <c r="BK8" s="349" t="str">
        <f>IF(ISERROR(VLOOKUP(#REF!,#REF!,2,FALSE))=TRUE,"",VLOOKUP(#REF!,#REF!,2,FALSE))</f>
        <v/>
      </c>
      <c r="BL8" s="350" t="str">
        <f>IF(ISERROR(VLOOKUP(#REF!,#REF!,2,FALSE))=TRUE,"",VLOOKUP(#REF!,#REF!,2,FALSE))</f>
        <v/>
      </c>
      <c r="BM8" s="351" t="str">
        <f>IF(ISERROR(VLOOKUP(#REF!,#REF!,2,FALSE))=TRUE,"",VLOOKUP(#REF!,#REF!,2,FALSE))</f>
        <v/>
      </c>
      <c r="BN8" s="351" t="str">
        <f>IF(ISERROR(VLOOKUP(#REF!,#REF!,2,FALSE))=TRUE,"",VLOOKUP(#REF!,#REF!,2,FALSE))</f>
        <v/>
      </c>
      <c r="BO8" s="351" t="str">
        <f>IF(ISERROR(VLOOKUP(#REF!,#REF!,2,FALSE))=TRUE,"",VLOOKUP(#REF!,#REF!,2,FALSE))</f>
        <v/>
      </c>
      <c r="BP8" s="351" t="str">
        <f>IF(ISERROR(VLOOKUP(#REF!,#REF!,2,FALSE))=TRUE,"",VLOOKUP(#REF!,#REF!,2,FALSE))</f>
        <v/>
      </c>
      <c r="BQ8" s="351" t="str">
        <f>IF(ISERROR(VLOOKUP(#REF!,#REF!,2,FALSE))=TRUE,"",VLOOKUP(#REF!,#REF!,2,FALSE))</f>
        <v/>
      </c>
      <c r="BR8" s="352" t="str">
        <f>IF(ISERROR(VLOOKUP(#REF!,#REF!,2,FALSE))=TRUE,"",VLOOKUP(#REF!,#REF!,2,FALSE))</f>
        <v/>
      </c>
      <c r="BS8" s="350" t="str">
        <f>IF(ISERROR(VLOOKUP(#REF!,#REF!,2,FALSE))=TRUE,"",VLOOKUP(#REF!,#REF!,2,FALSE))</f>
        <v/>
      </c>
      <c r="BT8" s="351" t="str">
        <f>IF(ISERROR(VLOOKUP(#REF!,#REF!,2,FALSE))=TRUE,"",VLOOKUP(#REF!,#REF!,2,FALSE))</f>
        <v/>
      </c>
      <c r="BU8" s="351" t="str">
        <f>IF(ISERROR(VLOOKUP(#REF!,#REF!,2,FALSE))=TRUE,"",VLOOKUP(#REF!,#REF!,2,FALSE))</f>
        <v/>
      </c>
      <c r="BV8" s="351" t="str">
        <f>IF(ISERROR(VLOOKUP(#REF!,#REF!,2,FALSE))=TRUE,"",VLOOKUP(#REF!,#REF!,2,FALSE))</f>
        <v/>
      </c>
      <c r="BW8" s="351" t="str">
        <f>IF(ISERROR(VLOOKUP(#REF!,#REF!,2,FALSE))=TRUE,"",VLOOKUP(#REF!,#REF!,2,FALSE))</f>
        <v/>
      </c>
      <c r="BX8" s="351" t="str">
        <f>IF(ISERROR(VLOOKUP(#REF!,#REF!,2,FALSE))=TRUE,"",VLOOKUP(#REF!,#REF!,2,FALSE))</f>
        <v/>
      </c>
      <c r="BY8" s="352" t="str">
        <f>IF(ISERROR(VLOOKUP(#REF!,#REF!,2,FALSE))=TRUE,"",VLOOKUP(#REF!,#REF!,2,FALSE))</f>
        <v/>
      </c>
      <c r="CA8" s="331"/>
    </row>
    <row r="9" spans="1:79" ht="15.75" x14ac:dyDescent="0.25">
      <c r="B9" s="505"/>
      <c r="C9" s="506"/>
      <c r="D9" s="506"/>
      <c r="E9" s="506"/>
      <c r="F9" s="343"/>
      <c r="H9" s="508"/>
      <c r="J9" s="353" t="str">
        <f>IF(ISERROR(VLOOKUP(#REF!,#REF!,2,FALSE))=TRUE,"",VLOOKUP(#REF!,#REF!,2,FALSE))</f>
        <v/>
      </c>
      <c r="K9" s="354" t="str">
        <f>IF(ISERROR(VLOOKUP(#REF!,#REF!,2,FALSE))=TRUE,"",VLOOKUP(#REF!,#REF!,2,FALSE))</f>
        <v/>
      </c>
      <c r="L9" s="354" t="str">
        <f>IF(ISERROR(VLOOKUP(#REF!,#REF!,2,FALSE))=TRUE,"",VLOOKUP(#REF!,#REF!,2,FALSE))</f>
        <v/>
      </c>
      <c r="M9" s="354" t="str">
        <f>IF(ISERROR(VLOOKUP(#REF!,#REF!,2,FALSE))=TRUE,"",VLOOKUP(#REF!,#REF!,2,FALSE))</f>
        <v/>
      </c>
      <c r="N9" s="354" t="str">
        <f>IF(ISERROR(VLOOKUP(#REF!,#REF!,2,FALSE))=TRUE,"",VLOOKUP(#REF!,#REF!,2,FALSE))</f>
        <v/>
      </c>
      <c r="O9" s="354" t="str">
        <f>IF(ISERROR(VLOOKUP(#REF!,#REF!,2,FALSE))=TRUE,"",VLOOKUP(#REF!,#REF!,2,FALSE))</f>
        <v/>
      </c>
      <c r="P9" s="355" t="str">
        <f>IF(ISERROR(VLOOKUP(#REF!,#REF!,2,FALSE))=TRUE,"",VLOOKUP(#REF!,#REF!,2,FALSE))</f>
        <v/>
      </c>
      <c r="Q9" s="353" t="str">
        <f>IF(ISERROR(VLOOKUP(#REF!,#REF!,2,FALSE))=TRUE,"",VLOOKUP(#REF!,#REF!,2,FALSE))</f>
        <v/>
      </c>
      <c r="R9" s="354" t="str">
        <f>IF(ISERROR(VLOOKUP(#REF!,#REF!,2,FALSE))=TRUE,"",VLOOKUP(#REF!,#REF!,2,FALSE))</f>
        <v/>
      </c>
      <c r="S9" s="354" t="str">
        <f>IF(ISERROR(VLOOKUP(#REF!,#REF!,2,FALSE))=TRUE,"",VLOOKUP(#REF!,#REF!,2,FALSE))</f>
        <v/>
      </c>
      <c r="T9" s="354" t="str">
        <f>IF(ISERROR(VLOOKUP(#REF!,#REF!,2,FALSE))=TRUE,"",VLOOKUP(#REF!,#REF!,2,FALSE))</f>
        <v/>
      </c>
      <c r="U9" s="354" t="str">
        <f>IF(ISERROR(VLOOKUP(#REF!,#REF!,2,FALSE))=TRUE,"",VLOOKUP(#REF!,#REF!,2,FALSE))</f>
        <v/>
      </c>
      <c r="V9" s="354" t="str">
        <f>IF(ISERROR(VLOOKUP(#REF!,#REF!,2,FALSE))=TRUE,"",VLOOKUP(#REF!,#REF!,2,FALSE))</f>
        <v/>
      </c>
      <c r="W9" s="355" t="str">
        <f>IF(ISERROR(VLOOKUP(#REF!,#REF!,2,FALSE))=TRUE,"",VLOOKUP(#REF!,#REF!,2,FALSE))</f>
        <v/>
      </c>
      <c r="X9" s="356" t="str">
        <f>IF(ISERROR(VLOOKUP(#REF!,#REF!,2,FALSE))=TRUE,"",VLOOKUP(#REF!,#REF!,2,FALSE))</f>
        <v/>
      </c>
      <c r="Y9" s="357" t="str">
        <f>IF(ISERROR(VLOOKUP(#REF!,#REF!,2,FALSE))=TRUE,"",VLOOKUP(#REF!,#REF!,2,FALSE))</f>
        <v/>
      </c>
      <c r="Z9" s="357" t="str">
        <f>IF(ISERROR(VLOOKUP(#REF!,#REF!,2,FALSE))=TRUE,"",VLOOKUP(#REF!,#REF!,2,FALSE))</f>
        <v/>
      </c>
      <c r="AA9" s="357" t="str">
        <f>IF(ISERROR(VLOOKUP(#REF!,#REF!,2,FALSE))=TRUE,"",VLOOKUP(#REF!,#REF!,2,FALSE))</f>
        <v/>
      </c>
      <c r="AB9" s="357" t="str">
        <f>IF(ISERROR(VLOOKUP(#REF!,#REF!,2,FALSE))=TRUE,"",VLOOKUP(#REF!,#REF!,2,FALSE))</f>
        <v/>
      </c>
      <c r="AC9" s="357" t="str">
        <f>IF(ISERROR(VLOOKUP(#REF!,#REF!,2,FALSE))=TRUE,"",VLOOKUP(#REF!,#REF!,2,FALSE))</f>
        <v/>
      </c>
      <c r="AD9" s="358" t="str">
        <f>IF(ISERROR(VLOOKUP(#REF!,#REF!,2,FALSE))=TRUE,"",VLOOKUP(#REF!,#REF!,2,FALSE))</f>
        <v/>
      </c>
      <c r="AE9" s="359" t="str">
        <f>IF(ISERROR(VLOOKUP(#REF!,#REF!,2,FALSE))=TRUE,"",VLOOKUP(#REF!,#REF!,2,FALSE))</f>
        <v/>
      </c>
      <c r="AF9" s="360" t="str">
        <f>IF(ISERROR(VLOOKUP(#REF!,#REF!,2,FALSE))=TRUE,"",VLOOKUP(#REF!,#REF!,2,FALSE))</f>
        <v/>
      </c>
      <c r="AG9" s="360" t="str">
        <f>IF(ISERROR(VLOOKUP(#REF!,#REF!,2,FALSE))=TRUE,"",VLOOKUP(#REF!,#REF!,2,FALSE))</f>
        <v/>
      </c>
      <c r="AH9" s="360" t="str">
        <f>IF(ISERROR(VLOOKUP(#REF!,#REF!,2,FALSE))=TRUE,"",VLOOKUP(#REF!,#REF!,2,FALSE))</f>
        <v/>
      </c>
      <c r="AI9" s="360" t="str">
        <f>IF(ISERROR(VLOOKUP(#REF!,#REF!,2,FALSE))=TRUE,"",VLOOKUP(#REF!,#REF!,2,FALSE))</f>
        <v/>
      </c>
      <c r="AJ9" s="360" t="str">
        <f>IF(ISERROR(VLOOKUP(#REF!,#REF!,2,FALSE))=TRUE,"",VLOOKUP(#REF!,#REF!,2,FALSE))</f>
        <v/>
      </c>
      <c r="AK9" s="361" t="str">
        <f>IF(ISERROR(VLOOKUP(#REF!,#REF!,2,FALSE))=TRUE,"",VLOOKUP(#REF!,#REF!,2,FALSE))</f>
        <v/>
      </c>
      <c r="AL9" s="359" t="str">
        <f>IF(ISERROR(VLOOKUP(#REF!,#REF!,2,FALSE))=TRUE,"",VLOOKUP(#REF!,#REF!,2,FALSE))</f>
        <v/>
      </c>
      <c r="AM9" s="360" t="str">
        <f>IF(ISERROR(VLOOKUP(#REF!,#REF!,2,FALSE))=TRUE,"",VLOOKUP(#REF!,#REF!,2,FALSE))</f>
        <v/>
      </c>
      <c r="AN9" s="360" t="str">
        <f>IF(ISERROR(VLOOKUP(#REF!,#REF!,2,FALSE))=TRUE,"",VLOOKUP(#REF!,#REF!,2,FALSE))</f>
        <v/>
      </c>
      <c r="AO9" s="360" t="str">
        <f>IF(ISERROR(VLOOKUP(#REF!,#REF!,2,FALSE))=TRUE,"",VLOOKUP(#REF!,#REF!,2,FALSE))</f>
        <v/>
      </c>
      <c r="AP9" s="360" t="str">
        <f>IF(ISERROR(VLOOKUP(#REF!,#REF!,2,FALSE))=TRUE,"",VLOOKUP(#REF!,#REF!,2,FALSE))</f>
        <v/>
      </c>
      <c r="AQ9" s="360" t="str">
        <f>IF(ISERROR(VLOOKUP(#REF!,#REF!,2,FALSE))=TRUE,"",VLOOKUP(#REF!,#REF!,2,FALSE))</f>
        <v/>
      </c>
      <c r="AR9" s="361" t="str">
        <f>IF(ISERROR(VLOOKUP(#REF!,#REF!,2,FALSE))=TRUE,"",VLOOKUP(#REF!,#REF!,2,FALSE))</f>
        <v/>
      </c>
      <c r="AT9" s="331"/>
      <c r="AW9" s="505"/>
      <c r="AX9" s="506"/>
      <c r="AY9" s="506"/>
      <c r="AZ9" s="506"/>
      <c r="BA9" s="343"/>
      <c r="BC9" s="508"/>
      <c r="BE9" s="356" t="str">
        <f>IF(ISERROR(VLOOKUP(#REF!,#REF!,2,FALSE))=TRUE,"",VLOOKUP(#REF!,#REF!,2,FALSE))</f>
        <v/>
      </c>
      <c r="BF9" s="357" t="str">
        <f>IF(ISERROR(VLOOKUP(#REF!,#REF!,2,FALSE))=TRUE,"",VLOOKUP(#REF!,#REF!,2,FALSE))</f>
        <v/>
      </c>
      <c r="BG9" s="357" t="str">
        <f>IF(ISERROR(VLOOKUP(#REF!,#REF!,2,FALSE))=TRUE,"",VLOOKUP(#REF!,#REF!,2,FALSE))</f>
        <v/>
      </c>
      <c r="BH9" s="357" t="str">
        <f>IF(ISERROR(VLOOKUP(#REF!,#REF!,2,FALSE))=TRUE,"",VLOOKUP(#REF!,#REF!,2,FALSE))</f>
        <v/>
      </c>
      <c r="BI9" s="357" t="str">
        <f>IF(ISERROR(VLOOKUP(#REF!,#REF!,2,FALSE))=TRUE,"",VLOOKUP(#REF!,#REF!,2,FALSE))</f>
        <v/>
      </c>
      <c r="BJ9" s="357" t="str">
        <f>IF(ISERROR(VLOOKUP(#REF!,#REF!,2,FALSE))=TRUE,"",VLOOKUP(#REF!,#REF!,2,FALSE))</f>
        <v/>
      </c>
      <c r="BK9" s="358" t="str">
        <f>IF(ISERROR(VLOOKUP(#REF!,#REF!,2,FALSE))=TRUE,"",VLOOKUP(#REF!,#REF!,2,FALSE))</f>
        <v/>
      </c>
      <c r="BL9" s="359" t="str">
        <f>IF(ISERROR(VLOOKUP(#REF!,#REF!,2,FALSE))=TRUE,"",VLOOKUP(#REF!,#REF!,2,FALSE))</f>
        <v/>
      </c>
      <c r="BM9" s="360" t="str">
        <f>IF(ISERROR(VLOOKUP(#REF!,#REF!,2,FALSE))=TRUE,"",VLOOKUP(#REF!,#REF!,2,FALSE))</f>
        <v/>
      </c>
      <c r="BN9" s="360" t="str">
        <f>IF(ISERROR(VLOOKUP(#REF!,#REF!,2,FALSE))=TRUE,"",VLOOKUP(#REF!,#REF!,2,FALSE))</f>
        <v/>
      </c>
      <c r="BO9" s="360" t="str">
        <f>IF(ISERROR(VLOOKUP(#REF!,#REF!,2,FALSE))=TRUE,"",VLOOKUP(#REF!,#REF!,2,FALSE))</f>
        <v/>
      </c>
      <c r="BP9" s="360" t="str">
        <f>IF(ISERROR(VLOOKUP(#REF!,#REF!,2,FALSE))=TRUE,"",VLOOKUP(#REF!,#REF!,2,FALSE))</f>
        <v/>
      </c>
      <c r="BQ9" s="360" t="str">
        <f>IF(ISERROR(VLOOKUP(#REF!,#REF!,2,FALSE))=TRUE,"",VLOOKUP(#REF!,#REF!,2,FALSE))</f>
        <v/>
      </c>
      <c r="BR9" s="361" t="str">
        <f>IF(ISERROR(VLOOKUP(#REF!,#REF!,2,FALSE))=TRUE,"",VLOOKUP(#REF!,#REF!,2,FALSE))</f>
        <v/>
      </c>
      <c r="BS9" s="359" t="str">
        <f>IF(ISERROR(VLOOKUP(#REF!,#REF!,2,FALSE))=TRUE,"",VLOOKUP(#REF!,#REF!,2,FALSE))</f>
        <v/>
      </c>
      <c r="BT9" s="360" t="str">
        <f>IF(ISERROR(VLOOKUP(#REF!,#REF!,2,FALSE))=TRUE,"",VLOOKUP(#REF!,#REF!,2,FALSE))</f>
        <v/>
      </c>
      <c r="BU9" s="360" t="str">
        <f>IF(ISERROR(VLOOKUP(#REF!,#REF!,2,FALSE))=TRUE,"",VLOOKUP(#REF!,#REF!,2,FALSE))</f>
        <v/>
      </c>
      <c r="BV9" s="360" t="str">
        <f>IF(ISERROR(VLOOKUP(#REF!,#REF!,2,FALSE))=TRUE,"",VLOOKUP(#REF!,#REF!,2,FALSE))</f>
        <v/>
      </c>
      <c r="BW9" s="360" t="str">
        <f>IF(ISERROR(VLOOKUP(#REF!,#REF!,2,FALSE))=TRUE,"",VLOOKUP(#REF!,#REF!,2,FALSE))</f>
        <v/>
      </c>
      <c r="BX9" s="360" t="str">
        <f>IF(ISERROR(VLOOKUP(#REF!,#REF!,2,FALSE))=TRUE,"",VLOOKUP(#REF!,#REF!,2,FALSE))</f>
        <v/>
      </c>
      <c r="BY9" s="361" t="str">
        <f>IF(ISERROR(VLOOKUP(#REF!,#REF!,2,FALSE))=TRUE,"",VLOOKUP(#REF!,#REF!,2,FALSE))</f>
        <v/>
      </c>
      <c r="CA9" s="331"/>
    </row>
    <row r="10" spans="1:79" ht="17.649999999999999" customHeight="1" x14ac:dyDescent="0.25">
      <c r="B10" s="505"/>
      <c r="C10" s="506"/>
      <c r="D10" s="506"/>
      <c r="E10" s="506"/>
      <c r="F10" s="343"/>
      <c r="H10" s="507" t="s">
        <v>736</v>
      </c>
      <c r="J10" s="362" t="str">
        <f>IF(ISERROR(VLOOKUP(#REF!,#REF!,2,FALSE))=TRUE,"",VLOOKUP(#REF!,#REF!,2,FALSE))</f>
        <v/>
      </c>
      <c r="K10" s="363" t="str">
        <f>IF(ISERROR(VLOOKUP(#REF!,#REF!,2,FALSE))=TRUE,"",VLOOKUP(#REF!,#REF!,2,FALSE))</f>
        <v/>
      </c>
      <c r="L10" s="363" t="str">
        <f>IF(ISERROR(VLOOKUP(#REF!,#REF!,2,FALSE))=TRUE,"",VLOOKUP(#REF!,#REF!,2,FALSE))</f>
        <v/>
      </c>
      <c r="M10" s="363" t="str">
        <f>IF(ISERROR(VLOOKUP(#REF!,#REF!,2,FALSE))=TRUE,"",VLOOKUP(#REF!,#REF!,2,FALSE))</f>
        <v/>
      </c>
      <c r="N10" s="363" t="str">
        <f>IF(ISERROR(VLOOKUP(#REF!,#REF!,2,FALSE))=TRUE,"",VLOOKUP(#REF!,#REF!,2,FALSE))</f>
        <v/>
      </c>
      <c r="O10" s="363" t="str">
        <f>IF(ISERROR(VLOOKUP(#REF!,#REF!,2,FALSE))=TRUE,"",VLOOKUP(#REF!,#REF!,2,FALSE))</f>
        <v/>
      </c>
      <c r="P10" s="364" t="str">
        <f>IF(ISERROR(VLOOKUP(#REF!,#REF!,2,FALSE))=TRUE,"",VLOOKUP(#REF!,#REF!,2,FALSE))</f>
        <v/>
      </c>
      <c r="Q10" s="334" t="str">
        <f>IF(ISERROR(VLOOKUP(#REF!,#REF!,2,FALSE))=TRUE,"",VLOOKUP(#REF!,#REF!,2,FALSE))</f>
        <v/>
      </c>
      <c r="R10" s="335" t="str">
        <f>IF(ISERROR(VLOOKUP(#REF!,#REF!,2,FALSE))=TRUE,"",VLOOKUP(#REF!,#REF!,2,FALSE))</f>
        <v/>
      </c>
      <c r="S10" s="335" t="str">
        <f>IF(ISERROR(VLOOKUP(#REF!,#REF!,2,FALSE))=TRUE,"",VLOOKUP(#REF!,#REF!,2,FALSE))</f>
        <v/>
      </c>
      <c r="T10" s="335" t="str">
        <f>IF(ISERROR(VLOOKUP(#REF!,#REF!,2,FALSE))=TRUE,"",VLOOKUP(#REF!,#REF!,2,FALSE))</f>
        <v/>
      </c>
      <c r="U10" s="335" t="str">
        <f>IF(ISERROR(VLOOKUP(#REF!,#REF!,2,FALSE))=TRUE,"",VLOOKUP(#REF!,#REF!,2,FALSE))</f>
        <v/>
      </c>
      <c r="V10" s="335" t="str">
        <f>IF(ISERROR(VLOOKUP(#REF!,#REF!,2,FALSE))=TRUE,"",VLOOKUP(#REF!,#REF!,2,FALSE))</f>
        <v/>
      </c>
      <c r="W10" s="336" t="str">
        <f>IF(ISERROR(VLOOKUP(#REF!,#REF!,2,FALSE))=TRUE,"",VLOOKUP(#REF!,#REF!,2,FALSE))</f>
        <v/>
      </c>
      <c r="X10" s="334" t="str">
        <f>IF(ISERROR(VLOOKUP(#REF!,#REF!,2,FALSE))=TRUE,"",VLOOKUP(#REF!,#REF!,2,FALSE))</f>
        <v/>
      </c>
      <c r="Y10" s="335" t="str">
        <f>IF(ISERROR(VLOOKUP(#REF!,#REF!,2,FALSE))=TRUE,"",VLOOKUP(#REF!,#REF!,2,FALSE))</f>
        <v/>
      </c>
      <c r="Z10" s="335" t="str">
        <f>IF(ISERROR(VLOOKUP(#REF!,#REF!,2,FALSE))=TRUE,"",VLOOKUP(#REF!,#REF!,2,FALSE))</f>
        <v/>
      </c>
      <c r="AA10" s="335" t="str">
        <f>IF(ISERROR(VLOOKUP(#REF!,#REF!,2,FALSE))=TRUE,"",VLOOKUP(#REF!,#REF!,2,FALSE))</f>
        <v/>
      </c>
      <c r="AB10" s="335" t="str">
        <f>IF(ISERROR(VLOOKUP(#REF!,#REF!,2,FALSE))=TRUE,"",VLOOKUP(#REF!,#REF!,2,FALSE))</f>
        <v/>
      </c>
      <c r="AC10" s="335" t="str">
        <f>IF(ISERROR(VLOOKUP(#REF!,#REF!,2,FALSE))=TRUE,"",VLOOKUP(#REF!,#REF!,2,FALSE))</f>
        <v/>
      </c>
      <c r="AD10" s="336" t="str">
        <f>IF(ISERROR(VLOOKUP(#REF!,#REF!,2,FALSE))=TRUE,"",VLOOKUP(#REF!,#REF!,2,FALSE))</f>
        <v/>
      </c>
      <c r="AE10" s="337" t="str">
        <f>IF(ISERROR(VLOOKUP(#REF!,#REF!,2,FALSE))=TRUE,"",VLOOKUP(#REF!,#REF!,2,FALSE))</f>
        <v/>
      </c>
      <c r="AF10" s="338" t="str">
        <f>IF(ISERROR(VLOOKUP(#REF!,#REF!,2,FALSE))=TRUE,"",VLOOKUP(#REF!,#REF!,2,FALSE))</f>
        <v/>
      </c>
      <c r="AG10" s="338" t="str">
        <f>IF(ISERROR(VLOOKUP(#REF!,#REF!,2,FALSE))=TRUE,"",VLOOKUP(#REF!,#REF!,2,FALSE))</f>
        <v/>
      </c>
      <c r="AH10" s="338" t="str">
        <f>IF(ISERROR(VLOOKUP(#REF!,#REF!,2,FALSE))=TRUE,"",VLOOKUP(#REF!,#REF!,2,FALSE))</f>
        <v/>
      </c>
      <c r="AI10" s="338" t="str">
        <f>IF(ISERROR(VLOOKUP(#REF!,#REF!,2,FALSE))=TRUE,"",VLOOKUP(#REF!,#REF!,2,FALSE))</f>
        <v/>
      </c>
      <c r="AJ10" s="338" t="str">
        <f>IF(ISERROR(VLOOKUP(#REF!,#REF!,2,FALSE))=TRUE,"",VLOOKUP(#REF!,#REF!,2,FALSE))</f>
        <v/>
      </c>
      <c r="AK10" s="339" t="str">
        <f>IF(ISERROR(VLOOKUP(#REF!,#REF!,2,FALSE))=TRUE,"",VLOOKUP(#REF!,#REF!,2,FALSE))</f>
        <v/>
      </c>
      <c r="AL10" s="340" t="str">
        <f>IF(ISERROR(VLOOKUP(#REF!,#REF!,2,FALSE))=TRUE,"",VLOOKUP(#REF!,#REF!,2,FALSE))</f>
        <v/>
      </c>
      <c r="AM10" s="341" t="str">
        <f>IF(ISERROR(VLOOKUP(#REF!,#REF!,2,FALSE))=TRUE,"",VLOOKUP(#REF!,#REF!,2,FALSE))</f>
        <v/>
      </c>
      <c r="AN10" s="341" t="str">
        <f>IF(ISERROR(VLOOKUP(#REF!,#REF!,2,FALSE))=TRUE,"",VLOOKUP(#REF!,#REF!,2,FALSE))</f>
        <v/>
      </c>
      <c r="AO10" s="341" t="str">
        <f>IF(ISERROR(VLOOKUP(#REF!,#REF!,2,FALSE))=TRUE,"",VLOOKUP(#REF!,#REF!,2,FALSE))</f>
        <v/>
      </c>
      <c r="AP10" s="341" t="str">
        <f>IF(ISERROR(VLOOKUP(#REF!,#REF!,2,FALSE))=TRUE,"",VLOOKUP(#REF!,#REF!,2,FALSE))</f>
        <v/>
      </c>
      <c r="AQ10" s="341" t="str">
        <f>IF(ISERROR(VLOOKUP(#REF!,#REF!,2,FALSE))=TRUE,"",VLOOKUP(#REF!,#REF!,2,FALSE))</f>
        <v/>
      </c>
      <c r="AR10" s="342" t="str">
        <f>IF(ISERROR(VLOOKUP(#REF!,#REF!,2,FALSE))=TRUE,"",VLOOKUP(#REF!,#REF!,2,FALSE))</f>
        <v/>
      </c>
      <c r="AT10" s="331"/>
      <c r="AW10" s="505"/>
      <c r="AX10" s="506"/>
      <c r="AY10" s="506"/>
      <c r="AZ10" s="506"/>
      <c r="BA10" s="343"/>
      <c r="BC10" s="507" t="s">
        <v>736</v>
      </c>
      <c r="BE10" s="334" t="str">
        <f>IF(ISERROR(VLOOKUP(#REF!,#REF!,2,FALSE))=TRUE,"",VLOOKUP(#REF!,#REF!,2,FALSE))</f>
        <v/>
      </c>
      <c r="BF10" s="335" t="str">
        <f>IF(ISERROR(VLOOKUP(#REF!,#REF!,2,FALSE))=TRUE,"",VLOOKUP(#REF!,#REF!,2,FALSE))</f>
        <v/>
      </c>
      <c r="BG10" s="335" t="str">
        <f>IF(ISERROR(VLOOKUP(#REF!,#REF!,2,FALSE))=TRUE,"",VLOOKUP(#REF!,#REF!,2,FALSE))</f>
        <v/>
      </c>
      <c r="BH10" s="335" t="str">
        <f>IF(ISERROR(VLOOKUP(#REF!,#REF!,2,FALSE))=TRUE,"",VLOOKUP(#REF!,#REF!,2,FALSE))</f>
        <v/>
      </c>
      <c r="BI10" s="335" t="str">
        <f>IF(ISERROR(VLOOKUP(#REF!,#REF!,2,FALSE))=TRUE,"",VLOOKUP(#REF!,#REF!,2,FALSE))</f>
        <v/>
      </c>
      <c r="BJ10" s="335" t="str">
        <f>IF(ISERROR(VLOOKUP(#REF!,#REF!,2,FALSE))=TRUE,"",VLOOKUP(#REF!,#REF!,2,FALSE))</f>
        <v/>
      </c>
      <c r="BK10" s="336" t="str">
        <f>IF(ISERROR(VLOOKUP(#REF!,#REF!,2,FALSE))=TRUE,"",VLOOKUP(#REF!,#REF!,2,FALSE))</f>
        <v/>
      </c>
      <c r="BL10" s="337" t="str">
        <f>IF(ISERROR(VLOOKUP(#REF!,#REF!,2,FALSE))=TRUE,"",VLOOKUP(#REF!,#REF!,2,FALSE))</f>
        <v/>
      </c>
      <c r="BM10" s="338" t="str">
        <f>IF(ISERROR(VLOOKUP(#REF!,#REF!,2,FALSE))=TRUE,"",VLOOKUP(#REF!,#REF!,2,FALSE))</f>
        <v/>
      </c>
      <c r="BN10" s="338" t="str">
        <f>IF(ISERROR(VLOOKUP(#REF!,#REF!,2,FALSE))=TRUE,"",VLOOKUP(#REF!,#REF!,2,FALSE))</f>
        <v/>
      </c>
      <c r="BO10" s="338" t="str">
        <f>IF(ISERROR(VLOOKUP(#REF!,#REF!,2,FALSE))=TRUE,"",VLOOKUP(#REF!,#REF!,2,FALSE))</f>
        <v/>
      </c>
      <c r="BP10" s="338" t="str">
        <f>IF(ISERROR(VLOOKUP(#REF!,#REF!,2,FALSE))=TRUE,"",VLOOKUP(#REF!,#REF!,2,FALSE))</f>
        <v/>
      </c>
      <c r="BQ10" s="338" t="str">
        <f>IF(ISERROR(VLOOKUP(#REF!,#REF!,2,FALSE))=TRUE,"",VLOOKUP(#REF!,#REF!,2,FALSE))</f>
        <v/>
      </c>
      <c r="BR10" s="339" t="str">
        <f>IF(ISERROR(VLOOKUP(#REF!,#REF!,2,FALSE))=TRUE,"",VLOOKUP(#REF!,#REF!,2,FALSE))</f>
        <v/>
      </c>
      <c r="BS10" s="340" t="str">
        <f>IF(ISERROR(VLOOKUP(#REF!,#REF!,2,FALSE))=TRUE,"",VLOOKUP(#REF!,#REF!,2,FALSE))</f>
        <v/>
      </c>
      <c r="BT10" s="341" t="str">
        <f>IF(ISERROR(VLOOKUP(#REF!,#REF!,2,FALSE))=TRUE,"",VLOOKUP(#REF!,#REF!,2,FALSE))</f>
        <v/>
      </c>
      <c r="BU10" s="341" t="str">
        <f>IF(ISERROR(VLOOKUP(#REF!,#REF!,2,FALSE))=TRUE,"",VLOOKUP(#REF!,#REF!,2,FALSE))</f>
        <v/>
      </c>
      <c r="BV10" s="341" t="str">
        <f>IF(ISERROR(VLOOKUP(#REF!,#REF!,2,FALSE))=TRUE,"",VLOOKUP(#REF!,#REF!,2,FALSE))</f>
        <v/>
      </c>
      <c r="BW10" s="341" t="str">
        <f>IF(ISERROR(VLOOKUP(#REF!,#REF!,2,FALSE))=TRUE,"",VLOOKUP(#REF!,#REF!,2,FALSE))</f>
        <v/>
      </c>
      <c r="BX10" s="341" t="str">
        <f>IF(ISERROR(VLOOKUP(#REF!,#REF!,2,FALSE))=TRUE,"",VLOOKUP(#REF!,#REF!,2,FALSE))</f>
        <v/>
      </c>
      <c r="BY10" s="342" t="str">
        <f>IF(ISERROR(VLOOKUP(#REF!,#REF!,2,FALSE))=TRUE,"",VLOOKUP(#REF!,#REF!,2,FALSE))</f>
        <v/>
      </c>
      <c r="CA10" s="331"/>
    </row>
    <row r="11" spans="1:79" ht="15.75" x14ac:dyDescent="0.25">
      <c r="B11" s="505"/>
      <c r="C11" s="506"/>
      <c r="D11" s="506"/>
      <c r="E11" s="506"/>
      <c r="F11" s="343"/>
      <c r="H11" s="508"/>
      <c r="J11" s="365" t="str">
        <f>IF(ISERROR(VLOOKUP(#REF!,#REF!,2,FALSE))=TRUE,"",VLOOKUP(#REF!,#REF!,2,FALSE))</f>
        <v/>
      </c>
      <c r="K11" s="366" t="str">
        <f>IF(ISERROR(VLOOKUP(#REF!,#REF!,2,FALSE))=TRUE,"",VLOOKUP(#REF!,#REF!,2,FALSE))</f>
        <v/>
      </c>
      <c r="L11" s="366" t="str">
        <f>IF(ISERROR(VLOOKUP(#REF!,#REF!,2,FALSE))=TRUE,"",VLOOKUP(#REF!,#REF!,2,FALSE))</f>
        <v/>
      </c>
      <c r="M11" s="366" t="str">
        <f>IF(ISERROR(VLOOKUP(#REF!,#REF!,2,FALSE))=TRUE,"",VLOOKUP(#REF!,#REF!,2,FALSE))</f>
        <v/>
      </c>
      <c r="N11" s="366" t="str">
        <f>IF(ISERROR(VLOOKUP(#REF!,#REF!,2,FALSE))=TRUE,"",VLOOKUP(#REF!,#REF!,2,FALSE))</f>
        <v/>
      </c>
      <c r="O11" s="366" t="str">
        <f>IF(ISERROR(VLOOKUP(#REF!,#REF!,2,FALSE))=TRUE,"",VLOOKUP(#REF!,#REF!,2,FALSE))</f>
        <v/>
      </c>
      <c r="P11" s="367" t="str">
        <f>IF(ISERROR(VLOOKUP(#REF!,#REF!,2,FALSE))=TRUE,"",VLOOKUP(#REF!,#REF!,2,FALSE))</f>
        <v/>
      </c>
      <c r="Q11" s="344" t="str">
        <f>IF(ISERROR(VLOOKUP(#REF!,#REF!,2,FALSE))=TRUE,"",VLOOKUP(#REF!,#REF!,2,FALSE))</f>
        <v/>
      </c>
      <c r="R11" s="345" t="str">
        <f>IF(ISERROR(VLOOKUP(#REF!,#REF!,2,FALSE))=TRUE,"",VLOOKUP(#REF!,#REF!,2,FALSE))</f>
        <v/>
      </c>
      <c r="S11" s="345" t="str">
        <f>IF(ISERROR(VLOOKUP(#REF!,#REF!,2,FALSE))=TRUE,"",VLOOKUP(#REF!,#REF!,2,FALSE))</f>
        <v/>
      </c>
      <c r="T11" s="345" t="str">
        <f>IF(ISERROR(VLOOKUP(#REF!,#REF!,2,FALSE))=TRUE,"",VLOOKUP(#REF!,#REF!,2,FALSE))</f>
        <v/>
      </c>
      <c r="U11" s="345" t="str">
        <f>IF(ISERROR(VLOOKUP(#REF!,#REF!,2,FALSE))=TRUE,"",VLOOKUP(#REF!,#REF!,2,FALSE))</f>
        <v/>
      </c>
      <c r="V11" s="345" t="str">
        <f>IF(ISERROR(VLOOKUP(#REF!,#REF!,2,FALSE))=TRUE,"",VLOOKUP(#REF!,#REF!,2,FALSE))</f>
        <v/>
      </c>
      <c r="W11" s="346" t="str">
        <f>IF(ISERROR(VLOOKUP(#REF!,#REF!,2,FALSE))=TRUE,"",VLOOKUP(#REF!,#REF!,2,FALSE))</f>
        <v/>
      </c>
      <c r="X11" s="344" t="str">
        <f>IF(ISERROR(VLOOKUP(#REF!,#REF!,2,FALSE))=TRUE,"",VLOOKUP(#REF!,#REF!,2,FALSE))</f>
        <v/>
      </c>
      <c r="Y11" s="345" t="str">
        <f>IF(ISERROR(VLOOKUP(#REF!,#REF!,2,FALSE))=TRUE,"",VLOOKUP(#REF!,#REF!,2,FALSE))</f>
        <v/>
      </c>
      <c r="Z11" s="345" t="str">
        <f>IF(ISERROR(VLOOKUP(#REF!,#REF!,2,FALSE))=TRUE,"",VLOOKUP(#REF!,#REF!,2,FALSE))</f>
        <v/>
      </c>
      <c r="AA11" s="345" t="str">
        <f>IF(ISERROR(VLOOKUP(#REF!,#REF!,2,FALSE))=TRUE,"",VLOOKUP(#REF!,#REF!,2,FALSE))</f>
        <v/>
      </c>
      <c r="AB11" s="345" t="str">
        <f>IF(ISERROR(VLOOKUP(#REF!,#REF!,2,FALSE))=TRUE,"",VLOOKUP(#REF!,#REF!,2,FALSE))</f>
        <v/>
      </c>
      <c r="AC11" s="345" t="str">
        <f>IF(ISERROR(VLOOKUP(#REF!,#REF!,2,FALSE))=TRUE,"",VLOOKUP(#REF!,#REF!,2,FALSE))</f>
        <v/>
      </c>
      <c r="AD11" s="346" t="str">
        <f>IF(ISERROR(VLOOKUP(#REF!,#REF!,2,FALSE))=TRUE,"",VLOOKUP(#REF!,#REF!,2,FALSE))</f>
        <v/>
      </c>
      <c r="AE11" s="347" t="str">
        <f>IF(ISERROR(VLOOKUP(#REF!,#REF!,2,FALSE))=TRUE,"",VLOOKUP(#REF!,#REF!,2,FALSE))</f>
        <v/>
      </c>
      <c r="AF11" s="348" t="str">
        <f>IF(ISERROR(VLOOKUP(#REF!,#REF!,2,FALSE))=TRUE,"",VLOOKUP(#REF!,#REF!,2,FALSE))</f>
        <v/>
      </c>
      <c r="AG11" s="348" t="str">
        <f>IF(ISERROR(VLOOKUP(#REF!,#REF!,2,FALSE))=TRUE,"",VLOOKUP(#REF!,#REF!,2,FALSE))</f>
        <v/>
      </c>
      <c r="AH11" s="348" t="str">
        <f>IF(ISERROR(VLOOKUP(#REF!,#REF!,2,FALSE))=TRUE,"",VLOOKUP(#REF!,#REF!,2,FALSE))</f>
        <v/>
      </c>
      <c r="AI11" s="348" t="str">
        <f>IF(ISERROR(VLOOKUP(#REF!,#REF!,2,FALSE))=TRUE,"",VLOOKUP(#REF!,#REF!,2,FALSE))</f>
        <v/>
      </c>
      <c r="AJ11" s="348" t="str">
        <f>IF(ISERROR(VLOOKUP(#REF!,#REF!,2,FALSE))=TRUE,"",VLOOKUP(#REF!,#REF!,2,FALSE))</f>
        <v/>
      </c>
      <c r="AK11" s="349" t="str">
        <f>IF(ISERROR(VLOOKUP(#REF!,#REF!,2,FALSE))=TRUE,"",VLOOKUP(#REF!,#REF!,2,FALSE))</f>
        <v/>
      </c>
      <c r="AL11" s="350" t="str">
        <f>IF(ISERROR(VLOOKUP(#REF!,#REF!,2,FALSE))=TRUE,"",VLOOKUP(#REF!,#REF!,2,FALSE))</f>
        <v/>
      </c>
      <c r="AM11" s="351" t="str">
        <f>IF(ISERROR(VLOOKUP(#REF!,#REF!,2,FALSE))=TRUE,"",VLOOKUP(#REF!,#REF!,2,FALSE))</f>
        <v/>
      </c>
      <c r="AN11" s="351" t="str">
        <f>IF(ISERROR(VLOOKUP(#REF!,#REF!,2,FALSE))=TRUE,"",VLOOKUP(#REF!,#REF!,2,FALSE))</f>
        <v/>
      </c>
      <c r="AO11" s="351" t="str">
        <f>IF(ISERROR(VLOOKUP(#REF!,#REF!,2,FALSE))=TRUE,"",VLOOKUP(#REF!,#REF!,2,FALSE))</f>
        <v/>
      </c>
      <c r="AP11" s="351" t="str">
        <f>IF(ISERROR(VLOOKUP(#REF!,#REF!,2,FALSE))=TRUE,"",VLOOKUP(#REF!,#REF!,2,FALSE))</f>
        <v/>
      </c>
      <c r="AQ11" s="351" t="str">
        <f>IF(ISERROR(VLOOKUP(#REF!,#REF!,2,FALSE))=TRUE,"",VLOOKUP(#REF!,#REF!,2,FALSE))</f>
        <v/>
      </c>
      <c r="AR11" s="352" t="str">
        <f>IF(ISERROR(VLOOKUP(#REF!,#REF!,2,FALSE))=TRUE,"",VLOOKUP(#REF!,#REF!,2,FALSE))</f>
        <v/>
      </c>
      <c r="AT11" s="331"/>
      <c r="AW11" s="505"/>
      <c r="AX11" s="506"/>
      <c r="AY11" s="506"/>
      <c r="AZ11" s="506"/>
      <c r="BA11" s="343"/>
      <c r="BC11" s="508"/>
      <c r="BE11" s="344" t="str">
        <f>IF(ISERROR(VLOOKUP(#REF!,#REF!,2,FALSE))=TRUE,"",VLOOKUP(#REF!,#REF!,2,FALSE))</f>
        <v/>
      </c>
      <c r="BF11" s="345" t="str">
        <f>IF(ISERROR(VLOOKUP(#REF!,#REF!,2,FALSE))=TRUE,"",VLOOKUP(#REF!,#REF!,2,FALSE))</f>
        <v/>
      </c>
      <c r="BG11" s="345" t="str">
        <f>IF(ISERROR(VLOOKUP(#REF!,#REF!,2,FALSE))=TRUE,"",VLOOKUP(#REF!,#REF!,2,FALSE))</f>
        <v/>
      </c>
      <c r="BH11" s="345" t="str">
        <f>IF(ISERROR(VLOOKUP(#REF!,#REF!,2,FALSE))=TRUE,"",VLOOKUP(#REF!,#REF!,2,FALSE))</f>
        <v/>
      </c>
      <c r="BI11" s="345" t="str">
        <f>IF(ISERROR(VLOOKUP(#REF!,#REF!,2,FALSE))=TRUE,"",VLOOKUP(#REF!,#REF!,2,FALSE))</f>
        <v/>
      </c>
      <c r="BJ11" s="345" t="str">
        <f>IF(ISERROR(VLOOKUP(#REF!,#REF!,2,FALSE))=TRUE,"",VLOOKUP(#REF!,#REF!,2,FALSE))</f>
        <v/>
      </c>
      <c r="BK11" s="346" t="str">
        <f>IF(ISERROR(VLOOKUP(#REF!,#REF!,2,FALSE))=TRUE,"",VLOOKUP(#REF!,#REF!,2,FALSE))</f>
        <v/>
      </c>
      <c r="BL11" s="347" t="str">
        <f>IF(ISERROR(VLOOKUP(#REF!,#REF!,2,FALSE))=TRUE,"",VLOOKUP(#REF!,#REF!,2,FALSE))</f>
        <v/>
      </c>
      <c r="BM11" s="348" t="str">
        <f>IF(ISERROR(VLOOKUP(#REF!,#REF!,2,FALSE))=TRUE,"",VLOOKUP(#REF!,#REF!,2,FALSE))</f>
        <v/>
      </c>
      <c r="BN11" s="348" t="str">
        <f>IF(ISERROR(VLOOKUP(#REF!,#REF!,2,FALSE))=TRUE,"",VLOOKUP(#REF!,#REF!,2,FALSE))</f>
        <v/>
      </c>
      <c r="BO11" s="348" t="str">
        <f>IF(ISERROR(VLOOKUP(#REF!,#REF!,2,FALSE))=TRUE,"",VLOOKUP(#REF!,#REF!,2,FALSE))</f>
        <v/>
      </c>
      <c r="BP11" s="348" t="str">
        <f>IF(ISERROR(VLOOKUP(#REF!,#REF!,2,FALSE))=TRUE,"",VLOOKUP(#REF!,#REF!,2,FALSE))</f>
        <v/>
      </c>
      <c r="BQ11" s="348" t="str">
        <f>IF(ISERROR(VLOOKUP(#REF!,#REF!,2,FALSE))=TRUE,"",VLOOKUP(#REF!,#REF!,2,FALSE))</f>
        <v/>
      </c>
      <c r="BR11" s="349" t="str">
        <f>IF(ISERROR(VLOOKUP(#REF!,#REF!,2,FALSE))=TRUE,"",VLOOKUP(#REF!,#REF!,2,FALSE))</f>
        <v/>
      </c>
      <c r="BS11" s="350" t="str">
        <f>IF(ISERROR(VLOOKUP(#REF!,#REF!,2,FALSE))=TRUE,"",VLOOKUP(#REF!,#REF!,2,FALSE))</f>
        <v/>
      </c>
      <c r="BT11" s="351" t="str">
        <f>IF(ISERROR(VLOOKUP(#REF!,#REF!,2,FALSE))=TRUE,"",VLOOKUP(#REF!,#REF!,2,FALSE))</f>
        <v/>
      </c>
      <c r="BU11" s="351" t="str">
        <f>IF(ISERROR(VLOOKUP(#REF!,#REF!,2,FALSE))=TRUE,"",VLOOKUP(#REF!,#REF!,2,FALSE))</f>
        <v/>
      </c>
      <c r="BV11" s="351" t="str">
        <f>IF(ISERROR(VLOOKUP(#REF!,#REF!,2,FALSE))=TRUE,"",VLOOKUP(#REF!,#REF!,2,FALSE))</f>
        <v/>
      </c>
      <c r="BW11" s="351" t="str">
        <f>IF(ISERROR(VLOOKUP(#REF!,#REF!,2,FALSE))=TRUE,"",VLOOKUP(#REF!,#REF!,2,FALSE))</f>
        <v/>
      </c>
      <c r="BX11" s="351" t="str">
        <f>IF(ISERROR(VLOOKUP(#REF!,#REF!,2,FALSE))=TRUE,"",VLOOKUP(#REF!,#REF!,2,FALSE))</f>
        <v/>
      </c>
      <c r="BY11" s="352" t="str">
        <f>IF(ISERROR(VLOOKUP(#REF!,#REF!,2,FALSE))=TRUE,"",VLOOKUP(#REF!,#REF!,2,FALSE))</f>
        <v/>
      </c>
      <c r="CA11" s="331"/>
    </row>
    <row r="12" spans="1:79" ht="15.75" x14ac:dyDescent="0.25">
      <c r="B12" s="505"/>
      <c r="C12" s="506"/>
      <c r="D12" s="506"/>
      <c r="E12" s="506"/>
      <c r="F12" s="343"/>
      <c r="H12" s="508"/>
      <c r="J12" s="365" t="str">
        <f>IF(ISERROR(VLOOKUP(#REF!,#REF!,2,FALSE))=TRUE,"",VLOOKUP(#REF!,#REF!,2,FALSE))</f>
        <v/>
      </c>
      <c r="K12" s="366" t="str">
        <f>IF(ISERROR(VLOOKUP(#REF!,#REF!,2,FALSE))=TRUE,"",VLOOKUP(#REF!,#REF!,2,FALSE))</f>
        <v/>
      </c>
      <c r="L12" s="366" t="str">
        <f>IF(ISERROR(VLOOKUP(#REF!,#REF!,2,FALSE))=TRUE,"",VLOOKUP(#REF!,#REF!,2,FALSE))</f>
        <v/>
      </c>
      <c r="M12" s="366" t="str">
        <f>IF(ISERROR(VLOOKUP(#REF!,#REF!,2,FALSE))=TRUE,"",VLOOKUP(#REF!,#REF!,2,FALSE))</f>
        <v/>
      </c>
      <c r="N12" s="366" t="str">
        <f>IF(ISERROR(VLOOKUP(#REF!,#REF!,2,FALSE))=TRUE,"",VLOOKUP(#REF!,#REF!,2,FALSE))</f>
        <v/>
      </c>
      <c r="O12" s="366" t="str">
        <f>IF(ISERROR(VLOOKUP(#REF!,#REF!,2,FALSE))=TRUE,"",VLOOKUP(#REF!,#REF!,2,FALSE))</f>
        <v/>
      </c>
      <c r="P12" s="367" t="str">
        <f>IF(ISERROR(VLOOKUP(#REF!,#REF!,2,FALSE))=TRUE,"",VLOOKUP(#REF!,#REF!,2,FALSE))</f>
        <v/>
      </c>
      <c r="Q12" s="344" t="str">
        <f>IF(ISERROR(VLOOKUP(#REF!,#REF!,2,FALSE))=TRUE,"",VLOOKUP(#REF!,#REF!,2,FALSE))</f>
        <v/>
      </c>
      <c r="R12" s="345" t="str">
        <f>IF(ISERROR(VLOOKUP(#REF!,#REF!,2,FALSE))=TRUE,"",VLOOKUP(#REF!,#REF!,2,FALSE))</f>
        <v/>
      </c>
      <c r="S12" s="345" t="str">
        <f>IF(ISERROR(VLOOKUP(#REF!,#REF!,2,FALSE))=TRUE,"",VLOOKUP(#REF!,#REF!,2,FALSE))</f>
        <v/>
      </c>
      <c r="T12" s="345" t="str">
        <f>IF(ISERROR(VLOOKUP(#REF!,#REF!,2,FALSE))=TRUE,"",VLOOKUP(#REF!,#REF!,2,FALSE))</f>
        <v/>
      </c>
      <c r="U12" s="345" t="str">
        <f>IF(ISERROR(VLOOKUP(#REF!,#REF!,2,FALSE))=TRUE,"",VLOOKUP(#REF!,#REF!,2,FALSE))</f>
        <v/>
      </c>
      <c r="V12" s="345" t="str">
        <f>IF(ISERROR(VLOOKUP(#REF!,#REF!,2,FALSE))=TRUE,"",VLOOKUP(#REF!,#REF!,2,FALSE))</f>
        <v/>
      </c>
      <c r="W12" s="346" t="str">
        <f>IF(ISERROR(VLOOKUP(#REF!,#REF!,2,FALSE))=TRUE,"",VLOOKUP(#REF!,#REF!,2,FALSE))</f>
        <v/>
      </c>
      <c r="X12" s="344" t="str">
        <f>IF(ISERROR(VLOOKUP(#REF!,#REF!,2,FALSE))=TRUE,"",VLOOKUP(#REF!,#REF!,2,FALSE))</f>
        <v/>
      </c>
      <c r="Y12" s="345" t="str">
        <f>IF(ISERROR(VLOOKUP(#REF!,#REF!,2,FALSE))=TRUE,"",VLOOKUP(#REF!,#REF!,2,FALSE))</f>
        <v/>
      </c>
      <c r="Z12" s="345" t="str">
        <f>IF(ISERROR(VLOOKUP(#REF!,#REF!,2,FALSE))=TRUE,"",VLOOKUP(#REF!,#REF!,2,FALSE))</f>
        <v/>
      </c>
      <c r="AA12" s="345" t="str">
        <f>IF(ISERROR(VLOOKUP(#REF!,#REF!,2,FALSE))=TRUE,"",VLOOKUP(#REF!,#REF!,2,FALSE))</f>
        <v/>
      </c>
      <c r="AB12" s="345" t="str">
        <f>IF(ISERROR(VLOOKUP(#REF!,#REF!,2,FALSE))=TRUE,"",VLOOKUP(#REF!,#REF!,2,FALSE))</f>
        <v/>
      </c>
      <c r="AC12" s="345" t="str">
        <f>IF(ISERROR(VLOOKUP(#REF!,#REF!,2,FALSE))=TRUE,"",VLOOKUP(#REF!,#REF!,2,FALSE))</f>
        <v/>
      </c>
      <c r="AD12" s="346" t="str">
        <f>IF(ISERROR(VLOOKUP(#REF!,#REF!,2,FALSE))=TRUE,"",VLOOKUP(#REF!,#REF!,2,FALSE))</f>
        <v/>
      </c>
      <c r="AE12" s="347" t="str">
        <f>IF(ISERROR(VLOOKUP(#REF!,#REF!,2,FALSE))=TRUE,"",VLOOKUP(#REF!,#REF!,2,FALSE))</f>
        <v/>
      </c>
      <c r="AF12" s="348" t="str">
        <f>IF(ISERROR(VLOOKUP(#REF!,#REF!,2,FALSE))=TRUE,"",VLOOKUP(#REF!,#REF!,2,FALSE))</f>
        <v/>
      </c>
      <c r="AG12" s="348" t="str">
        <f>IF(ISERROR(VLOOKUP(#REF!,#REF!,2,FALSE))=TRUE,"",VLOOKUP(#REF!,#REF!,2,FALSE))</f>
        <v/>
      </c>
      <c r="AH12" s="348" t="s">
        <v>725</v>
      </c>
      <c r="AI12" s="348" t="str">
        <f>IF(ISERROR(VLOOKUP(#REF!,#REF!,2,FALSE))=TRUE,"",VLOOKUP(#REF!,#REF!,2,FALSE))</f>
        <v/>
      </c>
      <c r="AJ12" s="348" t="str">
        <f>IF(ISERROR(VLOOKUP(#REF!,#REF!,2,FALSE))=TRUE,"",VLOOKUP(#REF!,#REF!,2,FALSE))</f>
        <v/>
      </c>
      <c r="AK12" s="349" t="str">
        <f>IF(ISERROR(VLOOKUP(#REF!,#REF!,2,FALSE))=TRUE,"",VLOOKUP(#REF!,#REF!,2,FALSE))</f>
        <v/>
      </c>
      <c r="AL12" s="350" t="str">
        <f>IF(ISERROR(VLOOKUP(#REF!,#REF!,2,FALSE))=TRUE,"",VLOOKUP(#REF!,#REF!,2,FALSE))</f>
        <v/>
      </c>
      <c r="AM12" s="351" t="str">
        <f>IF(ISERROR(VLOOKUP(#REF!,#REF!,2,FALSE))=TRUE,"",VLOOKUP(#REF!,#REF!,2,FALSE))</f>
        <v/>
      </c>
      <c r="AN12" s="351" t="str">
        <f>IF(ISERROR(VLOOKUP(#REF!,#REF!,2,FALSE))=TRUE,"",VLOOKUP(#REF!,#REF!,2,FALSE))</f>
        <v/>
      </c>
      <c r="AO12" s="351" t="str">
        <f>IF(ISERROR(VLOOKUP(#REF!,#REF!,2,FALSE))=TRUE,"",VLOOKUP(#REF!,#REF!,2,FALSE))</f>
        <v/>
      </c>
      <c r="AP12" s="351" t="str">
        <f>IF(ISERROR(VLOOKUP(#REF!,#REF!,2,FALSE))=TRUE,"",VLOOKUP(#REF!,#REF!,2,FALSE))</f>
        <v/>
      </c>
      <c r="AQ12" s="351" t="str">
        <f>IF(ISERROR(VLOOKUP(#REF!,#REF!,2,FALSE))=TRUE,"",VLOOKUP(#REF!,#REF!,2,FALSE))</f>
        <v/>
      </c>
      <c r="AR12" s="352" t="str">
        <f>IF(ISERROR(VLOOKUP(#REF!,#REF!,2,FALSE))=TRUE,"",VLOOKUP(#REF!,#REF!,2,FALSE))</f>
        <v/>
      </c>
      <c r="AT12" s="331"/>
      <c r="AW12" s="505"/>
      <c r="AX12" s="506"/>
      <c r="AY12" s="506"/>
      <c r="AZ12" s="506"/>
      <c r="BA12" s="343"/>
      <c r="BC12" s="508"/>
      <c r="BE12" s="344" t="str">
        <f>IF(ISERROR(VLOOKUP(#REF!,#REF!,2,FALSE))=TRUE,"",VLOOKUP(#REF!,#REF!,2,FALSE))</f>
        <v/>
      </c>
      <c r="BF12" s="345" t="str">
        <f>IF(ISERROR(VLOOKUP(#REF!,#REF!,2,FALSE))=TRUE,"",VLOOKUP(#REF!,#REF!,2,FALSE))</f>
        <v/>
      </c>
      <c r="BG12" s="345" t="str">
        <f>IF(ISERROR(VLOOKUP(#REF!,#REF!,2,FALSE))=TRUE,"",VLOOKUP(#REF!,#REF!,2,FALSE))</f>
        <v/>
      </c>
      <c r="BH12" s="345" t="str">
        <f>IF(ISERROR(VLOOKUP(#REF!,#REF!,2,FALSE))=TRUE,"",VLOOKUP(#REF!,#REF!,2,FALSE))</f>
        <v/>
      </c>
      <c r="BI12" s="345" t="str">
        <f>IF(ISERROR(VLOOKUP(#REF!,#REF!,2,FALSE))=TRUE,"",VLOOKUP(#REF!,#REF!,2,FALSE))</f>
        <v/>
      </c>
      <c r="BJ12" s="345" t="str">
        <f>IF(ISERROR(VLOOKUP(#REF!,#REF!,2,FALSE))=TRUE,"",VLOOKUP(#REF!,#REF!,2,FALSE))</f>
        <v/>
      </c>
      <c r="BK12" s="346" t="str">
        <f>IF(ISERROR(VLOOKUP(#REF!,#REF!,2,FALSE))=TRUE,"",VLOOKUP(#REF!,#REF!,2,FALSE))</f>
        <v/>
      </c>
      <c r="BL12" s="347" t="str">
        <f>IF(ISERROR(VLOOKUP(#REF!,#REF!,2,FALSE))=TRUE,"",VLOOKUP(#REF!,#REF!,2,FALSE))</f>
        <v/>
      </c>
      <c r="BM12" s="348" t="str">
        <f>IF(ISERROR(VLOOKUP(#REF!,#REF!,2,FALSE))=TRUE,"",VLOOKUP(#REF!,#REF!,2,FALSE))</f>
        <v/>
      </c>
      <c r="BN12" s="348" t="str">
        <f>IF(ISERROR(VLOOKUP(#REF!,#REF!,2,FALSE))=TRUE,"",VLOOKUP(#REF!,#REF!,2,FALSE))</f>
        <v/>
      </c>
      <c r="BO12" s="348"/>
      <c r="BP12" s="348" t="str">
        <f>IF(ISERROR(VLOOKUP(#REF!,#REF!,2,FALSE))=TRUE,"",VLOOKUP(#REF!,#REF!,2,FALSE))</f>
        <v/>
      </c>
      <c r="BQ12" s="348" t="str">
        <f>IF(ISERROR(VLOOKUP(#REF!,#REF!,2,FALSE))=TRUE,"",VLOOKUP(#REF!,#REF!,2,FALSE))</f>
        <v/>
      </c>
      <c r="BR12" s="349" t="str">
        <f>IF(ISERROR(VLOOKUP(#REF!,#REF!,2,FALSE))=TRUE,"",VLOOKUP(#REF!,#REF!,2,FALSE))</f>
        <v/>
      </c>
      <c r="BS12" s="350" t="str">
        <f>IF(ISERROR(VLOOKUP(#REF!,#REF!,2,FALSE))=TRUE,"",VLOOKUP(#REF!,#REF!,2,FALSE))</f>
        <v/>
      </c>
      <c r="BT12" s="351" t="str">
        <f>IF(ISERROR(VLOOKUP(#REF!,#REF!,2,FALSE))=TRUE,"",VLOOKUP(#REF!,#REF!,2,FALSE))</f>
        <v/>
      </c>
      <c r="BU12" s="351" t="str">
        <f>IF(ISERROR(VLOOKUP(#REF!,#REF!,2,FALSE))=TRUE,"",VLOOKUP(#REF!,#REF!,2,FALSE))</f>
        <v/>
      </c>
      <c r="BV12" s="351" t="str">
        <f>IF(ISERROR(VLOOKUP(#REF!,#REF!,2,FALSE))=TRUE,"",VLOOKUP(#REF!,#REF!,2,FALSE))</f>
        <v/>
      </c>
      <c r="BW12" s="351" t="str">
        <f>IF(ISERROR(VLOOKUP(#REF!,#REF!,2,FALSE))=TRUE,"",VLOOKUP(#REF!,#REF!,2,FALSE))</f>
        <v/>
      </c>
      <c r="BX12" s="351" t="str">
        <f>IF(ISERROR(VLOOKUP(#REF!,#REF!,2,FALSE))=TRUE,"",VLOOKUP(#REF!,#REF!,2,FALSE))</f>
        <v/>
      </c>
      <c r="BY12" s="352" t="str">
        <f>IF(ISERROR(VLOOKUP(#REF!,#REF!,2,FALSE))=TRUE,"",VLOOKUP(#REF!,#REF!,2,FALSE))</f>
        <v/>
      </c>
      <c r="CA12" s="331"/>
    </row>
    <row r="13" spans="1:79" ht="15.75" x14ac:dyDescent="0.25">
      <c r="B13" s="505"/>
      <c r="C13" s="506"/>
      <c r="D13" s="506"/>
      <c r="E13" s="506"/>
      <c r="F13" s="343"/>
      <c r="H13" s="508"/>
      <c r="J13" s="365" t="str">
        <f>IF(ISERROR(VLOOKUP(#REF!,#REF!,2,FALSE))=TRUE,"",VLOOKUP(#REF!,#REF!,2,FALSE))</f>
        <v/>
      </c>
      <c r="K13" s="366" t="str">
        <f>IF(ISERROR(VLOOKUP(#REF!,#REF!,2,FALSE))=TRUE,"",VLOOKUP(#REF!,#REF!,2,FALSE))</f>
        <v/>
      </c>
      <c r="L13" s="366" t="str">
        <f>IF(ISERROR(VLOOKUP(#REF!,#REF!,2,FALSE))=TRUE,"",VLOOKUP(#REF!,#REF!,2,FALSE))</f>
        <v/>
      </c>
      <c r="M13" s="366" t="str">
        <f>IF(ISERROR(VLOOKUP(#REF!,#REF!,2,FALSE))=TRUE,"",VLOOKUP(#REF!,#REF!,2,FALSE))</f>
        <v/>
      </c>
      <c r="N13" s="366" t="str">
        <f>IF(ISERROR(VLOOKUP(#REF!,#REF!,2,FALSE))=TRUE,"",VLOOKUP(#REF!,#REF!,2,FALSE))</f>
        <v/>
      </c>
      <c r="O13" s="366" t="str">
        <f>IF(ISERROR(VLOOKUP(#REF!,#REF!,2,FALSE))=TRUE,"",VLOOKUP(#REF!,#REF!,2,FALSE))</f>
        <v/>
      </c>
      <c r="P13" s="367" t="str">
        <f>IF(ISERROR(VLOOKUP(#REF!,#REF!,2,FALSE))=TRUE,"",VLOOKUP(#REF!,#REF!,2,FALSE))</f>
        <v/>
      </c>
      <c r="Q13" s="344" t="str">
        <f>IF(ISERROR(VLOOKUP(#REF!,#REF!,2,FALSE))=TRUE,"",VLOOKUP(#REF!,#REF!,2,FALSE))</f>
        <v/>
      </c>
      <c r="R13" s="345" t="str">
        <f>IF(ISERROR(VLOOKUP(#REF!,#REF!,2,FALSE))=TRUE,"",VLOOKUP(#REF!,#REF!,2,FALSE))</f>
        <v/>
      </c>
      <c r="S13" s="345" t="str">
        <f>IF(ISERROR(VLOOKUP(#REF!,#REF!,2,FALSE))=TRUE,"",VLOOKUP(#REF!,#REF!,2,FALSE))</f>
        <v/>
      </c>
      <c r="T13" s="345" t="str">
        <f>IF(ISERROR(VLOOKUP(#REF!,#REF!,2,FALSE))=TRUE,"",VLOOKUP(#REF!,#REF!,2,FALSE))</f>
        <v/>
      </c>
      <c r="U13" s="345" t="str">
        <f>IF(ISERROR(VLOOKUP(#REF!,#REF!,2,FALSE))=TRUE,"",VLOOKUP(#REF!,#REF!,2,FALSE))</f>
        <v/>
      </c>
      <c r="V13" s="345" t="str">
        <f>IF(ISERROR(VLOOKUP(#REF!,#REF!,2,FALSE))=TRUE,"",VLOOKUP(#REF!,#REF!,2,FALSE))</f>
        <v/>
      </c>
      <c r="W13" s="346" t="str">
        <f>IF(ISERROR(VLOOKUP(#REF!,#REF!,2,FALSE))=TRUE,"",VLOOKUP(#REF!,#REF!,2,FALSE))</f>
        <v/>
      </c>
      <c r="X13" s="344" t="str">
        <f>IF(ISERROR(VLOOKUP(#REF!,#REF!,2,FALSE))=TRUE,"",VLOOKUP(#REF!,#REF!,2,FALSE))</f>
        <v/>
      </c>
      <c r="Y13" s="345" t="str">
        <f>IF(ISERROR(VLOOKUP(#REF!,#REF!,2,FALSE))=TRUE,"",VLOOKUP(#REF!,#REF!,2,FALSE))</f>
        <v/>
      </c>
      <c r="Z13" s="345" t="str">
        <f>IF(ISERROR(VLOOKUP(#REF!,#REF!,2,FALSE))=TRUE,"",VLOOKUP(#REF!,#REF!,2,FALSE))</f>
        <v/>
      </c>
      <c r="AA13" s="345" t="str">
        <f>IF(ISERROR(VLOOKUP(#REF!,#REF!,2,FALSE))=TRUE,"",VLOOKUP(#REF!,#REF!,2,FALSE))</f>
        <v/>
      </c>
      <c r="AB13" s="345" t="str">
        <f>IF(ISERROR(VLOOKUP(#REF!,#REF!,2,FALSE))=TRUE,"",VLOOKUP(#REF!,#REF!,2,FALSE))</f>
        <v/>
      </c>
      <c r="AC13" s="345" t="str">
        <f>IF(ISERROR(VLOOKUP(#REF!,#REF!,2,FALSE))=TRUE,"",VLOOKUP(#REF!,#REF!,2,FALSE))</f>
        <v/>
      </c>
      <c r="AD13" s="346" t="str">
        <f>IF(ISERROR(VLOOKUP(#REF!,#REF!,2,FALSE))=TRUE,"",VLOOKUP(#REF!,#REF!,2,FALSE))</f>
        <v/>
      </c>
      <c r="AE13" s="347" t="str">
        <f>IF(ISERROR(VLOOKUP(#REF!,#REF!,2,FALSE))=TRUE,"",VLOOKUP(#REF!,#REF!,2,FALSE))</f>
        <v/>
      </c>
      <c r="AF13" s="348" t="str">
        <f>IF(ISERROR(VLOOKUP(#REF!,#REF!,2,FALSE))=TRUE,"",VLOOKUP(#REF!,#REF!,2,FALSE))</f>
        <v/>
      </c>
      <c r="AG13" s="348" t="str">
        <f>IF(ISERROR(VLOOKUP(#REF!,#REF!,2,FALSE))=TRUE,"",VLOOKUP(#REF!,#REF!,2,FALSE))</f>
        <v/>
      </c>
      <c r="AH13" s="348" t="str">
        <f>IF(ISERROR(VLOOKUP(#REF!,#REF!,2,FALSE))=TRUE,"",VLOOKUP(#REF!,#REF!,2,FALSE))</f>
        <v/>
      </c>
      <c r="AI13" s="348" t="str">
        <f>IF(ISERROR(VLOOKUP(#REF!,#REF!,2,FALSE))=TRUE,"",VLOOKUP(#REF!,#REF!,2,FALSE))</f>
        <v/>
      </c>
      <c r="AJ13" s="348" t="str">
        <f>IF(ISERROR(VLOOKUP(#REF!,#REF!,2,FALSE))=TRUE,"",VLOOKUP(#REF!,#REF!,2,FALSE))</f>
        <v/>
      </c>
      <c r="AK13" s="349" t="str">
        <f>IF(ISERROR(VLOOKUP(#REF!,#REF!,2,FALSE))=TRUE,"",VLOOKUP(#REF!,#REF!,2,FALSE))</f>
        <v/>
      </c>
      <c r="AL13" s="350" t="str">
        <f>IF(ISERROR(VLOOKUP(#REF!,#REF!,2,FALSE))=TRUE,"",VLOOKUP(#REF!,#REF!,2,FALSE))</f>
        <v/>
      </c>
      <c r="AM13" s="351" t="str">
        <f>IF(ISERROR(VLOOKUP(#REF!,#REF!,2,FALSE))=TRUE,"",VLOOKUP(#REF!,#REF!,2,FALSE))</f>
        <v/>
      </c>
      <c r="AN13" s="351" t="str">
        <f>IF(ISERROR(VLOOKUP(#REF!,#REF!,2,FALSE))=TRUE,"",VLOOKUP(#REF!,#REF!,2,FALSE))</f>
        <v/>
      </c>
      <c r="AO13" s="351" t="str">
        <f>IF(ISERROR(VLOOKUP(#REF!,#REF!,2,FALSE))=TRUE,"",VLOOKUP(#REF!,#REF!,2,FALSE))</f>
        <v/>
      </c>
      <c r="AP13" s="351" t="str">
        <f>IF(ISERROR(VLOOKUP(#REF!,#REF!,2,FALSE))=TRUE,"",VLOOKUP(#REF!,#REF!,2,FALSE))</f>
        <v/>
      </c>
      <c r="AQ13" s="351" t="str">
        <f>IF(ISERROR(VLOOKUP(#REF!,#REF!,2,FALSE))=TRUE,"",VLOOKUP(#REF!,#REF!,2,FALSE))</f>
        <v/>
      </c>
      <c r="AR13" s="352" t="str">
        <f>IF(ISERROR(VLOOKUP(#REF!,#REF!,2,FALSE))=TRUE,"",VLOOKUP(#REF!,#REF!,2,FALSE))</f>
        <v/>
      </c>
      <c r="AT13" s="331"/>
      <c r="AW13" s="505"/>
      <c r="AX13" s="506"/>
      <c r="AY13" s="506"/>
      <c r="AZ13" s="506"/>
      <c r="BA13" s="343"/>
      <c r="BC13" s="508"/>
      <c r="BE13" s="344" t="str">
        <f>IF(ISERROR(VLOOKUP(#REF!,#REF!,2,FALSE))=TRUE,"",VLOOKUP(#REF!,#REF!,2,FALSE))</f>
        <v/>
      </c>
      <c r="BF13" s="345" t="str">
        <f>IF(ISERROR(VLOOKUP(#REF!,#REF!,2,FALSE))=TRUE,"",VLOOKUP(#REF!,#REF!,2,FALSE))</f>
        <v/>
      </c>
      <c r="BG13" s="345" t="str">
        <f>IF(ISERROR(VLOOKUP(#REF!,#REF!,2,FALSE))=TRUE,"",VLOOKUP(#REF!,#REF!,2,FALSE))</f>
        <v/>
      </c>
      <c r="BH13" s="345" t="str">
        <f>IF(ISERROR(VLOOKUP(#REF!,#REF!,2,FALSE))=TRUE,"",VLOOKUP(#REF!,#REF!,2,FALSE))</f>
        <v/>
      </c>
      <c r="BI13" s="345" t="str">
        <f>IF(ISERROR(VLOOKUP(#REF!,#REF!,2,FALSE))=TRUE,"",VLOOKUP(#REF!,#REF!,2,FALSE))</f>
        <v/>
      </c>
      <c r="BJ13" s="345" t="str">
        <f>IF(ISERROR(VLOOKUP(#REF!,#REF!,2,FALSE))=TRUE,"",VLOOKUP(#REF!,#REF!,2,FALSE))</f>
        <v/>
      </c>
      <c r="BK13" s="346" t="str">
        <f>IF(ISERROR(VLOOKUP(#REF!,#REF!,2,FALSE))=TRUE,"",VLOOKUP(#REF!,#REF!,2,FALSE))</f>
        <v/>
      </c>
      <c r="BL13" s="347" t="str">
        <f>IF(ISERROR(VLOOKUP(#REF!,#REF!,2,FALSE))=TRUE,"",VLOOKUP(#REF!,#REF!,2,FALSE))</f>
        <v/>
      </c>
      <c r="BM13" s="348" t="str">
        <f>IF(ISERROR(VLOOKUP(#REF!,#REF!,2,FALSE))=TRUE,"",VLOOKUP(#REF!,#REF!,2,FALSE))</f>
        <v/>
      </c>
      <c r="BN13" s="348" t="str">
        <f>IF(ISERROR(VLOOKUP(#REF!,#REF!,2,FALSE))=TRUE,"",VLOOKUP(#REF!,#REF!,2,FALSE))</f>
        <v/>
      </c>
      <c r="BO13" s="348" t="str">
        <f>IF(ISERROR(VLOOKUP(#REF!,#REF!,2,FALSE))=TRUE,"",VLOOKUP(#REF!,#REF!,2,FALSE))</f>
        <v/>
      </c>
      <c r="BP13" s="348" t="str">
        <f>IF(ISERROR(VLOOKUP(#REF!,#REF!,2,FALSE))=TRUE,"",VLOOKUP(#REF!,#REF!,2,FALSE))</f>
        <v/>
      </c>
      <c r="BQ13" s="348" t="str">
        <f>IF(ISERROR(VLOOKUP(#REF!,#REF!,2,FALSE))=TRUE,"",VLOOKUP(#REF!,#REF!,2,FALSE))</f>
        <v/>
      </c>
      <c r="BR13" s="349" t="str">
        <f>IF(ISERROR(VLOOKUP(#REF!,#REF!,2,FALSE))=TRUE,"",VLOOKUP(#REF!,#REF!,2,FALSE))</f>
        <v/>
      </c>
      <c r="BS13" s="350" t="str">
        <f>IF(ISERROR(VLOOKUP(#REF!,#REF!,2,FALSE))=TRUE,"",VLOOKUP(#REF!,#REF!,2,FALSE))</f>
        <v/>
      </c>
      <c r="BT13" s="351" t="str">
        <f>IF(ISERROR(VLOOKUP(#REF!,#REF!,2,FALSE))=TRUE,"",VLOOKUP(#REF!,#REF!,2,FALSE))</f>
        <v/>
      </c>
      <c r="BU13" s="351" t="str">
        <f>IF(ISERROR(VLOOKUP(#REF!,#REF!,2,FALSE))=TRUE,"",VLOOKUP(#REF!,#REF!,2,FALSE))</f>
        <v/>
      </c>
      <c r="BV13" s="351" t="str">
        <f>IF(ISERROR(VLOOKUP(#REF!,#REF!,2,FALSE))=TRUE,"",VLOOKUP(#REF!,#REF!,2,FALSE))</f>
        <v/>
      </c>
      <c r="BW13" s="351" t="str">
        <f>IF(ISERROR(VLOOKUP(#REF!,#REF!,2,FALSE))=TRUE,"",VLOOKUP(#REF!,#REF!,2,FALSE))</f>
        <v/>
      </c>
      <c r="BX13" s="351" t="str">
        <f>IF(ISERROR(VLOOKUP(#REF!,#REF!,2,FALSE))=TRUE,"",VLOOKUP(#REF!,#REF!,2,FALSE))</f>
        <v/>
      </c>
      <c r="BY13" s="352" t="str">
        <f>IF(ISERROR(VLOOKUP(#REF!,#REF!,2,FALSE))=TRUE,"",VLOOKUP(#REF!,#REF!,2,FALSE))</f>
        <v/>
      </c>
      <c r="CA13" s="331"/>
    </row>
    <row r="14" spans="1:79" ht="15.75" x14ac:dyDescent="0.25">
      <c r="B14" s="505"/>
      <c r="C14" s="506"/>
      <c r="D14" s="506"/>
      <c r="E14" s="506"/>
      <c r="F14" s="343"/>
      <c r="H14" s="508"/>
      <c r="J14" s="368" t="str">
        <f>IF(ISERROR(VLOOKUP(#REF!,#REF!,2,FALSE))=TRUE,"",VLOOKUP(#REF!,#REF!,2,FALSE))</f>
        <v/>
      </c>
      <c r="K14" s="369" t="str">
        <f>IF(ISERROR(VLOOKUP(#REF!,#REF!,2,FALSE))=TRUE,"",VLOOKUP(#REF!,#REF!,2,FALSE))</f>
        <v/>
      </c>
      <c r="L14" s="369" t="str">
        <f>IF(ISERROR(VLOOKUP(#REF!,#REF!,2,FALSE))=TRUE,"",VLOOKUP(#REF!,#REF!,2,FALSE))</f>
        <v/>
      </c>
      <c r="M14" s="369" t="str">
        <f>IF(ISERROR(VLOOKUP(#REF!,#REF!,2,FALSE))=TRUE,"",VLOOKUP(#REF!,#REF!,2,FALSE))</f>
        <v/>
      </c>
      <c r="N14" s="369" t="str">
        <f>IF(ISERROR(VLOOKUP(#REF!,#REF!,2,FALSE))=TRUE,"",VLOOKUP(#REF!,#REF!,2,FALSE))</f>
        <v/>
      </c>
      <c r="O14" s="369" t="str">
        <f>IF(ISERROR(VLOOKUP(#REF!,#REF!,2,FALSE))=TRUE,"",VLOOKUP(#REF!,#REF!,2,FALSE))</f>
        <v/>
      </c>
      <c r="P14" s="370" t="str">
        <f>IF(ISERROR(VLOOKUP(#REF!,#REF!,2,FALSE))=TRUE,"",VLOOKUP(#REF!,#REF!,2,FALSE))</f>
        <v/>
      </c>
      <c r="Q14" s="353" t="str">
        <f>IF(ISERROR(VLOOKUP(#REF!,#REF!,2,FALSE))=TRUE,"",VLOOKUP(#REF!,#REF!,2,FALSE))</f>
        <v/>
      </c>
      <c r="R14" s="354" t="str">
        <f>IF(ISERROR(VLOOKUP(#REF!,#REF!,2,FALSE))=TRUE,"",VLOOKUP(#REF!,#REF!,2,FALSE))</f>
        <v/>
      </c>
      <c r="S14" s="354" t="str">
        <f>IF(ISERROR(VLOOKUP(#REF!,#REF!,2,FALSE))=TRUE,"",VLOOKUP(#REF!,#REF!,2,FALSE))</f>
        <v/>
      </c>
      <c r="T14" s="354" t="str">
        <f>IF(ISERROR(VLOOKUP(#REF!,#REF!,2,FALSE))=TRUE,"",VLOOKUP(#REF!,#REF!,2,FALSE))</f>
        <v/>
      </c>
      <c r="U14" s="354" t="str">
        <f>IF(ISERROR(VLOOKUP(#REF!,#REF!,2,FALSE))=TRUE,"",VLOOKUP(#REF!,#REF!,2,FALSE))</f>
        <v/>
      </c>
      <c r="V14" s="354" t="str">
        <f>IF(ISERROR(VLOOKUP(#REF!,#REF!,2,FALSE))=TRUE,"",VLOOKUP(#REF!,#REF!,2,FALSE))</f>
        <v/>
      </c>
      <c r="W14" s="355" t="str">
        <f>IF(ISERROR(VLOOKUP(#REF!,#REF!,2,FALSE))=TRUE,"",VLOOKUP(#REF!,#REF!,2,FALSE))</f>
        <v/>
      </c>
      <c r="X14" s="353" t="str">
        <f>IF(ISERROR(VLOOKUP(#REF!,#REF!,2,FALSE))=TRUE,"",VLOOKUP(#REF!,#REF!,2,FALSE))</f>
        <v/>
      </c>
      <c r="Y14" s="354" t="str">
        <f>IF(ISERROR(VLOOKUP(#REF!,#REF!,2,FALSE))=TRUE,"",VLOOKUP(#REF!,#REF!,2,FALSE))</f>
        <v/>
      </c>
      <c r="Z14" s="354" t="str">
        <f>IF(ISERROR(VLOOKUP(#REF!,#REF!,2,FALSE))=TRUE,"",VLOOKUP(#REF!,#REF!,2,FALSE))</f>
        <v/>
      </c>
      <c r="AA14" s="354" t="str">
        <f>IF(ISERROR(VLOOKUP(#REF!,#REF!,2,FALSE))=TRUE,"",VLOOKUP(#REF!,#REF!,2,FALSE))</f>
        <v/>
      </c>
      <c r="AB14" s="354" t="str">
        <f>IF(ISERROR(VLOOKUP(#REF!,#REF!,2,FALSE))=TRUE,"",VLOOKUP(#REF!,#REF!,2,FALSE))</f>
        <v/>
      </c>
      <c r="AC14" s="354" t="str">
        <f>IF(ISERROR(VLOOKUP(#REF!,#REF!,2,FALSE))=TRUE,"",VLOOKUP(#REF!,#REF!,2,FALSE))</f>
        <v/>
      </c>
      <c r="AD14" s="355" t="str">
        <f>IF(ISERROR(VLOOKUP(#REF!,#REF!,2,FALSE))=TRUE,"",VLOOKUP(#REF!,#REF!,2,FALSE))</f>
        <v/>
      </c>
      <c r="AE14" s="356" t="str">
        <f>IF(ISERROR(VLOOKUP(#REF!,#REF!,2,FALSE))=TRUE,"",VLOOKUP(#REF!,#REF!,2,FALSE))</f>
        <v/>
      </c>
      <c r="AF14" s="357" t="str">
        <f>IF(ISERROR(VLOOKUP(#REF!,#REF!,2,FALSE))=TRUE,"",VLOOKUP(#REF!,#REF!,2,FALSE))</f>
        <v/>
      </c>
      <c r="AG14" s="357" t="str">
        <f>IF(ISERROR(VLOOKUP(#REF!,#REF!,2,FALSE))=TRUE,"",VLOOKUP(#REF!,#REF!,2,FALSE))</f>
        <v/>
      </c>
      <c r="AH14" s="357" t="str">
        <f>IF(ISERROR(VLOOKUP(#REF!,#REF!,2,FALSE))=TRUE,"",VLOOKUP(#REF!,#REF!,2,FALSE))</f>
        <v/>
      </c>
      <c r="AI14" s="357" t="str">
        <f>IF(ISERROR(VLOOKUP(#REF!,#REF!,2,FALSE))=TRUE,"",VLOOKUP(#REF!,#REF!,2,FALSE))</f>
        <v/>
      </c>
      <c r="AJ14" s="357" t="str">
        <f>IF(ISERROR(VLOOKUP(#REF!,#REF!,2,FALSE))=TRUE,"",VLOOKUP(#REF!,#REF!,2,FALSE))</f>
        <v/>
      </c>
      <c r="AK14" s="358" t="str">
        <f>IF(ISERROR(VLOOKUP(#REF!,#REF!,2,FALSE))=TRUE,"",VLOOKUP(#REF!,#REF!,2,FALSE))</f>
        <v/>
      </c>
      <c r="AL14" s="359" t="str">
        <f>IF(ISERROR(VLOOKUP(#REF!,#REF!,2,FALSE))=TRUE,"",VLOOKUP(#REF!,#REF!,2,FALSE))</f>
        <v/>
      </c>
      <c r="AM14" s="360" t="str">
        <f>IF(ISERROR(VLOOKUP(#REF!,#REF!,2,FALSE))=TRUE,"",VLOOKUP(#REF!,#REF!,2,FALSE))</f>
        <v/>
      </c>
      <c r="AN14" s="360" t="str">
        <f>IF(ISERROR(VLOOKUP(#REF!,#REF!,2,FALSE))=TRUE,"",VLOOKUP(#REF!,#REF!,2,FALSE))</f>
        <v/>
      </c>
      <c r="AO14" s="360" t="str">
        <f>IF(ISERROR(VLOOKUP(#REF!,#REF!,2,FALSE))=TRUE,"",VLOOKUP(#REF!,#REF!,2,FALSE))</f>
        <v/>
      </c>
      <c r="AP14" s="360" t="str">
        <f>IF(ISERROR(VLOOKUP(#REF!,#REF!,2,FALSE))=TRUE,"",VLOOKUP(#REF!,#REF!,2,FALSE))</f>
        <v/>
      </c>
      <c r="AQ14" s="360" t="str">
        <f>IF(ISERROR(VLOOKUP(#REF!,#REF!,2,FALSE))=TRUE,"",VLOOKUP(#REF!,#REF!,2,FALSE))</f>
        <v/>
      </c>
      <c r="AR14" s="361" t="str">
        <f>IF(ISERROR(VLOOKUP(#REF!,#REF!,2,FALSE))=TRUE,"",VLOOKUP(#REF!,#REF!,2,FALSE))</f>
        <v/>
      </c>
      <c r="AT14" s="331"/>
      <c r="AW14" s="505"/>
      <c r="AX14" s="506"/>
      <c r="AY14" s="506"/>
      <c r="AZ14" s="506"/>
      <c r="BA14" s="343"/>
      <c r="BC14" s="508"/>
      <c r="BE14" s="353" t="str">
        <f>IF(ISERROR(VLOOKUP(#REF!,#REF!,2,FALSE))=TRUE,"",VLOOKUP(#REF!,#REF!,2,FALSE))</f>
        <v/>
      </c>
      <c r="BF14" s="354" t="str">
        <f>IF(ISERROR(VLOOKUP(#REF!,#REF!,2,FALSE))=TRUE,"",VLOOKUP(#REF!,#REF!,2,FALSE))</f>
        <v/>
      </c>
      <c r="BG14" s="354" t="str">
        <f>IF(ISERROR(VLOOKUP(#REF!,#REF!,2,FALSE))=TRUE,"",VLOOKUP(#REF!,#REF!,2,FALSE))</f>
        <v/>
      </c>
      <c r="BH14" s="354" t="str">
        <f>IF(ISERROR(VLOOKUP(#REF!,#REF!,2,FALSE))=TRUE,"",VLOOKUP(#REF!,#REF!,2,FALSE))</f>
        <v/>
      </c>
      <c r="BI14" s="354" t="str">
        <f>IF(ISERROR(VLOOKUP(#REF!,#REF!,2,FALSE))=TRUE,"",VLOOKUP(#REF!,#REF!,2,FALSE))</f>
        <v/>
      </c>
      <c r="BJ14" s="354" t="str">
        <f>IF(ISERROR(VLOOKUP(#REF!,#REF!,2,FALSE))=TRUE,"",VLOOKUP(#REF!,#REF!,2,FALSE))</f>
        <v/>
      </c>
      <c r="BK14" s="355" t="str">
        <f>IF(ISERROR(VLOOKUP(#REF!,#REF!,2,FALSE))=TRUE,"",VLOOKUP(#REF!,#REF!,2,FALSE))</f>
        <v/>
      </c>
      <c r="BL14" s="356" t="str">
        <f>IF(ISERROR(VLOOKUP(#REF!,#REF!,2,FALSE))=TRUE,"",VLOOKUP(#REF!,#REF!,2,FALSE))</f>
        <v/>
      </c>
      <c r="BM14" s="357" t="str">
        <f>IF(ISERROR(VLOOKUP(#REF!,#REF!,2,FALSE))=TRUE,"",VLOOKUP(#REF!,#REF!,2,FALSE))</f>
        <v/>
      </c>
      <c r="BN14" s="357" t="str">
        <f>IF(ISERROR(VLOOKUP(#REF!,#REF!,2,FALSE))=TRUE,"",VLOOKUP(#REF!,#REF!,2,FALSE))</f>
        <v/>
      </c>
      <c r="BO14" s="357" t="str">
        <f>IF(ISERROR(VLOOKUP(#REF!,#REF!,2,FALSE))=TRUE,"",VLOOKUP(#REF!,#REF!,2,FALSE))</f>
        <v/>
      </c>
      <c r="BP14" s="357" t="str">
        <f>IF(ISERROR(VLOOKUP(#REF!,#REF!,2,FALSE))=TRUE,"",VLOOKUP(#REF!,#REF!,2,FALSE))</f>
        <v/>
      </c>
      <c r="BQ14" s="357" t="str">
        <f>IF(ISERROR(VLOOKUP(#REF!,#REF!,2,FALSE))=TRUE,"",VLOOKUP(#REF!,#REF!,2,FALSE))</f>
        <v/>
      </c>
      <c r="BR14" s="358" t="str">
        <f>IF(ISERROR(VLOOKUP(#REF!,#REF!,2,FALSE))=TRUE,"",VLOOKUP(#REF!,#REF!,2,FALSE))</f>
        <v/>
      </c>
      <c r="BS14" s="359" t="str">
        <f>IF(ISERROR(VLOOKUP(#REF!,#REF!,2,FALSE))=TRUE,"",VLOOKUP(#REF!,#REF!,2,FALSE))</f>
        <v/>
      </c>
      <c r="BT14" s="360" t="str">
        <f>IF(ISERROR(VLOOKUP(#REF!,#REF!,2,FALSE))=TRUE,"",VLOOKUP(#REF!,#REF!,2,FALSE))</f>
        <v/>
      </c>
      <c r="BU14" s="360" t="str">
        <f>IF(ISERROR(VLOOKUP(#REF!,#REF!,2,FALSE))=TRUE,"",VLOOKUP(#REF!,#REF!,2,FALSE))</f>
        <v/>
      </c>
      <c r="BV14" s="360" t="str">
        <f>IF(ISERROR(VLOOKUP(#REF!,#REF!,2,FALSE))=TRUE,"",VLOOKUP(#REF!,#REF!,2,FALSE))</f>
        <v/>
      </c>
      <c r="BW14" s="360" t="str">
        <f>IF(ISERROR(VLOOKUP(#REF!,#REF!,2,FALSE))=TRUE,"",VLOOKUP(#REF!,#REF!,2,FALSE))</f>
        <v/>
      </c>
      <c r="BX14" s="360" t="str">
        <f>IF(ISERROR(VLOOKUP(#REF!,#REF!,2,FALSE))=TRUE,"",VLOOKUP(#REF!,#REF!,2,FALSE))</f>
        <v/>
      </c>
      <c r="BY14" s="361" t="str">
        <f>IF(ISERROR(VLOOKUP(#REF!,#REF!,2,FALSE))=TRUE,"",VLOOKUP(#REF!,#REF!,2,FALSE))</f>
        <v/>
      </c>
      <c r="CA14" s="331"/>
    </row>
    <row r="15" spans="1:79" ht="17.649999999999999" customHeight="1" x14ac:dyDescent="0.25">
      <c r="B15" s="505"/>
      <c r="C15" s="506"/>
      <c r="D15" s="506"/>
      <c r="E15" s="506"/>
      <c r="F15" s="343"/>
      <c r="H15" s="507" t="s">
        <v>735</v>
      </c>
      <c r="J15" s="371" t="str">
        <f>IF(ISERROR(VLOOKUP(#REF!,#REF!,2,FALSE))=TRUE,"",VLOOKUP(#REF!,#REF!,2,FALSE))</f>
        <v/>
      </c>
      <c r="K15" s="372" t="str">
        <f>IF(ISERROR(VLOOKUP(#REF!,#REF!,2,FALSE))=TRUE,"",VLOOKUP(#REF!,#REF!,2,FALSE))</f>
        <v/>
      </c>
      <c r="L15" s="372" t="str">
        <f>IF(ISERROR(VLOOKUP(#REF!,#REF!,2,FALSE))=TRUE,"",VLOOKUP(#REF!,#REF!,2,FALSE))</f>
        <v/>
      </c>
      <c r="M15" s="372" t="str">
        <f>IF(ISERROR(VLOOKUP(#REF!,#REF!,2,FALSE))=TRUE,"",VLOOKUP(#REF!,#REF!,2,FALSE))</f>
        <v/>
      </c>
      <c r="N15" s="372" t="str">
        <f>IF(ISERROR(VLOOKUP(#REF!,#REF!,2,FALSE))=TRUE,"",VLOOKUP(#REF!,#REF!,2,FALSE))</f>
        <v/>
      </c>
      <c r="O15" s="372" t="str">
        <f>IF(ISERROR(VLOOKUP(#REF!,#REF!,2,FALSE))=TRUE,"",VLOOKUP(#REF!,#REF!,2,FALSE))</f>
        <v/>
      </c>
      <c r="P15" s="373" t="str">
        <f>IF(ISERROR(VLOOKUP(#REF!,#REF!,2,FALSE))=TRUE,"",VLOOKUP(#REF!,#REF!,2,FALSE))</f>
        <v/>
      </c>
      <c r="Q15" s="362" t="str">
        <f>IF(ISERROR(VLOOKUP(#REF!,#REF!,2,FALSE))=TRUE,"",VLOOKUP(#REF!,#REF!,2,FALSE))</f>
        <v/>
      </c>
      <c r="R15" s="363" t="str">
        <f>IF(ISERROR(VLOOKUP(#REF!,#REF!,2,FALSE))=TRUE,"",VLOOKUP(#REF!,#REF!,2,FALSE))</f>
        <v/>
      </c>
      <c r="S15" s="363" t="str">
        <f>IF(ISERROR(VLOOKUP(#REF!,#REF!,2,FALSE))=TRUE,"",VLOOKUP(#REF!,#REF!,2,FALSE))</f>
        <v/>
      </c>
      <c r="T15" s="363" t="str">
        <f>IF(ISERROR(VLOOKUP(#REF!,#REF!,2,FALSE))=TRUE,"",VLOOKUP(#REF!,#REF!,2,FALSE))</f>
        <v/>
      </c>
      <c r="U15" s="363" t="str">
        <f>IF(ISERROR(VLOOKUP(#REF!,#REF!,2,FALSE))=TRUE,"",VLOOKUP(#REF!,#REF!,2,FALSE))</f>
        <v/>
      </c>
      <c r="V15" s="363" t="str">
        <f>IF(ISERROR(VLOOKUP(#REF!,#REF!,2,FALSE))=TRUE,"",VLOOKUP(#REF!,#REF!,2,FALSE))</f>
        <v/>
      </c>
      <c r="W15" s="364" t="str">
        <f>IF(ISERROR(VLOOKUP(#REF!,#REF!,2,FALSE))=TRUE,"",VLOOKUP(#REF!,#REF!,2,FALSE))</f>
        <v/>
      </c>
      <c r="X15" s="334" t="str">
        <f>IF(ISERROR(VLOOKUP(#REF!,#REF!,2,FALSE))=TRUE,"",VLOOKUP(#REF!,#REF!,2,FALSE))</f>
        <v/>
      </c>
      <c r="Y15" s="335" t="str">
        <f>IF(ISERROR(VLOOKUP(#REF!,#REF!,2,FALSE))=TRUE,"",VLOOKUP(#REF!,#REF!,2,FALSE))</f>
        <v/>
      </c>
      <c r="Z15" s="335" t="str">
        <f>IF(ISERROR(VLOOKUP(#REF!,#REF!,2,FALSE))=TRUE,"",VLOOKUP(#REF!,#REF!,2,FALSE))</f>
        <v/>
      </c>
      <c r="AA15" s="335" t="str">
        <f>IF(ISERROR(VLOOKUP(#REF!,#REF!,2,FALSE))=TRUE,"",VLOOKUP(#REF!,#REF!,2,FALSE))</f>
        <v/>
      </c>
      <c r="AB15" s="335" t="str">
        <f>IF(ISERROR(VLOOKUP(#REF!,#REF!,2,FALSE))=TRUE,"",VLOOKUP(#REF!,#REF!,2,FALSE))</f>
        <v/>
      </c>
      <c r="AC15" s="335" t="str">
        <f>IF(ISERROR(VLOOKUP(#REF!,#REF!,2,FALSE))=TRUE,"",VLOOKUP(#REF!,#REF!,2,FALSE))</f>
        <v/>
      </c>
      <c r="AD15" s="336" t="str">
        <f>IF(ISERROR(VLOOKUP(#REF!,#REF!,2,FALSE))=TRUE,"",VLOOKUP(#REF!,#REF!,2,FALSE))</f>
        <v/>
      </c>
      <c r="AE15" s="337" t="str">
        <f>IF(ISERROR(VLOOKUP(#REF!,#REF!,2,FALSE))=TRUE,"",VLOOKUP(#REF!,#REF!,2,FALSE))</f>
        <v/>
      </c>
      <c r="AF15" s="338" t="str">
        <f>IF(ISERROR(VLOOKUP(#REF!,#REF!,2,FALSE))=TRUE,"",VLOOKUP(#REF!,#REF!,2,FALSE))</f>
        <v/>
      </c>
      <c r="AG15" s="338" t="str">
        <f>IF(ISERROR(VLOOKUP(#REF!,#REF!,2,FALSE))=TRUE,"",VLOOKUP(#REF!,#REF!,2,FALSE))</f>
        <v/>
      </c>
      <c r="AH15" s="338" t="str">
        <f>IF(ISERROR(VLOOKUP(#REF!,#REF!,2,FALSE))=TRUE,"",VLOOKUP(#REF!,#REF!,2,FALSE))</f>
        <v/>
      </c>
      <c r="AI15" s="338" t="str">
        <f>IF(ISERROR(VLOOKUP(#REF!,#REF!,2,FALSE))=TRUE,"",VLOOKUP(#REF!,#REF!,2,FALSE))</f>
        <v/>
      </c>
      <c r="AJ15" s="338" t="str">
        <f>IF(ISERROR(VLOOKUP(#REF!,#REF!,2,FALSE))=TRUE,"",VLOOKUP(#REF!,#REF!,2,FALSE))</f>
        <v/>
      </c>
      <c r="AK15" s="339" t="str">
        <f>IF(ISERROR(VLOOKUP(#REF!,#REF!,2,FALSE))=TRUE,"",VLOOKUP(#REF!,#REF!,2,FALSE))</f>
        <v/>
      </c>
      <c r="AL15" s="340" t="str">
        <f>IF(ISERROR(VLOOKUP(#REF!,#REF!,2,FALSE))=TRUE,"",VLOOKUP(#REF!,#REF!,2,FALSE))</f>
        <v/>
      </c>
      <c r="AM15" s="341" t="str">
        <f>IF(ISERROR(VLOOKUP(#REF!,#REF!,2,FALSE))=TRUE,"",VLOOKUP(#REF!,#REF!,2,FALSE))</f>
        <v/>
      </c>
      <c r="AN15" s="341" t="str">
        <f>IF(ISERROR(VLOOKUP(#REF!,#REF!,2,FALSE))=TRUE,"",VLOOKUP(#REF!,#REF!,2,FALSE))</f>
        <v/>
      </c>
      <c r="AO15" s="341" t="str">
        <f>IF(ISERROR(VLOOKUP(#REF!,#REF!,2,FALSE))=TRUE,"",VLOOKUP(#REF!,#REF!,2,FALSE))</f>
        <v/>
      </c>
      <c r="AP15" s="341" t="str">
        <f>IF(ISERROR(VLOOKUP(#REF!,#REF!,2,FALSE))=TRUE,"",VLOOKUP(#REF!,#REF!,2,FALSE))</f>
        <v/>
      </c>
      <c r="AQ15" s="341" t="str">
        <f>IF(ISERROR(VLOOKUP(#REF!,#REF!,2,FALSE))=TRUE,"",VLOOKUP(#REF!,#REF!,2,FALSE))</f>
        <v/>
      </c>
      <c r="AR15" s="342" t="str">
        <f>IF(ISERROR(VLOOKUP(#REF!,#REF!,2,FALSE))=TRUE,"",VLOOKUP(#REF!,#REF!,2,FALSE))</f>
        <v/>
      </c>
      <c r="AT15" s="331"/>
      <c r="AW15" s="505"/>
      <c r="AX15" s="506"/>
      <c r="AY15" s="506"/>
      <c r="AZ15" s="506"/>
      <c r="BA15" s="343"/>
      <c r="BC15" s="507" t="s">
        <v>735</v>
      </c>
      <c r="BE15" s="334" t="str">
        <f>IF(ISERROR(VLOOKUP(#REF!,#REF!,2,FALSE))=TRUE,"",VLOOKUP(#REF!,#REF!,2,FALSE))</f>
        <v/>
      </c>
      <c r="BF15" s="335" t="str">
        <f>IF(ISERROR(VLOOKUP(#REF!,#REF!,2,FALSE))=TRUE,"",VLOOKUP(#REF!,#REF!,2,FALSE))</f>
        <v/>
      </c>
      <c r="BG15" s="335" t="str">
        <f>IF(ISERROR(VLOOKUP(#REF!,#REF!,2,FALSE))=TRUE,"",VLOOKUP(#REF!,#REF!,2,FALSE))</f>
        <v/>
      </c>
      <c r="BH15" s="335" t="str">
        <f>IF(ISERROR(VLOOKUP(#REF!,#REF!,2,FALSE))=TRUE,"",VLOOKUP(#REF!,#REF!,2,FALSE))</f>
        <v/>
      </c>
      <c r="BI15" s="335" t="str">
        <f>IF(ISERROR(VLOOKUP(#REF!,#REF!,2,FALSE))=TRUE,"",VLOOKUP(#REF!,#REF!,2,FALSE))</f>
        <v/>
      </c>
      <c r="BJ15" s="335" t="str">
        <f>IF(ISERROR(VLOOKUP(#REF!,#REF!,2,FALSE))=TRUE,"",VLOOKUP(#REF!,#REF!,2,FALSE))</f>
        <v/>
      </c>
      <c r="BK15" s="336" t="str">
        <f>IF(ISERROR(VLOOKUP(#REF!,#REF!,2,FALSE))=TRUE,"",VLOOKUP(#REF!,#REF!,2,FALSE))</f>
        <v/>
      </c>
      <c r="BL15" s="337" t="str">
        <f>IF(ISERROR(VLOOKUP(#REF!,#REF!,2,FALSE))=TRUE,"",VLOOKUP(#REF!,#REF!,2,FALSE))</f>
        <v/>
      </c>
      <c r="BM15" s="338" t="str">
        <f>IF(ISERROR(VLOOKUP(#REF!,#REF!,2,FALSE))=TRUE,"",VLOOKUP(#REF!,#REF!,2,FALSE))</f>
        <v/>
      </c>
      <c r="BN15" s="338" t="str">
        <f>IF(ISERROR(VLOOKUP(#REF!,#REF!,2,FALSE))=TRUE,"",VLOOKUP(#REF!,#REF!,2,FALSE))</f>
        <v/>
      </c>
      <c r="BO15" s="338" t="str">
        <f>IF(ISERROR(VLOOKUP(#REF!,#REF!,2,FALSE))=TRUE,"",VLOOKUP(#REF!,#REF!,2,FALSE))</f>
        <v/>
      </c>
      <c r="BP15" s="338" t="str">
        <f>IF(ISERROR(VLOOKUP(#REF!,#REF!,2,FALSE))=TRUE,"",VLOOKUP(#REF!,#REF!,2,FALSE))</f>
        <v/>
      </c>
      <c r="BQ15" s="338" t="str">
        <f>IF(ISERROR(VLOOKUP(#REF!,#REF!,2,FALSE))=TRUE,"",VLOOKUP(#REF!,#REF!,2,FALSE))</f>
        <v/>
      </c>
      <c r="BR15" s="339" t="str">
        <f>IF(ISERROR(VLOOKUP(#REF!,#REF!,2,FALSE))=TRUE,"",VLOOKUP(#REF!,#REF!,2,FALSE))</f>
        <v/>
      </c>
      <c r="BS15" s="340" t="str">
        <f>IF(ISERROR(VLOOKUP(#REF!,#REF!,2,FALSE))=TRUE,"",VLOOKUP(#REF!,#REF!,2,FALSE))</f>
        <v/>
      </c>
      <c r="BT15" s="341" t="str">
        <f>IF(ISERROR(VLOOKUP(#REF!,#REF!,2,FALSE))=TRUE,"",VLOOKUP(#REF!,#REF!,2,FALSE))</f>
        <v/>
      </c>
      <c r="BU15" s="341" t="str">
        <f>IF(ISERROR(VLOOKUP(#REF!,#REF!,2,FALSE))=TRUE,"",VLOOKUP(#REF!,#REF!,2,FALSE))</f>
        <v/>
      </c>
      <c r="BV15" s="341" t="str">
        <f>IF(ISERROR(VLOOKUP(#REF!,#REF!,2,FALSE))=TRUE,"",VLOOKUP(#REF!,#REF!,2,FALSE))</f>
        <v/>
      </c>
      <c r="BW15" s="341" t="str">
        <f>IF(ISERROR(VLOOKUP(#REF!,#REF!,2,FALSE))=TRUE,"",VLOOKUP(#REF!,#REF!,2,FALSE))</f>
        <v/>
      </c>
      <c r="BX15" s="341" t="str">
        <f>IF(ISERROR(VLOOKUP(#REF!,#REF!,2,FALSE))=TRUE,"",VLOOKUP(#REF!,#REF!,2,FALSE))</f>
        <v/>
      </c>
      <c r="BY15" s="342" t="str">
        <f>IF(ISERROR(VLOOKUP(#REF!,#REF!,2,FALSE))=TRUE,"",VLOOKUP(#REF!,#REF!,2,FALSE))</f>
        <v/>
      </c>
      <c r="CA15" s="331"/>
    </row>
    <row r="16" spans="1:79" ht="15.75" x14ac:dyDescent="0.25">
      <c r="B16" s="505"/>
      <c r="C16" s="506"/>
      <c r="D16" s="506"/>
      <c r="E16" s="506"/>
      <c r="F16" s="343"/>
      <c r="H16" s="508"/>
      <c r="J16" s="374" t="str">
        <f>IF(ISERROR(VLOOKUP(#REF!,#REF!,2,FALSE))=TRUE,"",VLOOKUP(#REF!,#REF!,2,FALSE))</f>
        <v/>
      </c>
      <c r="K16" s="375" t="str">
        <f>IF(ISERROR(VLOOKUP(#REF!,#REF!,2,FALSE))=TRUE,"",VLOOKUP(#REF!,#REF!,2,FALSE))</f>
        <v/>
      </c>
      <c r="L16" s="375" t="str">
        <f>IF(ISERROR(VLOOKUP(#REF!,#REF!,2,FALSE))=TRUE,"",VLOOKUP(#REF!,#REF!,2,FALSE))</f>
        <v/>
      </c>
      <c r="M16" s="375" t="str">
        <f>IF(ISERROR(VLOOKUP(#REF!,#REF!,2,FALSE))=TRUE,"",VLOOKUP(#REF!,#REF!,2,FALSE))</f>
        <v/>
      </c>
      <c r="N16" s="375" t="str">
        <f>IF(ISERROR(VLOOKUP(#REF!,#REF!,2,FALSE))=TRUE,"",VLOOKUP(#REF!,#REF!,2,FALSE))</f>
        <v/>
      </c>
      <c r="O16" s="375" t="str">
        <f>IF(ISERROR(VLOOKUP(#REF!,#REF!,2,FALSE))=TRUE,"",VLOOKUP(#REF!,#REF!,2,FALSE))</f>
        <v/>
      </c>
      <c r="P16" s="376" t="str">
        <f>IF(ISERROR(VLOOKUP(#REF!,#REF!,2,FALSE))=TRUE,"",VLOOKUP(#REF!,#REF!,2,FALSE))</f>
        <v/>
      </c>
      <c r="Q16" s="365" t="str">
        <f>IF(ISERROR(VLOOKUP(#REF!,#REF!,2,FALSE))=TRUE,"",VLOOKUP(#REF!,#REF!,2,FALSE))</f>
        <v/>
      </c>
      <c r="R16" s="366" t="str">
        <f>IF(ISERROR(VLOOKUP(#REF!,#REF!,2,FALSE))=TRUE,"",VLOOKUP(#REF!,#REF!,2,FALSE))</f>
        <v/>
      </c>
      <c r="S16" s="366" t="str">
        <f>IF(ISERROR(VLOOKUP(#REF!,#REF!,2,FALSE))=TRUE,"",VLOOKUP(#REF!,#REF!,2,FALSE))</f>
        <v/>
      </c>
      <c r="T16" s="366" t="str">
        <f>IF(ISERROR(VLOOKUP(#REF!,#REF!,2,FALSE))=TRUE,"",VLOOKUP(#REF!,#REF!,2,FALSE))</f>
        <v/>
      </c>
      <c r="U16" s="366" t="str">
        <f>IF(ISERROR(VLOOKUP(#REF!,#REF!,2,FALSE))=TRUE,"",VLOOKUP(#REF!,#REF!,2,FALSE))</f>
        <v/>
      </c>
      <c r="V16" s="366" t="str">
        <f>IF(ISERROR(VLOOKUP(#REF!,#REF!,2,FALSE))=TRUE,"",VLOOKUP(#REF!,#REF!,2,FALSE))</f>
        <v/>
      </c>
      <c r="W16" s="367" t="str">
        <f>IF(ISERROR(VLOOKUP(#REF!,#REF!,2,FALSE))=TRUE,"",VLOOKUP(#REF!,#REF!,2,FALSE))</f>
        <v/>
      </c>
      <c r="X16" s="344" t="str">
        <f>IF(ISERROR(VLOOKUP(#REF!,#REF!,2,FALSE))=TRUE,"",VLOOKUP(#REF!,#REF!,2,FALSE))</f>
        <v/>
      </c>
      <c r="Y16" s="345" t="str">
        <f>IF(ISERROR(VLOOKUP(#REF!,#REF!,2,FALSE))=TRUE,"",VLOOKUP(#REF!,#REF!,2,FALSE))</f>
        <v/>
      </c>
      <c r="Z16" s="345" t="str">
        <f>IF(ISERROR(VLOOKUP(#REF!,#REF!,2,FALSE))=TRUE,"",VLOOKUP(#REF!,#REF!,2,FALSE))</f>
        <v/>
      </c>
      <c r="AA16" s="345" t="str">
        <f>IF(ISERROR(VLOOKUP(#REF!,#REF!,2,FALSE))=TRUE,"",VLOOKUP(#REF!,#REF!,2,FALSE))</f>
        <v/>
      </c>
      <c r="AB16" s="345" t="str">
        <f>IF(ISERROR(VLOOKUP(#REF!,#REF!,2,FALSE))=TRUE,"",VLOOKUP(#REF!,#REF!,2,FALSE))</f>
        <v/>
      </c>
      <c r="AC16" s="345" t="str">
        <f>IF(ISERROR(VLOOKUP(#REF!,#REF!,2,FALSE))=TRUE,"",VLOOKUP(#REF!,#REF!,2,FALSE))</f>
        <v/>
      </c>
      <c r="AD16" s="346" t="str">
        <f>IF(ISERROR(VLOOKUP(#REF!,#REF!,2,FALSE))=TRUE,"",VLOOKUP(#REF!,#REF!,2,FALSE))</f>
        <v/>
      </c>
      <c r="AE16" s="347" t="str">
        <f>IF(ISERROR(VLOOKUP(#REF!,#REF!,2,FALSE))=TRUE,"",VLOOKUP(#REF!,#REF!,2,FALSE))</f>
        <v/>
      </c>
      <c r="AF16" s="348" t="str">
        <f>IF(ISERROR(VLOOKUP(#REF!,#REF!,2,FALSE))=TRUE,"",VLOOKUP(#REF!,#REF!,2,FALSE))</f>
        <v/>
      </c>
      <c r="AG16" s="348" t="str">
        <f>IF(ISERROR(VLOOKUP(#REF!,#REF!,2,FALSE))=TRUE,"",VLOOKUP(#REF!,#REF!,2,FALSE))</f>
        <v/>
      </c>
      <c r="AH16" s="348" t="str">
        <f>IF(ISERROR(VLOOKUP(#REF!,#REF!,2,FALSE))=TRUE,"",VLOOKUP(#REF!,#REF!,2,FALSE))</f>
        <v/>
      </c>
      <c r="AI16" s="348" t="str">
        <f>IF(ISERROR(VLOOKUP(#REF!,#REF!,2,FALSE))=TRUE,"",VLOOKUP(#REF!,#REF!,2,FALSE))</f>
        <v/>
      </c>
      <c r="AJ16" s="348" t="str">
        <f>IF(ISERROR(VLOOKUP(#REF!,#REF!,2,FALSE))=TRUE,"",VLOOKUP(#REF!,#REF!,2,FALSE))</f>
        <v/>
      </c>
      <c r="AK16" s="349" t="str">
        <f>IF(ISERROR(VLOOKUP(#REF!,#REF!,2,FALSE))=TRUE,"",VLOOKUP(#REF!,#REF!,2,FALSE))</f>
        <v/>
      </c>
      <c r="AL16" s="350" t="str">
        <f>IF(ISERROR(VLOOKUP(#REF!,#REF!,2,FALSE))=TRUE,"",VLOOKUP(#REF!,#REF!,2,FALSE))</f>
        <v/>
      </c>
      <c r="AM16" s="351" t="str">
        <f>IF(ISERROR(VLOOKUP(#REF!,#REF!,2,FALSE))=TRUE,"",VLOOKUP(#REF!,#REF!,2,FALSE))</f>
        <v/>
      </c>
      <c r="AN16" s="351" t="str">
        <f>IF(ISERROR(VLOOKUP(#REF!,#REF!,2,FALSE))=TRUE,"",VLOOKUP(#REF!,#REF!,2,FALSE))</f>
        <v/>
      </c>
      <c r="AO16" s="351" t="str">
        <f>IF(ISERROR(VLOOKUP(#REF!,#REF!,2,FALSE))=TRUE,"",VLOOKUP(#REF!,#REF!,2,FALSE))</f>
        <v/>
      </c>
      <c r="AP16" s="351" t="str">
        <f>IF(ISERROR(VLOOKUP(#REF!,#REF!,2,FALSE))=TRUE,"",VLOOKUP(#REF!,#REF!,2,FALSE))</f>
        <v/>
      </c>
      <c r="AQ16" s="351" t="str">
        <f>IF(ISERROR(VLOOKUP(#REF!,#REF!,2,FALSE))=TRUE,"",VLOOKUP(#REF!,#REF!,2,FALSE))</f>
        <v/>
      </c>
      <c r="AR16" s="352" t="str">
        <f>IF(ISERROR(VLOOKUP(#REF!,#REF!,2,FALSE))=TRUE,"",VLOOKUP(#REF!,#REF!,2,FALSE))</f>
        <v/>
      </c>
      <c r="AT16" s="331"/>
      <c r="AW16" s="505"/>
      <c r="AX16" s="506"/>
      <c r="AY16" s="506"/>
      <c r="AZ16" s="506"/>
      <c r="BA16" s="343"/>
      <c r="BC16" s="508"/>
      <c r="BE16" s="344" t="str">
        <f>IF(ISERROR(VLOOKUP(#REF!,#REF!,2,FALSE))=TRUE,"",VLOOKUP(#REF!,#REF!,2,FALSE))</f>
        <v/>
      </c>
      <c r="BF16" s="345" t="str">
        <f>IF(ISERROR(VLOOKUP(#REF!,#REF!,2,FALSE))=TRUE,"",VLOOKUP(#REF!,#REF!,2,FALSE))</f>
        <v/>
      </c>
      <c r="BG16" s="345" t="str">
        <f>IF(ISERROR(VLOOKUP(#REF!,#REF!,2,FALSE))=TRUE,"",VLOOKUP(#REF!,#REF!,2,FALSE))</f>
        <v/>
      </c>
      <c r="BH16" s="345" t="str">
        <f>IF(ISERROR(VLOOKUP(#REF!,#REF!,2,FALSE))=TRUE,"",VLOOKUP(#REF!,#REF!,2,FALSE))</f>
        <v/>
      </c>
      <c r="BI16" s="345" t="str">
        <f>IF(ISERROR(VLOOKUP(#REF!,#REF!,2,FALSE))=TRUE,"",VLOOKUP(#REF!,#REF!,2,FALSE))</f>
        <v/>
      </c>
      <c r="BJ16" s="345" t="str">
        <f>IF(ISERROR(VLOOKUP(#REF!,#REF!,2,FALSE))=TRUE,"",VLOOKUP(#REF!,#REF!,2,FALSE))</f>
        <v/>
      </c>
      <c r="BK16" s="346" t="str">
        <f>IF(ISERROR(VLOOKUP(#REF!,#REF!,2,FALSE))=TRUE,"",VLOOKUP(#REF!,#REF!,2,FALSE))</f>
        <v/>
      </c>
      <c r="BL16" s="347" t="str">
        <f>IF(ISERROR(VLOOKUP(#REF!,#REF!,2,FALSE))=TRUE,"",VLOOKUP(#REF!,#REF!,2,FALSE))</f>
        <v/>
      </c>
      <c r="BM16" s="348" t="str">
        <f>IF(ISERROR(VLOOKUP(#REF!,#REF!,2,FALSE))=TRUE,"",VLOOKUP(#REF!,#REF!,2,FALSE))</f>
        <v/>
      </c>
      <c r="BN16" s="348" t="str">
        <f>IF(ISERROR(VLOOKUP(#REF!,#REF!,2,FALSE))=TRUE,"",VLOOKUP(#REF!,#REF!,2,FALSE))</f>
        <v/>
      </c>
      <c r="BO16" s="348" t="str">
        <f>IF(ISERROR(VLOOKUP(#REF!,#REF!,2,FALSE))=TRUE,"",VLOOKUP(#REF!,#REF!,2,FALSE))</f>
        <v/>
      </c>
      <c r="BP16" s="348" t="str">
        <f>IF(ISERROR(VLOOKUP(#REF!,#REF!,2,FALSE))=TRUE,"",VLOOKUP(#REF!,#REF!,2,FALSE))</f>
        <v/>
      </c>
      <c r="BQ16" s="348" t="str">
        <f>IF(ISERROR(VLOOKUP(#REF!,#REF!,2,FALSE))=TRUE,"",VLOOKUP(#REF!,#REF!,2,FALSE))</f>
        <v/>
      </c>
      <c r="BR16" s="349" t="str">
        <f>IF(ISERROR(VLOOKUP(#REF!,#REF!,2,FALSE))=TRUE,"",VLOOKUP(#REF!,#REF!,2,FALSE))</f>
        <v/>
      </c>
      <c r="BS16" s="350" t="str">
        <f>IF(ISERROR(VLOOKUP(#REF!,#REF!,2,FALSE))=TRUE,"",VLOOKUP(#REF!,#REF!,2,FALSE))</f>
        <v/>
      </c>
      <c r="BT16" s="351" t="str">
        <f>IF(ISERROR(VLOOKUP(#REF!,#REF!,2,FALSE))=TRUE,"",VLOOKUP(#REF!,#REF!,2,FALSE))</f>
        <v/>
      </c>
      <c r="BU16" s="351" t="str">
        <f>IF(ISERROR(VLOOKUP(#REF!,#REF!,2,FALSE))=TRUE,"",VLOOKUP(#REF!,#REF!,2,FALSE))</f>
        <v/>
      </c>
      <c r="BV16" s="351" t="str">
        <f>IF(ISERROR(VLOOKUP(#REF!,#REF!,2,FALSE))=TRUE,"",VLOOKUP(#REF!,#REF!,2,FALSE))</f>
        <v/>
      </c>
      <c r="BW16" s="351" t="str">
        <f>IF(ISERROR(VLOOKUP(#REF!,#REF!,2,FALSE))=TRUE,"",VLOOKUP(#REF!,#REF!,2,FALSE))</f>
        <v/>
      </c>
      <c r="BX16" s="351" t="str">
        <f>IF(ISERROR(VLOOKUP(#REF!,#REF!,2,FALSE))=TRUE,"",VLOOKUP(#REF!,#REF!,2,FALSE))</f>
        <v/>
      </c>
      <c r="BY16" s="352" t="str">
        <f>IF(ISERROR(VLOOKUP(#REF!,#REF!,2,FALSE))=TRUE,"",VLOOKUP(#REF!,#REF!,2,FALSE))</f>
        <v/>
      </c>
      <c r="CA16" s="331"/>
    </row>
    <row r="17" spans="2:79" ht="15.75" x14ac:dyDescent="0.25">
      <c r="B17" s="505"/>
      <c r="C17" s="506"/>
      <c r="D17" s="506"/>
      <c r="E17" s="506"/>
      <c r="F17" s="343"/>
      <c r="H17" s="508"/>
      <c r="J17" s="374" t="str">
        <f>IF(ISERROR(VLOOKUP(#REF!,#REF!,2,FALSE))=TRUE,"",VLOOKUP(#REF!,#REF!,2,FALSE))</f>
        <v/>
      </c>
      <c r="K17" s="375" t="str">
        <f>IF(ISERROR(VLOOKUP(#REF!,#REF!,2,FALSE))=TRUE,"",VLOOKUP(#REF!,#REF!,2,FALSE))</f>
        <v/>
      </c>
      <c r="L17" s="375" t="str">
        <f>IF(ISERROR(VLOOKUP(#REF!,#REF!,2,FALSE))=TRUE,"",VLOOKUP(#REF!,#REF!,2,FALSE))</f>
        <v/>
      </c>
      <c r="M17" s="375" t="str">
        <f>IF(ISERROR(VLOOKUP(#REF!,#REF!,2,FALSE))=TRUE,"",VLOOKUP(#REF!,#REF!,2,FALSE))</f>
        <v/>
      </c>
      <c r="N17" s="375" t="str">
        <f>IF(ISERROR(VLOOKUP(#REF!,#REF!,2,FALSE))=TRUE,"",VLOOKUP(#REF!,#REF!,2,FALSE))</f>
        <v/>
      </c>
      <c r="O17" s="375" t="str">
        <f>IF(ISERROR(VLOOKUP(#REF!,#REF!,2,FALSE))=TRUE,"",VLOOKUP(#REF!,#REF!,2,FALSE))</f>
        <v/>
      </c>
      <c r="P17" s="376" t="str">
        <f>IF(ISERROR(VLOOKUP(#REF!,#REF!,2,FALSE))=TRUE,"",VLOOKUP(#REF!,#REF!,2,FALSE))</f>
        <v/>
      </c>
      <c r="Q17" s="365" t="str">
        <f>IF(ISERROR(VLOOKUP(#REF!,#REF!,2,FALSE))=TRUE,"",VLOOKUP(#REF!,#REF!,2,FALSE))</f>
        <v/>
      </c>
      <c r="R17" s="366" t="str">
        <f>IF(ISERROR(VLOOKUP(#REF!,#REF!,2,FALSE))=TRUE,"",VLOOKUP(#REF!,#REF!,2,FALSE))</f>
        <v/>
      </c>
      <c r="S17" s="366" t="str">
        <f>IF(ISERROR(VLOOKUP(#REF!,#REF!,2,FALSE))=TRUE,"",VLOOKUP(#REF!,#REF!,2,FALSE))</f>
        <v/>
      </c>
      <c r="T17" s="366" t="str">
        <f>IF(ISERROR(VLOOKUP(#REF!,#REF!,2,FALSE))=TRUE,"",VLOOKUP(#REF!,#REF!,2,FALSE))</f>
        <v/>
      </c>
      <c r="U17" s="366" t="str">
        <f>IF(ISERROR(VLOOKUP(#REF!,#REF!,2,FALSE))=TRUE,"",VLOOKUP(#REF!,#REF!,2,FALSE))</f>
        <v/>
      </c>
      <c r="V17" s="366" t="str">
        <f>IF(ISERROR(VLOOKUP(#REF!,#REF!,2,FALSE))=TRUE,"",VLOOKUP(#REF!,#REF!,2,FALSE))</f>
        <v/>
      </c>
      <c r="W17" s="367" t="str">
        <f>IF(ISERROR(VLOOKUP(#REF!,#REF!,2,FALSE))=TRUE,"",VLOOKUP(#REF!,#REF!,2,FALSE))</f>
        <v/>
      </c>
      <c r="X17" s="344" t="str">
        <f>IF(ISERROR(VLOOKUP(#REF!,#REF!,2,FALSE))=TRUE,"",VLOOKUP(#REF!,#REF!,2,FALSE))</f>
        <v/>
      </c>
      <c r="Y17" s="345" t="str">
        <f>IF(ISERROR(VLOOKUP(#REF!,#REF!,2,FALSE))=TRUE,"",VLOOKUP(#REF!,#REF!,2,FALSE))</f>
        <v/>
      </c>
      <c r="Z17" s="345" t="str">
        <f>IF(ISERROR(VLOOKUP(#REF!,#REF!,2,FALSE))=TRUE,"",VLOOKUP(#REF!,#REF!,2,FALSE))</f>
        <v/>
      </c>
      <c r="AA17" s="345" t="str">
        <f>IF(ISERROR(VLOOKUP(#REF!,#REF!,2,FALSE))=TRUE,"",VLOOKUP(#REF!,#REF!,2,FALSE))</f>
        <v/>
      </c>
      <c r="AB17" s="345" t="str">
        <f>IF(ISERROR(VLOOKUP(#REF!,#REF!,2,FALSE))=TRUE,"",VLOOKUP(#REF!,#REF!,2,FALSE))</f>
        <v/>
      </c>
      <c r="AC17" s="345" t="str">
        <f>IF(ISERROR(VLOOKUP(#REF!,#REF!,2,FALSE))=TRUE,"",VLOOKUP(#REF!,#REF!,2,FALSE))</f>
        <v/>
      </c>
      <c r="AD17" s="346" t="str">
        <f>IF(ISERROR(VLOOKUP(#REF!,#REF!,2,FALSE))=TRUE,"",VLOOKUP(#REF!,#REF!,2,FALSE))</f>
        <v/>
      </c>
      <c r="AE17" s="347" t="str">
        <f>IF(ISERROR(VLOOKUP(#REF!,#REF!,2,FALSE))=TRUE,"",VLOOKUP(#REF!,#REF!,2,FALSE))</f>
        <v/>
      </c>
      <c r="AF17" s="348" t="str">
        <f>IF(ISERROR(VLOOKUP(#REF!,#REF!,2,FALSE))=TRUE,"",VLOOKUP(#REF!,#REF!,2,FALSE))</f>
        <v/>
      </c>
      <c r="AG17" s="348" t="str">
        <f>IF(ISERROR(VLOOKUP(#REF!,#REF!,2,FALSE))=TRUE,"",VLOOKUP(#REF!,#REF!,2,FALSE))</f>
        <v/>
      </c>
      <c r="AH17" s="348" t="str">
        <f>IF(ISERROR(VLOOKUP(#REF!,#REF!,2,FALSE))=TRUE,"",VLOOKUP(#REF!,#REF!,2,FALSE))</f>
        <v/>
      </c>
      <c r="AI17" s="348" t="str">
        <f>IF(ISERROR(VLOOKUP(#REF!,#REF!,2,FALSE))=TRUE,"",VLOOKUP(#REF!,#REF!,2,FALSE))</f>
        <v/>
      </c>
      <c r="AJ17" s="348" t="str">
        <f>IF(ISERROR(VLOOKUP(#REF!,#REF!,2,FALSE))=TRUE,"",VLOOKUP(#REF!,#REF!,2,FALSE))</f>
        <v/>
      </c>
      <c r="AK17" s="349" t="str">
        <f>IF(ISERROR(VLOOKUP(#REF!,#REF!,2,FALSE))=TRUE,"",VLOOKUP(#REF!,#REF!,2,FALSE))</f>
        <v/>
      </c>
      <c r="AL17" s="350" t="str">
        <f>IF(ISERROR(VLOOKUP(#REF!,#REF!,2,FALSE))=TRUE,"",VLOOKUP(#REF!,#REF!,2,FALSE))</f>
        <v/>
      </c>
      <c r="AM17" s="351" t="str">
        <f>IF(ISERROR(VLOOKUP(#REF!,#REF!,2,FALSE))=TRUE,"",VLOOKUP(#REF!,#REF!,2,FALSE))</f>
        <v/>
      </c>
      <c r="AN17" s="351" t="str">
        <f>IF(ISERROR(VLOOKUP(#REF!,#REF!,2,FALSE))=TRUE,"",VLOOKUP(#REF!,#REF!,2,FALSE))</f>
        <v/>
      </c>
      <c r="AO17" s="351" t="str">
        <f>IF(ISERROR(VLOOKUP(#REF!,#REF!,2,FALSE))=TRUE,"",VLOOKUP(#REF!,#REF!,2,FALSE))</f>
        <v/>
      </c>
      <c r="AP17" s="351" t="str">
        <f>IF(ISERROR(VLOOKUP(#REF!,#REF!,2,FALSE))=TRUE,"",VLOOKUP(#REF!,#REF!,2,FALSE))</f>
        <v/>
      </c>
      <c r="AQ17" s="351" t="str">
        <f>IF(ISERROR(VLOOKUP(#REF!,#REF!,2,FALSE))=TRUE,"",VLOOKUP(#REF!,#REF!,2,FALSE))</f>
        <v/>
      </c>
      <c r="AR17" s="352" t="str">
        <f>IF(ISERROR(VLOOKUP(#REF!,#REF!,2,FALSE))=TRUE,"",VLOOKUP(#REF!,#REF!,2,FALSE))</f>
        <v/>
      </c>
      <c r="AT17" s="331"/>
      <c r="AW17" s="505"/>
      <c r="AX17" s="506"/>
      <c r="AY17" s="506"/>
      <c r="AZ17" s="506"/>
      <c r="BA17" s="343"/>
      <c r="BC17" s="508"/>
      <c r="BE17" s="344" t="str">
        <f>IF(ISERROR(VLOOKUP(#REF!,#REF!,2,FALSE))=TRUE,"",VLOOKUP(#REF!,#REF!,2,FALSE))</f>
        <v/>
      </c>
      <c r="BF17" s="345" t="str">
        <f>IF(ISERROR(VLOOKUP(#REF!,#REF!,2,FALSE))=TRUE,"",VLOOKUP(#REF!,#REF!,2,FALSE))</f>
        <v/>
      </c>
      <c r="BG17" s="345" t="str">
        <f>IF(ISERROR(VLOOKUP(#REF!,#REF!,2,FALSE))=TRUE,"",VLOOKUP(#REF!,#REF!,2,FALSE))</f>
        <v/>
      </c>
      <c r="BH17" s="345" t="str">
        <f>IF(ISERROR(VLOOKUP(#REF!,#REF!,2,FALSE))=TRUE,"",VLOOKUP(#REF!,#REF!,2,FALSE))</f>
        <v/>
      </c>
      <c r="BI17" s="345" t="str">
        <f>IF(ISERROR(VLOOKUP(#REF!,#REF!,2,FALSE))=TRUE,"",VLOOKUP(#REF!,#REF!,2,FALSE))</f>
        <v/>
      </c>
      <c r="BJ17" s="345" t="str">
        <f>IF(ISERROR(VLOOKUP(#REF!,#REF!,2,FALSE))=TRUE,"",VLOOKUP(#REF!,#REF!,2,FALSE))</f>
        <v/>
      </c>
      <c r="BK17" s="346" t="str">
        <f>IF(ISERROR(VLOOKUP(#REF!,#REF!,2,FALSE))=TRUE,"",VLOOKUP(#REF!,#REF!,2,FALSE))</f>
        <v/>
      </c>
      <c r="BL17" s="347" t="str">
        <f>IF(ISERROR(VLOOKUP(#REF!,#REF!,2,FALSE))=TRUE,"",VLOOKUP(#REF!,#REF!,2,FALSE))</f>
        <v/>
      </c>
      <c r="BM17" s="348" t="str">
        <f>IF(ISERROR(VLOOKUP(#REF!,#REF!,2,FALSE))=TRUE,"",VLOOKUP(#REF!,#REF!,2,FALSE))</f>
        <v/>
      </c>
      <c r="BN17" s="348" t="str">
        <f>IF(ISERROR(VLOOKUP(#REF!,#REF!,2,FALSE))=TRUE,"",VLOOKUP(#REF!,#REF!,2,FALSE))</f>
        <v/>
      </c>
      <c r="BO17" s="348" t="str">
        <f>IF(ISERROR(VLOOKUP(#REF!,#REF!,2,FALSE))=TRUE,"",VLOOKUP(#REF!,#REF!,2,FALSE))</f>
        <v/>
      </c>
      <c r="BP17" s="348" t="str">
        <f>IF(ISERROR(VLOOKUP(#REF!,#REF!,2,FALSE))=TRUE,"",VLOOKUP(#REF!,#REF!,2,FALSE))</f>
        <v/>
      </c>
      <c r="BQ17" s="348" t="str">
        <f>IF(ISERROR(VLOOKUP(#REF!,#REF!,2,FALSE))=TRUE,"",VLOOKUP(#REF!,#REF!,2,FALSE))</f>
        <v/>
      </c>
      <c r="BR17" s="349" t="str">
        <f>IF(ISERROR(VLOOKUP(#REF!,#REF!,2,FALSE))=TRUE,"",VLOOKUP(#REF!,#REF!,2,FALSE))</f>
        <v/>
      </c>
      <c r="BS17" s="350" t="str">
        <f>IF(ISERROR(VLOOKUP(#REF!,#REF!,2,FALSE))=TRUE,"",VLOOKUP(#REF!,#REF!,2,FALSE))</f>
        <v/>
      </c>
      <c r="BT17" s="351" t="str">
        <f>IF(ISERROR(VLOOKUP(#REF!,#REF!,2,FALSE))=TRUE,"",VLOOKUP(#REF!,#REF!,2,FALSE))</f>
        <v/>
      </c>
      <c r="BU17" s="351" t="str">
        <f>IF(ISERROR(VLOOKUP(#REF!,#REF!,2,FALSE))=TRUE,"",VLOOKUP(#REF!,#REF!,2,FALSE))</f>
        <v/>
      </c>
      <c r="BV17" s="351" t="str">
        <f>IF(ISERROR(VLOOKUP(#REF!,#REF!,2,FALSE))=TRUE,"",VLOOKUP(#REF!,#REF!,2,FALSE))</f>
        <v/>
      </c>
      <c r="BW17" s="351" t="str">
        <f>IF(ISERROR(VLOOKUP(#REF!,#REF!,2,FALSE))=TRUE,"",VLOOKUP(#REF!,#REF!,2,FALSE))</f>
        <v/>
      </c>
      <c r="BX17" s="351" t="str">
        <f>IF(ISERROR(VLOOKUP(#REF!,#REF!,2,FALSE))=TRUE,"",VLOOKUP(#REF!,#REF!,2,FALSE))</f>
        <v/>
      </c>
      <c r="BY17" s="352" t="str">
        <f>IF(ISERROR(VLOOKUP(#REF!,#REF!,2,FALSE))=TRUE,"",VLOOKUP(#REF!,#REF!,2,FALSE))</f>
        <v/>
      </c>
      <c r="CA17" s="331"/>
    </row>
    <row r="18" spans="2:79" ht="15.75" x14ac:dyDescent="0.25">
      <c r="B18" s="505"/>
      <c r="C18" s="506"/>
      <c r="D18" s="506"/>
      <c r="E18" s="506"/>
      <c r="F18" s="343"/>
      <c r="H18" s="508"/>
      <c r="J18" s="374" t="str">
        <f>IF(ISERROR(VLOOKUP(#REF!,#REF!,2,FALSE))=TRUE,"",VLOOKUP(#REF!,#REF!,2,FALSE))</f>
        <v/>
      </c>
      <c r="K18" s="375" t="str">
        <f>IF(ISERROR(VLOOKUP(#REF!,#REF!,2,FALSE))=TRUE,"",VLOOKUP(#REF!,#REF!,2,FALSE))</f>
        <v/>
      </c>
      <c r="L18" s="375" t="str">
        <f>IF(ISERROR(VLOOKUP(#REF!,#REF!,2,FALSE))=TRUE,"",VLOOKUP(#REF!,#REF!,2,FALSE))</f>
        <v/>
      </c>
      <c r="M18" s="375" t="str">
        <f>IF(ISERROR(VLOOKUP(#REF!,#REF!,2,FALSE))=TRUE,"",VLOOKUP(#REF!,#REF!,2,FALSE))</f>
        <v/>
      </c>
      <c r="N18" s="375" t="str">
        <f>IF(ISERROR(VLOOKUP(#REF!,#REF!,2,FALSE))=TRUE,"",VLOOKUP(#REF!,#REF!,2,FALSE))</f>
        <v/>
      </c>
      <c r="O18" s="375" t="str">
        <f>IF(ISERROR(VLOOKUP(#REF!,#REF!,2,FALSE))=TRUE,"",VLOOKUP(#REF!,#REF!,2,FALSE))</f>
        <v/>
      </c>
      <c r="P18" s="376" t="str">
        <f>IF(ISERROR(VLOOKUP(#REF!,#REF!,2,FALSE))=TRUE,"",VLOOKUP(#REF!,#REF!,2,FALSE))</f>
        <v/>
      </c>
      <c r="Q18" s="365" t="str">
        <f>IF(ISERROR(VLOOKUP(#REF!,#REF!,2,FALSE))=TRUE,"",VLOOKUP(#REF!,#REF!,2,FALSE))</f>
        <v/>
      </c>
      <c r="R18" s="366" t="str">
        <f>IF(ISERROR(VLOOKUP(#REF!,#REF!,2,FALSE))=TRUE,"",VLOOKUP(#REF!,#REF!,2,FALSE))</f>
        <v/>
      </c>
      <c r="S18" s="366" t="str">
        <f>IF(ISERROR(VLOOKUP(#REF!,#REF!,2,FALSE))=TRUE,"",VLOOKUP(#REF!,#REF!,2,FALSE))</f>
        <v/>
      </c>
      <c r="T18" s="366" t="str">
        <f>IF(ISERROR(VLOOKUP(#REF!,#REF!,2,FALSE))=TRUE,"",VLOOKUP(#REF!,#REF!,2,FALSE))</f>
        <v/>
      </c>
      <c r="U18" s="366" t="str">
        <f>IF(ISERROR(VLOOKUP(#REF!,#REF!,2,FALSE))=TRUE,"",VLOOKUP(#REF!,#REF!,2,FALSE))</f>
        <v/>
      </c>
      <c r="V18" s="366" t="str">
        <f>IF(ISERROR(VLOOKUP(#REF!,#REF!,2,FALSE))=TRUE,"",VLOOKUP(#REF!,#REF!,2,FALSE))</f>
        <v/>
      </c>
      <c r="W18" s="367" t="str">
        <f>IF(ISERROR(VLOOKUP(#REF!,#REF!,2,FALSE))=TRUE,"",VLOOKUP(#REF!,#REF!,2,FALSE))</f>
        <v/>
      </c>
      <c r="X18" s="344" t="str">
        <f>IF(ISERROR(VLOOKUP(#REF!,#REF!,2,FALSE))=TRUE,"",VLOOKUP(#REF!,#REF!,2,FALSE))</f>
        <v/>
      </c>
      <c r="Y18" s="345" t="str">
        <f>IF(ISERROR(VLOOKUP(#REF!,#REF!,2,FALSE))=TRUE,"",VLOOKUP(#REF!,#REF!,2,FALSE))</f>
        <v/>
      </c>
      <c r="Z18" s="345" t="str">
        <f>IF(ISERROR(VLOOKUP(#REF!,#REF!,2,FALSE))=TRUE,"",VLOOKUP(#REF!,#REF!,2,FALSE))</f>
        <v/>
      </c>
      <c r="AA18" s="345" t="str">
        <f>IF(ISERROR(VLOOKUP(#REF!,#REF!,2,FALSE))=TRUE,"",VLOOKUP(#REF!,#REF!,2,FALSE))</f>
        <v/>
      </c>
      <c r="AB18" s="345" t="str">
        <f>IF(ISERROR(VLOOKUP(#REF!,#REF!,2,FALSE))=TRUE,"",VLOOKUP(#REF!,#REF!,2,FALSE))</f>
        <v/>
      </c>
      <c r="AC18" s="345" t="str">
        <f>IF(ISERROR(VLOOKUP(#REF!,#REF!,2,FALSE))=TRUE,"",VLOOKUP(#REF!,#REF!,2,FALSE))</f>
        <v/>
      </c>
      <c r="AD18" s="346" t="str">
        <f>IF(ISERROR(VLOOKUP(#REF!,#REF!,2,FALSE))=TRUE,"",VLOOKUP(#REF!,#REF!,2,FALSE))</f>
        <v/>
      </c>
      <c r="AE18" s="347" t="str">
        <f>IF(ISERROR(VLOOKUP(#REF!,#REF!,2,FALSE))=TRUE,"",VLOOKUP(#REF!,#REF!,2,FALSE))</f>
        <v/>
      </c>
      <c r="AF18" s="348" t="str">
        <f>IF(ISERROR(VLOOKUP(#REF!,#REF!,2,FALSE))=TRUE,"",VLOOKUP(#REF!,#REF!,2,FALSE))</f>
        <v/>
      </c>
      <c r="AG18" s="348" t="str">
        <f>IF(ISERROR(VLOOKUP(#REF!,#REF!,2,FALSE))=TRUE,"",VLOOKUP(#REF!,#REF!,2,FALSE))</f>
        <v/>
      </c>
      <c r="AH18" s="348" t="str">
        <f>IF(ISERROR(VLOOKUP(#REF!,#REF!,2,FALSE))=TRUE,"",VLOOKUP(#REF!,#REF!,2,FALSE))</f>
        <v/>
      </c>
      <c r="AI18" s="348" t="str">
        <f>IF(ISERROR(VLOOKUP(#REF!,#REF!,2,FALSE))=TRUE,"",VLOOKUP(#REF!,#REF!,2,FALSE))</f>
        <v/>
      </c>
      <c r="AJ18" s="348" t="str">
        <f>IF(ISERROR(VLOOKUP(#REF!,#REF!,2,FALSE))=TRUE,"",VLOOKUP(#REF!,#REF!,2,FALSE))</f>
        <v/>
      </c>
      <c r="AK18" s="349" t="str">
        <f>IF(ISERROR(VLOOKUP(#REF!,#REF!,2,FALSE))=TRUE,"",VLOOKUP(#REF!,#REF!,2,FALSE))</f>
        <v/>
      </c>
      <c r="AL18" s="350" t="str">
        <f>IF(ISERROR(VLOOKUP(#REF!,#REF!,2,FALSE))=TRUE,"",VLOOKUP(#REF!,#REF!,2,FALSE))</f>
        <v/>
      </c>
      <c r="AM18" s="351" t="str">
        <f>IF(ISERROR(VLOOKUP(#REF!,#REF!,2,FALSE))=TRUE,"",VLOOKUP(#REF!,#REF!,2,FALSE))</f>
        <v/>
      </c>
      <c r="AN18" s="351" t="str">
        <f>IF(ISERROR(VLOOKUP(#REF!,#REF!,2,FALSE))=TRUE,"",VLOOKUP(#REF!,#REF!,2,FALSE))</f>
        <v/>
      </c>
      <c r="AO18" s="351" t="str">
        <f>IF(ISERROR(VLOOKUP(#REF!,#REF!,2,FALSE))=TRUE,"",VLOOKUP(#REF!,#REF!,2,FALSE))</f>
        <v/>
      </c>
      <c r="AP18" s="351" t="str">
        <f>IF(ISERROR(VLOOKUP(#REF!,#REF!,2,FALSE))=TRUE,"",VLOOKUP(#REF!,#REF!,2,FALSE))</f>
        <v/>
      </c>
      <c r="AQ18" s="351" t="str">
        <f>IF(ISERROR(VLOOKUP(#REF!,#REF!,2,FALSE))=TRUE,"",VLOOKUP(#REF!,#REF!,2,FALSE))</f>
        <v/>
      </c>
      <c r="AR18" s="352" t="str">
        <f>IF(ISERROR(VLOOKUP(#REF!,#REF!,2,FALSE))=TRUE,"",VLOOKUP(#REF!,#REF!,2,FALSE))</f>
        <v/>
      </c>
      <c r="AT18" s="331"/>
      <c r="AW18" s="505"/>
      <c r="AX18" s="506"/>
      <c r="AY18" s="506"/>
      <c r="AZ18" s="506"/>
      <c r="BA18" s="343"/>
      <c r="BC18" s="508"/>
      <c r="BE18" s="344" t="str">
        <f>IF(ISERROR(VLOOKUP(#REF!,#REF!,2,FALSE))=TRUE,"",VLOOKUP(#REF!,#REF!,2,FALSE))</f>
        <v/>
      </c>
      <c r="BF18" s="345" t="str">
        <f>IF(ISERROR(VLOOKUP(#REF!,#REF!,2,FALSE))=TRUE,"",VLOOKUP(#REF!,#REF!,2,FALSE))</f>
        <v/>
      </c>
      <c r="BG18" s="345" t="str">
        <f>IF(ISERROR(VLOOKUP(#REF!,#REF!,2,FALSE))=TRUE,"",VLOOKUP(#REF!,#REF!,2,FALSE))</f>
        <v/>
      </c>
      <c r="BH18" s="345" t="str">
        <f>IF(ISERROR(VLOOKUP(#REF!,#REF!,2,FALSE))=TRUE,"",VLOOKUP(#REF!,#REF!,2,FALSE))</f>
        <v/>
      </c>
      <c r="BI18" s="345" t="str">
        <f>IF(ISERROR(VLOOKUP(#REF!,#REF!,2,FALSE))=TRUE,"",VLOOKUP(#REF!,#REF!,2,FALSE))</f>
        <v/>
      </c>
      <c r="BJ18" s="345" t="str">
        <f>IF(ISERROR(VLOOKUP(#REF!,#REF!,2,FALSE))=TRUE,"",VLOOKUP(#REF!,#REF!,2,FALSE))</f>
        <v/>
      </c>
      <c r="BK18" s="346" t="str">
        <f>IF(ISERROR(VLOOKUP(#REF!,#REF!,2,FALSE))=TRUE,"",VLOOKUP(#REF!,#REF!,2,FALSE))</f>
        <v/>
      </c>
      <c r="BL18" s="347" t="str">
        <f>IF(ISERROR(VLOOKUP(#REF!,#REF!,2,FALSE))=TRUE,"",VLOOKUP(#REF!,#REF!,2,FALSE))</f>
        <v/>
      </c>
      <c r="BM18" s="348" t="str">
        <f>IF(ISERROR(VLOOKUP(#REF!,#REF!,2,FALSE))=TRUE,"",VLOOKUP(#REF!,#REF!,2,FALSE))</f>
        <v/>
      </c>
      <c r="BN18" s="348" t="str">
        <f>IF(ISERROR(VLOOKUP(#REF!,#REF!,2,FALSE))=TRUE,"",VLOOKUP(#REF!,#REF!,2,FALSE))</f>
        <v/>
      </c>
      <c r="BO18" s="348" t="str">
        <f>IF(ISERROR(VLOOKUP(#REF!,#REF!,2,FALSE))=TRUE,"",VLOOKUP(#REF!,#REF!,2,FALSE))</f>
        <v/>
      </c>
      <c r="BP18" s="348" t="str">
        <f>IF(ISERROR(VLOOKUP(#REF!,#REF!,2,FALSE))=TRUE,"",VLOOKUP(#REF!,#REF!,2,FALSE))</f>
        <v/>
      </c>
      <c r="BQ18" s="348" t="str">
        <f>IF(ISERROR(VLOOKUP(#REF!,#REF!,2,FALSE))=TRUE,"",VLOOKUP(#REF!,#REF!,2,FALSE))</f>
        <v/>
      </c>
      <c r="BR18" s="349" t="str">
        <f>IF(ISERROR(VLOOKUP(#REF!,#REF!,2,FALSE))=TRUE,"",VLOOKUP(#REF!,#REF!,2,FALSE))</f>
        <v/>
      </c>
      <c r="BS18" s="350" t="str">
        <f>IF(ISERROR(VLOOKUP(#REF!,#REF!,2,FALSE))=TRUE,"",VLOOKUP(#REF!,#REF!,2,FALSE))</f>
        <v/>
      </c>
      <c r="BT18" s="351" t="str">
        <f>IF(ISERROR(VLOOKUP(#REF!,#REF!,2,FALSE))=TRUE,"",VLOOKUP(#REF!,#REF!,2,FALSE))</f>
        <v/>
      </c>
      <c r="BU18" s="351" t="str">
        <f>IF(ISERROR(VLOOKUP(#REF!,#REF!,2,FALSE))=TRUE,"",VLOOKUP(#REF!,#REF!,2,FALSE))</f>
        <v/>
      </c>
      <c r="BV18" s="351" t="str">
        <f>IF(ISERROR(VLOOKUP(#REF!,#REF!,2,FALSE))=TRUE,"",VLOOKUP(#REF!,#REF!,2,FALSE))</f>
        <v/>
      </c>
      <c r="BW18" s="351" t="str">
        <f>IF(ISERROR(VLOOKUP(#REF!,#REF!,2,FALSE))=TRUE,"",VLOOKUP(#REF!,#REF!,2,FALSE))</f>
        <v/>
      </c>
      <c r="BX18" s="351" t="str">
        <f>IF(ISERROR(VLOOKUP(#REF!,#REF!,2,FALSE))=TRUE,"",VLOOKUP(#REF!,#REF!,2,FALSE))</f>
        <v/>
      </c>
      <c r="BY18" s="352" t="str">
        <f>IF(ISERROR(VLOOKUP(#REF!,#REF!,2,FALSE))=TRUE,"",VLOOKUP(#REF!,#REF!,2,FALSE))</f>
        <v/>
      </c>
      <c r="CA18" s="331"/>
    </row>
    <row r="19" spans="2:79" ht="15.75" x14ac:dyDescent="0.25">
      <c r="B19" s="505"/>
      <c r="C19" s="506"/>
      <c r="D19" s="506"/>
      <c r="E19" s="506"/>
      <c r="F19" s="343"/>
      <c r="H19" s="508"/>
      <c r="J19" s="377" t="str">
        <f>IF(ISERROR(VLOOKUP(#REF!,#REF!,2,FALSE))=TRUE,"",VLOOKUP(#REF!,#REF!,2,FALSE))</f>
        <v/>
      </c>
      <c r="K19" s="378" t="str">
        <f>IF(ISERROR(VLOOKUP(#REF!,#REF!,2,FALSE))=TRUE,"",VLOOKUP(#REF!,#REF!,2,FALSE))</f>
        <v/>
      </c>
      <c r="L19" s="378" t="str">
        <f>IF(ISERROR(VLOOKUP(#REF!,#REF!,2,FALSE))=TRUE,"",VLOOKUP(#REF!,#REF!,2,FALSE))</f>
        <v/>
      </c>
      <c r="M19" s="378" t="str">
        <f>IF(ISERROR(VLOOKUP(#REF!,#REF!,2,FALSE))=TRUE,"",VLOOKUP(#REF!,#REF!,2,FALSE))</f>
        <v/>
      </c>
      <c r="N19" s="378" t="str">
        <f>IF(ISERROR(VLOOKUP(#REF!,#REF!,2,FALSE))=TRUE,"",VLOOKUP(#REF!,#REF!,2,FALSE))</f>
        <v/>
      </c>
      <c r="O19" s="378" t="str">
        <f>IF(ISERROR(VLOOKUP(#REF!,#REF!,2,FALSE))=TRUE,"",VLOOKUP(#REF!,#REF!,2,FALSE))</f>
        <v/>
      </c>
      <c r="P19" s="379" t="str">
        <f>IF(ISERROR(VLOOKUP(#REF!,#REF!,2,FALSE))=TRUE,"",VLOOKUP(#REF!,#REF!,2,FALSE))</f>
        <v/>
      </c>
      <c r="Q19" s="368" t="str">
        <f>IF(ISERROR(VLOOKUP(#REF!,#REF!,2,FALSE))=TRUE,"",VLOOKUP(#REF!,#REF!,2,FALSE))</f>
        <v/>
      </c>
      <c r="R19" s="369" t="str">
        <f>IF(ISERROR(VLOOKUP(#REF!,#REF!,2,FALSE))=TRUE,"",VLOOKUP(#REF!,#REF!,2,FALSE))</f>
        <v/>
      </c>
      <c r="S19" s="369" t="str">
        <f>IF(ISERROR(VLOOKUP(#REF!,#REF!,2,FALSE))=TRUE,"",VLOOKUP(#REF!,#REF!,2,FALSE))</f>
        <v/>
      </c>
      <c r="T19" s="369" t="str">
        <f>IF(ISERROR(VLOOKUP(#REF!,#REF!,2,FALSE))=TRUE,"",VLOOKUP(#REF!,#REF!,2,FALSE))</f>
        <v/>
      </c>
      <c r="U19" s="369" t="str">
        <f>IF(ISERROR(VLOOKUP(#REF!,#REF!,2,FALSE))=TRUE,"",VLOOKUP(#REF!,#REF!,2,FALSE))</f>
        <v/>
      </c>
      <c r="V19" s="369" t="str">
        <f>IF(ISERROR(VLOOKUP(#REF!,#REF!,2,FALSE))=TRUE,"",VLOOKUP(#REF!,#REF!,2,FALSE))</f>
        <v/>
      </c>
      <c r="W19" s="370" t="str">
        <f>IF(ISERROR(VLOOKUP(#REF!,#REF!,2,FALSE))=TRUE,"",VLOOKUP(#REF!,#REF!,2,FALSE))</f>
        <v/>
      </c>
      <c r="X19" s="353" t="str">
        <f>IF(ISERROR(VLOOKUP(#REF!,#REF!,2,FALSE))=TRUE,"",VLOOKUP(#REF!,#REF!,2,FALSE))</f>
        <v/>
      </c>
      <c r="Y19" s="354" t="str">
        <f>IF(ISERROR(VLOOKUP(#REF!,#REF!,2,FALSE))=TRUE,"",VLOOKUP(#REF!,#REF!,2,FALSE))</f>
        <v/>
      </c>
      <c r="Z19" s="354" t="str">
        <f>IF(ISERROR(VLOOKUP(#REF!,#REF!,2,FALSE))=TRUE,"",VLOOKUP(#REF!,#REF!,2,FALSE))</f>
        <v/>
      </c>
      <c r="AA19" s="354" t="str">
        <f>IF(ISERROR(VLOOKUP(#REF!,#REF!,2,FALSE))=TRUE,"",VLOOKUP(#REF!,#REF!,2,FALSE))</f>
        <v/>
      </c>
      <c r="AB19" s="354" t="str">
        <f>IF(ISERROR(VLOOKUP(#REF!,#REF!,2,FALSE))=TRUE,"",VLOOKUP(#REF!,#REF!,2,FALSE))</f>
        <v/>
      </c>
      <c r="AC19" s="354" t="str">
        <f>IF(ISERROR(VLOOKUP(#REF!,#REF!,2,FALSE))=TRUE,"",VLOOKUP(#REF!,#REF!,2,FALSE))</f>
        <v/>
      </c>
      <c r="AD19" s="355" t="str">
        <f>IF(ISERROR(VLOOKUP(#REF!,#REF!,2,FALSE))=TRUE,"",VLOOKUP(#REF!,#REF!,2,FALSE))</f>
        <v/>
      </c>
      <c r="AE19" s="356" t="str">
        <f>IF(ISERROR(VLOOKUP(#REF!,#REF!,2,FALSE))=TRUE,"",VLOOKUP(#REF!,#REF!,2,FALSE))</f>
        <v/>
      </c>
      <c r="AF19" s="357" t="str">
        <f>IF(ISERROR(VLOOKUP(#REF!,#REF!,2,FALSE))=TRUE,"",VLOOKUP(#REF!,#REF!,2,FALSE))</f>
        <v/>
      </c>
      <c r="AG19" s="357" t="str">
        <f>IF(ISERROR(VLOOKUP(#REF!,#REF!,2,FALSE))=TRUE,"",VLOOKUP(#REF!,#REF!,2,FALSE))</f>
        <v/>
      </c>
      <c r="AH19" s="357" t="str">
        <f>IF(ISERROR(VLOOKUP(#REF!,#REF!,2,FALSE))=TRUE,"",VLOOKUP(#REF!,#REF!,2,FALSE))</f>
        <v/>
      </c>
      <c r="AI19" s="357" t="str">
        <f>IF(ISERROR(VLOOKUP(#REF!,#REF!,2,FALSE))=TRUE,"",VLOOKUP(#REF!,#REF!,2,FALSE))</f>
        <v/>
      </c>
      <c r="AJ19" s="357" t="str">
        <f>IF(ISERROR(VLOOKUP(#REF!,#REF!,2,FALSE))=TRUE,"",VLOOKUP(#REF!,#REF!,2,FALSE))</f>
        <v/>
      </c>
      <c r="AK19" s="358" t="str">
        <f>IF(ISERROR(VLOOKUP(#REF!,#REF!,2,FALSE))=TRUE,"",VLOOKUP(#REF!,#REF!,2,FALSE))</f>
        <v/>
      </c>
      <c r="AL19" s="359" t="str">
        <f>IF(ISERROR(VLOOKUP(#REF!,#REF!,2,FALSE))=TRUE,"",VLOOKUP(#REF!,#REF!,2,FALSE))</f>
        <v/>
      </c>
      <c r="AM19" s="360" t="str">
        <f>IF(ISERROR(VLOOKUP(#REF!,#REF!,2,FALSE))=TRUE,"",VLOOKUP(#REF!,#REF!,2,FALSE))</f>
        <v/>
      </c>
      <c r="AN19" s="360" t="str">
        <f>IF(ISERROR(VLOOKUP(#REF!,#REF!,2,FALSE))=TRUE,"",VLOOKUP(#REF!,#REF!,2,FALSE))</f>
        <v/>
      </c>
      <c r="AO19" s="360" t="str">
        <f>IF(ISERROR(VLOOKUP(#REF!,#REF!,2,FALSE))=TRUE,"",VLOOKUP(#REF!,#REF!,2,FALSE))</f>
        <v/>
      </c>
      <c r="AP19" s="360" t="str">
        <f>IF(ISERROR(VLOOKUP(#REF!,#REF!,2,FALSE))=TRUE,"",VLOOKUP(#REF!,#REF!,2,FALSE))</f>
        <v/>
      </c>
      <c r="AQ19" s="360" t="str">
        <f>IF(ISERROR(VLOOKUP(#REF!,#REF!,2,FALSE))=TRUE,"",VLOOKUP(#REF!,#REF!,2,FALSE))</f>
        <v/>
      </c>
      <c r="AR19" s="361" t="str">
        <f>IF(ISERROR(VLOOKUP(#REF!,#REF!,2,FALSE))=TRUE,"",VLOOKUP(#REF!,#REF!,2,FALSE))</f>
        <v/>
      </c>
      <c r="AT19" s="331"/>
      <c r="AW19" s="505"/>
      <c r="AX19" s="506"/>
      <c r="AY19" s="506"/>
      <c r="AZ19" s="506"/>
      <c r="BA19" s="343"/>
      <c r="BC19" s="508"/>
      <c r="BE19" s="353" t="str">
        <f>IF(ISERROR(VLOOKUP(#REF!,#REF!,2,FALSE))=TRUE,"",VLOOKUP(#REF!,#REF!,2,FALSE))</f>
        <v/>
      </c>
      <c r="BF19" s="354" t="str">
        <f>IF(ISERROR(VLOOKUP(#REF!,#REF!,2,FALSE))=TRUE,"",VLOOKUP(#REF!,#REF!,2,FALSE))</f>
        <v/>
      </c>
      <c r="BG19" s="354" t="str">
        <f>IF(ISERROR(VLOOKUP(#REF!,#REF!,2,FALSE))=TRUE,"",VLOOKUP(#REF!,#REF!,2,FALSE))</f>
        <v/>
      </c>
      <c r="BH19" s="354" t="str">
        <f>IF(ISERROR(VLOOKUP(#REF!,#REF!,2,FALSE))=TRUE,"",VLOOKUP(#REF!,#REF!,2,FALSE))</f>
        <v/>
      </c>
      <c r="BI19" s="354" t="str">
        <f>IF(ISERROR(VLOOKUP(#REF!,#REF!,2,FALSE))=TRUE,"",VLOOKUP(#REF!,#REF!,2,FALSE))</f>
        <v/>
      </c>
      <c r="BJ19" s="354" t="str">
        <f>IF(ISERROR(VLOOKUP(#REF!,#REF!,2,FALSE))=TRUE,"",VLOOKUP(#REF!,#REF!,2,FALSE))</f>
        <v/>
      </c>
      <c r="BK19" s="355" t="str">
        <f>IF(ISERROR(VLOOKUP(#REF!,#REF!,2,FALSE))=TRUE,"",VLOOKUP(#REF!,#REF!,2,FALSE))</f>
        <v/>
      </c>
      <c r="BL19" s="356" t="str">
        <f>IF(ISERROR(VLOOKUP(#REF!,#REF!,2,FALSE))=TRUE,"",VLOOKUP(#REF!,#REF!,2,FALSE))</f>
        <v/>
      </c>
      <c r="BM19" s="357" t="str">
        <f>IF(ISERROR(VLOOKUP(#REF!,#REF!,2,FALSE))=TRUE,"",VLOOKUP(#REF!,#REF!,2,FALSE))</f>
        <v/>
      </c>
      <c r="BN19" s="357" t="str">
        <f>IF(ISERROR(VLOOKUP(#REF!,#REF!,2,FALSE))=TRUE,"",VLOOKUP(#REF!,#REF!,2,FALSE))</f>
        <v/>
      </c>
      <c r="BO19" s="357" t="str">
        <f>IF(ISERROR(VLOOKUP(#REF!,#REF!,2,FALSE))=TRUE,"",VLOOKUP(#REF!,#REF!,2,FALSE))</f>
        <v/>
      </c>
      <c r="BP19" s="357" t="str">
        <f>IF(ISERROR(VLOOKUP(#REF!,#REF!,2,FALSE))=TRUE,"",VLOOKUP(#REF!,#REF!,2,FALSE))</f>
        <v/>
      </c>
      <c r="BQ19" s="357" t="str">
        <f>IF(ISERROR(VLOOKUP(#REF!,#REF!,2,FALSE))=TRUE,"",VLOOKUP(#REF!,#REF!,2,FALSE))</f>
        <v/>
      </c>
      <c r="BR19" s="358" t="str">
        <f>IF(ISERROR(VLOOKUP(#REF!,#REF!,2,FALSE))=TRUE,"",VLOOKUP(#REF!,#REF!,2,FALSE))</f>
        <v/>
      </c>
      <c r="BS19" s="359" t="str">
        <f>IF(ISERROR(VLOOKUP(#REF!,#REF!,2,FALSE))=TRUE,"",VLOOKUP(#REF!,#REF!,2,FALSE))</f>
        <v/>
      </c>
      <c r="BT19" s="360" t="str">
        <f>IF(ISERROR(VLOOKUP(#REF!,#REF!,2,FALSE))=TRUE,"",VLOOKUP(#REF!,#REF!,2,FALSE))</f>
        <v/>
      </c>
      <c r="BU19" s="360" t="str">
        <f>IF(ISERROR(VLOOKUP(#REF!,#REF!,2,FALSE))=TRUE,"",VLOOKUP(#REF!,#REF!,2,FALSE))</f>
        <v/>
      </c>
      <c r="BV19" s="360" t="str">
        <f>IF(ISERROR(VLOOKUP(#REF!,#REF!,2,FALSE))=TRUE,"",VLOOKUP(#REF!,#REF!,2,FALSE))</f>
        <v/>
      </c>
      <c r="BW19" s="360" t="str">
        <f>IF(ISERROR(VLOOKUP(#REF!,#REF!,2,FALSE))=TRUE,"",VLOOKUP(#REF!,#REF!,2,FALSE))</f>
        <v/>
      </c>
      <c r="BX19" s="360" t="str">
        <f>IF(ISERROR(VLOOKUP(#REF!,#REF!,2,FALSE))=TRUE,"",VLOOKUP(#REF!,#REF!,2,FALSE))</f>
        <v/>
      </c>
      <c r="BY19" s="361" t="str">
        <f>IF(ISERROR(VLOOKUP(#REF!,#REF!,2,FALSE))=TRUE,"",VLOOKUP(#REF!,#REF!,2,FALSE))</f>
        <v/>
      </c>
      <c r="CA19" s="331"/>
    </row>
    <row r="20" spans="2:79" ht="17.649999999999999" customHeight="1" x14ac:dyDescent="0.25">
      <c r="B20" s="505"/>
      <c r="C20" s="506"/>
      <c r="D20" s="506"/>
      <c r="E20" s="506"/>
      <c r="F20" s="343"/>
      <c r="H20" s="507" t="s">
        <v>734</v>
      </c>
      <c r="J20" s="371" t="str">
        <f>IF(ISERROR(VLOOKUP(#REF!,#REF!,2,FALSE))=TRUE,"",VLOOKUP(#REF!,#REF!,2,FALSE))</f>
        <v/>
      </c>
      <c r="K20" s="372" t="str">
        <f>IF(ISERROR(VLOOKUP(#REF!,#REF!,2,FALSE))=TRUE,"",VLOOKUP(#REF!,#REF!,2,FALSE))</f>
        <v/>
      </c>
      <c r="L20" s="372" t="str">
        <f>IF(ISERROR(VLOOKUP(#REF!,#REF!,2,FALSE))=TRUE,"",VLOOKUP(#REF!,#REF!,2,FALSE))</f>
        <v/>
      </c>
      <c r="M20" s="372" t="str">
        <f>IF(ISERROR(VLOOKUP(#REF!,#REF!,2,FALSE))=TRUE,"",VLOOKUP(#REF!,#REF!,2,FALSE))</f>
        <v/>
      </c>
      <c r="N20" s="372" t="str">
        <f>IF(ISERROR(VLOOKUP(#REF!,#REF!,2,FALSE))=TRUE,"",VLOOKUP(#REF!,#REF!,2,FALSE))</f>
        <v/>
      </c>
      <c r="O20" s="372" t="str">
        <f>IF(ISERROR(VLOOKUP(#REF!,#REF!,2,FALSE))=TRUE,"",VLOOKUP(#REF!,#REF!,2,FALSE))</f>
        <v/>
      </c>
      <c r="P20" s="373" t="str">
        <f>IF(ISERROR(VLOOKUP(#REF!,#REF!,2,FALSE))=TRUE,"",VLOOKUP(#REF!,#REF!,2,FALSE))</f>
        <v/>
      </c>
      <c r="Q20" s="371" t="str">
        <f>IF(ISERROR(VLOOKUP(#REF!,#REF!,2,FALSE))=TRUE,"",VLOOKUP(#REF!,#REF!,2,FALSE))</f>
        <v/>
      </c>
      <c r="R20" s="372" t="str">
        <f>IF(ISERROR(VLOOKUP(#REF!,#REF!,2,FALSE))=TRUE,"",VLOOKUP(#REF!,#REF!,2,FALSE))</f>
        <v/>
      </c>
      <c r="S20" s="372" t="str">
        <f>IF(ISERROR(VLOOKUP(#REF!,#REF!,2,FALSE))=TRUE,"",VLOOKUP(#REF!,#REF!,2,FALSE))</f>
        <v/>
      </c>
      <c r="T20" s="372" t="str">
        <f>IF(ISERROR(VLOOKUP(#REF!,#REF!,2,FALSE))=TRUE,"",VLOOKUP(#REF!,#REF!,2,FALSE))</f>
        <v/>
      </c>
      <c r="U20" s="372" t="str">
        <f>IF(ISERROR(VLOOKUP(#REF!,#REF!,2,FALSE))=TRUE,"",VLOOKUP(#REF!,#REF!,2,FALSE))</f>
        <v/>
      </c>
      <c r="V20" s="372" t="str">
        <f>IF(ISERROR(VLOOKUP(#REF!,#REF!,2,FALSE))=TRUE,"",VLOOKUP(#REF!,#REF!,2,FALSE))</f>
        <v/>
      </c>
      <c r="W20" s="373" t="str">
        <f>IF(ISERROR(VLOOKUP(#REF!,#REF!,2,FALSE))=TRUE,"",VLOOKUP(#REF!,#REF!,2,FALSE))</f>
        <v/>
      </c>
      <c r="X20" s="362" t="str">
        <f>IF(ISERROR(VLOOKUP(#REF!,#REF!,2,FALSE))=TRUE,"",VLOOKUP(#REF!,#REF!,2,FALSE))</f>
        <v/>
      </c>
      <c r="Y20" s="363" t="str">
        <f>IF(ISERROR(VLOOKUP(#REF!,#REF!,2,FALSE))=TRUE,"",VLOOKUP(#REF!,#REF!,2,FALSE))</f>
        <v/>
      </c>
      <c r="Z20" s="363" t="str">
        <f>IF(ISERROR(VLOOKUP(#REF!,#REF!,2,FALSE))=TRUE,"",VLOOKUP(#REF!,#REF!,2,FALSE))</f>
        <v/>
      </c>
      <c r="AA20" s="363" t="str">
        <f>IF(ISERROR(VLOOKUP(#REF!,#REF!,2,FALSE))=TRUE,"",VLOOKUP(#REF!,#REF!,2,FALSE))</f>
        <v/>
      </c>
      <c r="AB20" s="363" t="str">
        <f>IF(ISERROR(VLOOKUP(#REF!,#REF!,2,FALSE))=TRUE,"",VLOOKUP(#REF!,#REF!,2,FALSE))</f>
        <v/>
      </c>
      <c r="AC20" s="363" t="str">
        <f>IF(ISERROR(VLOOKUP(#REF!,#REF!,2,FALSE))=TRUE,"",VLOOKUP(#REF!,#REF!,2,FALSE))</f>
        <v/>
      </c>
      <c r="AD20" s="364" t="str">
        <f>IF(ISERROR(VLOOKUP(#REF!,#REF!,2,FALSE))=TRUE,"",VLOOKUP(#REF!,#REF!,2,FALSE))</f>
        <v/>
      </c>
      <c r="AE20" s="334" t="str">
        <f>IF(ISERROR(VLOOKUP(#REF!,#REF!,2,FALSE))=TRUE,"",VLOOKUP(#REF!,#REF!,2,FALSE))</f>
        <v/>
      </c>
      <c r="AF20" s="335" t="str">
        <f>IF(ISERROR(VLOOKUP(#REF!,#REF!,2,FALSE))=TRUE,"",VLOOKUP(#REF!,#REF!,2,FALSE))</f>
        <v/>
      </c>
      <c r="AG20" s="335" t="str">
        <f>IF(ISERROR(VLOOKUP(#REF!,#REF!,2,FALSE))=TRUE,"",VLOOKUP(#REF!,#REF!,2,FALSE))</f>
        <v/>
      </c>
      <c r="AH20" s="335" t="str">
        <f>IF(ISERROR(VLOOKUP(#REF!,#REF!,2,FALSE))=TRUE,"",VLOOKUP(#REF!,#REF!,2,FALSE))</f>
        <v/>
      </c>
      <c r="AI20" s="335" t="str">
        <f>IF(ISERROR(VLOOKUP(#REF!,#REF!,2,FALSE))=TRUE,"",VLOOKUP(#REF!,#REF!,2,FALSE))</f>
        <v/>
      </c>
      <c r="AJ20" s="335" t="str">
        <f>IF(ISERROR(VLOOKUP(#REF!,#REF!,2,FALSE))=TRUE,"",VLOOKUP(#REF!,#REF!,2,FALSE))</f>
        <v/>
      </c>
      <c r="AK20" s="336" t="str">
        <f>IF(ISERROR(VLOOKUP(#REF!,#REF!,2,FALSE))=TRUE,"",VLOOKUP(#REF!,#REF!,2,FALSE))</f>
        <v/>
      </c>
      <c r="AL20" s="340" t="str">
        <f>IF(ISERROR(VLOOKUP(#REF!,#REF!,2,FALSE))=TRUE,"",VLOOKUP(#REF!,#REF!,2,FALSE))</f>
        <v/>
      </c>
      <c r="AM20" s="341" t="str">
        <f>IF(ISERROR(VLOOKUP(#REF!,#REF!,2,FALSE))=TRUE,"",VLOOKUP(#REF!,#REF!,2,FALSE))</f>
        <v/>
      </c>
      <c r="AN20" s="341" t="str">
        <f>IF(ISERROR(VLOOKUP(#REF!,#REF!,2,FALSE))=TRUE,"",VLOOKUP(#REF!,#REF!,2,FALSE))</f>
        <v/>
      </c>
      <c r="AO20" s="341" t="str">
        <f>IF(ISERROR(VLOOKUP(#REF!,#REF!,2,FALSE))=TRUE,"",VLOOKUP(#REF!,#REF!,2,FALSE))</f>
        <v/>
      </c>
      <c r="AP20" s="341" t="str">
        <f>IF(ISERROR(VLOOKUP(#REF!,#REF!,2,FALSE))=TRUE,"",VLOOKUP(#REF!,#REF!,2,FALSE))</f>
        <v/>
      </c>
      <c r="AQ20" s="341" t="str">
        <f>IF(ISERROR(VLOOKUP(#REF!,#REF!,2,FALSE))=TRUE,"",VLOOKUP(#REF!,#REF!,2,FALSE))</f>
        <v/>
      </c>
      <c r="AR20" s="342" t="str">
        <f>IF(ISERROR(VLOOKUP(#REF!,#REF!,2,FALSE))=TRUE,"",VLOOKUP(#REF!,#REF!,2,FALSE))</f>
        <v/>
      </c>
      <c r="AT20" s="331"/>
      <c r="AW20" s="505"/>
      <c r="AX20" s="506"/>
      <c r="AY20" s="506"/>
      <c r="AZ20" s="506"/>
      <c r="BA20" s="343"/>
      <c r="BC20" s="507" t="s">
        <v>734</v>
      </c>
      <c r="BE20" s="362" t="str">
        <f>IF(ISERROR(VLOOKUP(#REF!,#REF!,2,FALSE))=TRUE,"",VLOOKUP(#REF!,#REF!,2,FALSE))</f>
        <v/>
      </c>
      <c r="BF20" s="363" t="str">
        <f>IF(ISERROR(VLOOKUP(#REF!,#REF!,2,FALSE))=TRUE,"",VLOOKUP(#REF!,#REF!,2,FALSE))</f>
        <v/>
      </c>
      <c r="BG20" s="363" t="str">
        <f>IF(ISERROR(VLOOKUP(#REF!,#REF!,2,FALSE))=TRUE,"",VLOOKUP(#REF!,#REF!,2,FALSE))</f>
        <v/>
      </c>
      <c r="BH20" s="363" t="str">
        <f>IF(ISERROR(VLOOKUP(#REF!,#REF!,2,FALSE))=TRUE,"",VLOOKUP(#REF!,#REF!,2,FALSE))</f>
        <v/>
      </c>
      <c r="BI20" s="363" t="str">
        <f>IF(ISERROR(VLOOKUP(#REF!,#REF!,2,FALSE))=TRUE,"",VLOOKUP(#REF!,#REF!,2,FALSE))</f>
        <v/>
      </c>
      <c r="BJ20" s="363" t="str">
        <f>IF(ISERROR(VLOOKUP(#REF!,#REF!,2,FALSE))=TRUE,"",VLOOKUP(#REF!,#REF!,2,FALSE))</f>
        <v/>
      </c>
      <c r="BK20" s="364" t="str">
        <f>IF(ISERROR(VLOOKUP(#REF!,#REF!,2,FALSE))=TRUE,"",VLOOKUP(#REF!,#REF!,2,FALSE))</f>
        <v/>
      </c>
      <c r="BL20" s="334" t="str">
        <f>IF(ISERROR(VLOOKUP(#REF!,#REF!,2,FALSE))=TRUE,"",VLOOKUP(#REF!,#REF!,2,FALSE))</f>
        <v/>
      </c>
      <c r="BM20" s="335" t="str">
        <f>IF(ISERROR(VLOOKUP(#REF!,#REF!,2,FALSE))=TRUE,"",VLOOKUP(#REF!,#REF!,2,FALSE))</f>
        <v/>
      </c>
      <c r="BN20" s="335" t="str">
        <f>IF(ISERROR(VLOOKUP(#REF!,#REF!,2,FALSE))=TRUE,"",VLOOKUP(#REF!,#REF!,2,FALSE))</f>
        <v/>
      </c>
      <c r="BO20" s="335" t="str">
        <f>IF(ISERROR(VLOOKUP(#REF!,#REF!,2,FALSE))=TRUE,"",VLOOKUP(#REF!,#REF!,2,FALSE))</f>
        <v/>
      </c>
      <c r="BP20" s="335" t="str">
        <f>IF(ISERROR(VLOOKUP(#REF!,#REF!,2,FALSE))=TRUE,"",VLOOKUP(#REF!,#REF!,2,FALSE))</f>
        <v/>
      </c>
      <c r="BQ20" s="335" t="str">
        <f>IF(ISERROR(VLOOKUP(#REF!,#REF!,2,FALSE))=TRUE,"",VLOOKUP(#REF!,#REF!,2,FALSE))</f>
        <v/>
      </c>
      <c r="BR20" s="336" t="str">
        <f>IF(ISERROR(VLOOKUP(#REF!,#REF!,2,FALSE))=TRUE,"",VLOOKUP(#REF!,#REF!,2,FALSE))</f>
        <v/>
      </c>
      <c r="BS20" s="340" t="str">
        <f>IF(ISERROR(VLOOKUP(#REF!,#REF!,2,FALSE))=TRUE,"",VLOOKUP(#REF!,#REF!,2,FALSE))</f>
        <v/>
      </c>
      <c r="BT20" s="341" t="str">
        <f>IF(ISERROR(VLOOKUP(#REF!,#REF!,2,FALSE))=TRUE,"",VLOOKUP(#REF!,#REF!,2,FALSE))</f>
        <v/>
      </c>
      <c r="BU20" s="341" t="str">
        <f>IF(ISERROR(VLOOKUP(#REF!,#REF!,2,FALSE))=TRUE,"",VLOOKUP(#REF!,#REF!,2,FALSE))</f>
        <v/>
      </c>
      <c r="BV20" s="341" t="str">
        <f>IF(ISERROR(VLOOKUP(#REF!,#REF!,2,FALSE))=TRUE,"",VLOOKUP(#REF!,#REF!,2,FALSE))</f>
        <v/>
      </c>
      <c r="BW20" s="341" t="str">
        <f>IF(ISERROR(VLOOKUP(#REF!,#REF!,2,FALSE))=TRUE,"",VLOOKUP(#REF!,#REF!,2,FALSE))</f>
        <v/>
      </c>
      <c r="BX20" s="341" t="str">
        <f>IF(ISERROR(VLOOKUP(#REF!,#REF!,2,FALSE))=TRUE,"",VLOOKUP(#REF!,#REF!,2,FALSE))</f>
        <v/>
      </c>
      <c r="BY20" s="342" t="str">
        <f>IF(ISERROR(VLOOKUP(#REF!,#REF!,2,FALSE))=TRUE,"",VLOOKUP(#REF!,#REF!,2,FALSE))</f>
        <v/>
      </c>
      <c r="CA20" s="331"/>
    </row>
    <row r="21" spans="2:79" ht="15.75" x14ac:dyDescent="0.25">
      <c r="B21" s="505"/>
      <c r="C21" s="506"/>
      <c r="D21" s="506"/>
      <c r="E21" s="506"/>
      <c r="F21" s="343"/>
      <c r="H21" s="508"/>
      <c r="J21" s="374" t="str">
        <f>IF(ISERROR(VLOOKUP(#REF!,#REF!,2,FALSE))=TRUE,"",VLOOKUP(#REF!,#REF!,2,FALSE))</f>
        <v/>
      </c>
      <c r="K21" s="375" t="str">
        <f>IF(ISERROR(VLOOKUP(#REF!,#REF!,2,FALSE))=TRUE,"",VLOOKUP(#REF!,#REF!,2,FALSE))</f>
        <v/>
      </c>
      <c r="L21" s="375" t="str">
        <f>IF(ISERROR(VLOOKUP(#REF!,#REF!,2,FALSE))=TRUE,"",VLOOKUP(#REF!,#REF!,2,FALSE))</f>
        <v/>
      </c>
      <c r="M21" s="375" t="str">
        <f>IF(ISERROR(VLOOKUP(#REF!,#REF!,2,FALSE))=TRUE,"",VLOOKUP(#REF!,#REF!,2,FALSE))</f>
        <v/>
      </c>
      <c r="N21" s="375" t="str">
        <f>IF(ISERROR(VLOOKUP(#REF!,#REF!,2,FALSE))=TRUE,"",VLOOKUP(#REF!,#REF!,2,FALSE))</f>
        <v/>
      </c>
      <c r="O21" s="375" t="str">
        <f>IF(ISERROR(VLOOKUP(#REF!,#REF!,2,FALSE))=TRUE,"",VLOOKUP(#REF!,#REF!,2,FALSE))</f>
        <v/>
      </c>
      <c r="P21" s="376" t="str">
        <f>IF(ISERROR(VLOOKUP(#REF!,#REF!,2,FALSE))=TRUE,"",VLOOKUP(#REF!,#REF!,2,FALSE))</f>
        <v/>
      </c>
      <c r="Q21" s="374" t="str">
        <f>IF(ISERROR(VLOOKUP(#REF!,#REF!,2,FALSE))=TRUE,"",VLOOKUP(#REF!,#REF!,2,FALSE))</f>
        <v/>
      </c>
      <c r="R21" s="375" t="str">
        <f>IF(ISERROR(VLOOKUP(#REF!,#REF!,2,FALSE))=TRUE,"",VLOOKUP(#REF!,#REF!,2,FALSE))</f>
        <v/>
      </c>
      <c r="S21" s="375" t="str">
        <f>IF(ISERROR(VLOOKUP(#REF!,#REF!,2,FALSE))=TRUE,"",VLOOKUP(#REF!,#REF!,2,FALSE))</f>
        <v/>
      </c>
      <c r="T21" s="375" t="str">
        <f>IF(ISERROR(VLOOKUP(#REF!,#REF!,2,FALSE))=TRUE,"",VLOOKUP(#REF!,#REF!,2,FALSE))</f>
        <v/>
      </c>
      <c r="U21" s="375" t="str">
        <f>IF(ISERROR(VLOOKUP(#REF!,#REF!,2,FALSE))=TRUE,"",VLOOKUP(#REF!,#REF!,2,FALSE))</f>
        <v/>
      </c>
      <c r="V21" s="375" t="str">
        <f>IF(ISERROR(VLOOKUP(#REF!,#REF!,2,FALSE))=TRUE,"",VLOOKUP(#REF!,#REF!,2,FALSE))</f>
        <v/>
      </c>
      <c r="W21" s="376" t="str">
        <f>IF(ISERROR(VLOOKUP(#REF!,#REF!,2,FALSE))=TRUE,"",VLOOKUP(#REF!,#REF!,2,FALSE))</f>
        <v/>
      </c>
      <c r="X21" s="365" t="str">
        <f>IF(ISERROR(VLOOKUP(#REF!,#REF!,2,FALSE))=TRUE,"",VLOOKUP(#REF!,#REF!,2,FALSE))</f>
        <v/>
      </c>
      <c r="Y21" s="366" t="str">
        <f>IF(ISERROR(VLOOKUP(#REF!,#REF!,2,FALSE))=TRUE,"",VLOOKUP(#REF!,#REF!,2,FALSE))</f>
        <v/>
      </c>
      <c r="Z21" s="366" t="str">
        <f>IF(ISERROR(VLOOKUP(#REF!,#REF!,2,FALSE))=TRUE,"",VLOOKUP(#REF!,#REF!,2,FALSE))</f>
        <v/>
      </c>
      <c r="AA21" s="366" t="str">
        <f>IF(ISERROR(VLOOKUP(#REF!,#REF!,2,FALSE))=TRUE,"",VLOOKUP(#REF!,#REF!,2,FALSE))</f>
        <v/>
      </c>
      <c r="AB21" s="366" t="str">
        <f>IF(ISERROR(VLOOKUP(#REF!,#REF!,2,FALSE))=TRUE,"",VLOOKUP(#REF!,#REF!,2,FALSE))</f>
        <v/>
      </c>
      <c r="AC21" s="366" t="str">
        <f>IF(ISERROR(VLOOKUP(#REF!,#REF!,2,FALSE))=TRUE,"",VLOOKUP(#REF!,#REF!,2,FALSE))</f>
        <v/>
      </c>
      <c r="AD21" s="367" t="str">
        <f>IF(ISERROR(VLOOKUP(#REF!,#REF!,2,FALSE))=TRUE,"",VLOOKUP(#REF!,#REF!,2,FALSE))</f>
        <v/>
      </c>
      <c r="AE21" s="344" t="str">
        <f>IF(ISERROR(VLOOKUP(#REF!,#REF!,2,FALSE))=TRUE,"",VLOOKUP(#REF!,#REF!,2,FALSE))</f>
        <v/>
      </c>
      <c r="AF21" s="345" t="str">
        <f>IF(ISERROR(VLOOKUP(#REF!,#REF!,2,FALSE))=TRUE,"",VLOOKUP(#REF!,#REF!,2,FALSE))</f>
        <v/>
      </c>
      <c r="AG21" s="345" t="str">
        <f>IF(ISERROR(VLOOKUP(#REF!,#REF!,2,FALSE))=TRUE,"",VLOOKUP(#REF!,#REF!,2,FALSE))</f>
        <v/>
      </c>
      <c r="AH21" s="345" t="str">
        <f>IF(ISERROR(VLOOKUP(#REF!,#REF!,2,FALSE))=TRUE,"",VLOOKUP(#REF!,#REF!,2,FALSE))</f>
        <v/>
      </c>
      <c r="AI21" s="345" t="str">
        <f>IF(ISERROR(VLOOKUP(#REF!,#REF!,2,FALSE))=TRUE,"",VLOOKUP(#REF!,#REF!,2,FALSE))</f>
        <v/>
      </c>
      <c r="AJ21" s="345" t="str">
        <f>IF(ISERROR(VLOOKUP(#REF!,#REF!,2,FALSE))=TRUE,"",VLOOKUP(#REF!,#REF!,2,FALSE))</f>
        <v/>
      </c>
      <c r="AK21" s="346" t="str">
        <f>IF(ISERROR(VLOOKUP(#REF!,#REF!,2,FALSE))=TRUE,"",VLOOKUP(#REF!,#REF!,2,FALSE))</f>
        <v/>
      </c>
      <c r="AL21" s="350" t="str">
        <f>IF(ISERROR(VLOOKUP(#REF!,#REF!,2,FALSE))=TRUE,"",VLOOKUP(#REF!,#REF!,2,FALSE))</f>
        <v/>
      </c>
      <c r="AM21" s="351" t="str">
        <f>IF(ISERROR(VLOOKUP(#REF!,#REF!,2,FALSE))=TRUE,"",VLOOKUP(#REF!,#REF!,2,FALSE))</f>
        <v/>
      </c>
      <c r="AN21" s="351" t="str">
        <f>IF(ISERROR(VLOOKUP(#REF!,#REF!,2,FALSE))=TRUE,"",VLOOKUP(#REF!,#REF!,2,FALSE))</f>
        <v/>
      </c>
      <c r="AO21" s="351" t="str">
        <f>IF(ISERROR(VLOOKUP(#REF!,#REF!,2,FALSE))=TRUE,"",VLOOKUP(#REF!,#REF!,2,FALSE))</f>
        <v/>
      </c>
      <c r="AP21" s="351"/>
      <c r="AQ21" s="351" t="str">
        <f>IF(ISERROR(VLOOKUP(#REF!,#REF!,2,FALSE))=TRUE,"",VLOOKUP(#REF!,#REF!,2,FALSE))</f>
        <v/>
      </c>
      <c r="AR21" s="352" t="str">
        <f>IF(ISERROR(VLOOKUP(#REF!,#REF!,2,FALSE))=TRUE,"",VLOOKUP(#REF!,#REF!,2,FALSE))</f>
        <v/>
      </c>
      <c r="AT21" s="331"/>
      <c r="AW21" s="505"/>
      <c r="AX21" s="506"/>
      <c r="AY21" s="506"/>
      <c r="AZ21" s="506"/>
      <c r="BA21" s="343"/>
      <c r="BC21" s="508"/>
      <c r="BE21" s="365" t="str">
        <f>IF(ISERROR(VLOOKUP(#REF!,#REF!,2,FALSE))=TRUE,"",VLOOKUP(#REF!,#REF!,2,FALSE))</f>
        <v/>
      </c>
      <c r="BF21" s="366" t="str">
        <f>IF(ISERROR(VLOOKUP(#REF!,#REF!,2,FALSE))=TRUE,"",VLOOKUP(#REF!,#REF!,2,FALSE))</f>
        <v/>
      </c>
      <c r="BG21" s="366" t="str">
        <f>IF(ISERROR(VLOOKUP(#REF!,#REF!,2,FALSE))=TRUE,"",VLOOKUP(#REF!,#REF!,2,FALSE))</f>
        <v/>
      </c>
      <c r="BH21" s="366" t="str">
        <f>IF(ISERROR(VLOOKUP(#REF!,#REF!,2,FALSE))=TRUE,"",VLOOKUP(#REF!,#REF!,2,FALSE))</f>
        <v/>
      </c>
      <c r="BI21" s="366" t="str">
        <f>IF(ISERROR(VLOOKUP(#REF!,#REF!,2,FALSE))=TRUE,"",VLOOKUP(#REF!,#REF!,2,FALSE))</f>
        <v/>
      </c>
      <c r="BJ21" s="366" t="str">
        <f>IF(ISERROR(VLOOKUP(#REF!,#REF!,2,FALSE))=TRUE,"",VLOOKUP(#REF!,#REF!,2,FALSE))</f>
        <v/>
      </c>
      <c r="BK21" s="367" t="str">
        <f>IF(ISERROR(VLOOKUP(#REF!,#REF!,2,FALSE))=TRUE,"",VLOOKUP(#REF!,#REF!,2,FALSE))</f>
        <v/>
      </c>
      <c r="BL21" s="344" t="str">
        <f>IF(ISERROR(VLOOKUP(#REF!,#REF!,2,FALSE))=TRUE,"",VLOOKUP(#REF!,#REF!,2,FALSE))</f>
        <v/>
      </c>
      <c r="BM21" s="345" t="str">
        <f>IF(ISERROR(VLOOKUP(#REF!,#REF!,2,FALSE))=TRUE,"",VLOOKUP(#REF!,#REF!,2,FALSE))</f>
        <v/>
      </c>
      <c r="BN21" s="345" t="str">
        <f>IF(ISERROR(VLOOKUP(#REF!,#REF!,2,FALSE))=TRUE,"",VLOOKUP(#REF!,#REF!,2,FALSE))</f>
        <v/>
      </c>
      <c r="BO21" s="345" t="str">
        <f>IF(ISERROR(VLOOKUP(#REF!,#REF!,2,FALSE))=TRUE,"",VLOOKUP(#REF!,#REF!,2,FALSE))</f>
        <v/>
      </c>
      <c r="BP21" s="345" t="str">
        <f>IF(ISERROR(VLOOKUP(#REF!,#REF!,2,FALSE))=TRUE,"",VLOOKUP(#REF!,#REF!,2,FALSE))</f>
        <v/>
      </c>
      <c r="BQ21" s="345" t="str">
        <f>IF(ISERROR(VLOOKUP(#REF!,#REF!,2,FALSE))=TRUE,"",VLOOKUP(#REF!,#REF!,2,FALSE))</f>
        <v/>
      </c>
      <c r="BR21" s="346" t="str">
        <f>IF(ISERROR(VLOOKUP(#REF!,#REF!,2,FALSE))=TRUE,"",VLOOKUP(#REF!,#REF!,2,FALSE))</f>
        <v/>
      </c>
      <c r="BS21" s="350" t="str">
        <f>IF(ISERROR(VLOOKUP(#REF!,#REF!,2,FALSE))=TRUE,"",VLOOKUP(#REF!,#REF!,2,FALSE))</f>
        <v/>
      </c>
      <c r="BT21" s="351" t="str">
        <f>IF(ISERROR(VLOOKUP(#REF!,#REF!,2,FALSE))=TRUE,"",VLOOKUP(#REF!,#REF!,2,FALSE))</f>
        <v/>
      </c>
      <c r="BU21" s="351" t="str">
        <f>IF(ISERROR(VLOOKUP(#REF!,#REF!,2,FALSE))=TRUE,"",VLOOKUP(#REF!,#REF!,2,FALSE))</f>
        <v/>
      </c>
      <c r="BV21" s="351" t="str">
        <f>IF(ISERROR(VLOOKUP(#REF!,#REF!,2,FALSE))=TRUE,"",VLOOKUP(#REF!,#REF!,2,FALSE))</f>
        <v/>
      </c>
      <c r="BW21" s="351"/>
      <c r="BX21" s="351" t="str">
        <f>IF(ISERROR(VLOOKUP(#REF!,#REF!,2,FALSE))=TRUE,"",VLOOKUP(#REF!,#REF!,2,FALSE))</f>
        <v/>
      </c>
      <c r="BY21" s="352" t="str">
        <f>IF(ISERROR(VLOOKUP(#REF!,#REF!,2,FALSE))=TRUE,"",VLOOKUP(#REF!,#REF!,2,FALSE))</f>
        <v/>
      </c>
      <c r="CA21" s="331"/>
    </row>
    <row r="22" spans="2:79" ht="15.75" x14ac:dyDescent="0.25">
      <c r="B22" s="505"/>
      <c r="C22" s="506"/>
      <c r="D22" s="506"/>
      <c r="E22" s="506"/>
      <c r="F22" s="343"/>
      <c r="H22" s="508"/>
      <c r="J22" s="374" t="str">
        <f>IF(ISERROR(VLOOKUP(#REF!,#REF!,2,FALSE))=TRUE,"",VLOOKUP(#REF!,#REF!,2,FALSE))</f>
        <v/>
      </c>
      <c r="K22" s="375" t="str">
        <f>IF(ISERROR(VLOOKUP(#REF!,#REF!,2,FALSE))=TRUE,"",VLOOKUP(#REF!,#REF!,2,FALSE))</f>
        <v/>
      </c>
      <c r="L22" s="375" t="str">
        <f>IF(ISERROR(VLOOKUP(#REF!,#REF!,2,FALSE))=TRUE,"",VLOOKUP(#REF!,#REF!,2,FALSE))</f>
        <v/>
      </c>
      <c r="M22" s="375" t="str">
        <f>IF(ISERROR(VLOOKUP(#REF!,#REF!,2,FALSE))=TRUE,"",VLOOKUP(#REF!,#REF!,2,FALSE))</f>
        <v/>
      </c>
      <c r="N22" s="375" t="str">
        <f>IF(ISERROR(VLOOKUP(#REF!,#REF!,2,FALSE))=TRUE,"",VLOOKUP(#REF!,#REF!,2,FALSE))</f>
        <v/>
      </c>
      <c r="O22" s="375" t="str">
        <f>IF(ISERROR(VLOOKUP(#REF!,#REF!,2,FALSE))=TRUE,"",VLOOKUP(#REF!,#REF!,2,FALSE))</f>
        <v/>
      </c>
      <c r="P22" s="376" t="str">
        <f>IF(ISERROR(VLOOKUP(#REF!,#REF!,2,FALSE))=TRUE,"",VLOOKUP(#REF!,#REF!,2,FALSE))</f>
        <v/>
      </c>
      <c r="Q22" s="374" t="str">
        <f>IF(ISERROR(VLOOKUP(#REF!,#REF!,2,FALSE))=TRUE,"",VLOOKUP(#REF!,#REF!,2,FALSE))</f>
        <v/>
      </c>
      <c r="R22" s="375" t="str">
        <f>IF(ISERROR(VLOOKUP(#REF!,#REF!,2,FALSE))=TRUE,"",VLOOKUP(#REF!,#REF!,2,FALSE))</f>
        <v/>
      </c>
      <c r="S22" s="375" t="str">
        <f>IF(ISERROR(VLOOKUP(#REF!,#REF!,2,FALSE))=TRUE,"",VLOOKUP(#REF!,#REF!,2,FALSE))</f>
        <v/>
      </c>
      <c r="T22" s="375" t="str">
        <f>IF(ISERROR(VLOOKUP(#REF!,#REF!,2,FALSE))=TRUE,"",VLOOKUP(#REF!,#REF!,2,FALSE))</f>
        <v/>
      </c>
      <c r="U22" s="375" t="str">
        <f>IF(ISERROR(VLOOKUP(#REF!,#REF!,2,FALSE))=TRUE,"",VLOOKUP(#REF!,#REF!,2,FALSE))</f>
        <v/>
      </c>
      <c r="V22" s="375" t="str">
        <f>IF(ISERROR(VLOOKUP(#REF!,#REF!,2,FALSE))=TRUE,"",VLOOKUP(#REF!,#REF!,2,FALSE))</f>
        <v/>
      </c>
      <c r="W22" s="376" t="str">
        <f>IF(ISERROR(VLOOKUP(#REF!,#REF!,2,FALSE))=TRUE,"",VLOOKUP(#REF!,#REF!,2,FALSE))</f>
        <v/>
      </c>
      <c r="X22" s="365" t="str">
        <f>IF(ISERROR(VLOOKUP(#REF!,#REF!,2,FALSE))=TRUE,"",VLOOKUP(#REF!,#REF!,2,FALSE))</f>
        <v/>
      </c>
      <c r="Y22" s="366" t="str">
        <f>IF(ISERROR(VLOOKUP(#REF!,#REF!,2,FALSE))=TRUE,"",VLOOKUP(#REF!,#REF!,2,FALSE))</f>
        <v/>
      </c>
      <c r="Z22" s="366" t="str">
        <f>IF(ISERROR(VLOOKUP(#REF!,#REF!,2,FALSE))=TRUE,"",VLOOKUP(#REF!,#REF!,2,FALSE))</f>
        <v/>
      </c>
      <c r="AA22" s="366" t="str">
        <f>IF(ISERROR(VLOOKUP(#REF!,#REF!,2,FALSE))=TRUE,"",VLOOKUP(#REF!,#REF!,2,FALSE))</f>
        <v/>
      </c>
      <c r="AB22" s="366" t="str">
        <f>IF(ISERROR(VLOOKUP(#REF!,#REF!,2,FALSE))=TRUE,"",VLOOKUP(#REF!,#REF!,2,FALSE))</f>
        <v/>
      </c>
      <c r="AC22" s="366" t="str">
        <f>IF(ISERROR(VLOOKUP(#REF!,#REF!,2,FALSE))=TRUE,"",VLOOKUP(#REF!,#REF!,2,FALSE))</f>
        <v/>
      </c>
      <c r="AD22" s="367" t="str">
        <f>IF(ISERROR(VLOOKUP(#REF!,#REF!,2,FALSE))=TRUE,"",VLOOKUP(#REF!,#REF!,2,FALSE))</f>
        <v/>
      </c>
      <c r="AE22" s="344" t="str">
        <f>IF(ISERROR(VLOOKUP(#REF!,#REF!,2,FALSE))=TRUE,"",VLOOKUP(#REF!,#REF!,2,FALSE))</f>
        <v/>
      </c>
      <c r="AF22" s="345" t="str">
        <f>IF(ISERROR(VLOOKUP(#REF!,#REF!,2,FALSE))=TRUE,"",VLOOKUP(#REF!,#REF!,2,FALSE))</f>
        <v/>
      </c>
      <c r="AG22" s="345" t="str">
        <f>IF(ISERROR(VLOOKUP(#REF!,#REF!,2,FALSE))=TRUE,"",VLOOKUP(#REF!,#REF!,2,FALSE))</f>
        <v/>
      </c>
      <c r="AH22" s="345" t="str">
        <f>IF(ISERROR(VLOOKUP(#REF!,#REF!,2,FALSE))=TRUE,"",VLOOKUP(#REF!,#REF!,2,FALSE))</f>
        <v/>
      </c>
      <c r="AI22" s="345" t="str">
        <f>IF(ISERROR(VLOOKUP(#REF!,#REF!,2,FALSE))=TRUE,"",VLOOKUP(#REF!,#REF!,2,FALSE))</f>
        <v/>
      </c>
      <c r="AJ22" s="345" t="str">
        <f>IF(ISERROR(VLOOKUP(#REF!,#REF!,2,FALSE))=TRUE,"",VLOOKUP(#REF!,#REF!,2,FALSE))</f>
        <v/>
      </c>
      <c r="AK22" s="346" t="str">
        <f>IF(ISERROR(VLOOKUP(#REF!,#REF!,2,FALSE))=TRUE,"",VLOOKUP(#REF!,#REF!,2,FALSE))</f>
        <v/>
      </c>
      <c r="AL22" s="350" t="str">
        <f>IF(ISERROR(VLOOKUP(#REF!,#REF!,2,FALSE))=TRUE,"",VLOOKUP(#REF!,#REF!,2,FALSE))</f>
        <v/>
      </c>
      <c r="AM22" s="351" t="str">
        <f>IF(ISERROR(VLOOKUP(#REF!,#REF!,2,FALSE))=TRUE,"",VLOOKUP(#REF!,#REF!,2,FALSE))</f>
        <v/>
      </c>
      <c r="AN22" s="351" t="str">
        <f>IF(ISERROR(VLOOKUP(#REF!,#REF!,2,FALSE))=TRUE,"",VLOOKUP(#REF!,#REF!,2,FALSE))</f>
        <v/>
      </c>
      <c r="AO22" s="351" t="str">
        <f>IF(ISERROR(VLOOKUP(#REF!,#REF!,2,FALSE))=TRUE,"",VLOOKUP(#REF!,#REF!,2,FALSE))</f>
        <v/>
      </c>
      <c r="AP22" s="351" t="str">
        <f>IF(ISERROR(VLOOKUP(#REF!,#REF!,2,FALSE))=TRUE,"",VLOOKUP(#REF!,#REF!,2,FALSE))</f>
        <v/>
      </c>
      <c r="AQ22" s="351" t="str">
        <f>IF(ISERROR(VLOOKUP(#REF!,#REF!,2,FALSE))=TRUE,"",VLOOKUP(#REF!,#REF!,2,FALSE))</f>
        <v/>
      </c>
      <c r="AR22" s="352" t="str">
        <f>IF(ISERROR(VLOOKUP(#REF!,#REF!,2,FALSE))=TRUE,"",VLOOKUP(#REF!,#REF!,2,FALSE))</f>
        <v/>
      </c>
      <c r="AT22" s="331"/>
      <c r="AW22" s="505"/>
      <c r="AX22" s="506"/>
      <c r="AY22" s="506"/>
      <c r="AZ22" s="506"/>
      <c r="BA22" s="343"/>
      <c r="BC22" s="508"/>
      <c r="BE22" s="365" t="str">
        <f>IF(ISERROR(VLOOKUP(#REF!,#REF!,2,FALSE))=TRUE,"",VLOOKUP(#REF!,#REF!,2,FALSE))</f>
        <v/>
      </c>
      <c r="BF22" s="366" t="str">
        <f>IF(ISERROR(VLOOKUP(#REF!,#REF!,2,FALSE))=TRUE,"",VLOOKUP(#REF!,#REF!,2,FALSE))</f>
        <v/>
      </c>
      <c r="BG22" s="366" t="str">
        <f>IF(ISERROR(VLOOKUP(#REF!,#REF!,2,FALSE))=TRUE,"",VLOOKUP(#REF!,#REF!,2,FALSE))</f>
        <v/>
      </c>
      <c r="BH22" s="366" t="str">
        <f>IF(ISERROR(VLOOKUP(#REF!,#REF!,2,FALSE))=TRUE,"",VLOOKUP(#REF!,#REF!,2,FALSE))</f>
        <v/>
      </c>
      <c r="BI22" s="366" t="str">
        <f>IF(ISERROR(VLOOKUP(#REF!,#REF!,2,FALSE))=TRUE,"",VLOOKUP(#REF!,#REF!,2,FALSE))</f>
        <v/>
      </c>
      <c r="BJ22" s="366" t="str">
        <f>IF(ISERROR(VLOOKUP(#REF!,#REF!,2,FALSE))=TRUE,"",VLOOKUP(#REF!,#REF!,2,FALSE))</f>
        <v/>
      </c>
      <c r="BK22" s="367" t="str">
        <f>IF(ISERROR(VLOOKUP(#REF!,#REF!,2,FALSE))=TRUE,"",VLOOKUP(#REF!,#REF!,2,FALSE))</f>
        <v/>
      </c>
      <c r="BL22" s="344" t="str">
        <f>IF(ISERROR(VLOOKUP(#REF!,#REF!,2,FALSE))=TRUE,"",VLOOKUP(#REF!,#REF!,2,FALSE))</f>
        <v/>
      </c>
      <c r="BM22" s="345" t="str">
        <f>IF(ISERROR(VLOOKUP(#REF!,#REF!,2,FALSE))=TRUE,"",VLOOKUP(#REF!,#REF!,2,FALSE))</f>
        <v/>
      </c>
      <c r="BN22" s="345" t="str">
        <f>IF(ISERROR(VLOOKUP(#REF!,#REF!,2,FALSE))=TRUE,"",VLOOKUP(#REF!,#REF!,2,FALSE))</f>
        <v/>
      </c>
      <c r="BO22" s="345" t="str">
        <f>IF(ISERROR(VLOOKUP(#REF!,#REF!,2,FALSE))=TRUE,"",VLOOKUP(#REF!,#REF!,2,FALSE))</f>
        <v/>
      </c>
      <c r="BP22" s="345" t="str">
        <f>IF(ISERROR(VLOOKUP(#REF!,#REF!,2,FALSE))=TRUE,"",VLOOKUP(#REF!,#REF!,2,FALSE))</f>
        <v/>
      </c>
      <c r="BQ22" s="345" t="str">
        <f>IF(ISERROR(VLOOKUP(#REF!,#REF!,2,FALSE))=TRUE,"",VLOOKUP(#REF!,#REF!,2,FALSE))</f>
        <v/>
      </c>
      <c r="BR22" s="346" t="str">
        <f>IF(ISERROR(VLOOKUP(#REF!,#REF!,2,FALSE))=TRUE,"",VLOOKUP(#REF!,#REF!,2,FALSE))</f>
        <v/>
      </c>
      <c r="BS22" s="350" t="str">
        <f>IF(ISERROR(VLOOKUP(#REF!,#REF!,2,FALSE))=TRUE,"",VLOOKUP(#REF!,#REF!,2,FALSE))</f>
        <v/>
      </c>
      <c r="BT22" s="351" t="str">
        <f>IF(ISERROR(VLOOKUP(#REF!,#REF!,2,FALSE))=TRUE,"",VLOOKUP(#REF!,#REF!,2,FALSE))</f>
        <v/>
      </c>
      <c r="BU22" s="351" t="str">
        <f>IF(ISERROR(VLOOKUP(#REF!,#REF!,2,FALSE))=TRUE,"",VLOOKUP(#REF!,#REF!,2,FALSE))</f>
        <v/>
      </c>
      <c r="BV22" s="351" t="str">
        <f>IF(ISERROR(VLOOKUP(#REF!,#REF!,2,FALSE))=TRUE,"",VLOOKUP(#REF!,#REF!,2,FALSE))</f>
        <v/>
      </c>
      <c r="BW22" s="351" t="str">
        <f>IF(ISERROR(VLOOKUP(#REF!,#REF!,2,FALSE))=TRUE,"",VLOOKUP(#REF!,#REF!,2,FALSE))</f>
        <v/>
      </c>
      <c r="BX22" s="351" t="str">
        <f>IF(ISERROR(VLOOKUP(#REF!,#REF!,2,FALSE))=TRUE,"",VLOOKUP(#REF!,#REF!,2,FALSE))</f>
        <v/>
      </c>
      <c r="BY22" s="352" t="str">
        <f>IF(ISERROR(VLOOKUP(#REF!,#REF!,2,FALSE))=TRUE,"",VLOOKUP(#REF!,#REF!,2,FALSE))</f>
        <v/>
      </c>
      <c r="CA22" s="331"/>
    </row>
    <row r="23" spans="2:79" ht="15.75" x14ac:dyDescent="0.25">
      <c r="B23" s="505"/>
      <c r="C23" s="506"/>
      <c r="D23" s="506"/>
      <c r="E23" s="506"/>
      <c r="F23" s="343"/>
      <c r="H23" s="508"/>
      <c r="J23" s="374" t="str">
        <f>IF(ISERROR(VLOOKUP(#REF!,#REF!,2,FALSE))=TRUE,"",VLOOKUP(#REF!,#REF!,2,FALSE))</f>
        <v/>
      </c>
      <c r="K23" s="375" t="str">
        <f>IF(ISERROR(VLOOKUP(#REF!,#REF!,2,FALSE))=TRUE,"",VLOOKUP(#REF!,#REF!,2,FALSE))</f>
        <v/>
      </c>
      <c r="L23" s="375" t="str">
        <f>IF(ISERROR(VLOOKUP(#REF!,#REF!,2,FALSE))=TRUE,"",VLOOKUP(#REF!,#REF!,2,FALSE))</f>
        <v/>
      </c>
      <c r="M23" s="375" t="str">
        <f>IF(ISERROR(VLOOKUP(#REF!,#REF!,2,FALSE))=TRUE,"",VLOOKUP(#REF!,#REF!,2,FALSE))</f>
        <v/>
      </c>
      <c r="N23" s="375" t="str">
        <f>IF(ISERROR(VLOOKUP(#REF!,#REF!,2,FALSE))=TRUE,"",VLOOKUP(#REF!,#REF!,2,FALSE))</f>
        <v/>
      </c>
      <c r="O23" s="375" t="str">
        <f>IF(ISERROR(VLOOKUP(#REF!,#REF!,2,FALSE))=TRUE,"",VLOOKUP(#REF!,#REF!,2,FALSE))</f>
        <v/>
      </c>
      <c r="P23" s="376" t="str">
        <f>IF(ISERROR(VLOOKUP(#REF!,#REF!,2,FALSE))=TRUE,"",VLOOKUP(#REF!,#REF!,2,FALSE))</f>
        <v/>
      </c>
      <c r="Q23" s="374" t="str">
        <f>IF(ISERROR(VLOOKUP(#REF!,#REF!,2,FALSE))=TRUE,"",VLOOKUP(#REF!,#REF!,2,FALSE))</f>
        <v/>
      </c>
      <c r="R23" s="375" t="str">
        <f>IF(ISERROR(VLOOKUP(#REF!,#REF!,2,FALSE))=TRUE,"",VLOOKUP(#REF!,#REF!,2,FALSE))</f>
        <v/>
      </c>
      <c r="S23" s="375" t="str">
        <f>IF(ISERROR(VLOOKUP(#REF!,#REF!,2,FALSE))=TRUE,"",VLOOKUP(#REF!,#REF!,2,FALSE))</f>
        <v/>
      </c>
      <c r="T23" s="375" t="str">
        <f>IF(ISERROR(VLOOKUP(#REF!,#REF!,2,FALSE))=TRUE,"",VLOOKUP(#REF!,#REF!,2,FALSE))</f>
        <v/>
      </c>
      <c r="U23" s="375" t="str">
        <f>IF(ISERROR(VLOOKUP(#REF!,#REF!,2,FALSE))=TRUE,"",VLOOKUP(#REF!,#REF!,2,FALSE))</f>
        <v/>
      </c>
      <c r="V23" s="375" t="str">
        <f>IF(ISERROR(VLOOKUP(#REF!,#REF!,2,FALSE))=TRUE,"",VLOOKUP(#REF!,#REF!,2,FALSE))</f>
        <v/>
      </c>
      <c r="W23" s="376" t="str">
        <f>IF(ISERROR(VLOOKUP(#REF!,#REF!,2,FALSE))=TRUE,"",VLOOKUP(#REF!,#REF!,2,FALSE))</f>
        <v/>
      </c>
      <c r="X23" s="365" t="str">
        <f>IF(ISERROR(VLOOKUP(#REF!,#REF!,2,FALSE))=TRUE,"",VLOOKUP(#REF!,#REF!,2,FALSE))</f>
        <v/>
      </c>
      <c r="Y23" s="366" t="str">
        <f>IF(ISERROR(VLOOKUP(#REF!,#REF!,2,FALSE))=TRUE,"",VLOOKUP(#REF!,#REF!,2,FALSE))</f>
        <v/>
      </c>
      <c r="Z23" s="366" t="str">
        <f>IF(ISERROR(VLOOKUP(#REF!,#REF!,2,FALSE))=TRUE,"",VLOOKUP(#REF!,#REF!,2,FALSE))</f>
        <v/>
      </c>
      <c r="AA23" s="366" t="str">
        <f>IF(ISERROR(VLOOKUP(#REF!,#REF!,2,FALSE))=TRUE,"",VLOOKUP(#REF!,#REF!,2,FALSE))</f>
        <v/>
      </c>
      <c r="AB23" s="366" t="str">
        <f>IF(ISERROR(VLOOKUP(#REF!,#REF!,2,FALSE))=TRUE,"",VLOOKUP(#REF!,#REF!,2,FALSE))</f>
        <v/>
      </c>
      <c r="AC23" s="366" t="str">
        <f>IF(ISERROR(VLOOKUP(#REF!,#REF!,2,FALSE))=TRUE,"",VLOOKUP(#REF!,#REF!,2,FALSE))</f>
        <v/>
      </c>
      <c r="AD23" s="367" t="str">
        <f>IF(ISERROR(VLOOKUP(#REF!,#REF!,2,FALSE))=TRUE,"",VLOOKUP(#REF!,#REF!,2,FALSE))</f>
        <v/>
      </c>
      <c r="AE23" s="344" t="str">
        <f>IF(ISERROR(VLOOKUP(#REF!,#REF!,2,FALSE))=TRUE,"",VLOOKUP(#REF!,#REF!,2,FALSE))</f>
        <v/>
      </c>
      <c r="AF23" s="345" t="str">
        <f>IF(ISERROR(VLOOKUP(#REF!,#REF!,2,FALSE))=TRUE,"",VLOOKUP(#REF!,#REF!,2,FALSE))</f>
        <v/>
      </c>
      <c r="AG23" s="345" t="str">
        <f>IF(ISERROR(VLOOKUP(#REF!,#REF!,2,FALSE))=TRUE,"",VLOOKUP(#REF!,#REF!,2,FALSE))</f>
        <v/>
      </c>
      <c r="AH23" s="345" t="str">
        <f>IF(ISERROR(VLOOKUP(#REF!,#REF!,2,FALSE))=TRUE,"",VLOOKUP(#REF!,#REF!,2,FALSE))</f>
        <v/>
      </c>
      <c r="AI23" s="345" t="str">
        <f>IF(ISERROR(VLOOKUP(#REF!,#REF!,2,FALSE))=TRUE,"",VLOOKUP(#REF!,#REF!,2,FALSE))</f>
        <v/>
      </c>
      <c r="AJ23" s="345" t="str">
        <f>IF(ISERROR(VLOOKUP(#REF!,#REF!,2,FALSE))=TRUE,"",VLOOKUP(#REF!,#REF!,2,FALSE))</f>
        <v/>
      </c>
      <c r="AK23" s="346" t="str">
        <f>IF(ISERROR(VLOOKUP(#REF!,#REF!,2,FALSE))=TRUE,"",VLOOKUP(#REF!,#REF!,2,FALSE))</f>
        <v/>
      </c>
      <c r="AL23" s="350" t="str">
        <f>IF(ISERROR(VLOOKUP(#REF!,#REF!,2,FALSE))=TRUE,"",VLOOKUP(#REF!,#REF!,2,FALSE))</f>
        <v/>
      </c>
      <c r="AM23" s="351" t="str">
        <f>IF(ISERROR(VLOOKUP(#REF!,#REF!,2,FALSE))=TRUE,"",VLOOKUP(#REF!,#REF!,2,FALSE))</f>
        <v/>
      </c>
      <c r="AN23" s="351" t="str">
        <f>IF(ISERROR(VLOOKUP(#REF!,#REF!,2,FALSE))=TRUE,"",VLOOKUP(#REF!,#REF!,2,FALSE))</f>
        <v/>
      </c>
      <c r="AO23" s="351" t="str">
        <f>IF(ISERROR(VLOOKUP(#REF!,#REF!,2,FALSE))=TRUE,"",VLOOKUP(#REF!,#REF!,2,FALSE))</f>
        <v/>
      </c>
      <c r="AP23" s="351" t="str">
        <f>IF(ISERROR(VLOOKUP(#REF!,#REF!,2,FALSE))=TRUE,"",VLOOKUP(#REF!,#REF!,2,FALSE))</f>
        <v/>
      </c>
      <c r="AQ23" s="351" t="str">
        <f>IF(ISERROR(VLOOKUP(#REF!,#REF!,2,FALSE))=TRUE,"",VLOOKUP(#REF!,#REF!,2,FALSE))</f>
        <v/>
      </c>
      <c r="AR23" s="352" t="str">
        <f>IF(ISERROR(VLOOKUP(#REF!,#REF!,2,FALSE))=TRUE,"",VLOOKUP(#REF!,#REF!,2,FALSE))</f>
        <v/>
      </c>
      <c r="AT23" s="331"/>
      <c r="AW23" s="505"/>
      <c r="AX23" s="506"/>
      <c r="AY23" s="506"/>
      <c r="AZ23" s="506"/>
      <c r="BA23" s="343"/>
      <c r="BC23" s="508"/>
      <c r="BE23" s="365" t="str">
        <f>IF(ISERROR(VLOOKUP(#REF!,#REF!,2,FALSE))=TRUE,"",VLOOKUP(#REF!,#REF!,2,FALSE))</f>
        <v/>
      </c>
      <c r="BF23" s="366" t="str">
        <f>IF(ISERROR(VLOOKUP(#REF!,#REF!,2,FALSE))=TRUE,"",VLOOKUP(#REF!,#REF!,2,FALSE))</f>
        <v/>
      </c>
      <c r="BG23" s="366" t="str">
        <f>IF(ISERROR(VLOOKUP(#REF!,#REF!,2,FALSE))=TRUE,"",VLOOKUP(#REF!,#REF!,2,FALSE))</f>
        <v/>
      </c>
      <c r="BH23" s="366" t="str">
        <f>IF(ISERROR(VLOOKUP(#REF!,#REF!,2,FALSE))=TRUE,"",VLOOKUP(#REF!,#REF!,2,FALSE))</f>
        <v/>
      </c>
      <c r="BI23" s="366" t="str">
        <f>IF(ISERROR(VLOOKUP(#REF!,#REF!,2,FALSE))=TRUE,"",VLOOKUP(#REF!,#REF!,2,FALSE))</f>
        <v/>
      </c>
      <c r="BJ23" s="366" t="str">
        <f>IF(ISERROR(VLOOKUP(#REF!,#REF!,2,FALSE))=TRUE,"",VLOOKUP(#REF!,#REF!,2,FALSE))</f>
        <v/>
      </c>
      <c r="BK23" s="367" t="str">
        <f>IF(ISERROR(VLOOKUP(#REF!,#REF!,2,FALSE))=TRUE,"",VLOOKUP(#REF!,#REF!,2,FALSE))</f>
        <v/>
      </c>
      <c r="BL23" s="344" t="str">
        <f>IF(ISERROR(VLOOKUP(#REF!,#REF!,2,FALSE))=TRUE,"",VLOOKUP(#REF!,#REF!,2,FALSE))</f>
        <v/>
      </c>
      <c r="BM23" s="345" t="str">
        <f>IF(ISERROR(VLOOKUP(#REF!,#REF!,2,FALSE))=TRUE,"",VLOOKUP(#REF!,#REF!,2,FALSE))</f>
        <v/>
      </c>
      <c r="BN23" s="345" t="str">
        <f>IF(ISERROR(VLOOKUP(#REF!,#REF!,2,FALSE))=TRUE,"",VLOOKUP(#REF!,#REF!,2,FALSE))</f>
        <v/>
      </c>
      <c r="BO23" s="345" t="str">
        <f>IF(ISERROR(VLOOKUP(#REF!,#REF!,2,FALSE))=TRUE,"",VLOOKUP(#REF!,#REF!,2,FALSE))</f>
        <v/>
      </c>
      <c r="BP23" s="345" t="str">
        <f>IF(ISERROR(VLOOKUP(#REF!,#REF!,2,FALSE))=TRUE,"",VLOOKUP(#REF!,#REF!,2,FALSE))</f>
        <v/>
      </c>
      <c r="BQ23" s="345" t="str">
        <f>IF(ISERROR(VLOOKUP(#REF!,#REF!,2,FALSE))=TRUE,"",VLOOKUP(#REF!,#REF!,2,FALSE))</f>
        <v/>
      </c>
      <c r="BR23" s="346" t="str">
        <f>IF(ISERROR(VLOOKUP(#REF!,#REF!,2,FALSE))=TRUE,"",VLOOKUP(#REF!,#REF!,2,FALSE))</f>
        <v/>
      </c>
      <c r="BS23" s="350" t="str">
        <f>IF(ISERROR(VLOOKUP(#REF!,#REF!,2,FALSE))=TRUE,"",VLOOKUP(#REF!,#REF!,2,FALSE))</f>
        <v/>
      </c>
      <c r="BT23" s="351" t="str">
        <f>IF(ISERROR(VLOOKUP(#REF!,#REF!,2,FALSE))=TRUE,"",VLOOKUP(#REF!,#REF!,2,FALSE))</f>
        <v/>
      </c>
      <c r="BU23" s="351" t="str">
        <f>IF(ISERROR(VLOOKUP(#REF!,#REF!,2,FALSE))=TRUE,"",VLOOKUP(#REF!,#REF!,2,FALSE))</f>
        <v/>
      </c>
      <c r="BV23" s="351" t="str">
        <f>IF(ISERROR(VLOOKUP(#REF!,#REF!,2,FALSE))=TRUE,"",VLOOKUP(#REF!,#REF!,2,FALSE))</f>
        <v/>
      </c>
      <c r="BW23" s="351" t="str">
        <f>IF(ISERROR(VLOOKUP(#REF!,#REF!,2,FALSE))=TRUE,"",VLOOKUP(#REF!,#REF!,2,FALSE))</f>
        <v/>
      </c>
      <c r="BX23" s="351" t="str">
        <f>IF(ISERROR(VLOOKUP(#REF!,#REF!,2,FALSE))=TRUE,"",VLOOKUP(#REF!,#REF!,2,FALSE))</f>
        <v/>
      </c>
      <c r="BY23" s="352" t="str">
        <f>IF(ISERROR(VLOOKUP(#REF!,#REF!,2,FALSE))=TRUE,"",VLOOKUP(#REF!,#REF!,2,FALSE))</f>
        <v/>
      </c>
      <c r="CA23" s="331"/>
    </row>
    <row r="24" spans="2:79" ht="15.75" x14ac:dyDescent="0.25">
      <c r="B24" s="505"/>
      <c r="C24" s="506"/>
      <c r="D24" s="506"/>
      <c r="E24" s="506"/>
      <c r="F24" s="343"/>
      <c r="H24" s="508"/>
      <c r="J24" s="377" t="str">
        <f>IF(ISERROR(VLOOKUP(#REF!,#REF!,2,FALSE))=TRUE,"",VLOOKUP(#REF!,#REF!,2,FALSE))</f>
        <v/>
      </c>
      <c r="K24" s="378" t="str">
        <f>IF(ISERROR(VLOOKUP(#REF!,#REF!,2,FALSE))=TRUE,"",VLOOKUP(#REF!,#REF!,2,FALSE))</f>
        <v/>
      </c>
      <c r="L24" s="378" t="str">
        <f>IF(ISERROR(VLOOKUP(#REF!,#REF!,2,FALSE))=TRUE,"",VLOOKUP(#REF!,#REF!,2,FALSE))</f>
        <v/>
      </c>
      <c r="M24" s="378" t="str">
        <f>IF(ISERROR(VLOOKUP(#REF!,#REF!,2,FALSE))=TRUE,"",VLOOKUP(#REF!,#REF!,2,FALSE))</f>
        <v/>
      </c>
      <c r="N24" s="378" t="str">
        <f>IF(ISERROR(VLOOKUP(#REF!,#REF!,2,FALSE))=TRUE,"",VLOOKUP(#REF!,#REF!,2,FALSE))</f>
        <v/>
      </c>
      <c r="O24" s="378" t="str">
        <f>IF(ISERROR(VLOOKUP(#REF!,#REF!,2,FALSE))=TRUE,"",VLOOKUP(#REF!,#REF!,2,FALSE))</f>
        <v/>
      </c>
      <c r="P24" s="379" t="str">
        <f>IF(ISERROR(VLOOKUP(#REF!,#REF!,2,FALSE))=TRUE,"",VLOOKUP(#REF!,#REF!,2,FALSE))</f>
        <v/>
      </c>
      <c r="Q24" s="377" t="str">
        <f>IF(ISERROR(VLOOKUP(#REF!,#REF!,2,FALSE))=TRUE,"",VLOOKUP(#REF!,#REF!,2,FALSE))</f>
        <v/>
      </c>
      <c r="R24" s="378" t="str">
        <f>IF(ISERROR(VLOOKUP(#REF!,#REF!,2,FALSE))=TRUE,"",VLOOKUP(#REF!,#REF!,2,FALSE))</f>
        <v/>
      </c>
      <c r="S24" s="378" t="str">
        <f>IF(ISERROR(VLOOKUP(#REF!,#REF!,2,FALSE))=TRUE,"",VLOOKUP(#REF!,#REF!,2,FALSE))</f>
        <v/>
      </c>
      <c r="T24" s="378" t="str">
        <f>IF(ISERROR(VLOOKUP(#REF!,#REF!,2,FALSE))=TRUE,"",VLOOKUP(#REF!,#REF!,2,FALSE))</f>
        <v/>
      </c>
      <c r="U24" s="378" t="str">
        <f>IF(ISERROR(VLOOKUP(#REF!,#REF!,2,FALSE))=TRUE,"",VLOOKUP(#REF!,#REF!,2,FALSE))</f>
        <v/>
      </c>
      <c r="V24" s="378" t="str">
        <f>IF(ISERROR(VLOOKUP(#REF!,#REF!,2,FALSE))=TRUE,"",VLOOKUP(#REF!,#REF!,2,FALSE))</f>
        <v/>
      </c>
      <c r="W24" s="379" t="str">
        <f>IF(ISERROR(VLOOKUP(#REF!,#REF!,2,FALSE))=TRUE,"",VLOOKUP(#REF!,#REF!,2,FALSE))</f>
        <v/>
      </c>
      <c r="X24" s="368" t="str">
        <f>IF(ISERROR(VLOOKUP(#REF!,#REF!,2,FALSE))=TRUE,"",VLOOKUP(#REF!,#REF!,2,FALSE))</f>
        <v/>
      </c>
      <c r="Y24" s="369" t="str">
        <f>IF(ISERROR(VLOOKUP(#REF!,#REF!,2,FALSE))=TRUE,"",VLOOKUP(#REF!,#REF!,2,FALSE))</f>
        <v/>
      </c>
      <c r="Z24" s="369" t="str">
        <f>IF(ISERROR(VLOOKUP(#REF!,#REF!,2,FALSE))=TRUE,"",VLOOKUP(#REF!,#REF!,2,FALSE))</f>
        <v/>
      </c>
      <c r="AA24" s="369" t="str">
        <f>IF(ISERROR(VLOOKUP(#REF!,#REF!,2,FALSE))=TRUE,"",VLOOKUP(#REF!,#REF!,2,FALSE))</f>
        <v/>
      </c>
      <c r="AB24" s="369" t="str">
        <f>IF(ISERROR(VLOOKUP(#REF!,#REF!,2,FALSE))=TRUE,"",VLOOKUP(#REF!,#REF!,2,FALSE))</f>
        <v/>
      </c>
      <c r="AC24" s="369" t="str">
        <f>IF(ISERROR(VLOOKUP(#REF!,#REF!,2,FALSE))=TRUE,"",VLOOKUP(#REF!,#REF!,2,FALSE))</f>
        <v/>
      </c>
      <c r="AD24" s="370" t="str">
        <f>IF(ISERROR(VLOOKUP(#REF!,#REF!,2,FALSE))=TRUE,"",VLOOKUP(#REF!,#REF!,2,FALSE))</f>
        <v/>
      </c>
      <c r="AE24" s="353" t="str">
        <f>IF(ISERROR(VLOOKUP(#REF!,#REF!,2,FALSE))=TRUE,"",VLOOKUP(#REF!,#REF!,2,FALSE))</f>
        <v/>
      </c>
      <c r="AF24" s="354" t="str">
        <f>IF(ISERROR(VLOOKUP(#REF!,#REF!,2,FALSE))=TRUE,"",VLOOKUP(#REF!,#REF!,2,FALSE))</f>
        <v/>
      </c>
      <c r="AG24" s="354" t="str">
        <f>IF(ISERROR(VLOOKUP(#REF!,#REF!,2,FALSE))=TRUE,"",VLOOKUP(#REF!,#REF!,2,FALSE))</f>
        <v/>
      </c>
      <c r="AH24" s="354" t="str">
        <f>IF(ISERROR(VLOOKUP(#REF!,#REF!,2,FALSE))=TRUE,"",VLOOKUP(#REF!,#REF!,2,FALSE))</f>
        <v/>
      </c>
      <c r="AI24" s="354" t="str">
        <f>IF(ISERROR(VLOOKUP(#REF!,#REF!,2,FALSE))=TRUE,"",VLOOKUP(#REF!,#REF!,2,FALSE))</f>
        <v/>
      </c>
      <c r="AJ24" s="354" t="str">
        <f>IF(ISERROR(VLOOKUP(#REF!,#REF!,2,FALSE))=TRUE,"",VLOOKUP(#REF!,#REF!,2,FALSE))</f>
        <v/>
      </c>
      <c r="AK24" s="355" t="str">
        <f>IF(ISERROR(VLOOKUP(#REF!,#REF!,2,FALSE))=TRUE,"",VLOOKUP(#REF!,#REF!,2,FALSE))</f>
        <v/>
      </c>
      <c r="AL24" s="359" t="str">
        <f>IF(ISERROR(VLOOKUP(#REF!,#REF!,2,FALSE))=TRUE,"",VLOOKUP(#REF!,#REF!,2,FALSE))</f>
        <v/>
      </c>
      <c r="AM24" s="360" t="str">
        <f>IF(ISERROR(VLOOKUP(#REF!,#REF!,2,FALSE))=TRUE,"",VLOOKUP(#REF!,#REF!,2,FALSE))</f>
        <v/>
      </c>
      <c r="AN24" s="360" t="str">
        <f>IF(ISERROR(VLOOKUP(#REF!,#REF!,2,FALSE))=TRUE,"",VLOOKUP(#REF!,#REF!,2,FALSE))</f>
        <v/>
      </c>
      <c r="AO24" s="360" t="str">
        <f>IF(ISERROR(VLOOKUP(#REF!,#REF!,2,FALSE))=TRUE,"",VLOOKUP(#REF!,#REF!,2,FALSE))</f>
        <v/>
      </c>
      <c r="AP24" s="360" t="str">
        <f>IF(ISERROR(VLOOKUP(#REF!,#REF!,2,FALSE))=TRUE,"",VLOOKUP(#REF!,#REF!,2,FALSE))</f>
        <v/>
      </c>
      <c r="AQ24" s="360" t="str">
        <f>IF(ISERROR(VLOOKUP(#REF!,#REF!,2,FALSE))=TRUE,"",VLOOKUP(#REF!,#REF!,2,FALSE))</f>
        <v/>
      </c>
      <c r="AR24" s="361" t="str">
        <f>IF(ISERROR(VLOOKUP(#REF!,#REF!,2,FALSE))=TRUE,"",VLOOKUP(#REF!,#REF!,2,FALSE))</f>
        <v/>
      </c>
      <c r="AT24" s="331"/>
      <c r="AW24" s="505"/>
      <c r="AX24" s="506"/>
      <c r="AY24" s="506"/>
      <c r="AZ24" s="506"/>
      <c r="BA24" s="343"/>
      <c r="BC24" s="508"/>
      <c r="BE24" s="368" t="str">
        <f>IF(ISERROR(VLOOKUP(#REF!,#REF!,2,FALSE))=TRUE,"",VLOOKUP(#REF!,#REF!,2,FALSE))</f>
        <v/>
      </c>
      <c r="BF24" s="369" t="str">
        <f>IF(ISERROR(VLOOKUP(#REF!,#REF!,2,FALSE))=TRUE,"",VLOOKUP(#REF!,#REF!,2,FALSE))</f>
        <v/>
      </c>
      <c r="BG24" s="369" t="str">
        <f>IF(ISERROR(VLOOKUP(#REF!,#REF!,2,FALSE))=TRUE,"",VLOOKUP(#REF!,#REF!,2,FALSE))</f>
        <v/>
      </c>
      <c r="BH24" s="369" t="str">
        <f>IF(ISERROR(VLOOKUP(#REF!,#REF!,2,FALSE))=TRUE,"",VLOOKUP(#REF!,#REF!,2,FALSE))</f>
        <v/>
      </c>
      <c r="BI24" s="369" t="str">
        <f>IF(ISERROR(VLOOKUP(#REF!,#REF!,2,FALSE))=TRUE,"",VLOOKUP(#REF!,#REF!,2,FALSE))</f>
        <v/>
      </c>
      <c r="BJ24" s="369" t="str">
        <f>IF(ISERROR(VLOOKUP(#REF!,#REF!,2,FALSE))=TRUE,"",VLOOKUP(#REF!,#REF!,2,FALSE))</f>
        <v/>
      </c>
      <c r="BK24" s="370" t="str">
        <f>IF(ISERROR(VLOOKUP(#REF!,#REF!,2,FALSE))=TRUE,"",VLOOKUP(#REF!,#REF!,2,FALSE))</f>
        <v/>
      </c>
      <c r="BL24" s="353" t="str">
        <f>IF(ISERROR(VLOOKUP(#REF!,#REF!,2,FALSE))=TRUE,"",VLOOKUP(#REF!,#REF!,2,FALSE))</f>
        <v/>
      </c>
      <c r="BM24" s="354" t="str">
        <f>IF(ISERROR(VLOOKUP(#REF!,#REF!,2,FALSE))=TRUE,"",VLOOKUP(#REF!,#REF!,2,FALSE))</f>
        <v/>
      </c>
      <c r="BN24" s="354" t="str">
        <f>IF(ISERROR(VLOOKUP(#REF!,#REF!,2,FALSE))=TRUE,"",VLOOKUP(#REF!,#REF!,2,FALSE))</f>
        <v/>
      </c>
      <c r="BO24" s="354" t="str">
        <f>IF(ISERROR(VLOOKUP(#REF!,#REF!,2,FALSE))=TRUE,"",VLOOKUP(#REF!,#REF!,2,FALSE))</f>
        <v/>
      </c>
      <c r="BP24" s="354" t="str">
        <f>IF(ISERROR(VLOOKUP(#REF!,#REF!,2,FALSE))=TRUE,"",VLOOKUP(#REF!,#REF!,2,FALSE))</f>
        <v/>
      </c>
      <c r="BQ24" s="354" t="str">
        <f>IF(ISERROR(VLOOKUP(#REF!,#REF!,2,FALSE))=TRUE,"",VLOOKUP(#REF!,#REF!,2,FALSE))</f>
        <v/>
      </c>
      <c r="BR24" s="355" t="str">
        <f>IF(ISERROR(VLOOKUP(#REF!,#REF!,2,FALSE))=TRUE,"",VLOOKUP(#REF!,#REF!,2,FALSE))</f>
        <v/>
      </c>
      <c r="BS24" s="359" t="str">
        <f>IF(ISERROR(VLOOKUP(#REF!,#REF!,2,FALSE))=TRUE,"",VLOOKUP(#REF!,#REF!,2,FALSE))</f>
        <v/>
      </c>
      <c r="BT24" s="360" t="str">
        <f>IF(ISERROR(VLOOKUP(#REF!,#REF!,2,FALSE))=TRUE,"",VLOOKUP(#REF!,#REF!,2,FALSE))</f>
        <v/>
      </c>
      <c r="BU24" s="360" t="str">
        <f>IF(ISERROR(VLOOKUP(#REF!,#REF!,2,FALSE))=TRUE,"",VLOOKUP(#REF!,#REF!,2,FALSE))</f>
        <v/>
      </c>
      <c r="BV24" s="360" t="str">
        <f>IF(ISERROR(VLOOKUP(#REF!,#REF!,2,FALSE))=TRUE,"",VLOOKUP(#REF!,#REF!,2,FALSE))</f>
        <v/>
      </c>
      <c r="BW24" s="360" t="str">
        <f>IF(ISERROR(VLOOKUP(#REF!,#REF!,2,FALSE))=TRUE,"",VLOOKUP(#REF!,#REF!,2,FALSE))</f>
        <v/>
      </c>
      <c r="BX24" s="360" t="str">
        <f>IF(ISERROR(VLOOKUP(#REF!,#REF!,2,FALSE))=TRUE,"",VLOOKUP(#REF!,#REF!,2,FALSE))</f>
        <v/>
      </c>
      <c r="BY24" s="361" t="str">
        <f>IF(ISERROR(VLOOKUP(#REF!,#REF!,2,FALSE))=TRUE,"",VLOOKUP(#REF!,#REF!,2,FALSE))</f>
        <v/>
      </c>
      <c r="CA24" s="331"/>
    </row>
    <row r="25" spans="2:79" ht="15.75" x14ac:dyDescent="0.25">
      <c r="B25" s="505"/>
      <c r="C25" s="506"/>
      <c r="D25" s="506"/>
      <c r="E25" s="506"/>
      <c r="F25" s="343"/>
      <c r="H25" s="507" t="s">
        <v>733</v>
      </c>
      <c r="J25" s="371" t="str">
        <f>IF(ISERROR(VLOOKUP(#REF!,#REF!,2,FALSE))=TRUE,"",VLOOKUP(#REF!,#REF!,2,FALSE))</f>
        <v/>
      </c>
      <c r="K25" s="372" t="str">
        <f>IF(ISERROR(VLOOKUP(#REF!,#REF!,2,FALSE))=TRUE,"",VLOOKUP(#REF!,#REF!,2,FALSE))</f>
        <v/>
      </c>
      <c r="L25" s="372" t="str">
        <f>IF(ISERROR(VLOOKUP(#REF!,#REF!,2,FALSE))=TRUE,"",VLOOKUP(#REF!,#REF!,2,FALSE))</f>
        <v/>
      </c>
      <c r="M25" s="372" t="str">
        <f>IF(ISERROR(VLOOKUP(#REF!,#REF!,2,FALSE))=TRUE,"",VLOOKUP(#REF!,#REF!,2,FALSE))</f>
        <v/>
      </c>
      <c r="N25" s="372" t="str">
        <f>IF(ISERROR(VLOOKUP(#REF!,#REF!,2,FALSE))=TRUE,"",VLOOKUP(#REF!,#REF!,2,FALSE))</f>
        <v/>
      </c>
      <c r="O25" s="372" t="str">
        <f>IF(ISERROR(VLOOKUP(#REF!,#REF!,2,FALSE))=TRUE,"",VLOOKUP(#REF!,#REF!,2,FALSE))</f>
        <v/>
      </c>
      <c r="P25" s="373" t="str">
        <f>IF(ISERROR(VLOOKUP(#REF!,#REF!,2,FALSE))=TRUE,"",VLOOKUP(#REF!,#REF!,2,FALSE))</f>
        <v/>
      </c>
      <c r="Q25" s="371" t="str">
        <f>IF(ISERROR(VLOOKUP(#REF!,#REF!,2,FALSE))=TRUE,"",VLOOKUP(#REF!,#REF!,2,FALSE))</f>
        <v/>
      </c>
      <c r="R25" s="372" t="str">
        <f>IF(ISERROR(VLOOKUP(#REF!,#REF!,2,FALSE))=TRUE,"",VLOOKUP(#REF!,#REF!,2,FALSE))</f>
        <v/>
      </c>
      <c r="S25" s="372" t="str">
        <f>IF(ISERROR(VLOOKUP(#REF!,#REF!,2,FALSE))=TRUE,"",VLOOKUP(#REF!,#REF!,2,FALSE))</f>
        <v/>
      </c>
      <c r="T25" s="372" t="str">
        <f>IF(ISERROR(VLOOKUP(#REF!,#REF!,2,FALSE))=TRUE,"",VLOOKUP(#REF!,#REF!,2,FALSE))</f>
        <v/>
      </c>
      <c r="U25" s="372" t="str">
        <f>IF(ISERROR(VLOOKUP(#REF!,#REF!,2,FALSE))=TRUE,"",VLOOKUP(#REF!,#REF!,2,FALSE))</f>
        <v/>
      </c>
      <c r="V25" s="372" t="str">
        <f>IF(ISERROR(VLOOKUP(#REF!,#REF!,2,FALSE))=TRUE,"",VLOOKUP(#REF!,#REF!,2,FALSE))</f>
        <v/>
      </c>
      <c r="W25" s="373" t="str">
        <f>IF(ISERROR(VLOOKUP(#REF!,#REF!,2,FALSE))=TRUE,"",VLOOKUP(#REF!,#REF!,2,FALSE))</f>
        <v/>
      </c>
      <c r="X25" s="362" t="str">
        <f>IF(ISERROR(VLOOKUP(#REF!,#REF!,2,FALSE))=TRUE,"",VLOOKUP(#REF!,#REF!,2,FALSE))</f>
        <v/>
      </c>
      <c r="Y25" s="363" t="str">
        <f>IF(ISERROR(VLOOKUP(#REF!,#REF!,2,FALSE))=TRUE,"",VLOOKUP(#REF!,#REF!,2,FALSE))</f>
        <v/>
      </c>
      <c r="Z25" s="363" t="str">
        <f>IF(ISERROR(VLOOKUP(#REF!,#REF!,2,FALSE))=TRUE,"",VLOOKUP(#REF!,#REF!,2,FALSE))</f>
        <v/>
      </c>
      <c r="AA25" s="363" t="str">
        <f>IF(ISERROR(VLOOKUP(#REF!,#REF!,2,FALSE))=TRUE,"",VLOOKUP(#REF!,#REF!,2,FALSE))</f>
        <v/>
      </c>
      <c r="AB25" s="363" t="str">
        <f>IF(ISERROR(VLOOKUP(#REF!,#REF!,2,FALSE))=TRUE,"",VLOOKUP(#REF!,#REF!,2,FALSE))</f>
        <v/>
      </c>
      <c r="AC25" s="363" t="str">
        <f>IF(ISERROR(VLOOKUP(#REF!,#REF!,2,FALSE))=TRUE,"",VLOOKUP(#REF!,#REF!,2,FALSE))</f>
        <v/>
      </c>
      <c r="AD25" s="364" t="str">
        <f>IF(ISERROR(VLOOKUP(#REF!,#REF!,2,FALSE))=TRUE,"",VLOOKUP(#REF!,#REF!,2,FALSE))</f>
        <v/>
      </c>
      <c r="AE25" s="334" t="str">
        <f>IF(ISERROR(VLOOKUP(#REF!,#REF!,2,FALSE))=TRUE,"",VLOOKUP(#REF!,#REF!,2,FALSE))</f>
        <v/>
      </c>
      <c r="AF25" s="335" t="str">
        <f>IF(ISERROR(VLOOKUP(#REF!,#REF!,2,FALSE))=TRUE,"",VLOOKUP(#REF!,#REF!,2,FALSE))</f>
        <v/>
      </c>
      <c r="AG25" s="335" t="str">
        <f>IF(ISERROR(VLOOKUP(#REF!,#REF!,2,FALSE))=TRUE,"",VLOOKUP(#REF!,#REF!,2,FALSE))</f>
        <v/>
      </c>
      <c r="AH25" s="335" t="str">
        <f>IF(ISERROR(VLOOKUP(#REF!,#REF!,2,FALSE))=TRUE,"",VLOOKUP(#REF!,#REF!,2,FALSE))</f>
        <v/>
      </c>
      <c r="AI25" s="335" t="str">
        <f>IF(ISERROR(VLOOKUP(#REF!,#REF!,2,FALSE))=TRUE,"",VLOOKUP(#REF!,#REF!,2,FALSE))</f>
        <v/>
      </c>
      <c r="AJ25" s="335" t="str">
        <f>IF(ISERROR(VLOOKUP(#REF!,#REF!,2,FALSE))=TRUE,"",VLOOKUP(#REF!,#REF!,2,FALSE))</f>
        <v/>
      </c>
      <c r="AK25" s="336" t="str">
        <f>IF(ISERROR(VLOOKUP(#REF!,#REF!,2,FALSE))=TRUE,"",VLOOKUP(#REF!,#REF!,2,FALSE))</f>
        <v/>
      </c>
      <c r="AL25" s="334" t="str">
        <f>IF(ISERROR(VLOOKUP(#REF!,#REF!,2,FALSE))=TRUE,"",VLOOKUP(#REF!,#REF!,2,FALSE))</f>
        <v/>
      </c>
      <c r="AM25" s="335" t="str">
        <f>IF(ISERROR(VLOOKUP(#REF!,#REF!,2,FALSE))=TRUE,"",VLOOKUP(#REF!,#REF!,2,FALSE))</f>
        <v/>
      </c>
      <c r="AN25" s="335" t="str">
        <f>IF(ISERROR(VLOOKUP(#REF!,#REF!,2,FALSE))=TRUE,"",VLOOKUP(#REF!,#REF!,2,FALSE))</f>
        <v/>
      </c>
      <c r="AO25" s="335" t="str">
        <f>IF(ISERROR(VLOOKUP(#REF!,#REF!,2,FALSE))=TRUE,"",VLOOKUP(#REF!,#REF!,2,FALSE))</f>
        <v/>
      </c>
      <c r="AP25" s="335" t="str">
        <f>IF(ISERROR(VLOOKUP(#REF!,#REF!,2,FALSE))=TRUE,"",VLOOKUP(#REF!,#REF!,2,FALSE))</f>
        <v/>
      </c>
      <c r="AQ25" s="335" t="str">
        <f>IF(ISERROR(VLOOKUP(#REF!,#REF!,2,FALSE))=TRUE,"",VLOOKUP(#REF!,#REF!,2,FALSE))</f>
        <v/>
      </c>
      <c r="AR25" s="336" t="str">
        <f>IF(ISERROR(VLOOKUP(#REF!,#REF!,2,FALSE))=TRUE,"",VLOOKUP(#REF!,#REF!,2,FALSE))</f>
        <v/>
      </c>
      <c r="AT25" s="331"/>
      <c r="AW25" s="505"/>
      <c r="AX25" s="506"/>
      <c r="AY25" s="506"/>
      <c r="AZ25" s="506"/>
      <c r="BA25" s="343"/>
      <c r="BC25" s="507" t="s">
        <v>733</v>
      </c>
      <c r="BE25" s="362" t="str">
        <f>IF(ISERROR(VLOOKUP(#REF!,#REF!,2,FALSE))=TRUE,"",VLOOKUP(#REF!,#REF!,2,FALSE))</f>
        <v/>
      </c>
      <c r="BF25" s="363" t="str">
        <f>IF(ISERROR(VLOOKUP(#REF!,#REF!,2,FALSE))=TRUE,"",VLOOKUP(#REF!,#REF!,2,FALSE))</f>
        <v/>
      </c>
      <c r="BG25" s="363" t="str">
        <f>IF(ISERROR(VLOOKUP(#REF!,#REF!,2,FALSE))=TRUE,"",VLOOKUP(#REF!,#REF!,2,FALSE))</f>
        <v/>
      </c>
      <c r="BH25" s="363" t="str">
        <f>IF(ISERROR(VLOOKUP(#REF!,#REF!,2,FALSE))=TRUE,"",VLOOKUP(#REF!,#REF!,2,FALSE))</f>
        <v/>
      </c>
      <c r="BI25" s="363" t="str">
        <f>IF(ISERROR(VLOOKUP(#REF!,#REF!,2,FALSE))=TRUE,"",VLOOKUP(#REF!,#REF!,2,FALSE))</f>
        <v/>
      </c>
      <c r="BJ25" s="363" t="str">
        <f>IF(ISERROR(VLOOKUP(#REF!,#REF!,2,FALSE))=TRUE,"",VLOOKUP(#REF!,#REF!,2,FALSE))</f>
        <v/>
      </c>
      <c r="BK25" s="364" t="str">
        <f>IF(ISERROR(VLOOKUP(#REF!,#REF!,2,FALSE))=TRUE,"",VLOOKUP(#REF!,#REF!,2,FALSE))</f>
        <v/>
      </c>
      <c r="BL25" s="334" t="str">
        <f>IF(ISERROR(VLOOKUP(#REF!,#REF!,2,FALSE))=TRUE,"",VLOOKUP(#REF!,#REF!,2,FALSE))</f>
        <v/>
      </c>
      <c r="BM25" s="335" t="str">
        <f>IF(ISERROR(VLOOKUP(#REF!,#REF!,2,FALSE))=TRUE,"",VLOOKUP(#REF!,#REF!,2,FALSE))</f>
        <v/>
      </c>
      <c r="BN25" s="335" t="str">
        <f>IF(ISERROR(VLOOKUP(#REF!,#REF!,2,FALSE))=TRUE,"",VLOOKUP(#REF!,#REF!,2,FALSE))</f>
        <v/>
      </c>
      <c r="BO25" s="335" t="str">
        <f>IF(ISERROR(VLOOKUP(#REF!,#REF!,2,FALSE))=TRUE,"",VLOOKUP(#REF!,#REF!,2,FALSE))</f>
        <v/>
      </c>
      <c r="BP25" s="335" t="str">
        <f>IF(ISERROR(VLOOKUP(#REF!,#REF!,2,FALSE))=TRUE,"",VLOOKUP(#REF!,#REF!,2,FALSE))</f>
        <v/>
      </c>
      <c r="BQ25" s="335" t="str">
        <f>IF(ISERROR(VLOOKUP(#REF!,#REF!,2,FALSE))=TRUE,"",VLOOKUP(#REF!,#REF!,2,FALSE))</f>
        <v/>
      </c>
      <c r="BR25" s="336" t="str">
        <f>IF(ISERROR(VLOOKUP(#REF!,#REF!,2,FALSE))=TRUE,"",VLOOKUP(#REF!,#REF!,2,FALSE))</f>
        <v/>
      </c>
      <c r="BS25" s="334" t="str">
        <f>IF(ISERROR(VLOOKUP(#REF!,#REF!,2,FALSE))=TRUE,"",VLOOKUP(#REF!,#REF!,2,FALSE))</f>
        <v/>
      </c>
      <c r="BT25" s="335" t="str">
        <f>IF(ISERROR(VLOOKUP(#REF!,#REF!,2,FALSE))=TRUE,"",VLOOKUP(#REF!,#REF!,2,FALSE))</f>
        <v/>
      </c>
      <c r="BU25" s="335" t="str">
        <f>IF(ISERROR(VLOOKUP(#REF!,#REF!,2,FALSE))=TRUE,"",VLOOKUP(#REF!,#REF!,2,FALSE))</f>
        <v/>
      </c>
      <c r="BV25" s="335" t="str">
        <f>IF(ISERROR(VLOOKUP(#REF!,#REF!,2,FALSE))=TRUE,"",VLOOKUP(#REF!,#REF!,2,FALSE))</f>
        <v/>
      </c>
      <c r="BW25" s="335" t="str">
        <f>IF(ISERROR(VLOOKUP(#REF!,#REF!,2,FALSE))=TRUE,"",VLOOKUP(#REF!,#REF!,2,FALSE))</f>
        <v/>
      </c>
      <c r="BX25" s="335" t="str">
        <f>IF(ISERROR(VLOOKUP(#REF!,#REF!,2,FALSE))=TRUE,"",VLOOKUP(#REF!,#REF!,2,FALSE))</f>
        <v/>
      </c>
      <c r="BY25" s="336" t="str">
        <f>IF(ISERROR(VLOOKUP(#REF!,#REF!,2,FALSE))=TRUE,"",VLOOKUP(#REF!,#REF!,2,FALSE))</f>
        <v/>
      </c>
      <c r="CA25" s="331"/>
    </row>
    <row r="26" spans="2:79" ht="15.75" x14ac:dyDescent="0.25">
      <c r="B26" s="505"/>
      <c r="C26" s="506"/>
      <c r="D26" s="506"/>
      <c r="E26" s="506"/>
      <c r="F26" s="343"/>
      <c r="H26" s="508"/>
      <c r="J26" s="374" t="str">
        <f>IF(ISERROR(VLOOKUP(#REF!,#REF!,2,FALSE))=TRUE,"",VLOOKUP(#REF!,#REF!,2,FALSE))</f>
        <v/>
      </c>
      <c r="K26" s="375" t="str">
        <f>IF(ISERROR(VLOOKUP(#REF!,#REF!,2,FALSE))=TRUE,"",VLOOKUP(#REF!,#REF!,2,FALSE))</f>
        <v/>
      </c>
      <c r="L26" s="375" t="str">
        <f>IF(ISERROR(VLOOKUP(#REF!,#REF!,2,FALSE))=TRUE,"",VLOOKUP(#REF!,#REF!,2,FALSE))</f>
        <v/>
      </c>
      <c r="M26" s="375" t="str">
        <f>IF(ISERROR(VLOOKUP(#REF!,#REF!,2,FALSE))=TRUE,"",VLOOKUP(#REF!,#REF!,2,FALSE))</f>
        <v/>
      </c>
      <c r="N26" s="375" t="str">
        <f>IF(ISERROR(VLOOKUP(#REF!,#REF!,2,FALSE))=TRUE,"",VLOOKUP(#REF!,#REF!,2,FALSE))</f>
        <v/>
      </c>
      <c r="O26" s="375" t="str">
        <f>IF(ISERROR(VLOOKUP(#REF!,#REF!,2,FALSE))=TRUE,"",VLOOKUP(#REF!,#REF!,2,FALSE))</f>
        <v/>
      </c>
      <c r="P26" s="376" t="str">
        <f>IF(ISERROR(VLOOKUP(#REF!,#REF!,2,FALSE))=TRUE,"",VLOOKUP(#REF!,#REF!,2,FALSE))</f>
        <v/>
      </c>
      <c r="Q26" s="374" t="str">
        <f>IF(ISERROR(VLOOKUP(#REF!,#REF!,2,FALSE))=TRUE,"",VLOOKUP(#REF!,#REF!,2,FALSE))</f>
        <v/>
      </c>
      <c r="R26" s="375" t="str">
        <f>IF(ISERROR(VLOOKUP(#REF!,#REF!,2,FALSE))=TRUE,"",VLOOKUP(#REF!,#REF!,2,FALSE))</f>
        <v/>
      </c>
      <c r="S26" s="375" t="str">
        <f>IF(ISERROR(VLOOKUP(#REF!,#REF!,2,FALSE))=TRUE,"",VLOOKUP(#REF!,#REF!,2,FALSE))</f>
        <v/>
      </c>
      <c r="T26" s="375" t="str">
        <f>IF(ISERROR(VLOOKUP(#REF!,#REF!,2,FALSE))=TRUE,"",VLOOKUP(#REF!,#REF!,2,FALSE))</f>
        <v/>
      </c>
      <c r="U26" s="375" t="str">
        <f>IF(ISERROR(VLOOKUP(#REF!,#REF!,2,FALSE))=TRUE,"",VLOOKUP(#REF!,#REF!,2,FALSE))</f>
        <v/>
      </c>
      <c r="V26" s="375" t="str">
        <f>IF(ISERROR(VLOOKUP(#REF!,#REF!,2,FALSE))=TRUE,"",VLOOKUP(#REF!,#REF!,2,FALSE))</f>
        <v/>
      </c>
      <c r="W26" s="376" t="str">
        <f>IF(ISERROR(VLOOKUP(#REF!,#REF!,2,FALSE))=TRUE,"",VLOOKUP(#REF!,#REF!,2,FALSE))</f>
        <v/>
      </c>
      <c r="X26" s="365" t="str">
        <f>IF(ISERROR(VLOOKUP(#REF!,#REF!,2,FALSE))=TRUE,"",VLOOKUP(#REF!,#REF!,2,FALSE))</f>
        <v/>
      </c>
      <c r="Y26" s="366" t="str">
        <f>IF(ISERROR(VLOOKUP(#REF!,#REF!,2,FALSE))=TRUE,"",VLOOKUP(#REF!,#REF!,2,FALSE))</f>
        <v/>
      </c>
      <c r="Z26" s="366" t="str">
        <f>IF(ISERROR(VLOOKUP(#REF!,#REF!,2,FALSE))=TRUE,"",VLOOKUP(#REF!,#REF!,2,FALSE))</f>
        <v/>
      </c>
      <c r="AA26" s="366" t="str">
        <f>IF(ISERROR(VLOOKUP(#REF!,#REF!,2,FALSE))=TRUE,"",VLOOKUP(#REF!,#REF!,2,FALSE))</f>
        <v/>
      </c>
      <c r="AB26" s="366" t="str">
        <f>IF(ISERROR(VLOOKUP(#REF!,#REF!,2,FALSE))=TRUE,"",VLOOKUP(#REF!,#REF!,2,FALSE))</f>
        <v/>
      </c>
      <c r="AC26" s="366" t="str">
        <f>IF(ISERROR(VLOOKUP(#REF!,#REF!,2,FALSE))=TRUE,"",VLOOKUP(#REF!,#REF!,2,FALSE))</f>
        <v/>
      </c>
      <c r="AD26" s="367" t="str">
        <f>IF(ISERROR(VLOOKUP(#REF!,#REF!,2,FALSE))=TRUE,"",VLOOKUP(#REF!,#REF!,2,FALSE))</f>
        <v/>
      </c>
      <c r="AE26" s="344" t="str">
        <f>IF(ISERROR(VLOOKUP(#REF!,#REF!,2,FALSE))=TRUE,"",VLOOKUP(#REF!,#REF!,2,FALSE))</f>
        <v/>
      </c>
      <c r="AF26" s="345" t="str">
        <f>IF(ISERROR(VLOOKUP(#REF!,#REF!,2,FALSE))=TRUE,"",VLOOKUP(#REF!,#REF!,2,FALSE))</f>
        <v/>
      </c>
      <c r="AG26" s="345" t="str">
        <f>IF(ISERROR(VLOOKUP(#REF!,#REF!,2,FALSE))=TRUE,"",VLOOKUP(#REF!,#REF!,2,FALSE))</f>
        <v/>
      </c>
      <c r="AH26" s="345" t="str">
        <f>IF(ISERROR(VLOOKUP(#REF!,#REF!,2,FALSE))=TRUE,"",VLOOKUP(#REF!,#REF!,2,FALSE))</f>
        <v/>
      </c>
      <c r="AI26" s="345" t="str">
        <f>IF(ISERROR(VLOOKUP(#REF!,#REF!,2,FALSE))=TRUE,"",VLOOKUP(#REF!,#REF!,2,FALSE))</f>
        <v/>
      </c>
      <c r="AJ26" s="345" t="str">
        <f>IF(ISERROR(VLOOKUP(#REF!,#REF!,2,FALSE))=TRUE,"",VLOOKUP(#REF!,#REF!,2,FALSE))</f>
        <v/>
      </c>
      <c r="AK26" s="346" t="str">
        <f>IF(ISERROR(VLOOKUP(#REF!,#REF!,2,FALSE))=TRUE,"",VLOOKUP(#REF!,#REF!,2,FALSE))</f>
        <v/>
      </c>
      <c r="AL26" s="344" t="str">
        <f>IF(ISERROR(VLOOKUP(#REF!,#REF!,2,FALSE))=TRUE,"",VLOOKUP(#REF!,#REF!,2,FALSE))</f>
        <v/>
      </c>
      <c r="AM26" s="345" t="str">
        <f>IF(ISERROR(VLOOKUP(#REF!,#REF!,2,FALSE))=TRUE,"",VLOOKUP(#REF!,#REF!,2,FALSE))</f>
        <v/>
      </c>
      <c r="AN26" s="345" t="str">
        <f>IF(ISERROR(VLOOKUP(#REF!,#REF!,2,FALSE))=TRUE,"",VLOOKUP(#REF!,#REF!,2,FALSE))</f>
        <v/>
      </c>
      <c r="AO26" s="345" t="str">
        <f>IF(ISERROR(VLOOKUP(#REF!,#REF!,2,FALSE))=TRUE,"",VLOOKUP(#REF!,#REF!,2,FALSE))</f>
        <v/>
      </c>
      <c r="AP26" s="345" t="str">
        <f>IF(ISERROR(VLOOKUP(#REF!,#REF!,2,FALSE))=TRUE,"",VLOOKUP(#REF!,#REF!,2,FALSE))</f>
        <v/>
      </c>
      <c r="AQ26" s="345" t="str">
        <f>IF(ISERROR(VLOOKUP(#REF!,#REF!,2,FALSE))=TRUE,"",VLOOKUP(#REF!,#REF!,2,FALSE))</f>
        <v/>
      </c>
      <c r="AR26" s="346" t="str">
        <f>IF(ISERROR(VLOOKUP(#REF!,#REF!,2,FALSE))=TRUE,"",VLOOKUP(#REF!,#REF!,2,FALSE))</f>
        <v/>
      </c>
      <c r="AT26" s="331"/>
      <c r="AW26" s="505"/>
      <c r="AX26" s="506"/>
      <c r="AY26" s="506"/>
      <c r="AZ26" s="506"/>
      <c r="BA26" s="343"/>
      <c r="BC26" s="508"/>
      <c r="BE26" s="365" t="str">
        <f>IF(ISERROR(VLOOKUP(#REF!,#REF!,2,FALSE))=TRUE,"",VLOOKUP(#REF!,#REF!,2,FALSE))</f>
        <v/>
      </c>
      <c r="BF26" s="366" t="str">
        <f>IF(ISERROR(VLOOKUP(#REF!,#REF!,2,FALSE))=TRUE,"",VLOOKUP(#REF!,#REF!,2,FALSE))</f>
        <v/>
      </c>
      <c r="BG26" s="366" t="str">
        <f>IF(ISERROR(VLOOKUP(#REF!,#REF!,2,FALSE))=TRUE,"",VLOOKUP(#REF!,#REF!,2,FALSE))</f>
        <v/>
      </c>
      <c r="BH26" s="366" t="str">
        <f>IF(ISERROR(VLOOKUP(#REF!,#REF!,2,FALSE))=TRUE,"",VLOOKUP(#REF!,#REF!,2,FALSE))</f>
        <v/>
      </c>
      <c r="BI26" s="366" t="str">
        <f>IF(ISERROR(VLOOKUP(#REF!,#REF!,2,FALSE))=TRUE,"",VLOOKUP(#REF!,#REF!,2,FALSE))</f>
        <v/>
      </c>
      <c r="BJ26" s="366" t="str">
        <f>IF(ISERROR(VLOOKUP(#REF!,#REF!,2,FALSE))=TRUE,"",VLOOKUP(#REF!,#REF!,2,FALSE))</f>
        <v/>
      </c>
      <c r="BK26" s="367" t="str">
        <f>IF(ISERROR(VLOOKUP(#REF!,#REF!,2,FALSE))=TRUE,"",VLOOKUP(#REF!,#REF!,2,FALSE))</f>
        <v/>
      </c>
      <c r="BL26" s="344" t="str">
        <f>IF(ISERROR(VLOOKUP(#REF!,#REF!,2,FALSE))=TRUE,"",VLOOKUP(#REF!,#REF!,2,FALSE))</f>
        <v/>
      </c>
      <c r="BM26" s="345" t="str">
        <f>IF(ISERROR(VLOOKUP(#REF!,#REF!,2,FALSE))=TRUE,"",VLOOKUP(#REF!,#REF!,2,FALSE))</f>
        <v/>
      </c>
      <c r="BN26" s="345" t="str">
        <f>IF(ISERROR(VLOOKUP(#REF!,#REF!,2,FALSE))=TRUE,"",VLOOKUP(#REF!,#REF!,2,FALSE))</f>
        <v/>
      </c>
      <c r="BO26" s="345" t="str">
        <f>IF(ISERROR(VLOOKUP(#REF!,#REF!,2,FALSE))=TRUE,"",VLOOKUP(#REF!,#REF!,2,FALSE))</f>
        <v/>
      </c>
      <c r="BP26" s="345" t="str">
        <f>IF(ISERROR(VLOOKUP(#REF!,#REF!,2,FALSE))=TRUE,"",VLOOKUP(#REF!,#REF!,2,FALSE))</f>
        <v/>
      </c>
      <c r="BQ26" s="345" t="str">
        <f>IF(ISERROR(VLOOKUP(#REF!,#REF!,2,FALSE))=TRUE,"",VLOOKUP(#REF!,#REF!,2,FALSE))</f>
        <v/>
      </c>
      <c r="BR26" s="346" t="str">
        <f>IF(ISERROR(VLOOKUP(#REF!,#REF!,2,FALSE))=TRUE,"",VLOOKUP(#REF!,#REF!,2,FALSE))</f>
        <v/>
      </c>
      <c r="BS26" s="344" t="str">
        <f>IF(ISERROR(VLOOKUP(#REF!,#REF!,2,FALSE))=TRUE,"",VLOOKUP(#REF!,#REF!,2,FALSE))</f>
        <v/>
      </c>
      <c r="BT26" s="345" t="str">
        <f>IF(ISERROR(VLOOKUP(#REF!,#REF!,2,FALSE))=TRUE,"",VLOOKUP(#REF!,#REF!,2,FALSE))</f>
        <v/>
      </c>
      <c r="BU26" s="345" t="str">
        <f>IF(ISERROR(VLOOKUP(#REF!,#REF!,2,FALSE))=TRUE,"",VLOOKUP(#REF!,#REF!,2,FALSE))</f>
        <v/>
      </c>
      <c r="BV26" s="345" t="str">
        <f>IF(ISERROR(VLOOKUP(#REF!,#REF!,2,FALSE))=TRUE,"",VLOOKUP(#REF!,#REF!,2,FALSE))</f>
        <v/>
      </c>
      <c r="BW26" s="345" t="str">
        <f>IF(ISERROR(VLOOKUP(#REF!,#REF!,2,FALSE))=TRUE,"",VLOOKUP(#REF!,#REF!,2,FALSE))</f>
        <v/>
      </c>
      <c r="BX26" s="345" t="str">
        <f>IF(ISERROR(VLOOKUP(#REF!,#REF!,2,FALSE))=TRUE,"",VLOOKUP(#REF!,#REF!,2,FALSE))</f>
        <v/>
      </c>
      <c r="BY26" s="346" t="str">
        <f>IF(ISERROR(VLOOKUP(#REF!,#REF!,2,FALSE))=TRUE,"",VLOOKUP(#REF!,#REF!,2,FALSE))</f>
        <v/>
      </c>
      <c r="CA26" s="331"/>
    </row>
    <row r="27" spans="2:79" ht="15.75" x14ac:dyDescent="0.25">
      <c r="B27" s="505"/>
      <c r="C27" s="506"/>
      <c r="D27" s="506"/>
      <c r="E27" s="506"/>
      <c r="F27" s="343"/>
      <c r="H27" s="508"/>
      <c r="J27" s="374" t="str">
        <f>IF(ISERROR(VLOOKUP(#REF!,#REF!,2,FALSE))=TRUE,"",VLOOKUP(#REF!,#REF!,2,FALSE))</f>
        <v/>
      </c>
      <c r="K27" s="375" t="str">
        <f>IF(ISERROR(VLOOKUP(#REF!,#REF!,2,FALSE))=TRUE,"",VLOOKUP(#REF!,#REF!,2,FALSE))</f>
        <v/>
      </c>
      <c r="L27" s="375" t="str">
        <f>IF(ISERROR(VLOOKUP(#REF!,#REF!,2,FALSE))=TRUE,"",VLOOKUP(#REF!,#REF!,2,FALSE))</f>
        <v/>
      </c>
      <c r="M27" s="375" t="str">
        <f>IF(ISERROR(VLOOKUP(#REF!,#REF!,2,FALSE))=TRUE,"",VLOOKUP(#REF!,#REF!,2,FALSE))</f>
        <v/>
      </c>
      <c r="N27" s="375" t="str">
        <f>IF(ISERROR(VLOOKUP(#REF!,#REF!,2,FALSE))=TRUE,"",VLOOKUP(#REF!,#REF!,2,FALSE))</f>
        <v/>
      </c>
      <c r="O27" s="375" t="str">
        <f>IF(ISERROR(VLOOKUP(#REF!,#REF!,2,FALSE))=TRUE,"",VLOOKUP(#REF!,#REF!,2,FALSE))</f>
        <v/>
      </c>
      <c r="P27" s="376" t="str">
        <f>IF(ISERROR(VLOOKUP(#REF!,#REF!,2,FALSE))=TRUE,"",VLOOKUP(#REF!,#REF!,2,FALSE))</f>
        <v/>
      </c>
      <c r="Q27" s="374" t="str">
        <f>IF(ISERROR(VLOOKUP(#REF!,#REF!,2,FALSE))=TRUE,"",VLOOKUP(#REF!,#REF!,2,FALSE))</f>
        <v/>
      </c>
      <c r="R27" s="375" t="str">
        <f>IF(ISERROR(VLOOKUP(#REF!,#REF!,2,FALSE))=TRUE,"",VLOOKUP(#REF!,#REF!,2,FALSE))</f>
        <v/>
      </c>
      <c r="S27" s="375" t="str">
        <f>IF(ISERROR(VLOOKUP(#REF!,#REF!,2,FALSE))=TRUE,"",VLOOKUP(#REF!,#REF!,2,FALSE))</f>
        <v/>
      </c>
      <c r="T27" s="375" t="str">
        <f>IF(ISERROR(VLOOKUP(#REF!,#REF!,2,FALSE))=TRUE,"",VLOOKUP(#REF!,#REF!,2,FALSE))</f>
        <v/>
      </c>
      <c r="U27" s="375" t="str">
        <f>IF(ISERROR(VLOOKUP(#REF!,#REF!,2,FALSE))=TRUE,"",VLOOKUP(#REF!,#REF!,2,FALSE))</f>
        <v/>
      </c>
      <c r="V27" s="375" t="str">
        <f>IF(ISERROR(VLOOKUP(#REF!,#REF!,2,FALSE))=TRUE,"",VLOOKUP(#REF!,#REF!,2,FALSE))</f>
        <v/>
      </c>
      <c r="W27" s="376" t="str">
        <f>IF(ISERROR(VLOOKUP(#REF!,#REF!,2,FALSE))=TRUE,"",VLOOKUP(#REF!,#REF!,2,FALSE))</f>
        <v/>
      </c>
      <c r="X27" s="365" t="str">
        <f>IF(ISERROR(VLOOKUP(#REF!,#REF!,2,FALSE))=TRUE,"",VLOOKUP(#REF!,#REF!,2,FALSE))</f>
        <v/>
      </c>
      <c r="Y27" s="366" t="str">
        <f>IF(ISERROR(VLOOKUP(#REF!,#REF!,2,FALSE))=TRUE,"",VLOOKUP(#REF!,#REF!,2,FALSE))</f>
        <v/>
      </c>
      <c r="Z27" s="366" t="str">
        <f>IF(ISERROR(VLOOKUP(#REF!,#REF!,2,FALSE))=TRUE,"",VLOOKUP(#REF!,#REF!,2,FALSE))</f>
        <v/>
      </c>
      <c r="AA27" s="366" t="str">
        <f>IF(ISERROR(VLOOKUP(#REF!,#REF!,2,FALSE))=TRUE,"",VLOOKUP(#REF!,#REF!,2,FALSE))</f>
        <v/>
      </c>
      <c r="AB27" s="366" t="str">
        <f>IF(ISERROR(VLOOKUP(#REF!,#REF!,2,FALSE))=TRUE,"",VLOOKUP(#REF!,#REF!,2,FALSE))</f>
        <v/>
      </c>
      <c r="AC27" s="366" t="str">
        <f>IF(ISERROR(VLOOKUP(#REF!,#REF!,2,FALSE))=TRUE,"",VLOOKUP(#REF!,#REF!,2,FALSE))</f>
        <v/>
      </c>
      <c r="AD27" s="367" t="str">
        <f>IF(ISERROR(VLOOKUP(#REF!,#REF!,2,FALSE))=TRUE,"",VLOOKUP(#REF!,#REF!,2,FALSE))</f>
        <v/>
      </c>
      <c r="AE27" s="344" t="str">
        <f>IF(ISERROR(VLOOKUP(#REF!,#REF!,2,FALSE))=TRUE,"",VLOOKUP(#REF!,#REF!,2,FALSE))</f>
        <v/>
      </c>
      <c r="AF27" s="345" t="str">
        <f>IF(ISERROR(VLOOKUP(#REF!,#REF!,2,FALSE))=TRUE,"",VLOOKUP(#REF!,#REF!,2,FALSE))</f>
        <v/>
      </c>
      <c r="AG27" s="345" t="str">
        <f>IF(ISERROR(VLOOKUP(#REF!,#REF!,2,FALSE))=TRUE,"",VLOOKUP(#REF!,#REF!,2,FALSE))</f>
        <v/>
      </c>
      <c r="AH27" s="345" t="str">
        <f>IF(ISERROR(VLOOKUP(#REF!,#REF!,2,FALSE))=TRUE,"",VLOOKUP(#REF!,#REF!,2,FALSE))</f>
        <v/>
      </c>
      <c r="AI27" s="345" t="str">
        <f>IF(ISERROR(VLOOKUP(#REF!,#REF!,2,FALSE))=TRUE,"",VLOOKUP(#REF!,#REF!,2,FALSE))</f>
        <v/>
      </c>
      <c r="AJ27" s="345" t="str">
        <f>IF(ISERROR(VLOOKUP(#REF!,#REF!,2,FALSE))=TRUE,"",VLOOKUP(#REF!,#REF!,2,FALSE))</f>
        <v/>
      </c>
      <c r="AK27" s="346" t="str">
        <f>IF(ISERROR(VLOOKUP(#REF!,#REF!,2,FALSE))=TRUE,"",VLOOKUP(#REF!,#REF!,2,FALSE))</f>
        <v/>
      </c>
      <c r="AL27" s="344" t="str">
        <f>IF(ISERROR(VLOOKUP(#REF!,#REF!,2,FALSE))=TRUE,"",VLOOKUP(#REF!,#REF!,2,FALSE))</f>
        <v/>
      </c>
      <c r="AM27" s="345" t="str">
        <f>IF(ISERROR(VLOOKUP(#REF!,#REF!,2,FALSE))=TRUE,"",VLOOKUP(#REF!,#REF!,2,FALSE))</f>
        <v/>
      </c>
      <c r="AN27" s="345" t="str">
        <f>IF(ISERROR(VLOOKUP(#REF!,#REF!,2,FALSE))=TRUE,"",VLOOKUP(#REF!,#REF!,2,FALSE))</f>
        <v/>
      </c>
      <c r="AO27" s="345" t="str">
        <f>IF(ISERROR(VLOOKUP(#REF!,#REF!,2,FALSE))=TRUE,"",VLOOKUP(#REF!,#REF!,2,FALSE))</f>
        <v/>
      </c>
      <c r="AP27" s="345" t="str">
        <f>IF(ISERROR(VLOOKUP(#REF!,#REF!,2,FALSE))=TRUE,"",VLOOKUP(#REF!,#REF!,2,FALSE))</f>
        <v/>
      </c>
      <c r="AQ27" s="345" t="str">
        <f>IF(ISERROR(VLOOKUP(#REF!,#REF!,2,FALSE))=TRUE,"",VLOOKUP(#REF!,#REF!,2,FALSE))</f>
        <v/>
      </c>
      <c r="AR27" s="346" t="str">
        <f>IF(ISERROR(VLOOKUP(#REF!,#REF!,2,FALSE))=TRUE,"",VLOOKUP(#REF!,#REF!,2,FALSE))</f>
        <v/>
      </c>
      <c r="AT27" s="331"/>
      <c r="AW27" s="505"/>
      <c r="AX27" s="506"/>
      <c r="AY27" s="506"/>
      <c r="AZ27" s="506"/>
      <c r="BA27" s="343"/>
      <c r="BC27" s="508"/>
      <c r="BE27" s="365" t="str">
        <f>IF(ISERROR(VLOOKUP(#REF!,#REF!,2,FALSE))=TRUE,"",VLOOKUP(#REF!,#REF!,2,FALSE))</f>
        <v/>
      </c>
      <c r="BF27" s="366" t="str">
        <f>IF(ISERROR(VLOOKUP(#REF!,#REF!,2,FALSE))=TRUE,"",VLOOKUP(#REF!,#REF!,2,FALSE))</f>
        <v/>
      </c>
      <c r="BG27" s="366" t="str">
        <f>IF(ISERROR(VLOOKUP(#REF!,#REF!,2,FALSE))=TRUE,"",VLOOKUP(#REF!,#REF!,2,FALSE))</f>
        <v/>
      </c>
      <c r="BH27" s="366" t="str">
        <f>IF(ISERROR(VLOOKUP(#REF!,#REF!,2,FALSE))=TRUE,"",VLOOKUP(#REF!,#REF!,2,FALSE))</f>
        <v/>
      </c>
      <c r="BI27" s="366" t="str">
        <f>IF(ISERROR(VLOOKUP(#REF!,#REF!,2,FALSE))=TRUE,"",VLOOKUP(#REF!,#REF!,2,FALSE))</f>
        <v/>
      </c>
      <c r="BJ27" s="366" t="str">
        <f>IF(ISERROR(VLOOKUP(#REF!,#REF!,2,FALSE))=TRUE,"",VLOOKUP(#REF!,#REF!,2,FALSE))</f>
        <v/>
      </c>
      <c r="BK27" s="367" t="str">
        <f>IF(ISERROR(VLOOKUP(#REF!,#REF!,2,FALSE))=TRUE,"",VLOOKUP(#REF!,#REF!,2,FALSE))</f>
        <v/>
      </c>
      <c r="BL27" s="344" t="str">
        <f>IF(ISERROR(VLOOKUP(#REF!,#REF!,2,FALSE))=TRUE,"",VLOOKUP(#REF!,#REF!,2,FALSE))</f>
        <v/>
      </c>
      <c r="BM27" s="345" t="str">
        <f>IF(ISERROR(VLOOKUP(#REF!,#REF!,2,FALSE))=TRUE,"",VLOOKUP(#REF!,#REF!,2,FALSE))</f>
        <v/>
      </c>
      <c r="BN27" s="345" t="str">
        <f>IF(ISERROR(VLOOKUP(#REF!,#REF!,2,FALSE))=TRUE,"",VLOOKUP(#REF!,#REF!,2,FALSE))</f>
        <v/>
      </c>
      <c r="BO27" s="345" t="str">
        <f>IF(ISERROR(VLOOKUP(#REF!,#REF!,2,FALSE))=TRUE,"",VLOOKUP(#REF!,#REF!,2,FALSE))</f>
        <v/>
      </c>
      <c r="BP27" s="345" t="str">
        <f>IF(ISERROR(VLOOKUP(#REF!,#REF!,2,FALSE))=TRUE,"",VLOOKUP(#REF!,#REF!,2,FALSE))</f>
        <v/>
      </c>
      <c r="BQ27" s="345" t="str">
        <f>IF(ISERROR(VLOOKUP(#REF!,#REF!,2,FALSE))=TRUE,"",VLOOKUP(#REF!,#REF!,2,FALSE))</f>
        <v/>
      </c>
      <c r="BR27" s="346" t="str">
        <f>IF(ISERROR(VLOOKUP(#REF!,#REF!,2,FALSE))=TRUE,"",VLOOKUP(#REF!,#REF!,2,FALSE))</f>
        <v/>
      </c>
      <c r="BS27" s="344" t="str">
        <f>IF(ISERROR(VLOOKUP(#REF!,#REF!,2,FALSE))=TRUE,"",VLOOKUP(#REF!,#REF!,2,FALSE))</f>
        <v/>
      </c>
      <c r="BT27" s="345" t="str">
        <f>IF(ISERROR(VLOOKUP(#REF!,#REF!,2,FALSE))=TRUE,"",VLOOKUP(#REF!,#REF!,2,FALSE))</f>
        <v/>
      </c>
      <c r="BU27" s="345" t="str">
        <f>IF(ISERROR(VLOOKUP(#REF!,#REF!,2,FALSE))=TRUE,"",VLOOKUP(#REF!,#REF!,2,FALSE))</f>
        <v/>
      </c>
      <c r="BV27" s="345" t="str">
        <f>IF(ISERROR(VLOOKUP(#REF!,#REF!,2,FALSE))=TRUE,"",VLOOKUP(#REF!,#REF!,2,FALSE))</f>
        <v/>
      </c>
      <c r="BW27" s="345" t="str">
        <f>IF(ISERROR(VLOOKUP(#REF!,#REF!,2,FALSE))=TRUE,"",VLOOKUP(#REF!,#REF!,2,FALSE))</f>
        <v/>
      </c>
      <c r="BX27" s="345" t="str">
        <f>IF(ISERROR(VLOOKUP(#REF!,#REF!,2,FALSE))=TRUE,"",VLOOKUP(#REF!,#REF!,2,FALSE))</f>
        <v/>
      </c>
      <c r="BY27" s="346" t="str">
        <f>IF(ISERROR(VLOOKUP(#REF!,#REF!,2,FALSE))=TRUE,"",VLOOKUP(#REF!,#REF!,2,FALSE))</f>
        <v/>
      </c>
      <c r="CA27" s="331"/>
    </row>
    <row r="28" spans="2:79" ht="15.75" x14ac:dyDescent="0.25">
      <c r="B28" s="505"/>
      <c r="C28" s="506"/>
      <c r="D28" s="506"/>
      <c r="E28" s="506"/>
      <c r="F28" s="343"/>
      <c r="H28" s="508"/>
      <c r="J28" s="374" t="str">
        <f>IF(ISERROR(VLOOKUP(#REF!,#REF!,2,FALSE))=TRUE,"",VLOOKUP(#REF!,#REF!,2,FALSE))</f>
        <v/>
      </c>
      <c r="K28" s="375" t="str">
        <f>IF(ISERROR(VLOOKUP(#REF!,#REF!,2,FALSE))=TRUE,"",VLOOKUP(#REF!,#REF!,2,FALSE))</f>
        <v/>
      </c>
      <c r="L28" s="375" t="str">
        <f>IF(ISERROR(VLOOKUP(#REF!,#REF!,2,FALSE))=TRUE,"",VLOOKUP(#REF!,#REF!,2,FALSE))</f>
        <v/>
      </c>
      <c r="M28" s="375" t="str">
        <f>IF(ISERROR(VLOOKUP(#REF!,#REF!,2,FALSE))=TRUE,"",VLOOKUP(#REF!,#REF!,2,FALSE))</f>
        <v/>
      </c>
      <c r="N28" s="375" t="str">
        <f>IF(ISERROR(VLOOKUP(#REF!,#REF!,2,FALSE))=TRUE,"",VLOOKUP(#REF!,#REF!,2,FALSE))</f>
        <v/>
      </c>
      <c r="O28" s="375" t="str">
        <f>IF(ISERROR(VLOOKUP(#REF!,#REF!,2,FALSE))=TRUE,"",VLOOKUP(#REF!,#REF!,2,FALSE))</f>
        <v/>
      </c>
      <c r="P28" s="376" t="str">
        <f>IF(ISERROR(VLOOKUP(#REF!,#REF!,2,FALSE))=TRUE,"",VLOOKUP(#REF!,#REF!,2,FALSE))</f>
        <v/>
      </c>
      <c r="Q28" s="374" t="str">
        <f>IF(ISERROR(VLOOKUP(#REF!,#REF!,2,FALSE))=TRUE,"",VLOOKUP(#REF!,#REF!,2,FALSE))</f>
        <v/>
      </c>
      <c r="R28" s="375" t="str">
        <f>IF(ISERROR(VLOOKUP(#REF!,#REF!,2,FALSE))=TRUE,"",VLOOKUP(#REF!,#REF!,2,FALSE))</f>
        <v/>
      </c>
      <c r="S28" s="375" t="str">
        <f>IF(ISERROR(VLOOKUP(#REF!,#REF!,2,FALSE))=TRUE,"",VLOOKUP(#REF!,#REF!,2,FALSE))</f>
        <v/>
      </c>
      <c r="T28" s="375" t="str">
        <f>IF(ISERROR(VLOOKUP(#REF!,#REF!,2,FALSE))=TRUE,"",VLOOKUP(#REF!,#REF!,2,FALSE))</f>
        <v/>
      </c>
      <c r="U28" s="375" t="str">
        <f>IF(ISERROR(VLOOKUP(#REF!,#REF!,2,FALSE))=TRUE,"",VLOOKUP(#REF!,#REF!,2,FALSE))</f>
        <v/>
      </c>
      <c r="V28" s="375" t="str">
        <f>IF(ISERROR(VLOOKUP(#REF!,#REF!,2,FALSE))=TRUE,"",VLOOKUP(#REF!,#REF!,2,FALSE))</f>
        <v/>
      </c>
      <c r="W28" s="376" t="str">
        <f>IF(ISERROR(VLOOKUP(#REF!,#REF!,2,FALSE))=TRUE,"",VLOOKUP(#REF!,#REF!,2,FALSE))</f>
        <v/>
      </c>
      <c r="X28" s="365" t="str">
        <f>IF(ISERROR(VLOOKUP(#REF!,#REF!,2,FALSE))=TRUE,"",VLOOKUP(#REF!,#REF!,2,FALSE))</f>
        <v/>
      </c>
      <c r="Y28" s="366" t="str">
        <f>IF(ISERROR(VLOOKUP(#REF!,#REF!,2,FALSE))=TRUE,"",VLOOKUP(#REF!,#REF!,2,FALSE))</f>
        <v/>
      </c>
      <c r="Z28" s="366" t="str">
        <f>IF(ISERROR(VLOOKUP(#REF!,#REF!,2,FALSE))=TRUE,"",VLOOKUP(#REF!,#REF!,2,FALSE))</f>
        <v/>
      </c>
      <c r="AA28" s="366" t="str">
        <f>IF(ISERROR(VLOOKUP(#REF!,#REF!,2,FALSE))=TRUE,"",VLOOKUP(#REF!,#REF!,2,FALSE))</f>
        <v/>
      </c>
      <c r="AB28" s="366" t="str">
        <f>IF(ISERROR(VLOOKUP(#REF!,#REF!,2,FALSE))=TRUE,"",VLOOKUP(#REF!,#REF!,2,FALSE))</f>
        <v/>
      </c>
      <c r="AC28" s="366" t="str">
        <f>IF(ISERROR(VLOOKUP(#REF!,#REF!,2,FALSE))=TRUE,"",VLOOKUP(#REF!,#REF!,2,FALSE))</f>
        <v/>
      </c>
      <c r="AD28" s="367" t="str">
        <f>IF(ISERROR(VLOOKUP(#REF!,#REF!,2,FALSE))=TRUE,"",VLOOKUP(#REF!,#REF!,2,FALSE))</f>
        <v/>
      </c>
      <c r="AE28" s="344" t="str">
        <f>IF(ISERROR(VLOOKUP(#REF!,#REF!,2,FALSE))=TRUE,"",VLOOKUP(#REF!,#REF!,2,FALSE))</f>
        <v/>
      </c>
      <c r="AF28" s="345" t="str">
        <f>IF(ISERROR(VLOOKUP(#REF!,#REF!,2,FALSE))=TRUE,"",VLOOKUP(#REF!,#REF!,2,FALSE))</f>
        <v/>
      </c>
      <c r="AG28" s="345" t="str">
        <f>IF(ISERROR(VLOOKUP(#REF!,#REF!,2,FALSE))=TRUE,"",VLOOKUP(#REF!,#REF!,2,FALSE))</f>
        <v/>
      </c>
      <c r="AH28" s="345" t="str">
        <f>IF(ISERROR(VLOOKUP(#REF!,#REF!,2,FALSE))=TRUE,"",VLOOKUP(#REF!,#REF!,2,FALSE))</f>
        <v/>
      </c>
      <c r="AI28" s="345" t="str">
        <f>IF(ISERROR(VLOOKUP(#REF!,#REF!,2,FALSE))=TRUE,"",VLOOKUP(#REF!,#REF!,2,FALSE))</f>
        <v/>
      </c>
      <c r="AJ28" s="345" t="str">
        <f>IF(ISERROR(VLOOKUP(#REF!,#REF!,2,FALSE))=TRUE,"",VLOOKUP(#REF!,#REF!,2,FALSE))</f>
        <v/>
      </c>
      <c r="AK28" s="346" t="str">
        <f>IF(ISERROR(VLOOKUP(#REF!,#REF!,2,FALSE))=TRUE,"",VLOOKUP(#REF!,#REF!,2,FALSE))</f>
        <v/>
      </c>
      <c r="AL28" s="344" t="str">
        <f>IF(ISERROR(VLOOKUP(#REF!,#REF!,2,FALSE))=TRUE,"",VLOOKUP(#REF!,#REF!,2,FALSE))</f>
        <v/>
      </c>
      <c r="AM28" s="345" t="str">
        <f>IF(ISERROR(VLOOKUP(#REF!,#REF!,2,FALSE))=TRUE,"",VLOOKUP(#REF!,#REF!,2,FALSE))</f>
        <v/>
      </c>
      <c r="AN28" s="345" t="str">
        <f>IF(ISERROR(VLOOKUP(#REF!,#REF!,2,FALSE))=TRUE,"",VLOOKUP(#REF!,#REF!,2,FALSE))</f>
        <v/>
      </c>
      <c r="AO28" s="345" t="str">
        <f>IF(ISERROR(VLOOKUP(#REF!,#REF!,2,FALSE))=TRUE,"",VLOOKUP(#REF!,#REF!,2,FALSE))</f>
        <v/>
      </c>
      <c r="AP28" s="345" t="str">
        <f>IF(ISERROR(VLOOKUP(#REF!,#REF!,2,FALSE))=TRUE,"",VLOOKUP(#REF!,#REF!,2,FALSE))</f>
        <v/>
      </c>
      <c r="AQ28" s="345" t="str">
        <f>IF(ISERROR(VLOOKUP(#REF!,#REF!,2,FALSE))=TRUE,"",VLOOKUP(#REF!,#REF!,2,FALSE))</f>
        <v/>
      </c>
      <c r="AR28" s="346" t="str">
        <f>IF(ISERROR(VLOOKUP(#REF!,#REF!,2,FALSE))=TRUE,"",VLOOKUP(#REF!,#REF!,2,FALSE))</f>
        <v/>
      </c>
      <c r="AT28" s="331"/>
      <c r="AW28" s="505"/>
      <c r="AX28" s="506"/>
      <c r="AY28" s="506"/>
      <c r="AZ28" s="506"/>
      <c r="BA28" s="343"/>
      <c r="BC28" s="508"/>
      <c r="BE28" s="365" t="str">
        <f>IF(ISERROR(VLOOKUP(#REF!,#REF!,2,FALSE))=TRUE,"",VLOOKUP(#REF!,#REF!,2,FALSE))</f>
        <v/>
      </c>
      <c r="BF28" s="366" t="str">
        <f>IF(ISERROR(VLOOKUP(#REF!,#REF!,2,FALSE))=TRUE,"",VLOOKUP(#REF!,#REF!,2,FALSE))</f>
        <v/>
      </c>
      <c r="BG28" s="366" t="str">
        <f>IF(ISERROR(VLOOKUP(#REF!,#REF!,2,FALSE))=TRUE,"",VLOOKUP(#REF!,#REF!,2,FALSE))</f>
        <v/>
      </c>
      <c r="BH28" s="366" t="str">
        <f>IF(ISERROR(VLOOKUP(#REF!,#REF!,2,FALSE))=TRUE,"",VLOOKUP(#REF!,#REF!,2,FALSE))</f>
        <v/>
      </c>
      <c r="BI28" s="366" t="str">
        <f>IF(ISERROR(VLOOKUP(#REF!,#REF!,2,FALSE))=TRUE,"",VLOOKUP(#REF!,#REF!,2,FALSE))</f>
        <v/>
      </c>
      <c r="BJ28" s="366" t="str">
        <f>IF(ISERROR(VLOOKUP(#REF!,#REF!,2,FALSE))=TRUE,"",VLOOKUP(#REF!,#REF!,2,FALSE))</f>
        <v/>
      </c>
      <c r="BK28" s="367" t="str">
        <f>IF(ISERROR(VLOOKUP(#REF!,#REF!,2,FALSE))=TRUE,"",VLOOKUP(#REF!,#REF!,2,FALSE))</f>
        <v/>
      </c>
      <c r="BL28" s="344" t="str">
        <f>IF(ISERROR(VLOOKUP(#REF!,#REF!,2,FALSE))=TRUE,"",VLOOKUP(#REF!,#REF!,2,FALSE))</f>
        <v/>
      </c>
      <c r="BM28" s="345" t="str">
        <f>IF(ISERROR(VLOOKUP(#REF!,#REF!,2,FALSE))=TRUE,"",VLOOKUP(#REF!,#REF!,2,FALSE))</f>
        <v/>
      </c>
      <c r="BN28" s="345" t="str">
        <f>IF(ISERROR(VLOOKUP(#REF!,#REF!,2,FALSE))=TRUE,"",VLOOKUP(#REF!,#REF!,2,FALSE))</f>
        <v/>
      </c>
      <c r="BO28" s="345" t="str">
        <f>IF(ISERROR(VLOOKUP(#REF!,#REF!,2,FALSE))=TRUE,"",VLOOKUP(#REF!,#REF!,2,FALSE))</f>
        <v/>
      </c>
      <c r="BP28" s="345" t="str">
        <f>IF(ISERROR(VLOOKUP(#REF!,#REF!,2,FALSE))=TRUE,"",VLOOKUP(#REF!,#REF!,2,FALSE))</f>
        <v/>
      </c>
      <c r="BQ28" s="345" t="str">
        <f>IF(ISERROR(VLOOKUP(#REF!,#REF!,2,FALSE))=TRUE,"",VLOOKUP(#REF!,#REF!,2,FALSE))</f>
        <v/>
      </c>
      <c r="BR28" s="346" t="str">
        <f>IF(ISERROR(VLOOKUP(#REF!,#REF!,2,FALSE))=TRUE,"",VLOOKUP(#REF!,#REF!,2,FALSE))</f>
        <v/>
      </c>
      <c r="BS28" s="344" t="str">
        <f>IF(ISERROR(VLOOKUP(#REF!,#REF!,2,FALSE))=TRUE,"",VLOOKUP(#REF!,#REF!,2,FALSE))</f>
        <v/>
      </c>
      <c r="BT28" s="345" t="str">
        <f>IF(ISERROR(VLOOKUP(#REF!,#REF!,2,FALSE))=TRUE,"",VLOOKUP(#REF!,#REF!,2,FALSE))</f>
        <v/>
      </c>
      <c r="BU28" s="345" t="str">
        <f>IF(ISERROR(VLOOKUP(#REF!,#REF!,2,FALSE))=TRUE,"",VLOOKUP(#REF!,#REF!,2,FALSE))</f>
        <v/>
      </c>
      <c r="BV28" s="345" t="str">
        <f>IF(ISERROR(VLOOKUP(#REF!,#REF!,2,FALSE))=TRUE,"",VLOOKUP(#REF!,#REF!,2,FALSE))</f>
        <v/>
      </c>
      <c r="BW28" s="345" t="str">
        <f>IF(ISERROR(VLOOKUP(#REF!,#REF!,2,FALSE))=TRUE,"",VLOOKUP(#REF!,#REF!,2,FALSE))</f>
        <v/>
      </c>
      <c r="BX28" s="345" t="str">
        <f>IF(ISERROR(VLOOKUP(#REF!,#REF!,2,FALSE))=TRUE,"",VLOOKUP(#REF!,#REF!,2,FALSE))</f>
        <v/>
      </c>
      <c r="BY28" s="346" t="str">
        <f>IF(ISERROR(VLOOKUP(#REF!,#REF!,2,FALSE))=TRUE,"",VLOOKUP(#REF!,#REF!,2,FALSE))</f>
        <v/>
      </c>
      <c r="CA28" s="331"/>
    </row>
    <row r="29" spans="2:79" ht="15.75" x14ac:dyDescent="0.25">
      <c r="B29" s="505"/>
      <c r="C29" s="506"/>
      <c r="D29" s="506"/>
      <c r="E29" s="506"/>
      <c r="F29" s="343"/>
      <c r="H29" s="508"/>
      <c r="J29" s="377" t="str">
        <f>IF(ISERROR(VLOOKUP(#REF!,#REF!,2,FALSE))=TRUE,"",VLOOKUP(#REF!,#REF!,2,FALSE))</f>
        <v/>
      </c>
      <c r="K29" s="378" t="str">
        <f>IF(ISERROR(VLOOKUP(#REF!,#REF!,2,FALSE))=TRUE,"",VLOOKUP(#REF!,#REF!,2,FALSE))</f>
        <v/>
      </c>
      <c r="L29" s="378" t="str">
        <f>IF(ISERROR(VLOOKUP(#REF!,#REF!,2,FALSE))=TRUE,"",VLOOKUP(#REF!,#REF!,2,FALSE))</f>
        <v/>
      </c>
      <c r="M29" s="378" t="str">
        <f>IF(ISERROR(VLOOKUP(#REF!,#REF!,2,FALSE))=TRUE,"",VLOOKUP(#REF!,#REF!,2,FALSE))</f>
        <v/>
      </c>
      <c r="N29" s="378" t="str">
        <f>IF(ISERROR(VLOOKUP(#REF!,#REF!,2,FALSE))=TRUE,"",VLOOKUP(#REF!,#REF!,2,FALSE))</f>
        <v/>
      </c>
      <c r="O29" s="378" t="str">
        <f>IF(ISERROR(VLOOKUP(#REF!,#REF!,2,FALSE))=TRUE,"",VLOOKUP(#REF!,#REF!,2,FALSE))</f>
        <v/>
      </c>
      <c r="P29" s="379" t="str">
        <f>IF(ISERROR(VLOOKUP(#REF!,#REF!,2,FALSE))=TRUE,"",VLOOKUP(#REF!,#REF!,2,FALSE))</f>
        <v/>
      </c>
      <c r="Q29" s="377" t="str">
        <f>IF(ISERROR(VLOOKUP(#REF!,#REF!,2,FALSE))=TRUE,"",VLOOKUP(#REF!,#REF!,2,FALSE))</f>
        <v/>
      </c>
      <c r="R29" s="378" t="str">
        <f>IF(ISERROR(VLOOKUP(#REF!,#REF!,2,FALSE))=TRUE,"",VLOOKUP(#REF!,#REF!,2,FALSE))</f>
        <v/>
      </c>
      <c r="S29" s="378" t="str">
        <f>IF(ISERROR(VLOOKUP(#REF!,#REF!,2,FALSE))=TRUE,"",VLOOKUP(#REF!,#REF!,2,FALSE))</f>
        <v/>
      </c>
      <c r="T29" s="378" t="str">
        <f>IF(ISERROR(VLOOKUP(#REF!,#REF!,2,FALSE))=TRUE,"",VLOOKUP(#REF!,#REF!,2,FALSE))</f>
        <v/>
      </c>
      <c r="U29" s="378" t="str">
        <f>IF(ISERROR(VLOOKUP(#REF!,#REF!,2,FALSE))=TRUE,"",VLOOKUP(#REF!,#REF!,2,FALSE))</f>
        <v/>
      </c>
      <c r="V29" s="378" t="str">
        <f>IF(ISERROR(VLOOKUP(#REF!,#REF!,2,FALSE))=TRUE,"",VLOOKUP(#REF!,#REF!,2,FALSE))</f>
        <v/>
      </c>
      <c r="W29" s="379" t="str">
        <f>IF(ISERROR(VLOOKUP(#REF!,#REF!,2,FALSE))=TRUE,"",VLOOKUP(#REF!,#REF!,2,FALSE))</f>
        <v/>
      </c>
      <c r="X29" s="368" t="str">
        <f>IF(ISERROR(VLOOKUP(#REF!,#REF!,2,FALSE))=TRUE,"",VLOOKUP(#REF!,#REF!,2,FALSE))</f>
        <v/>
      </c>
      <c r="Y29" s="369" t="str">
        <f>IF(ISERROR(VLOOKUP(#REF!,#REF!,2,FALSE))=TRUE,"",VLOOKUP(#REF!,#REF!,2,FALSE))</f>
        <v/>
      </c>
      <c r="Z29" s="369" t="str">
        <f>IF(ISERROR(VLOOKUP(#REF!,#REF!,2,FALSE))=TRUE,"",VLOOKUP(#REF!,#REF!,2,FALSE))</f>
        <v/>
      </c>
      <c r="AA29" s="369" t="str">
        <f>IF(ISERROR(VLOOKUP(#REF!,#REF!,2,FALSE))=TRUE,"",VLOOKUP(#REF!,#REF!,2,FALSE))</f>
        <v/>
      </c>
      <c r="AB29" s="369" t="str">
        <f>IF(ISERROR(VLOOKUP(#REF!,#REF!,2,FALSE))=TRUE,"",VLOOKUP(#REF!,#REF!,2,FALSE))</f>
        <v/>
      </c>
      <c r="AC29" s="369" t="str">
        <f>IF(ISERROR(VLOOKUP(#REF!,#REF!,2,FALSE))=TRUE,"",VLOOKUP(#REF!,#REF!,2,FALSE))</f>
        <v/>
      </c>
      <c r="AD29" s="370" t="str">
        <f>IF(ISERROR(VLOOKUP(#REF!,#REF!,2,FALSE))=TRUE,"",VLOOKUP(#REF!,#REF!,2,FALSE))</f>
        <v/>
      </c>
      <c r="AE29" s="353" t="str">
        <f>IF(ISERROR(VLOOKUP(#REF!,#REF!,2,FALSE))=TRUE,"",VLOOKUP(#REF!,#REF!,2,FALSE))</f>
        <v/>
      </c>
      <c r="AF29" s="354" t="str">
        <f>IF(ISERROR(VLOOKUP(#REF!,#REF!,2,FALSE))=TRUE,"",VLOOKUP(#REF!,#REF!,2,FALSE))</f>
        <v/>
      </c>
      <c r="AG29" s="354" t="str">
        <f>IF(ISERROR(VLOOKUP(#REF!,#REF!,2,FALSE))=TRUE,"",VLOOKUP(#REF!,#REF!,2,FALSE))</f>
        <v/>
      </c>
      <c r="AH29" s="354" t="str">
        <f>IF(ISERROR(VLOOKUP(#REF!,#REF!,2,FALSE))=TRUE,"",VLOOKUP(#REF!,#REF!,2,FALSE))</f>
        <v/>
      </c>
      <c r="AI29" s="354" t="str">
        <f>IF(ISERROR(VLOOKUP(#REF!,#REF!,2,FALSE))=TRUE,"",VLOOKUP(#REF!,#REF!,2,FALSE))</f>
        <v/>
      </c>
      <c r="AJ29" s="354" t="str">
        <f>IF(ISERROR(VLOOKUP(#REF!,#REF!,2,FALSE))=TRUE,"",VLOOKUP(#REF!,#REF!,2,FALSE))</f>
        <v/>
      </c>
      <c r="AK29" s="355" t="str">
        <f>IF(ISERROR(VLOOKUP(#REF!,#REF!,2,FALSE))=TRUE,"",VLOOKUP(#REF!,#REF!,2,FALSE))</f>
        <v/>
      </c>
      <c r="AL29" s="353" t="str">
        <f>IF(ISERROR(VLOOKUP(#REF!,#REF!,2,FALSE))=TRUE,"",VLOOKUP(#REF!,#REF!,2,FALSE))</f>
        <v/>
      </c>
      <c r="AM29" s="354" t="str">
        <f>IF(ISERROR(VLOOKUP(#REF!,#REF!,2,FALSE))=TRUE,"",VLOOKUP(#REF!,#REF!,2,FALSE))</f>
        <v/>
      </c>
      <c r="AN29" s="354" t="str">
        <f>IF(ISERROR(VLOOKUP(#REF!,#REF!,2,FALSE))=TRUE,"",VLOOKUP(#REF!,#REF!,2,FALSE))</f>
        <v/>
      </c>
      <c r="AO29" s="354" t="str">
        <f>IF(ISERROR(VLOOKUP(#REF!,#REF!,2,FALSE))=TRUE,"",VLOOKUP(#REF!,#REF!,2,FALSE))</f>
        <v/>
      </c>
      <c r="AP29" s="354" t="str">
        <f>IF(ISERROR(VLOOKUP(#REF!,#REF!,2,FALSE))=TRUE,"",VLOOKUP(#REF!,#REF!,2,FALSE))</f>
        <v/>
      </c>
      <c r="AQ29" s="354" t="str">
        <f>IF(ISERROR(VLOOKUP(#REF!,#REF!,2,FALSE))=TRUE,"",VLOOKUP(#REF!,#REF!,2,FALSE))</f>
        <v/>
      </c>
      <c r="AR29" s="355" t="str">
        <f>IF(ISERROR(VLOOKUP(#REF!,#REF!,2,FALSE))=TRUE,"",VLOOKUP(#REF!,#REF!,2,FALSE))</f>
        <v/>
      </c>
      <c r="AT29" s="331"/>
      <c r="AW29" s="505"/>
      <c r="AX29" s="506"/>
      <c r="AY29" s="506"/>
      <c r="AZ29" s="506"/>
      <c r="BA29" s="343"/>
      <c r="BC29" s="508"/>
      <c r="BE29" s="368" t="str">
        <f>IF(ISERROR(VLOOKUP(#REF!,#REF!,2,FALSE))=TRUE,"",VLOOKUP(#REF!,#REF!,2,FALSE))</f>
        <v/>
      </c>
      <c r="BF29" s="369" t="str">
        <f>IF(ISERROR(VLOOKUP(#REF!,#REF!,2,FALSE))=TRUE,"",VLOOKUP(#REF!,#REF!,2,FALSE))</f>
        <v/>
      </c>
      <c r="BG29" s="369" t="str">
        <f>IF(ISERROR(VLOOKUP(#REF!,#REF!,2,FALSE))=TRUE,"",VLOOKUP(#REF!,#REF!,2,FALSE))</f>
        <v/>
      </c>
      <c r="BH29" s="369" t="str">
        <f>IF(ISERROR(VLOOKUP(#REF!,#REF!,2,FALSE))=TRUE,"",VLOOKUP(#REF!,#REF!,2,FALSE))</f>
        <v/>
      </c>
      <c r="BI29" s="369" t="str">
        <f>IF(ISERROR(VLOOKUP(#REF!,#REF!,2,FALSE))=TRUE,"",VLOOKUP(#REF!,#REF!,2,FALSE))</f>
        <v/>
      </c>
      <c r="BJ29" s="369" t="str">
        <f>IF(ISERROR(VLOOKUP(#REF!,#REF!,2,FALSE))=TRUE,"",VLOOKUP(#REF!,#REF!,2,FALSE))</f>
        <v/>
      </c>
      <c r="BK29" s="370" t="str">
        <f>IF(ISERROR(VLOOKUP(#REF!,#REF!,2,FALSE))=TRUE,"",VLOOKUP(#REF!,#REF!,2,FALSE))</f>
        <v/>
      </c>
      <c r="BL29" s="353" t="str">
        <f>IF(ISERROR(VLOOKUP(#REF!,#REF!,2,FALSE))=TRUE,"",VLOOKUP(#REF!,#REF!,2,FALSE))</f>
        <v/>
      </c>
      <c r="BM29" s="354" t="str">
        <f>IF(ISERROR(VLOOKUP(#REF!,#REF!,2,FALSE))=TRUE,"",VLOOKUP(#REF!,#REF!,2,FALSE))</f>
        <v/>
      </c>
      <c r="BN29" s="354" t="str">
        <f>IF(ISERROR(VLOOKUP(#REF!,#REF!,2,FALSE))=TRUE,"",VLOOKUP(#REF!,#REF!,2,FALSE))</f>
        <v/>
      </c>
      <c r="BO29" s="354" t="str">
        <f>IF(ISERROR(VLOOKUP(#REF!,#REF!,2,FALSE))=TRUE,"",VLOOKUP(#REF!,#REF!,2,FALSE))</f>
        <v/>
      </c>
      <c r="BP29" s="354" t="str">
        <f>IF(ISERROR(VLOOKUP(#REF!,#REF!,2,FALSE))=TRUE,"",VLOOKUP(#REF!,#REF!,2,FALSE))</f>
        <v/>
      </c>
      <c r="BQ29" s="354" t="str">
        <f>IF(ISERROR(VLOOKUP(#REF!,#REF!,2,FALSE))=TRUE,"",VLOOKUP(#REF!,#REF!,2,FALSE))</f>
        <v/>
      </c>
      <c r="BR29" s="355" t="str">
        <f>IF(ISERROR(VLOOKUP(#REF!,#REF!,2,FALSE))=TRUE,"",VLOOKUP(#REF!,#REF!,2,FALSE))</f>
        <v/>
      </c>
      <c r="BS29" s="353" t="str">
        <f>IF(ISERROR(VLOOKUP(#REF!,#REF!,2,FALSE))=TRUE,"",VLOOKUP(#REF!,#REF!,2,FALSE))</f>
        <v/>
      </c>
      <c r="BT29" s="354" t="str">
        <f>IF(ISERROR(VLOOKUP(#REF!,#REF!,2,FALSE))=TRUE,"",VLOOKUP(#REF!,#REF!,2,FALSE))</f>
        <v/>
      </c>
      <c r="BU29" s="354" t="str">
        <f>IF(ISERROR(VLOOKUP(#REF!,#REF!,2,FALSE))=TRUE,"",VLOOKUP(#REF!,#REF!,2,FALSE))</f>
        <v/>
      </c>
      <c r="BV29" s="354" t="str">
        <f>IF(ISERROR(VLOOKUP(#REF!,#REF!,2,FALSE))=TRUE,"",VLOOKUP(#REF!,#REF!,2,FALSE))</f>
        <v/>
      </c>
      <c r="BW29" s="354" t="str">
        <f>IF(ISERROR(VLOOKUP(#REF!,#REF!,2,FALSE))=TRUE,"",VLOOKUP(#REF!,#REF!,2,FALSE))</f>
        <v/>
      </c>
      <c r="BX29" s="354" t="str">
        <f>IF(ISERROR(VLOOKUP(#REF!,#REF!,2,FALSE))=TRUE,"",VLOOKUP(#REF!,#REF!,2,FALSE))</f>
        <v/>
      </c>
      <c r="BY29" s="355" t="str">
        <f>IF(ISERROR(VLOOKUP(#REF!,#REF!,2,FALSE))=TRUE,"",VLOOKUP(#REF!,#REF!,2,FALSE))</f>
        <v/>
      </c>
      <c r="CA29" s="331"/>
    </row>
    <row r="30" spans="2:79" ht="10.5" customHeight="1" x14ac:dyDescent="0.3">
      <c r="B30" s="330"/>
      <c r="AT30" s="331"/>
      <c r="AW30" s="330"/>
      <c r="BC30" s="325"/>
      <c r="CA30" s="331"/>
    </row>
    <row r="31" spans="2:79" s="380" customFormat="1" ht="24" customHeight="1" x14ac:dyDescent="0.25">
      <c r="B31" s="381"/>
      <c r="J31" s="521" t="s">
        <v>738</v>
      </c>
      <c r="K31" s="521"/>
      <c r="L31" s="521"/>
      <c r="M31" s="521"/>
      <c r="N31" s="521"/>
      <c r="O31" s="521"/>
      <c r="P31" s="521"/>
      <c r="Q31" s="521" t="s">
        <v>726</v>
      </c>
      <c r="R31" s="521"/>
      <c r="S31" s="521"/>
      <c r="T31" s="521"/>
      <c r="U31" s="521"/>
      <c r="V31" s="521"/>
      <c r="W31" s="521"/>
      <c r="X31" s="521" t="s">
        <v>637</v>
      </c>
      <c r="Y31" s="521"/>
      <c r="Z31" s="521"/>
      <c r="AA31" s="521"/>
      <c r="AB31" s="521"/>
      <c r="AC31" s="521"/>
      <c r="AD31" s="521"/>
      <c r="AE31" s="521" t="s">
        <v>717</v>
      </c>
      <c r="AF31" s="522"/>
      <c r="AG31" s="522"/>
      <c r="AH31" s="522"/>
      <c r="AI31" s="522"/>
      <c r="AJ31" s="522"/>
      <c r="AK31" s="522"/>
      <c r="AL31" s="521" t="s">
        <v>739</v>
      </c>
      <c r="AM31" s="522"/>
      <c r="AN31" s="522"/>
      <c r="AO31" s="522"/>
      <c r="AP31" s="522"/>
      <c r="AQ31" s="522"/>
      <c r="AR31" s="522"/>
      <c r="AT31" s="382"/>
      <c r="AW31" s="381"/>
      <c r="BE31" s="521" t="s">
        <v>637</v>
      </c>
      <c r="BF31" s="521"/>
      <c r="BG31" s="521"/>
      <c r="BH31" s="521"/>
      <c r="BI31" s="521"/>
      <c r="BJ31" s="521"/>
      <c r="BK31" s="521"/>
      <c r="BL31" s="521" t="s">
        <v>717</v>
      </c>
      <c r="BM31" s="522"/>
      <c r="BN31" s="522"/>
      <c r="BO31" s="522"/>
      <c r="BP31" s="522"/>
      <c r="BQ31" s="522"/>
      <c r="BR31" s="522"/>
      <c r="BS31" s="521" t="s">
        <v>739</v>
      </c>
      <c r="BT31" s="522"/>
      <c r="BU31" s="522"/>
      <c r="BV31" s="522"/>
      <c r="BW31" s="522"/>
      <c r="BX31" s="522"/>
      <c r="BY31" s="522"/>
      <c r="CA31" s="382"/>
    </row>
    <row r="32" spans="2:79" ht="4.7" customHeight="1" x14ac:dyDescent="0.3">
      <c r="B32" s="330"/>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T32" s="331"/>
      <c r="AW32" s="330"/>
      <c r="BC32" s="325"/>
      <c r="BE32" s="343"/>
      <c r="BF32" s="343"/>
      <c r="BG32" s="343"/>
      <c r="BH32" s="343"/>
      <c r="BI32" s="343"/>
      <c r="BJ32" s="343"/>
      <c r="BK32" s="343"/>
      <c r="BL32" s="343"/>
      <c r="BM32" s="343"/>
      <c r="BN32" s="343"/>
      <c r="BO32" s="343"/>
      <c r="BP32" s="343"/>
      <c r="BQ32" s="343"/>
      <c r="BR32" s="343"/>
      <c r="BS32" s="343"/>
      <c r="BT32" s="343"/>
      <c r="BU32" s="343"/>
      <c r="BV32" s="343"/>
      <c r="BW32" s="343"/>
      <c r="BX32" s="343"/>
      <c r="CA32" s="331"/>
    </row>
    <row r="33" spans="2:79" ht="41.85" customHeight="1" x14ac:dyDescent="0.3">
      <c r="B33" s="330"/>
      <c r="J33" s="523" t="s">
        <v>613</v>
      </c>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383"/>
      <c r="AS33" s="383"/>
      <c r="AT33" s="384"/>
      <c r="AW33" s="330"/>
      <c r="BC33" s="325"/>
      <c r="BE33" s="523" t="s">
        <v>613</v>
      </c>
      <c r="BF33" s="523"/>
      <c r="BG33" s="523"/>
      <c r="BH33" s="523"/>
      <c r="BI33" s="523"/>
      <c r="BJ33" s="523"/>
      <c r="BK33" s="523"/>
      <c r="BL33" s="523"/>
      <c r="BM33" s="523"/>
      <c r="BN33" s="523"/>
      <c r="BO33" s="523"/>
      <c r="BP33" s="523"/>
      <c r="BQ33" s="523"/>
      <c r="BR33" s="523"/>
      <c r="BS33" s="523"/>
      <c r="BT33" s="523"/>
      <c r="BU33" s="523"/>
      <c r="BV33" s="523"/>
      <c r="BW33" s="523"/>
      <c r="BX33" s="523"/>
      <c r="BY33" s="383"/>
      <c r="BZ33" s="383"/>
      <c r="CA33" s="384"/>
    </row>
    <row r="34" spans="2:79" ht="13.5" customHeight="1" thickBot="1" x14ac:dyDescent="0.35">
      <c r="B34" s="330"/>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4"/>
      <c r="AW34" s="330"/>
      <c r="BC34" s="325"/>
      <c r="BE34" s="383"/>
      <c r="BF34" s="383"/>
      <c r="BG34" s="383"/>
      <c r="BH34" s="383"/>
      <c r="BI34" s="383"/>
      <c r="BJ34" s="383"/>
      <c r="BK34" s="383"/>
      <c r="BL34" s="383"/>
      <c r="BM34" s="383"/>
      <c r="BN34" s="383"/>
      <c r="BO34" s="383"/>
      <c r="BP34" s="383"/>
      <c r="BQ34" s="383"/>
      <c r="BR34" s="383"/>
      <c r="BS34" s="383"/>
      <c r="BT34" s="383"/>
      <c r="BU34" s="383"/>
      <c r="BV34" s="383"/>
      <c r="BW34" s="383"/>
      <c r="BX34" s="383"/>
      <c r="BY34" s="383"/>
      <c r="BZ34" s="383"/>
      <c r="CA34" s="384"/>
    </row>
    <row r="35" spans="2:79" ht="41.85" customHeight="1" x14ac:dyDescent="0.3">
      <c r="B35" s="330"/>
      <c r="K35" s="385"/>
      <c r="L35" s="386" t="s">
        <v>732</v>
      </c>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8"/>
      <c r="AT35" s="331"/>
      <c r="AW35" s="330"/>
      <c r="BC35" s="325"/>
      <c r="BE35" s="385"/>
      <c r="BF35" s="386" t="s">
        <v>732</v>
      </c>
      <c r="BG35" s="387"/>
      <c r="BH35" s="387"/>
      <c r="BI35" s="387"/>
      <c r="BJ35" s="387"/>
      <c r="BK35" s="387"/>
      <c r="BL35" s="387"/>
      <c r="BM35" s="387"/>
      <c r="BN35" s="387"/>
      <c r="BO35" s="387"/>
      <c r="BP35" s="387"/>
      <c r="BQ35" s="387"/>
      <c r="BR35" s="387"/>
      <c r="BS35" s="387"/>
      <c r="BT35" s="387"/>
      <c r="BU35" s="387"/>
      <c r="BV35" s="387"/>
      <c r="BW35" s="387"/>
      <c r="BX35" s="387"/>
      <c r="BY35" s="387"/>
      <c r="BZ35" s="387"/>
      <c r="CA35" s="388"/>
    </row>
    <row r="36" spans="2:79" ht="10.5" customHeight="1" x14ac:dyDescent="0.3">
      <c r="B36" s="330"/>
      <c r="K36" s="389"/>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4"/>
      <c r="AT36" s="331"/>
      <c r="AW36" s="330"/>
      <c r="BC36" s="325"/>
      <c r="BE36" s="389"/>
      <c r="BF36" s="383"/>
      <c r="BG36" s="383"/>
      <c r="BH36" s="383"/>
      <c r="BI36" s="383"/>
      <c r="BJ36" s="383"/>
      <c r="BK36" s="383"/>
      <c r="BL36" s="383"/>
      <c r="BM36" s="383"/>
      <c r="BN36" s="383"/>
      <c r="BO36" s="383"/>
      <c r="BP36" s="383"/>
      <c r="BQ36" s="383"/>
      <c r="BR36" s="383"/>
      <c r="BS36" s="383"/>
      <c r="BT36" s="383"/>
      <c r="BU36" s="383"/>
      <c r="BV36" s="383"/>
      <c r="BW36" s="383"/>
      <c r="BX36" s="383"/>
      <c r="BY36" s="383"/>
      <c r="BZ36" s="383"/>
      <c r="CA36" s="384"/>
    </row>
    <row r="37" spans="2:79" ht="41.85" customHeight="1" x14ac:dyDescent="0.3">
      <c r="B37" s="330"/>
      <c r="K37" s="330"/>
      <c r="O37" s="509" t="s">
        <v>727</v>
      </c>
      <c r="P37" s="510"/>
      <c r="Q37" s="510"/>
      <c r="R37" s="510"/>
      <c r="S37" s="511"/>
      <c r="T37" s="383"/>
      <c r="U37" s="383"/>
      <c r="V37" s="512" t="s">
        <v>728</v>
      </c>
      <c r="W37" s="513"/>
      <c r="X37" s="513"/>
      <c r="Y37" s="513"/>
      <c r="Z37" s="514"/>
      <c r="AA37" s="383"/>
      <c r="AB37" s="383"/>
      <c r="AC37" s="515" t="s">
        <v>642</v>
      </c>
      <c r="AD37" s="516"/>
      <c r="AE37" s="516"/>
      <c r="AF37" s="516"/>
      <c r="AG37" s="517"/>
      <c r="AH37" s="383"/>
      <c r="AI37" s="383"/>
      <c r="AJ37" s="518" t="s">
        <v>729</v>
      </c>
      <c r="AK37" s="519"/>
      <c r="AL37" s="519"/>
      <c r="AM37" s="519"/>
      <c r="AN37" s="520"/>
      <c r="AO37" s="383"/>
      <c r="AP37" s="383"/>
      <c r="AQ37" s="383"/>
      <c r="AR37" s="384"/>
      <c r="AT37" s="331"/>
      <c r="AW37" s="330"/>
      <c r="BC37" s="325"/>
      <c r="BE37" s="330"/>
      <c r="BI37" s="509" t="s">
        <v>727</v>
      </c>
      <c r="BJ37" s="510"/>
      <c r="BK37" s="510"/>
      <c r="BL37" s="510"/>
      <c r="BM37" s="511"/>
      <c r="BN37" s="383"/>
      <c r="BO37" s="383"/>
      <c r="BP37" s="512" t="s">
        <v>728</v>
      </c>
      <c r="BQ37" s="513"/>
      <c r="BR37" s="513"/>
      <c r="BS37" s="513"/>
      <c r="BT37" s="514"/>
      <c r="BU37" s="383"/>
      <c r="BV37" s="383"/>
      <c r="BW37" s="515" t="s">
        <v>642</v>
      </c>
      <c r="BX37" s="516"/>
      <c r="BY37" s="516"/>
      <c r="BZ37" s="516"/>
      <c r="CA37" s="524"/>
    </row>
    <row r="38" spans="2:79" ht="5.25" customHeight="1" thickBot="1" x14ac:dyDescent="0.35">
      <c r="B38" s="330"/>
      <c r="K38" s="390"/>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2"/>
      <c r="AT38" s="331"/>
      <c r="AW38" s="330"/>
      <c r="BC38" s="325"/>
      <c r="BE38" s="399"/>
      <c r="BF38" s="398"/>
      <c r="BG38" s="398"/>
      <c r="BH38" s="398"/>
      <c r="BI38" s="398"/>
      <c r="BJ38" s="398"/>
      <c r="BK38" s="398"/>
      <c r="BL38" s="398"/>
      <c r="BM38" s="398"/>
      <c r="BN38" s="398"/>
      <c r="BO38" s="398"/>
      <c r="BP38" s="398"/>
      <c r="BQ38" s="398"/>
      <c r="BR38" s="398"/>
      <c r="BS38" s="398"/>
      <c r="BT38" s="398"/>
      <c r="BU38" s="398"/>
      <c r="BV38" s="398"/>
      <c r="BW38" s="398"/>
      <c r="BX38" s="398"/>
      <c r="BY38" s="398"/>
      <c r="CA38" s="331"/>
    </row>
    <row r="39" spans="2:79" ht="5.25" customHeight="1" x14ac:dyDescent="0.3">
      <c r="B39" s="330"/>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T39" s="331"/>
      <c r="AW39" s="330"/>
      <c r="BC39" s="325"/>
      <c r="BE39" s="400"/>
      <c r="BF39" s="393"/>
      <c r="BG39" s="393"/>
      <c r="BH39" s="393"/>
      <c r="BI39" s="393"/>
      <c r="BJ39" s="393"/>
      <c r="BK39" s="393"/>
      <c r="BL39" s="393"/>
      <c r="BM39" s="393"/>
      <c r="BN39" s="393"/>
      <c r="BO39" s="393"/>
      <c r="BP39" s="393"/>
      <c r="BQ39" s="393"/>
      <c r="BR39" s="393"/>
      <c r="BS39" s="393"/>
      <c r="BT39" s="393"/>
      <c r="BU39" s="393"/>
      <c r="BV39" s="393"/>
      <c r="BW39" s="393"/>
      <c r="BX39" s="393"/>
      <c r="BY39" s="393"/>
      <c r="CA39" s="331"/>
    </row>
    <row r="40" spans="2:79" ht="5.25" customHeight="1" thickBot="1" x14ac:dyDescent="0.35">
      <c r="B40" s="394"/>
      <c r="C40" s="395"/>
      <c r="D40" s="395"/>
      <c r="E40" s="395"/>
      <c r="F40" s="395"/>
      <c r="G40" s="395"/>
      <c r="H40" s="396"/>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7"/>
      <c r="AW40" s="394"/>
      <c r="AX40" s="395"/>
      <c r="AY40" s="395"/>
      <c r="AZ40" s="395"/>
      <c r="BA40" s="395"/>
      <c r="BB40" s="395"/>
      <c r="BC40" s="396"/>
      <c r="BD40" s="395"/>
      <c r="BE40" s="394"/>
      <c r="BF40" s="395"/>
      <c r="BG40" s="395"/>
      <c r="BH40" s="395"/>
      <c r="BI40" s="395"/>
      <c r="BJ40" s="395"/>
      <c r="BK40" s="395"/>
      <c r="BL40" s="395"/>
      <c r="BM40" s="395"/>
      <c r="BN40" s="395"/>
      <c r="BO40" s="395"/>
      <c r="BP40" s="395"/>
      <c r="BQ40" s="395"/>
      <c r="BR40" s="395"/>
      <c r="BS40" s="395"/>
      <c r="BT40" s="395"/>
      <c r="BU40" s="395"/>
      <c r="BV40" s="395"/>
      <c r="BW40" s="395"/>
      <c r="BX40" s="395"/>
      <c r="BY40" s="395"/>
      <c r="BZ40" s="395"/>
      <c r="CA40" s="397"/>
    </row>
  </sheetData>
  <sheetProtection algorithmName="SHA-512" hashValue="rQgLsFurwCPCBxdkATRNfT0qeloyXCiCasDKH7iEjTyQlQ888GE2PlfQGVhArVv73IX8KnMOPtcDOBdgLitcIA==" saltValue="0ePTfjU5jbPTWCeyb1SaHQ==" spinCount="100000" sheet="1" objects="1" scenarios="1"/>
  <mergeCells count="31">
    <mergeCell ref="BE33:BX33"/>
    <mergeCell ref="BI37:BM37"/>
    <mergeCell ref="BP37:BT37"/>
    <mergeCell ref="BW37:CA37"/>
    <mergeCell ref="BC25:BC29"/>
    <mergeCell ref="BE31:BK31"/>
    <mergeCell ref="BL31:BR31"/>
    <mergeCell ref="BS31:BY31"/>
    <mergeCell ref="O37:S37"/>
    <mergeCell ref="V37:Z37"/>
    <mergeCell ref="AC37:AG37"/>
    <mergeCell ref="AJ37:AN37"/>
    <mergeCell ref="BE3:BY3"/>
    <mergeCell ref="AW5:AZ29"/>
    <mergeCell ref="BC5:BC9"/>
    <mergeCell ref="BC10:BC14"/>
    <mergeCell ref="BC15:BC19"/>
    <mergeCell ref="BC20:BC24"/>
    <mergeCell ref="J31:P31"/>
    <mergeCell ref="Q31:W31"/>
    <mergeCell ref="X31:AD31"/>
    <mergeCell ref="AE31:AK31"/>
    <mergeCell ref="AL31:AR31"/>
    <mergeCell ref="J33:AQ33"/>
    <mergeCell ref="J3:AR3"/>
    <mergeCell ref="B5:E29"/>
    <mergeCell ref="H5:H9"/>
    <mergeCell ref="H10:H14"/>
    <mergeCell ref="H15:H19"/>
    <mergeCell ref="H20:H24"/>
    <mergeCell ref="H25:H29"/>
  </mergeCells>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75B7B-4860-4381-989C-3161AC02ACEF}">
  <ds:schemaRef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5222908-3492-4fb1-8c0b-2d69d8b95be4"/>
    <ds:schemaRef ds:uri="http://www.w3.org/XML/1998/namespace"/>
    <ds:schemaRef ds:uri="954f3693-2a6f-4e84-bdd5-9ed64d0d3018"/>
    <ds:schemaRef ds:uri="http://schemas.microsoft.com/sharepoint/v3"/>
    <ds:schemaRef ds:uri="http://purl.org/dc/terms/"/>
  </ds:schemaRefs>
</ds:datastoreItem>
</file>

<file path=customXml/itemProps2.xml><?xml version="1.0" encoding="utf-8"?>
<ds:datastoreItem xmlns:ds="http://schemas.openxmlformats.org/officeDocument/2006/customXml" ds:itemID="{D9A9D882-808E-45D1-B04A-BD2D0B224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33731-98B6-42D1-8574-2B2E72BAC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INSTRUCCIONES DE DILIGENCIAM</vt:lpstr>
      <vt:lpstr>SDSCJ</vt:lpstr>
      <vt:lpstr>Componente PTEP</vt:lpstr>
      <vt:lpstr>MAPA RESUMEN OAP</vt:lpstr>
      <vt:lpstr>IDENTIFICACIÓN DEL RC</vt:lpstr>
      <vt:lpstr>CONTROL DEL RC</vt:lpstr>
      <vt:lpstr>DEFINICIÓN DEL RC</vt:lpstr>
      <vt:lpstr>ANÁLISIS DEL RC</vt:lpstr>
      <vt:lpstr>Mapa Inherente</vt:lpstr>
      <vt:lpstr>VALORACIÓN DEL RC CON CONTROL</vt:lpstr>
      <vt:lpstr>CAUSA-CONSECUENCIA</vt:lpstr>
      <vt:lpstr>CALIFICACION DE IMPACTO</vt:lpstr>
      <vt:lpstr>TRATAMIENTO DE RIESGO RESIDUAL </vt:lpstr>
      <vt:lpstr>RIESGOS INACTIVOS</vt:lpstr>
      <vt:lpstr>CONTROL DE CAMBIOS</vt:lpstr>
      <vt:lpstr>TABLA DE INFORMACIÓN</vt:lpstr>
      <vt:lpstr>'ANÁLISIS DEL RC'!Área_de_impresión</vt:lpstr>
      <vt:lpstr>'Componente PTEP'!Área_de_impresión</vt:lpstr>
      <vt:lpstr>'CONTROL DEL RC'!Área_de_impresión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Mayra Alejandra Salamanca Sierra</cp:lastModifiedBy>
  <cp:revision/>
  <dcterms:created xsi:type="dcterms:W3CDTF">2016-12-07T14:26:41Z</dcterms:created>
  <dcterms:modified xsi:type="dcterms:W3CDTF">2025-05-08T10:33:42Z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