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ThisWorkbook"/>
  <mc:AlternateContent xmlns:mc="http://schemas.openxmlformats.org/markup-compatibility/2006">
    <mc:Choice Requires="x15">
      <x15ac:absPath xmlns:x15ac="http://schemas.microsoft.com/office/spreadsheetml/2010/11/ac" url="C:\Users\diego.usme\Downloads\"/>
    </mc:Choice>
  </mc:AlternateContent>
  <xr:revisionPtr revIDLastSave="0" documentId="13_ncr:1_{B4487DC6-1ED5-478F-A73B-3FF821CAA2CA}" xr6:coauthVersionLast="47" xr6:coauthVersionMax="47" xr10:uidLastSave="{00000000-0000-0000-0000-000000000000}"/>
  <bookViews>
    <workbookView xWindow="-108" yWindow="-108" windowWidth="23256" windowHeight="12456" tabRatio="745" firstSheet="3" activeTab="6" xr2:uid="{00000000-000D-0000-FFFF-FFFF00000000}"/>
  </bookViews>
  <sheets>
    <sheet name="SDSCJ" sheetId="10" r:id="rId1"/>
    <sheet name="HOJA RESUMEN" sheetId="8" r:id="rId2"/>
    <sheet name="LISTADO DE ACTIVOS - ICC" sheetId="13" r:id="rId3"/>
    <sheet name="RIESGO INHERENTE" sheetId="3" r:id="rId4"/>
    <sheet name="TRATAMIENTO DE RIESGO" sheetId="5" r:id="rId5"/>
    <sheet name="VALORACIÓN CON CONTROLES" sheetId="6" r:id="rId6"/>
    <sheet name="TRATAMIENTO DE RIESGO RESIDUAL" sheetId="9" r:id="rId7"/>
    <sheet name="TABLAS DE INFORMACIÓN" sheetId="1" state="hidden" r:id="rId8"/>
  </sheets>
  <externalReferences>
    <externalReference r:id="rId9"/>
    <externalReference r:id="rId10"/>
    <externalReference r:id="rId11"/>
  </externalReferences>
  <definedNames>
    <definedName name="_xlnm._FilterDatabase" localSheetId="3" hidden="1">'RIESGO INHERENTE'!$A$4:$M$4</definedName>
    <definedName name="_xlnm._FilterDatabase" localSheetId="4" hidden="1">'TRATAMIENTO DE RIESGO'!$A$5:$U$5</definedName>
    <definedName name="analogo">[1]Valores!$A$11:$A$13</definedName>
    <definedName name="_xlnm.Print_Area" localSheetId="1">'HOJA RESUMEN'!$A$1:$M$52</definedName>
    <definedName name="_xlnm.Print_Area" localSheetId="2">'LISTADO DE ACTIVOS - ICC'!$A$1:$AJ$332</definedName>
    <definedName name="_xlnm.Print_Area" localSheetId="3">'RIESGO INHERENTE'!$A$1:$M$49</definedName>
    <definedName name="_xlnm.Print_Area" localSheetId="0">SDSCJ!$A$1:$E$13</definedName>
    <definedName name="_xlnm.Print_Area" localSheetId="4">'TRATAMIENTO DE RIESGO'!$A$1:$U$51</definedName>
    <definedName name="_xlnm.Print_Area" localSheetId="6">'TRATAMIENTO DE RIESGO RESIDUAL'!$A$1:$G$50</definedName>
    <definedName name="_xlnm.Print_Area" localSheetId="5">'VALORACIÓN CON CONTROLES'!$A$1:$H$49</definedName>
    <definedName name="Clasificación">[1]Valores!$G$1:$G$3</definedName>
    <definedName name="electronico">[1]Valores!$B$11:$B$16</definedName>
    <definedName name="NA">[1]Valores!$C$11</definedName>
    <definedName name="PROCESOS">[2]Hoja2!$A$2:$A$5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8" l="1"/>
  <c r="I51" i="8"/>
  <c r="I48" i="8"/>
  <c r="I49" i="8"/>
  <c r="I47" i="8"/>
  <c r="G46" i="8"/>
  <c r="I42" i="8"/>
  <c r="I31" i="8"/>
  <c r="G9" i="8"/>
  <c r="G7" i="8"/>
  <c r="F48" i="6"/>
  <c r="G48" i="6"/>
  <c r="H48" i="6" s="1"/>
  <c r="F7" i="6"/>
  <c r="H7" i="6" s="1"/>
  <c r="G7" i="6"/>
  <c r="F8" i="6"/>
  <c r="H8" i="6" s="1"/>
  <c r="G8" i="6"/>
  <c r="F9" i="6"/>
  <c r="H9" i="6" s="1"/>
  <c r="G9" i="6"/>
  <c r="F10" i="6"/>
  <c r="H10" i="6" s="1"/>
  <c r="G10" i="6"/>
  <c r="F11" i="6"/>
  <c r="G11" i="6"/>
  <c r="H11" i="6" s="1"/>
  <c r="F12" i="6"/>
  <c r="H12" i="6" s="1"/>
  <c r="G12" i="6"/>
  <c r="F13" i="6"/>
  <c r="G13" i="6"/>
  <c r="H13" i="6" s="1"/>
  <c r="F14" i="6"/>
  <c r="H14" i="6" s="1"/>
  <c r="G14" i="6"/>
  <c r="F15" i="6"/>
  <c r="G15" i="6"/>
  <c r="H15" i="6" s="1"/>
  <c r="F16" i="6"/>
  <c r="G16" i="6"/>
  <c r="H16" i="6"/>
  <c r="F17" i="6"/>
  <c r="H17" i="6" s="1"/>
  <c r="G17" i="6"/>
  <c r="F18" i="6"/>
  <c r="G18" i="6"/>
  <c r="H18" i="6"/>
  <c r="F19" i="6"/>
  <c r="H19" i="6" s="1"/>
  <c r="G19" i="6"/>
  <c r="F20" i="6"/>
  <c r="G20" i="6"/>
  <c r="H20" i="6"/>
  <c r="F21" i="6"/>
  <c r="G21" i="6"/>
  <c r="H21" i="6"/>
  <c r="F22" i="6"/>
  <c r="H22" i="6" s="1"/>
  <c r="G22" i="6"/>
  <c r="F23" i="6"/>
  <c r="H23" i="6" s="1"/>
  <c r="G23" i="6"/>
  <c r="F24" i="6"/>
  <c r="H24" i="6" s="1"/>
  <c r="G24" i="6"/>
  <c r="F25" i="6"/>
  <c r="H25" i="6" s="1"/>
  <c r="G25" i="6"/>
  <c r="F26" i="6"/>
  <c r="H26" i="6" s="1"/>
  <c r="G26" i="6"/>
  <c r="F27" i="6"/>
  <c r="G27" i="6"/>
  <c r="H27" i="6"/>
  <c r="F28" i="6"/>
  <c r="H28" i="6" s="1"/>
  <c r="G28" i="6"/>
  <c r="F29" i="6"/>
  <c r="G29" i="6"/>
  <c r="H29" i="6" s="1"/>
  <c r="F30" i="6"/>
  <c r="H30" i="6" s="1"/>
  <c r="G30" i="6"/>
  <c r="F31" i="6"/>
  <c r="G31" i="6"/>
  <c r="H31" i="6" s="1"/>
  <c r="F32" i="6"/>
  <c r="G32" i="6"/>
  <c r="H32" i="6"/>
  <c r="F33" i="6"/>
  <c r="H33" i="6" s="1"/>
  <c r="G33" i="6"/>
  <c r="F34" i="6"/>
  <c r="G34" i="6"/>
  <c r="H34" i="6"/>
  <c r="F35" i="6"/>
  <c r="H35" i="6" s="1"/>
  <c r="G35" i="6"/>
  <c r="F36" i="6"/>
  <c r="G36" i="6"/>
  <c r="H36" i="6"/>
  <c r="F37" i="6"/>
  <c r="G37" i="6"/>
  <c r="H37" i="6"/>
  <c r="F38" i="6"/>
  <c r="G38" i="6"/>
  <c r="H38" i="6"/>
  <c r="F39" i="6"/>
  <c r="H39" i="6" s="1"/>
  <c r="G39" i="6"/>
  <c r="F40" i="6"/>
  <c r="H40" i="6" s="1"/>
  <c r="G40" i="6"/>
  <c r="F41" i="6"/>
  <c r="H41" i="6" s="1"/>
  <c r="G41" i="6"/>
  <c r="F42" i="6"/>
  <c r="H42" i="6" s="1"/>
  <c r="G42" i="6"/>
  <c r="F43" i="6"/>
  <c r="G43" i="6"/>
  <c r="H43" i="6" s="1"/>
  <c r="F44" i="6"/>
  <c r="H44" i="6" s="1"/>
  <c r="G44" i="6"/>
  <c r="F45" i="6"/>
  <c r="G45" i="6"/>
  <c r="H45" i="6" s="1"/>
  <c r="F46" i="6"/>
  <c r="H46" i="6" s="1"/>
  <c r="G46" i="6"/>
  <c r="F47" i="6"/>
  <c r="G47" i="6"/>
  <c r="H47" i="6" s="1"/>
  <c r="M27" i="3"/>
  <c r="M28" i="3"/>
  <c r="E28" i="5"/>
  <c r="F28" i="5"/>
  <c r="E29" i="5"/>
  <c r="F29" i="5"/>
  <c r="S28" i="5"/>
  <c r="T28" i="5" s="1"/>
  <c r="S29" i="5"/>
  <c r="T29" i="5"/>
  <c r="P28" i="5"/>
  <c r="Q28" i="5"/>
  <c r="P29" i="5"/>
  <c r="Q29" i="5" s="1"/>
  <c r="F46" i="5"/>
  <c r="M46" i="3"/>
  <c r="D46" i="8" s="1"/>
  <c r="M47" i="3"/>
  <c r="D47" i="8" s="1"/>
  <c r="D49" i="8"/>
  <c r="D50" i="8"/>
  <c r="D51" i="8"/>
  <c r="F40" i="5"/>
  <c r="D46" i="6"/>
  <c r="E46" i="6" s="1"/>
  <c r="D47" i="6"/>
  <c r="E47" i="6" s="1"/>
  <c r="D48" i="6"/>
  <c r="E48" i="6" s="1"/>
  <c r="A17" i="8"/>
  <c r="B17" i="8"/>
  <c r="C17" i="8"/>
  <c r="F17" i="8"/>
  <c r="G17" i="8"/>
  <c r="I17" i="8"/>
  <c r="M17" i="8"/>
  <c r="A18" i="8"/>
  <c r="B18" i="8"/>
  <c r="C18" i="8"/>
  <c r="F18" i="8"/>
  <c r="G18" i="8"/>
  <c r="I18" i="8"/>
  <c r="M18" i="8"/>
  <c r="A19" i="8"/>
  <c r="B19" i="8"/>
  <c r="C19" i="8"/>
  <c r="F19" i="8"/>
  <c r="G19" i="8"/>
  <c r="I19" i="8"/>
  <c r="M19" i="8"/>
  <c r="A20" i="8"/>
  <c r="B20" i="8"/>
  <c r="C20" i="8"/>
  <c r="F20" i="8"/>
  <c r="G20" i="8"/>
  <c r="I20" i="8"/>
  <c r="M20" i="8"/>
  <c r="A21" i="8"/>
  <c r="B21" i="8"/>
  <c r="C21" i="8"/>
  <c r="F21" i="8"/>
  <c r="G21" i="8"/>
  <c r="I21" i="8"/>
  <c r="M21" i="8"/>
  <c r="A22" i="8"/>
  <c r="B22" i="8"/>
  <c r="C22" i="8"/>
  <c r="F22" i="8"/>
  <c r="G22" i="8"/>
  <c r="I22" i="8"/>
  <c r="M22" i="8"/>
  <c r="A23" i="8"/>
  <c r="B23" i="8"/>
  <c r="C23" i="8"/>
  <c r="F23" i="8"/>
  <c r="G23" i="8"/>
  <c r="I23" i="8"/>
  <c r="M23" i="8"/>
  <c r="A24" i="8"/>
  <c r="B24" i="8"/>
  <c r="C24" i="8"/>
  <c r="F24" i="8"/>
  <c r="G24" i="8"/>
  <c r="I24" i="8"/>
  <c r="M24" i="8"/>
  <c r="A25" i="8"/>
  <c r="B25" i="8"/>
  <c r="C25" i="8"/>
  <c r="F25" i="8"/>
  <c r="G25" i="8"/>
  <c r="I25" i="8"/>
  <c r="M25" i="8"/>
  <c r="A26" i="8"/>
  <c r="B26" i="8"/>
  <c r="C26" i="8"/>
  <c r="F26" i="8"/>
  <c r="G26" i="8"/>
  <c r="I26" i="8"/>
  <c r="M26" i="8"/>
  <c r="A27" i="8"/>
  <c r="B27" i="8"/>
  <c r="C27" i="8"/>
  <c r="F27" i="8"/>
  <c r="G27" i="8"/>
  <c r="I27" i="8"/>
  <c r="M27" i="8"/>
  <c r="A28" i="8"/>
  <c r="B28" i="8"/>
  <c r="C28" i="8"/>
  <c r="F28" i="8"/>
  <c r="G28" i="8"/>
  <c r="I28" i="8"/>
  <c r="M28" i="8"/>
  <c r="A29" i="8"/>
  <c r="B29" i="8"/>
  <c r="C29" i="8"/>
  <c r="F29" i="8"/>
  <c r="G29" i="8"/>
  <c r="I29" i="8"/>
  <c r="M29" i="8"/>
  <c r="A30" i="8"/>
  <c r="B30" i="8"/>
  <c r="C30" i="8"/>
  <c r="F30" i="8"/>
  <c r="G30" i="8"/>
  <c r="I30" i="8"/>
  <c r="M30" i="8"/>
  <c r="A31" i="8"/>
  <c r="B31" i="8"/>
  <c r="C31" i="8"/>
  <c r="F31" i="8"/>
  <c r="G31" i="8"/>
  <c r="M31" i="8"/>
  <c r="A32" i="8"/>
  <c r="B32" i="8"/>
  <c r="C32" i="8"/>
  <c r="F32" i="8"/>
  <c r="G32" i="8"/>
  <c r="I32" i="8"/>
  <c r="M32" i="8"/>
  <c r="A33" i="8"/>
  <c r="B33" i="8"/>
  <c r="C33" i="8"/>
  <c r="F33" i="8"/>
  <c r="G33" i="8"/>
  <c r="I33" i="8"/>
  <c r="M33" i="8"/>
  <c r="A34" i="8"/>
  <c r="B34" i="8"/>
  <c r="C34" i="8"/>
  <c r="F34" i="8"/>
  <c r="G34" i="8"/>
  <c r="I34" i="8"/>
  <c r="M34" i="8"/>
  <c r="A35" i="8"/>
  <c r="B35" i="8"/>
  <c r="C35" i="8"/>
  <c r="F35" i="8"/>
  <c r="G35" i="8"/>
  <c r="I35" i="8"/>
  <c r="M35" i="8"/>
  <c r="A36" i="8"/>
  <c r="B36" i="8"/>
  <c r="C36" i="8"/>
  <c r="F36" i="8"/>
  <c r="G36" i="8"/>
  <c r="I36" i="8"/>
  <c r="M36" i="8"/>
  <c r="A37" i="8"/>
  <c r="B37" i="8"/>
  <c r="C37" i="8"/>
  <c r="F37" i="8"/>
  <c r="G37" i="8"/>
  <c r="I37" i="8"/>
  <c r="M37" i="8"/>
  <c r="A38" i="8"/>
  <c r="B38" i="8"/>
  <c r="C38" i="8"/>
  <c r="F38" i="8"/>
  <c r="G38" i="8"/>
  <c r="I38" i="8"/>
  <c r="M38" i="8"/>
  <c r="A39" i="8"/>
  <c r="B39" i="8"/>
  <c r="C39" i="8"/>
  <c r="F39" i="8"/>
  <c r="G39" i="8"/>
  <c r="I39" i="8"/>
  <c r="M39" i="8"/>
  <c r="A40" i="8"/>
  <c r="B40" i="8"/>
  <c r="C40" i="8"/>
  <c r="F40" i="8"/>
  <c r="G40" i="8"/>
  <c r="I40" i="8"/>
  <c r="M40" i="8"/>
  <c r="A41" i="8"/>
  <c r="B41" i="8"/>
  <c r="C41" i="8"/>
  <c r="F41" i="8"/>
  <c r="G41" i="8"/>
  <c r="I41" i="8"/>
  <c r="M41" i="8"/>
  <c r="A42" i="8"/>
  <c r="B42" i="8"/>
  <c r="C42" i="8"/>
  <c r="F42" i="8"/>
  <c r="G42" i="8"/>
  <c r="M42" i="8"/>
  <c r="A43" i="8"/>
  <c r="B43" i="8"/>
  <c r="C43" i="8"/>
  <c r="F43" i="8"/>
  <c r="G43" i="8"/>
  <c r="I43" i="8"/>
  <c r="M43" i="8"/>
  <c r="A44" i="8"/>
  <c r="B44" i="8"/>
  <c r="C44" i="8"/>
  <c r="F44" i="8"/>
  <c r="G44" i="8"/>
  <c r="I44" i="8"/>
  <c r="M44" i="8"/>
  <c r="A45" i="8"/>
  <c r="B45" i="8"/>
  <c r="C45" i="8"/>
  <c r="F45" i="8"/>
  <c r="G45" i="8"/>
  <c r="I45" i="8"/>
  <c r="M45" i="8"/>
  <c r="A46" i="8"/>
  <c r="B46" i="8"/>
  <c r="C46" i="8"/>
  <c r="F46" i="8"/>
  <c r="I46" i="8"/>
  <c r="M46" i="8"/>
  <c r="A47" i="8"/>
  <c r="B47" i="8"/>
  <c r="C47" i="8"/>
  <c r="F47" i="8"/>
  <c r="G47" i="8"/>
  <c r="M47" i="8"/>
  <c r="A48" i="8"/>
  <c r="B48" i="8"/>
  <c r="C48" i="8"/>
  <c r="D48" i="8"/>
  <c r="E48" i="8"/>
  <c r="F48" i="8"/>
  <c r="G48" i="8"/>
  <c r="K48" i="8"/>
  <c r="M48" i="8"/>
  <c r="A49" i="8"/>
  <c r="B49" i="8"/>
  <c r="C49" i="8"/>
  <c r="F49" i="8"/>
  <c r="G49" i="8"/>
  <c r="K49" i="8"/>
  <c r="M49" i="8"/>
  <c r="A50" i="8"/>
  <c r="B50" i="8"/>
  <c r="C50" i="8"/>
  <c r="F50" i="8"/>
  <c r="G50" i="8"/>
  <c r="K50" i="8"/>
  <c r="M50" i="8"/>
  <c r="A51" i="8"/>
  <c r="B51" i="8"/>
  <c r="C51" i="8"/>
  <c r="F51" i="8"/>
  <c r="G51" i="8"/>
  <c r="K51" i="8"/>
  <c r="M51" i="8"/>
  <c r="A8" i="8"/>
  <c r="B8" i="8"/>
  <c r="C8" i="8"/>
  <c r="F8" i="8"/>
  <c r="G8" i="8"/>
  <c r="I8" i="8"/>
  <c r="M8" i="8"/>
  <c r="A9" i="8"/>
  <c r="B9" i="8"/>
  <c r="C9" i="8"/>
  <c r="F9" i="8"/>
  <c r="I9" i="8"/>
  <c r="M9" i="8"/>
  <c r="A10" i="8"/>
  <c r="B10" i="8"/>
  <c r="C10" i="8"/>
  <c r="F10" i="8"/>
  <c r="G10" i="8"/>
  <c r="I10" i="8"/>
  <c r="M10" i="8"/>
  <c r="A11" i="8"/>
  <c r="B11" i="8"/>
  <c r="C11" i="8"/>
  <c r="F11" i="8"/>
  <c r="G11" i="8"/>
  <c r="I11" i="8"/>
  <c r="M11" i="8"/>
  <c r="A12" i="8"/>
  <c r="B12" i="8"/>
  <c r="C12" i="8"/>
  <c r="F12" i="8"/>
  <c r="G12" i="8"/>
  <c r="I12" i="8"/>
  <c r="M12" i="8"/>
  <c r="A13" i="8"/>
  <c r="B13" i="8"/>
  <c r="C13" i="8"/>
  <c r="F13" i="8"/>
  <c r="G13" i="8"/>
  <c r="I13" i="8"/>
  <c r="M13" i="8"/>
  <c r="A14" i="8"/>
  <c r="B14" i="8"/>
  <c r="C14" i="8"/>
  <c r="F14" i="8"/>
  <c r="G14" i="8"/>
  <c r="I14" i="8"/>
  <c r="M14" i="8"/>
  <c r="A15" i="8"/>
  <c r="B15" i="8"/>
  <c r="C15" i="8"/>
  <c r="F15" i="8"/>
  <c r="G15" i="8"/>
  <c r="I15" i="8"/>
  <c r="M15" i="8"/>
  <c r="A16" i="8"/>
  <c r="B16" i="8"/>
  <c r="C16" i="8"/>
  <c r="F16" i="8"/>
  <c r="G16" i="8"/>
  <c r="I16" i="8"/>
  <c r="M16" i="8"/>
  <c r="E7" i="5"/>
  <c r="E8" i="8" s="1"/>
  <c r="F7" i="5"/>
  <c r="E8" i="5"/>
  <c r="E9" i="8" s="1"/>
  <c r="F8" i="5"/>
  <c r="E9" i="5"/>
  <c r="E10" i="8" s="1"/>
  <c r="F9" i="5"/>
  <c r="E10" i="5"/>
  <c r="E11" i="8" s="1"/>
  <c r="F10" i="5"/>
  <c r="E11" i="5"/>
  <c r="E12" i="8" s="1"/>
  <c r="F11" i="5"/>
  <c r="E12" i="5"/>
  <c r="E13" i="8" s="1"/>
  <c r="F12" i="5"/>
  <c r="E13" i="5"/>
  <c r="E14" i="8" s="1"/>
  <c r="F13" i="5"/>
  <c r="E14" i="5"/>
  <c r="E15" i="8" s="1"/>
  <c r="F14" i="5"/>
  <c r="E15" i="5"/>
  <c r="E16" i="8" s="1"/>
  <c r="F15" i="5"/>
  <c r="E16" i="5"/>
  <c r="E17" i="8" s="1"/>
  <c r="F16" i="5"/>
  <c r="E17" i="5"/>
  <c r="E18" i="8" s="1"/>
  <c r="F17" i="5"/>
  <c r="E18" i="5"/>
  <c r="E19" i="8" s="1"/>
  <c r="F18" i="5"/>
  <c r="E19" i="5"/>
  <c r="E20" i="8" s="1"/>
  <c r="F19" i="5"/>
  <c r="E20" i="5"/>
  <c r="E21" i="8" s="1"/>
  <c r="F20" i="5"/>
  <c r="E21" i="5"/>
  <c r="E22" i="8" s="1"/>
  <c r="F21" i="5"/>
  <c r="E22" i="5"/>
  <c r="E23" i="8" s="1"/>
  <c r="F22" i="5"/>
  <c r="E23" i="5"/>
  <c r="E24" i="8" s="1"/>
  <c r="F23" i="5"/>
  <c r="E24" i="5"/>
  <c r="E25" i="8" s="1"/>
  <c r="F24" i="5"/>
  <c r="E25" i="5"/>
  <c r="E26" i="8" s="1"/>
  <c r="F25" i="5"/>
  <c r="E26" i="5"/>
  <c r="E27" i="8" s="1"/>
  <c r="F26" i="5"/>
  <c r="E27" i="5"/>
  <c r="E28" i="8" s="1"/>
  <c r="F27" i="5"/>
  <c r="E30" i="5"/>
  <c r="E29" i="8" s="1"/>
  <c r="F30" i="5"/>
  <c r="E31" i="5"/>
  <c r="E30" i="8" s="1"/>
  <c r="F31" i="5"/>
  <c r="E32" i="5"/>
  <c r="E31" i="8" s="1"/>
  <c r="F32" i="5"/>
  <c r="E33" i="5"/>
  <c r="E32" i="8" s="1"/>
  <c r="F33" i="5"/>
  <c r="E34" i="5"/>
  <c r="E33" i="8" s="1"/>
  <c r="F34" i="5"/>
  <c r="E35" i="5"/>
  <c r="E34" i="8" s="1"/>
  <c r="F35" i="5"/>
  <c r="E36" i="5"/>
  <c r="E35" i="8" s="1"/>
  <c r="F36" i="5"/>
  <c r="E37" i="5"/>
  <c r="E36" i="8" s="1"/>
  <c r="F37" i="5"/>
  <c r="E38" i="5"/>
  <c r="E37" i="8" s="1"/>
  <c r="F38" i="5"/>
  <c r="E39" i="5"/>
  <c r="E38" i="8" s="1"/>
  <c r="F39" i="5"/>
  <c r="E40" i="5"/>
  <c r="E39" i="8" s="1"/>
  <c r="E41" i="5"/>
  <c r="E40" i="8" s="1"/>
  <c r="F41" i="5"/>
  <c r="E42" i="5"/>
  <c r="E41" i="8" s="1"/>
  <c r="F42" i="5"/>
  <c r="E43" i="5"/>
  <c r="E42" i="8" s="1"/>
  <c r="F43" i="5"/>
  <c r="E44" i="5"/>
  <c r="E43" i="8" s="1"/>
  <c r="F44" i="5"/>
  <c r="E45" i="5"/>
  <c r="E44" i="8" s="1"/>
  <c r="F45" i="5"/>
  <c r="E46" i="5"/>
  <c r="E45" i="8" s="1"/>
  <c r="E47" i="5"/>
  <c r="E46" i="8" s="1"/>
  <c r="F47" i="5"/>
  <c r="E48" i="5"/>
  <c r="E47" i="8" s="1"/>
  <c r="F48" i="5"/>
  <c r="E49" i="8"/>
  <c r="E50" i="8"/>
  <c r="E51" i="8"/>
  <c r="P7" i="5"/>
  <c r="Q7" i="5" s="1"/>
  <c r="S7" i="5" s="1"/>
  <c r="T7" i="5" s="1"/>
  <c r="P8" i="5"/>
  <c r="Q8" i="5" s="1"/>
  <c r="S8" i="5" s="1"/>
  <c r="T8" i="5" s="1"/>
  <c r="P9" i="5"/>
  <c r="Q9" i="5" s="1"/>
  <c r="S9" i="5" s="1"/>
  <c r="T9" i="5" s="1"/>
  <c r="P10" i="5"/>
  <c r="Q10" i="5" s="1"/>
  <c r="S10" i="5" s="1"/>
  <c r="T10" i="5" s="1"/>
  <c r="P11" i="5"/>
  <c r="Q11" i="5" s="1"/>
  <c r="S11" i="5" s="1"/>
  <c r="T11" i="5" s="1"/>
  <c r="P12" i="5"/>
  <c r="K13" i="8" s="1"/>
  <c r="P13" i="5"/>
  <c r="Q13" i="5" s="1"/>
  <c r="S13" i="5" s="1"/>
  <c r="T13" i="5" s="1"/>
  <c r="P14" i="5"/>
  <c r="K15" i="8" s="1"/>
  <c r="P15" i="5"/>
  <c r="Q15" i="5" s="1"/>
  <c r="S15" i="5" s="1"/>
  <c r="T15" i="5" s="1"/>
  <c r="P16" i="5"/>
  <c r="D16" i="6" s="1"/>
  <c r="E16" i="6" s="1"/>
  <c r="P17" i="5"/>
  <c r="Q17" i="5" s="1"/>
  <c r="S17" i="5" s="1"/>
  <c r="T17" i="5" s="1"/>
  <c r="P18" i="5"/>
  <c r="K19" i="8" s="1"/>
  <c r="P19" i="5"/>
  <c r="Q19" i="5" s="1"/>
  <c r="S19" i="5" s="1"/>
  <c r="T19" i="5" s="1"/>
  <c r="P20" i="5"/>
  <c r="K21" i="8" s="1"/>
  <c r="P21" i="5"/>
  <c r="Q21" i="5" s="1"/>
  <c r="S21" i="5" s="1"/>
  <c r="T21" i="5" s="1"/>
  <c r="P22" i="5"/>
  <c r="K23" i="8" s="1"/>
  <c r="P23" i="5"/>
  <c r="Q23" i="5" s="1"/>
  <c r="S23" i="5" s="1"/>
  <c r="T23" i="5" s="1"/>
  <c r="P24" i="5"/>
  <c r="K25" i="8" s="1"/>
  <c r="P25" i="5"/>
  <c r="Q25" i="5" s="1"/>
  <c r="S25" i="5" s="1"/>
  <c r="T25" i="5" s="1"/>
  <c r="P26" i="5"/>
  <c r="D26" i="6" s="1"/>
  <c r="E26" i="6" s="1"/>
  <c r="P27" i="5"/>
  <c r="Q27" i="5" s="1"/>
  <c r="S27" i="5" s="1"/>
  <c r="T27" i="5" s="1"/>
  <c r="P30" i="5"/>
  <c r="D28" i="6" s="1"/>
  <c r="E28" i="6" s="1"/>
  <c r="P31" i="5"/>
  <c r="Q31" i="5" s="1"/>
  <c r="S31" i="5" s="1"/>
  <c r="T31" i="5" s="1"/>
  <c r="P32" i="5"/>
  <c r="Q32" i="5" s="1"/>
  <c r="S32" i="5" s="1"/>
  <c r="T32" i="5" s="1"/>
  <c r="P33" i="5"/>
  <c r="Q33" i="5" s="1"/>
  <c r="S33" i="5" s="1"/>
  <c r="T33" i="5" s="1"/>
  <c r="P34" i="5"/>
  <c r="K33" i="8" s="1"/>
  <c r="P35" i="5"/>
  <c r="Q35" i="5" s="1"/>
  <c r="S35" i="5" s="1"/>
  <c r="T35" i="5" s="1"/>
  <c r="P36" i="5"/>
  <c r="Q36" i="5" s="1"/>
  <c r="S36" i="5" s="1"/>
  <c r="T36" i="5" s="1"/>
  <c r="P37" i="5"/>
  <c r="Q37" i="5" s="1"/>
  <c r="S37" i="5" s="1"/>
  <c r="T37" i="5" s="1"/>
  <c r="P38" i="5"/>
  <c r="Q38" i="5" s="1"/>
  <c r="S38" i="5" s="1"/>
  <c r="T38" i="5" s="1"/>
  <c r="P39" i="5"/>
  <c r="Q39" i="5" s="1"/>
  <c r="S39" i="5" s="1"/>
  <c r="T39" i="5" s="1"/>
  <c r="P40" i="5"/>
  <c r="K39" i="8" s="1"/>
  <c r="P41" i="5"/>
  <c r="Q41" i="5" s="1"/>
  <c r="S41" i="5" s="1"/>
  <c r="T41" i="5" s="1"/>
  <c r="P42" i="5"/>
  <c r="K41" i="8" s="1"/>
  <c r="P43" i="5"/>
  <c r="Q43" i="5" s="1"/>
  <c r="S43" i="5" s="1"/>
  <c r="T43" i="5" s="1"/>
  <c r="P44" i="5"/>
  <c r="K43" i="8" s="1"/>
  <c r="P45" i="5"/>
  <c r="Q45" i="5" s="1"/>
  <c r="S45" i="5" s="1"/>
  <c r="T45" i="5" s="1"/>
  <c r="P46" i="5"/>
  <c r="K45" i="8" s="1"/>
  <c r="P47" i="5"/>
  <c r="Q47" i="5" s="1"/>
  <c r="S47" i="5" s="1"/>
  <c r="T47" i="5" s="1"/>
  <c r="P48" i="5"/>
  <c r="K47" i="8" s="1"/>
  <c r="Q18" i="5" l="1"/>
  <c r="S18" i="5" s="1"/>
  <c r="T18" i="5" s="1"/>
  <c r="Q40" i="5"/>
  <c r="S40" i="5" s="1"/>
  <c r="T40" i="5" s="1"/>
  <c r="D24" i="6"/>
  <c r="E24" i="6" s="1"/>
  <c r="D10" i="6"/>
  <c r="E10" i="6" s="1"/>
  <c r="D8" i="6"/>
  <c r="E8" i="6" s="1"/>
  <c r="D7" i="6"/>
  <c r="E7" i="6" s="1"/>
  <c r="K38" i="8"/>
  <c r="Q16" i="5"/>
  <c r="S16" i="5" s="1"/>
  <c r="T16" i="5" s="1"/>
  <c r="Q30" i="5"/>
  <c r="S30" i="5" s="1"/>
  <c r="T30" i="5" s="1"/>
  <c r="D40" i="6"/>
  <c r="E40" i="6" s="1"/>
  <c r="D38" i="6"/>
  <c r="E38" i="6" s="1"/>
  <c r="D37" i="6"/>
  <c r="E37" i="6" s="1"/>
  <c r="K8" i="8"/>
  <c r="D9" i="6"/>
  <c r="E9" i="6" s="1"/>
  <c r="D39" i="6"/>
  <c r="E39" i="6" s="1"/>
  <c r="D36" i="6"/>
  <c r="E36" i="6" s="1"/>
  <c r="Q26" i="5"/>
  <c r="S26" i="5" s="1"/>
  <c r="T26" i="5" s="1"/>
  <c r="D35" i="6"/>
  <c r="E35" i="6" s="1"/>
  <c r="K29" i="8"/>
  <c r="K27" i="8"/>
  <c r="D23" i="6"/>
  <c r="E23" i="6" s="1"/>
  <c r="D34" i="6"/>
  <c r="E34" i="6" s="1"/>
  <c r="K9" i="8"/>
  <c r="K31" i="8"/>
  <c r="K18" i="8"/>
  <c r="D22" i="6"/>
  <c r="E22" i="6" s="1"/>
  <c r="D33" i="6"/>
  <c r="E33" i="6" s="1"/>
  <c r="Q24" i="5"/>
  <c r="S24" i="5" s="1"/>
  <c r="T24" i="5" s="1"/>
  <c r="Q12" i="5"/>
  <c r="S12" i="5" s="1"/>
  <c r="T12" i="5" s="1"/>
  <c r="D21" i="6"/>
  <c r="E21" i="6" s="1"/>
  <c r="D32" i="6"/>
  <c r="E32" i="6" s="1"/>
  <c r="Q42" i="5"/>
  <c r="S42" i="5" s="1"/>
  <c r="T42" i="5" s="1"/>
  <c r="D20" i="6"/>
  <c r="E20" i="6" s="1"/>
  <c r="D31" i="6"/>
  <c r="E31" i="6" s="1"/>
  <c r="D19" i="6"/>
  <c r="E19" i="6" s="1"/>
  <c r="D30" i="6"/>
  <c r="E30" i="6" s="1"/>
  <c r="D18" i="6"/>
  <c r="E18" i="6" s="1"/>
  <c r="D45" i="6"/>
  <c r="E45" i="6" s="1"/>
  <c r="D29" i="6"/>
  <c r="E29" i="6" s="1"/>
  <c r="D14" i="6"/>
  <c r="E14" i="6" s="1"/>
  <c r="D44" i="6"/>
  <c r="E44" i="6" s="1"/>
  <c r="Q20" i="5"/>
  <c r="S20" i="5" s="1"/>
  <c r="T20" i="5" s="1"/>
  <c r="D13" i="6"/>
  <c r="E13" i="6" s="1"/>
  <c r="D43" i="6"/>
  <c r="E43" i="6" s="1"/>
  <c r="D27" i="6"/>
  <c r="E27" i="6" s="1"/>
  <c r="D12" i="6"/>
  <c r="E12" i="6" s="1"/>
  <c r="D42" i="6"/>
  <c r="E42" i="6" s="1"/>
  <c r="D11" i="6"/>
  <c r="E11" i="6" s="1"/>
  <c r="D41" i="6"/>
  <c r="E41" i="6" s="1"/>
  <c r="D25" i="6"/>
  <c r="E25" i="6" s="1"/>
  <c r="Q48" i="5"/>
  <c r="S48" i="5" s="1"/>
  <c r="T48" i="5" s="1"/>
  <c r="K46" i="8"/>
  <c r="Q46" i="5"/>
  <c r="S46" i="5" s="1"/>
  <c r="T46" i="5" s="1"/>
  <c r="K44" i="8"/>
  <c r="Q44" i="5"/>
  <c r="S44" i="5" s="1"/>
  <c r="T44" i="5" s="1"/>
  <c r="K42" i="8"/>
  <c r="K40" i="8"/>
  <c r="K37" i="8"/>
  <c r="K36" i="8"/>
  <c r="K35" i="8"/>
  <c r="K34" i="8"/>
  <c r="Q34" i="5"/>
  <c r="S34" i="5" s="1"/>
  <c r="T34" i="5" s="1"/>
  <c r="K32" i="8"/>
  <c r="K30" i="8"/>
  <c r="K28" i="8"/>
  <c r="K26" i="8"/>
  <c r="K24" i="8"/>
  <c r="Q22" i="5"/>
  <c r="S22" i="5" s="1"/>
  <c r="T22" i="5" s="1"/>
  <c r="L51" i="8"/>
  <c r="L47" i="8"/>
  <c r="L27" i="8"/>
  <c r="K22" i="8"/>
  <c r="K20" i="8"/>
  <c r="K16" i="8"/>
  <c r="D17" i="6"/>
  <c r="E17" i="6" s="1"/>
  <c r="K17" i="8"/>
  <c r="D15" i="6"/>
  <c r="E15" i="6" s="1"/>
  <c r="Q14" i="5"/>
  <c r="S14" i="5" s="1"/>
  <c r="T14" i="5" s="1"/>
  <c r="K14" i="8"/>
  <c r="K12" i="8"/>
  <c r="K11" i="8"/>
  <c r="K10" i="8"/>
  <c r="L28" i="8" l="1"/>
  <c r="L39" i="8"/>
  <c r="L31" i="8"/>
  <c r="L25" i="8"/>
  <c r="L35" i="8"/>
  <c r="L33" i="8"/>
  <c r="L34" i="8"/>
  <c r="L38" i="8"/>
  <c r="L40" i="8"/>
  <c r="L26" i="8"/>
  <c r="L32" i="8"/>
  <c r="L42" i="8"/>
  <c r="L37" i="8"/>
  <c r="L36" i="8"/>
  <c r="L44" i="8"/>
  <c r="L43" i="8"/>
  <c r="L46" i="8"/>
  <c r="L45" i="8"/>
  <c r="L49" i="8"/>
  <c r="L50" i="8"/>
  <c r="L41" i="8"/>
  <c r="L48" i="8"/>
  <c r="L29" i="8"/>
  <c r="L30" i="8"/>
  <c r="M38" i="3"/>
  <c r="D38" i="8" s="1"/>
  <c r="M39" i="3"/>
  <c r="D39" i="8" s="1"/>
  <c r="M40" i="3"/>
  <c r="D40" i="8" s="1"/>
  <c r="M41" i="3"/>
  <c r="D41" i="8" s="1"/>
  <c r="M42" i="3"/>
  <c r="D42" i="8" s="1"/>
  <c r="M43" i="3"/>
  <c r="D43" i="8" s="1"/>
  <c r="M44" i="3"/>
  <c r="D44" i="8" s="1"/>
  <c r="M45" i="3"/>
  <c r="D45" i="8" s="1"/>
  <c r="AJ329" i="13"/>
  <c r="AJ330" i="13"/>
  <c r="AJ74" i="13"/>
  <c r="AJ75" i="13"/>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108" i="13"/>
  <c r="AJ109" i="13"/>
  <c r="AJ110"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150" i="13"/>
  <c r="AJ151" i="13"/>
  <c r="AJ152" i="13"/>
  <c r="AJ153" i="13"/>
  <c r="AJ154" i="13"/>
  <c r="AJ155" i="13"/>
  <c r="AJ156" i="13"/>
  <c r="AJ157" i="13"/>
  <c r="AJ158" i="13"/>
  <c r="AJ159" i="13"/>
  <c r="AJ160" i="13"/>
  <c r="AJ161" i="13"/>
  <c r="AJ162" i="13"/>
  <c r="AJ163" i="13"/>
  <c r="AJ164" i="13"/>
  <c r="AJ165" i="13"/>
  <c r="AJ166" i="13"/>
  <c r="AJ167" i="13"/>
  <c r="AJ168" i="13"/>
  <c r="AJ169" i="13"/>
  <c r="AJ170" i="13"/>
  <c r="AJ171" i="13"/>
  <c r="AJ172" i="13"/>
  <c r="AJ173" i="13"/>
  <c r="AJ174" i="13"/>
  <c r="AJ175" i="13"/>
  <c r="AJ176" i="13"/>
  <c r="AJ177" i="13"/>
  <c r="AJ178" i="13"/>
  <c r="AJ179" i="13"/>
  <c r="AJ180" i="13"/>
  <c r="AJ181" i="13"/>
  <c r="AJ182" i="13"/>
  <c r="AJ183" i="13"/>
  <c r="AJ184" i="13"/>
  <c r="AJ185" i="13"/>
  <c r="AJ186" i="13"/>
  <c r="AJ187" i="13"/>
  <c r="AJ188" i="13"/>
  <c r="AJ189" i="13"/>
  <c r="AJ190" i="13"/>
  <c r="AJ191" i="13"/>
  <c r="AJ192" i="13"/>
  <c r="AJ193" i="13"/>
  <c r="AJ194" i="13"/>
  <c r="AJ195" i="13"/>
  <c r="AJ196" i="13"/>
  <c r="AJ197" i="13"/>
  <c r="AJ198" i="13"/>
  <c r="AJ199" i="13"/>
  <c r="AJ200" i="13"/>
  <c r="AJ201" i="13"/>
  <c r="AJ202" i="13"/>
  <c r="AJ203" i="13"/>
  <c r="AJ204" i="13"/>
  <c r="AJ205" i="13"/>
  <c r="AJ206" i="13"/>
  <c r="AJ207" i="13"/>
  <c r="AJ208" i="13"/>
  <c r="AJ209" i="13"/>
  <c r="AJ210" i="13"/>
  <c r="AJ211" i="13"/>
  <c r="AJ212" i="13"/>
  <c r="AJ213" i="13"/>
  <c r="AJ214" i="13"/>
  <c r="AJ215" i="13"/>
  <c r="AJ216" i="13"/>
  <c r="AJ217" i="13"/>
  <c r="AJ218" i="13"/>
  <c r="AJ219" i="13"/>
  <c r="AJ220" i="13"/>
  <c r="AJ221" i="13"/>
  <c r="AJ222" i="13"/>
  <c r="AJ223" i="13"/>
  <c r="AJ224" i="13"/>
  <c r="AJ225" i="13"/>
  <c r="AJ226" i="13"/>
  <c r="AJ227" i="13"/>
  <c r="AJ228" i="13"/>
  <c r="AJ229" i="13"/>
  <c r="AJ230" i="13"/>
  <c r="AJ231" i="13"/>
  <c r="AJ232" i="13"/>
  <c r="AJ233" i="13"/>
  <c r="AJ234" i="13"/>
  <c r="AJ235" i="13"/>
  <c r="AJ236" i="13"/>
  <c r="AJ237" i="13"/>
  <c r="AJ238" i="13"/>
  <c r="AJ239" i="13"/>
  <c r="AJ240" i="13"/>
  <c r="AJ241" i="13"/>
  <c r="AJ242" i="13"/>
  <c r="AJ243" i="13"/>
  <c r="AJ244" i="13"/>
  <c r="AJ245" i="13"/>
  <c r="AJ246" i="13"/>
  <c r="AJ247" i="13"/>
  <c r="AJ248" i="13"/>
  <c r="AJ249" i="13"/>
  <c r="AJ250" i="13"/>
  <c r="AJ251" i="13"/>
  <c r="AJ252" i="13"/>
  <c r="AJ253" i="13"/>
  <c r="AJ254" i="13"/>
  <c r="AJ255" i="13"/>
  <c r="AJ256" i="13"/>
  <c r="AJ257" i="13"/>
  <c r="AJ258" i="13"/>
  <c r="AJ259" i="13"/>
  <c r="AJ260" i="13"/>
  <c r="AJ261" i="13"/>
  <c r="AJ262" i="13"/>
  <c r="AJ263" i="13"/>
  <c r="AJ264" i="13"/>
  <c r="AJ265" i="13"/>
  <c r="AJ266" i="13"/>
  <c r="AJ267" i="13"/>
  <c r="AJ268" i="13"/>
  <c r="AJ269" i="13"/>
  <c r="AJ270" i="13"/>
  <c r="AJ271" i="13"/>
  <c r="AJ272" i="13"/>
  <c r="AJ273" i="13"/>
  <c r="AJ274" i="13"/>
  <c r="AJ275" i="13"/>
  <c r="AJ276" i="13"/>
  <c r="AJ277" i="13"/>
  <c r="AJ278" i="13"/>
  <c r="AJ279" i="13"/>
  <c r="AJ280" i="13"/>
  <c r="AJ281" i="13"/>
  <c r="AJ282" i="13"/>
  <c r="AJ283" i="13"/>
  <c r="AJ284" i="13"/>
  <c r="AJ285" i="13"/>
  <c r="AJ286" i="13"/>
  <c r="AJ287" i="13"/>
  <c r="AJ288" i="13"/>
  <c r="AJ289" i="13"/>
  <c r="AJ290" i="13"/>
  <c r="AJ291" i="13"/>
  <c r="AJ292" i="13"/>
  <c r="AJ293" i="13"/>
  <c r="AJ294" i="13"/>
  <c r="AJ295" i="13"/>
  <c r="AJ296" i="13"/>
  <c r="AJ297" i="13"/>
  <c r="AJ298" i="13"/>
  <c r="AJ299" i="13"/>
  <c r="AJ300" i="13"/>
  <c r="AJ301" i="13"/>
  <c r="AJ302" i="13"/>
  <c r="AJ303" i="13"/>
  <c r="AJ304" i="13"/>
  <c r="AJ305" i="13"/>
  <c r="AJ306" i="13"/>
  <c r="AJ307" i="13"/>
  <c r="AJ308" i="13"/>
  <c r="AJ309" i="13"/>
  <c r="AJ310" i="13"/>
  <c r="AJ311" i="13"/>
  <c r="AJ312" i="13"/>
  <c r="AJ313" i="13"/>
  <c r="AJ314" i="13"/>
  <c r="AJ315" i="13"/>
  <c r="AJ316" i="13"/>
  <c r="AJ317" i="13"/>
  <c r="AJ318" i="13"/>
  <c r="AJ319" i="13"/>
  <c r="AJ320" i="13"/>
  <c r="AJ321" i="13"/>
  <c r="AJ322" i="13"/>
  <c r="AJ323" i="13"/>
  <c r="AJ324" i="13"/>
  <c r="AJ325" i="13"/>
  <c r="AJ326" i="13"/>
  <c r="AJ327" i="13"/>
  <c r="AJ328" i="13"/>
  <c r="AJ73" i="13" l="1"/>
  <c r="AJ72" i="13"/>
  <c r="AJ71" i="13"/>
  <c r="AJ70" i="13"/>
  <c r="AJ69" i="13"/>
  <c r="AJ68" i="13"/>
  <c r="AJ67" i="13"/>
  <c r="AJ66" i="13"/>
  <c r="AJ65" i="13"/>
  <c r="AJ64" i="13"/>
  <c r="AJ63" i="13"/>
  <c r="AJ62" i="13"/>
  <c r="AJ61" i="13"/>
  <c r="AJ60" i="13"/>
  <c r="AJ59" i="13"/>
  <c r="AJ58" i="13"/>
  <c r="AJ57" i="13"/>
  <c r="AJ56" i="13"/>
  <c r="AJ55" i="13"/>
  <c r="AJ54" i="13"/>
  <c r="AJ53" i="13"/>
  <c r="AJ52" i="13"/>
  <c r="AJ51" i="13"/>
  <c r="AJ50" i="13"/>
  <c r="AJ49" i="13"/>
  <c r="AJ48" i="13"/>
  <c r="AJ47" i="13"/>
  <c r="AJ46" i="13"/>
  <c r="AJ45" i="13"/>
  <c r="AJ44" i="13"/>
  <c r="AJ43" i="13"/>
  <c r="AJ42" i="13"/>
  <c r="AJ41" i="13"/>
  <c r="AJ40" i="13"/>
  <c r="AJ39" i="13"/>
  <c r="AJ38" i="13"/>
  <c r="AJ37" i="13"/>
  <c r="AJ36" i="13"/>
  <c r="AJ35" i="13"/>
  <c r="AJ34" i="13"/>
  <c r="AJ33" i="13"/>
  <c r="AJ32" i="13"/>
  <c r="AJ31" i="13"/>
  <c r="AJ30" i="13"/>
  <c r="AJ29" i="13"/>
  <c r="AJ28" i="13"/>
  <c r="AJ27" i="13"/>
  <c r="AJ26" i="13"/>
  <c r="AJ25" i="13"/>
  <c r="AJ24" i="13"/>
  <c r="AJ23" i="13"/>
  <c r="AJ22" i="13"/>
  <c r="AJ21" i="13"/>
  <c r="AJ20" i="13"/>
  <c r="AJ19" i="13"/>
  <c r="AJ18" i="13"/>
  <c r="AJ17" i="13"/>
  <c r="AJ16" i="13"/>
  <c r="AJ15" i="13"/>
  <c r="AJ14" i="13"/>
  <c r="AJ13" i="13"/>
  <c r="AJ12" i="13"/>
  <c r="AJ11" i="13"/>
  <c r="AJ10" i="13"/>
  <c r="AJ9" i="13"/>
  <c r="M26" i="3" l="1"/>
  <c r="D28" i="8" s="1"/>
  <c r="M25" i="3"/>
  <c r="D27" i="8" s="1"/>
  <c r="M24" i="3"/>
  <c r="D26" i="8" s="1"/>
  <c r="M23" i="3"/>
  <c r="D25" i="8" s="1"/>
  <c r="M22" i="3"/>
  <c r="D24" i="8" s="1"/>
  <c r="M21" i="3"/>
  <c r="D23" i="8" s="1"/>
  <c r="M20" i="3"/>
  <c r="D22" i="8" s="1"/>
  <c r="M19" i="3"/>
  <c r="D21" i="8" s="1"/>
  <c r="M18" i="3"/>
  <c r="D20" i="8" s="1"/>
  <c r="M17" i="3"/>
  <c r="D19" i="8" s="1"/>
  <c r="M16" i="3"/>
  <c r="D18" i="8" s="1"/>
  <c r="M15" i="3"/>
  <c r="D17" i="8" s="1"/>
  <c r="M14" i="3"/>
  <c r="D16" i="8" s="1"/>
  <c r="M13" i="3"/>
  <c r="D15" i="8" s="1"/>
  <c r="M12" i="3"/>
  <c r="D14" i="8" s="1"/>
  <c r="M11" i="3"/>
  <c r="D13" i="8" s="1"/>
  <c r="M10" i="3"/>
  <c r="D12" i="8" s="1"/>
  <c r="M9" i="3"/>
  <c r="D11" i="8" s="1"/>
  <c r="M8" i="3"/>
  <c r="D10" i="8" s="1"/>
  <c r="M7" i="3"/>
  <c r="D9" i="8" s="1"/>
  <c r="M6" i="3"/>
  <c r="D8" i="8" s="1"/>
  <c r="M34" i="3"/>
  <c r="D34" i="8" s="1"/>
  <c r="M33" i="3"/>
  <c r="D33" i="8" s="1"/>
  <c r="M32" i="3"/>
  <c r="D32" i="8" s="1"/>
  <c r="M31" i="3"/>
  <c r="D31" i="8" s="1"/>
  <c r="M30" i="3"/>
  <c r="D30" i="8" s="1"/>
  <c r="M29" i="3"/>
  <c r="D29" i="8" s="1"/>
  <c r="L10" i="8" l="1"/>
  <c r="L18" i="8"/>
  <c r="L19" i="8"/>
  <c r="L16" i="8"/>
  <c r="L20" i="8"/>
  <c r="L24" i="8"/>
  <c r="L12" i="8" l="1"/>
  <c r="L11" i="8"/>
  <c r="L17" i="8"/>
  <c r="L15" i="8"/>
  <c r="L14" i="8"/>
  <c r="L23" i="8"/>
  <c r="L13" i="8"/>
  <c r="L22" i="8"/>
  <c r="L21" i="8"/>
  <c r="L9" i="8"/>
  <c r="M7" i="8"/>
  <c r="I7" i="8"/>
  <c r="F7" i="8"/>
  <c r="C7" i="8"/>
  <c r="B7" i="8"/>
  <c r="A7" i="8"/>
  <c r="F6" i="5"/>
  <c r="M35" i="3"/>
  <c r="D35" i="8" s="1"/>
  <c r="M36" i="3"/>
  <c r="D36" i="8" s="1"/>
  <c r="M37" i="3"/>
  <c r="D37" i="8" s="1"/>
  <c r="M5" i="3" l="1"/>
  <c r="D7" i="8" s="1"/>
  <c r="P6" i="5"/>
  <c r="E6" i="5"/>
  <c r="E7" i="8" s="1"/>
  <c r="Q6" i="5" l="1"/>
  <c r="D6" i="6"/>
  <c r="E6" i="6" s="1"/>
  <c r="G6" i="6" s="1"/>
  <c r="K7" i="8"/>
  <c r="L8" i="8"/>
  <c r="S6" i="5"/>
  <c r="T6" i="5" s="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F6" i="6" l="1"/>
  <c r="H6" i="6" s="1"/>
  <c r="L7" i="8" s="1"/>
  <c r="P18" i="1" l="1"/>
  <c r="O18" i="1"/>
  <c r="N18" i="1"/>
  <c r="Q18" i="1"/>
  <c r="N16" i="1" l="1"/>
  <c r="N17" i="1"/>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G6"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HAWKERS</author>
    <author>Diana Marcela Bovea Jimenez</author>
    <author>Maria Alejandra Lopez Fagua</author>
    <author>Diego Ferney Ramirez Pulido</author>
    <author>Sergio Carreno Perez</author>
    <author>ALEJANDRA</author>
  </authors>
  <commentList>
    <comment ref="L7" authorId="0" shapeId="0" xr:uid="{00000000-0006-0000-0200-000001000000}">
      <text>
        <r>
          <rPr>
            <b/>
            <sz val="9"/>
            <color rgb="FF000000"/>
            <rFont val="Tahoma"/>
            <family val="2"/>
          </rPr>
          <t xml:space="preserve">Tipo de origen: 
</t>
        </r>
        <r>
          <rPr>
            <sz val="9"/>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W7" authorId="1" shapeId="0" xr:uid="{00000000-0006-0000-0200-000002000000}">
      <text>
        <r>
          <rPr>
            <sz val="9"/>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2" shapeId="0" xr:uid="{00000000-0006-0000-0200-000003000000}">
      <text>
        <r>
          <rPr>
            <b/>
            <sz val="9"/>
            <color rgb="FF000000"/>
            <rFont val="Tahoma"/>
            <family val="2"/>
          </rPr>
          <t xml:space="preserve">ID: </t>
        </r>
        <r>
          <rPr>
            <sz val="9"/>
            <color rgb="FF000000"/>
            <rFont val="Tahoma"/>
            <family val="2"/>
          </rPr>
          <t>escriba el consecutivo del activo de información iniciando con las letras AI y el número de consecutivo</t>
        </r>
        <r>
          <rPr>
            <b/>
            <sz val="9"/>
            <color rgb="FF000000"/>
            <rFont val="Tahoma"/>
            <family val="2"/>
          </rPr>
          <t xml:space="preserve"> "AI001"</t>
        </r>
        <r>
          <rPr>
            <sz val="9"/>
            <color rgb="FF000000"/>
            <rFont val="Tahoma"/>
            <family val="2"/>
          </rPr>
          <t xml:space="preserve">
</t>
        </r>
      </text>
    </comment>
    <comment ref="B8" authorId="2" shapeId="0" xr:uid="{00000000-0006-0000-0200-000004000000}">
      <text>
        <r>
          <rPr>
            <b/>
            <sz val="9"/>
            <color rgb="FF000000"/>
            <rFont val="Tahoma"/>
            <family val="2"/>
          </rPr>
          <t xml:space="preserve">Tipo de Proceso: </t>
        </r>
        <r>
          <rPr>
            <sz val="9"/>
            <color rgb="FF000000"/>
            <rFont val="Tahoma"/>
            <family val="2"/>
          </rPr>
          <t xml:space="preserve">seleccione de la lista el tipo de proceso al que se le identificará los activos de información
</t>
        </r>
      </text>
    </comment>
    <comment ref="C8" authorId="2" shapeId="0" xr:uid="{00000000-0006-0000-0200-000005000000}">
      <text>
        <r>
          <rPr>
            <b/>
            <sz val="9"/>
            <color rgb="FF000000"/>
            <rFont val="Tahoma"/>
            <family val="2"/>
          </rPr>
          <t xml:space="preserve">Proceso: </t>
        </r>
        <r>
          <rPr>
            <sz val="9"/>
            <color rgb="FF000000"/>
            <rFont val="Tahoma"/>
            <family val="2"/>
          </rPr>
          <t xml:space="preserve">seleccione de la lista el proceso al que se le identificará los activos de información.
 Direccionamiento Sectorial e Institucional
 Gestión de Tecnología de Información
 Gestión de Comunicaciones
 Gestión y Análisis de Información de S, C y AJ
 Gestión de Seguridad y Convivencia
 Acceso y Fortalecimiento a la Justicia
 Gestión de Emergencias
 Fortalecimiento de Capacidades Operativas
 Atención y Servicio al Ciudadano
 Gestión Humana
 Gestión de Recursos Físicos y Documental
 Gestión Financiera
 Gestión Jurídica y Contractual
 Control Interno Disciplinario
 Seguimiento y Monitoreo al Sistema de Control Interno
 Custodia y vigilancia para la seguridad
 Atención Integral Básica a los PPL
 Tramite Jurídico a la situación de las PPL
</t>
        </r>
      </text>
    </comment>
    <comment ref="D8" authorId="0" shapeId="0" xr:uid="{00000000-0006-0000-0200-000006000000}">
      <text>
        <r>
          <rPr>
            <b/>
            <sz val="9"/>
            <color rgb="FF000000"/>
            <rFont val="Tahoma"/>
            <family val="2"/>
          </rPr>
          <t>Código del procedimiento</t>
        </r>
        <r>
          <rPr>
            <sz val="9"/>
            <rFont val="Tahoma"/>
            <family val="2"/>
          </rPr>
          <t>:</t>
        </r>
        <r>
          <rPr>
            <sz val="9"/>
            <color rgb="FF000000"/>
            <rFont val="Tahoma"/>
            <family val="2"/>
          </rPr>
          <t xml:space="preserve"> se registra el código del procedimiento en el que se encuentra referenciado el “nombre del activo (registro o documento de archivo)”, en caso que no exista se incluye “No Aplica (</t>
        </r>
        <r>
          <rPr>
            <b/>
            <sz val="9"/>
            <color rgb="FF000000"/>
            <rFont val="Tahoma"/>
            <family val="2"/>
          </rPr>
          <t>N/A</t>
        </r>
        <r>
          <rPr>
            <sz val="9"/>
            <color rgb="FF000000"/>
            <rFont val="Tahoma"/>
            <family val="2"/>
          </rPr>
          <t>)”.</t>
        </r>
      </text>
    </comment>
    <comment ref="E8" authorId="0" shapeId="0" xr:uid="{00000000-0006-0000-0200-000007000000}">
      <text>
        <r>
          <rPr>
            <b/>
            <sz val="9"/>
            <color indexed="81"/>
            <rFont val="Tahoma"/>
            <family val="2"/>
          </rPr>
          <t>Código del formato:</t>
        </r>
        <r>
          <rPr>
            <sz val="9"/>
            <rFont val="Tahoma"/>
            <family val="2"/>
          </rPr>
          <t xml:space="preserve"> 
</t>
        </r>
        <r>
          <rPr>
            <sz val="9"/>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9"/>
            <rFont val="Arial"/>
            <family val="2"/>
            <charset val="1"/>
          </rPr>
          <t xml:space="preserve">
</t>
        </r>
      </text>
    </comment>
    <comment ref="F8" authorId="0" shapeId="0" xr:uid="{00000000-0006-0000-0200-000008000000}">
      <text>
        <r>
          <rPr>
            <b/>
            <sz val="9"/>
            <color rgb="FF000000"/>
            <rFont val="Tahoma"/>
            <family val="2"/>
          </rPr>
          <t>Nombre del activo(registro o documento de archivo):</t>
        </r>
        <r>
          <rPr>
            <sz val="9"/>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0" shapeId="0" xr:uid="{00000000-0006-0000-0200-000009000000}">
      <text>
        <r>
          <rPr>
            <b/>
            <sz val="9"/>
            <color rgb="FF000000"/>
            <rFont val="Tahoma"/>
            <family val="2"/>
          </rPr>
          <t>Definición:</t>
        </r>
        <r>
          <rPr>
            <sz val="9"/>
            <color rgb="FF000000"/>
            <rFont val="Tahoma"/>
            <family val="2"/>
          </rPr>
          <t xml:space="preserve"> realizar la descripción general del documento, especificando la información que contiene.</t>
        </r>
      </text>
    </comment>
    <comment ref="H8" authorId="3" shapeId="0" xr:uid="{00000000-0006-0000-0200-00000A000000}">
      <text>
        <r>
          <rPr>
            <b/>
            <sz val="9"/>
            <color rgb="FF000000"/>
            <rFont val="Tahoma"/>
            <family val="2"/>
          </rPr>
          <t xml:space="preserve">Idioma: </t>
        </r>
        <r>
          <rPr>
            <sz val="9"/>
            <color rgb="FF000000"/>
            <rFont val="Tahoma"/>
            <family val="2"/>
          </rPr>
          <t xml:space="preserve">establecer el Idioma, lengua o dialecto en que se encuentra la información consignada en el documento de archivo (registro)
</t>
        </r>
      </text>
    </comment>
    <comment ref="I8" authorId="4" shapeId="0" xr:uid="{00000000-0006-0000-0200-00000B000000}">
      <text>
        <r>
          <rPr>
            <b/>
            <sz val="9"/>
            <color rgb="FF000000"/>
            <rFont val="Tahoma"/>
            <family val="2"/>
          </rPr>
          <t xml:space="preserve">Tipología: </t>
        </r>
        <r>
          <rPr>
            <sz val="9"/>
            <color rgb="FF000000"/>
            <rFont val="Tahoma"/>
            <family val="2"/>
          </rPr>
          <t xml:space="preserve">seleccionar la tipología del activo teniendo en cuenta lo siguiente: 
</t>
        </r>
        <r>
          <rPr>
            <b/>
            <sz val="9"/>
            <color rgb="FF000000"/>
            <rFont val="Tahoma"/>
            <family val="2"/>
          </rPr>
          <t> Información</t>
        </r>
        <r>
          <rPr>
            <sz val="9"/>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rgb="FF000000"/>
            <rFont val="Tahoma"/>
            <family val="2"/>
          </rPr>
          <t> Hardware:</t>
        </r>
        <r>
          <rPr>
            <sz val="9"/>
            <color rgb="FF000000"/>
            <rFont val="Tahoma"/>
            <family val="2"/>
          </rPr>
          <t xml:space="preserve"> equipos de cómputo y de comunicaciones que por su criticidad son considerados activos de información, no sólo activos fijos. 
</t>
        </r>
        <r>
          <rPr>
            <b/>
            <sz val="9"/>
            <color rgb="FF000000"/>
            <rFont val="Tahoma"/>
            <family val="2"/>
          </rPr>
          <t> Software:</t>
        </r>
        <r>
          <rPr>
            <sz val="9"/>
            <color rgb="FF000000"/>
            <rFont val="Tahoma"/>
            <family val="2"/>
          </rPr>
          <t xml:space="preserve"> software de aplicación, interfaces, software del sistema, herramientas de desarrollo y otras utilidades relacionadas.
</t>
        </r>
        <r>
          <rPr>
            <b/>
            <sz val="9"/>
            <color rgb="FF000000"/>
            <rFont val="Tahoma"/>
            <family val="2"/>
          </rPr>
          <t> Servicio:</t>
        </r>
        <r>
          <rPr>
            <sz val="9"/>
            <color rgb="FF000000"/>
            <rFont val="Tahoma"/>
            <family val="2"/>
          </rPr>
          <t xml:space="preserve"> servicios de computación y comunicaciones, tales como Internet, páginas de consulta, directorios compartidos e Intranet.
</t>
        </r>
        <r>
          <rPr>
            <b/>
            <sz val="9"/>
            <color rgb="FF000000"/>
            <rFont val="Tahoma"/>
            <family val="2"/>
          </rPr>
          <t> Recurso Humano:</t>
        </r>
        <r>
          <rPr>
            <sz val="9"/>
            <color rgb="FF000000"/>
            <rFont val="Tahoma"/>
            <family val="2"/>
          </rPr>
          <t xml:space="preserve"> Aquellas personas que, por su conocimiento, experiencia y criticidad para el proceso, son considerados activos de información.
</t>
        </r>
        <r>
          <rPr>
            <b/>
            <sz val="9"/>
            <color rgb="FF000000"/>
            <rFont val="Tahoma"/>
            <family val="2"/>
          </rPr>
          <t> Otros:</t>
        </r>
        <r>
          <rPr>
            <sz val="9"/>
            <color rgb="FF000000"/>
            <rFont val="Tahoma"/>
            <family val="2"/>
          </rPr>
          <t xml:space="preserve"> activos de información que no corresponden a ninguno de los tipos descritos anteriormente, pero deben ser valorados para conocer su criticidad al interior del proceso.
</t>
        </r>
      </text>
    </comment>
    <comment ref="J8" authorId="5" shapeId="0" xr:uid="{00000000-0006-0000-0200-00000C000000}">
      <text>
        <r>
          <rPr>
            <b/>
            <sz val="9"/>
            <color rgb="FF000000"/>
            <rFont val="Tahoma"/>
            <family val="2"/>
          </rPr>
          <t xml:space="preserve">Descripción del soporte: </t>
        </r>
        <r>
          <rPr>
            <sz val="9"/>
            <color rgb="FF000000"/>
            <rFont val="Tahoma"/>
            <family val="2"/>
          </rPr>
          <t>seleccione de la lista el tipo de soporte del activo de información: 
•</t>
        </r>
        <r>
          <rPr>
            <b/>
            <sz val="9"/>
            <color rgb="FF000000"/>
            <rFont val="Tahoma"/>
            <family val="2"/>
          </rPr>
          <t xml:space="preserve"> Documento Físico</t>
        </r>
        <r>
          <rPr>
            <sz val="9"/>
            <color rgb="FF000000"/>
            <rFont val="Tahoma"/>
            <family val="2"/>
          </rPr>
          <t xml:space="preserve">: información en papel o impresa.
• </t>
        </r>
        <r>
          <rPr>
            <b/>
            <sz val="9"/>
            <color rgb="FF000000"/>
            <rFont val="Tahoma"/>
            <family val="2"/>
          </rPr>
          <t>Documento Digita</t>
        </r>
        <r>
          <rPr>
            <sz val="9"/>
            <color rgb="FF000000"/>
            <rFont val="Tahoma"/>
            <family val="2"/>
          </rPr>
          <t xml:space="preserve">l: información que se ha digitalizado o ha sufrido un proceso de conversión de una señal o soporte analógico a una representación digital . 
• </t>
        </r>
        <r>
          <rPr>
            <b/>
            <sz val="9"/>
            <color rgb="FF000000"/>
            <rFont val="Tahoma"/>
            <family val="2"/>
          </rPr>
          <t>Documento Electrónico</t>
        </r>
        <r>
          <rPr>
            <sz val="9"/>
            <color rgb="FF000000"/>
            <rFont val="Tahoma"/>
            <family val="2"/>
          </rPr>
          <t xml:space="preserve">: información generada, recibida, almacenada y comunicada se encuentra en medios electrónicos, y permanece en estos medios durante su ciclo vital . 
• </t>
        </r>
        <r>
          <rPr>
            <b/>
            <sz val="9"/>
            <color rgb="FF000000"/>
            <rFont val="Tahoma"/>
            <family val="2"/>
          </rPr>
          <t>Documento Físico y Digita</t>
        </r>
        <r>
          <rPr>
            <sz val="9"/>
            <color rgb="FF000000"/>
            <rFont val="Tahoma"/>
            <family val="2"/>
          </rPr>
          <t xml:space="preserve">l: información que se encuentra en estos dos (2) medios.
• </t>
        </r>
        <r>
          <rPr>
            <b/>
            <sz val="9"/>
            <color rgb="FF000000"/>
            <rFont val="Tahoma"/>
            <family val="2"/>
          </rPr>
          <t>Documento Físico y Electrónico</t>
        </r>
        <r>
          <rPr>
            <sz val="9"/>
            <color rgb="FF000000"/>
            <rFont val="Tahoma"/>
            <family val="2"/>
          </rPr>
          <t xml:space="preserve">: información que se encuentra en estos dos (2) medios.
• </t>
        </r>
        <r>
          <rPr>
            <b/>
            <sz val="9"/>
            <color rgb="FF000000"/>
            <rFont val="Tahoma"/>
            <family val="2"/>
          </rPr>
          <t>Documental Digital y Electrónico</t>
        </r>
        <r>
          <rPr>
            <sz val="9"/>
            <color rgb="FF000000"/>
            <rFont val="Tahoma"/>
            <family val="2"/>
          </rPr>
          <t xml:space="preserve">: información que se encuentra en estos dos (2) medios
• </t>
        </r>
        <r>
          <rPr>
            <b/>
            <sz val="9"/>
            <color rgb="FF000000"/>
            <rFont val="Tahoma"/>
            <family val="2"/>
          </rPr>
          <t>Documento Físico, Digital y Electrónico</t>
        </r>
        <r>
          <rPr>
            <sz val="9"/>
            <color rgb="FF000000"/>
            <rFont val="Tahoma"/>
            <family val="2"/>
          </rPr>
          <t xml:space="preserve">: información que se encuentra en estos tres (3) medios
• </t>
        </r>
        <r>
          <rPr>
            <b/>
            <sz val="9"/>
            <color rgb="FF000000"/>
            <rFont val="Tahoma"/>
            <family val="2"/>
          </rPr>
          <t>Otro</t>
        </r>
        <r>
          <rPr>
            <sz val="9"/>
            <color rgb="FF000000"/>
            <rFont val="Tahoma"/>
            <family val="2"/>
          </rPr>
          <t xml:space="preserve">: se debe seleccionar esta opción cuando la información del activo no se encuentre en ninguno de los medios anteriores.
• </t>
        </r>
        <r>
          <rPr>
            <b/>
            <sz val="9"/>
            <color rgb="FF000000"/>
            <rFont val="Tahoma"/>
            <family val="2"/>
          </rPr>
          <t>No Aplica</t>
        </r>
        <r>
          <rPr>
            <sz val="9"/>
            <color rgb="FF000000"/>
            <rFont val="Tahoma"/>
            <family val="2"/>
          </rPr>
          <t>: Elige esta opción cuando la información del activo no corresponde a ninguna de las anteriores opciones.</t>
        </r>
      </text>
    </comment>
    <comment ref="K8" authorId="0" shapeId="0" xr:uid="{00000000-0006-0000-0200-00000D000000}">
      <text>
        <r>
          <rPr>
            <b/>
            <sz val="9"/>
            <color rgb="FF000000"/>
            <rFont val="Tahoma"/>
            <family val="2"/>
          </rPr>
          <t xml:space="preserve">Descripción del soporte: </t>
        </r>
        <r>
          <rPr>
            <sz val="9"/>
            <color rgb="FF000000"/>
            <rFont val="Tahoma"/>
            <family val="2"/>
          </rPr>
          <t>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t>
        </r>
        <r>
          <rPr>
            <sz val="10"/>
            <color rgb="FF000000"/>
            <rFont val="Arial"/>
            <family val="2"/>
          </rPr>
          <t xml:space="preserve">
</t>
        </r>
        <r>
          <rPr>
            <b/>
            <sz val="10"/>
            <color rgb="FF000000"/>
            <rFont val="Arial"/>
            <family val="2"/>
          </rPr>
          <t xml:space="preserve">
</t>
        </r>
      </text>
    </comment>
    <comment ref="M8" authorId="0" shapeId="0" xr:uid="{00000000-0006-0000-0200-00000E000000}">
      <text>
        <r>
          <rPr>
            <b/>
            <sz val="9"/>
            <color rgb="FF000000"/>
            <rFont val="Tahoma"/>
            <family val="2"/>
          </rPr>
          <t xml:space="preserve">Serie: </t>
        </r>
        <r>
          <rPr>
            <b/>
            <sz val="9"/>
            <rFont val="Tahoma"/>
            <family val="2"/>
          </rPr>
          <t xml:space="preserve">
</t>
        </r>
        <r>
          <rPr>
            <sz val="9"/>
            <rFont val="Tahoma"/>
            <family val="2"/>
          </rPr>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N8" authorId="0" shapeId="0" xr:uid="{00000000-0006-0000-0200-00000F000000}">
      <text>
        <r>
          <rPr>
            <b/>
            <sz val="9"/>
            <color rgb="FF000000"/>
            <rFont val="Tahoma"/>
            <family val="2"/>
          </rPr>
          <t xml:space="preserve">Subserie: 
</t>
        </r>
        <r>
          <rPr>
            <sz val="9"/>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0" shapeId="0" xr:uid="{00000000-0006-0000-0200-000010000000}">
      <text>
        <r>
          <rPr>
            <b/>
            <sz val="9"/>
            <color rgb="FF000000"/>
            <rFont val="Tahoma"/>
            <family val="2"/>
          </rPr>
          <t>Descripción de la serie y subserie (categoría de información):</t>
        </r>
        <r>
          <rPr>
            <sz val="9"/>
            <rFont val="Tahoma"/>
            <family val="2"/>
          </rPr>
          <t xml:space="preserve"> hacer una breve descripción del contenido de la serie y subserie documental, la cual se puede ser tomada de las Fichas de Valoración Documental, si ya se encuentran elaboradas.</t>
        </r>
        <r>
          <rPr>
            <sz val="10"/>
            <rFont val="Arial"/>
            <family val="2"/>
          </rPr>
          <t xml:space="preserve">
</t>
        </r>
      </text>
    </comment>
    <comment ref="P8" authorId="2" shapeId="0" xr:uid="{00000000-0006-0000-0200-000011000000}">
      <text>
        <r>
          <rPr>
            <b/>
            <sz val="9"/>
            <color rgb="FF000000"/>
            <rFont val="Tahoma"/>
            <family val="2"/>
          </rPr>
          <t>- Sí:</t>
        </r>
        <r>
          <rPr>
            <sz val="9"/>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9"/>
            <color rgb="FF000000"/>
            <rFont val="Tahoma"/>
            <family val="2"/>
          </rPr>
          <t>- No:</t>
        </r>
        <r>
          <rPr>
            <sz val="9"/>
            <color rgb="FF000000"/>
            <rFont val="Tahoma"/>
            <family val="2"/>
          </rPr>
          <t xml:space="preserve"> seleccione esta opción si el activo de información no contiene datos personales según la Ley 1581 de 2012.
</t>
        </r>
        <r>
          <rPr>
            <b/>
            <sz val="9"/>
            <color rgb="FF000000"/>
            <rFont val="Tahoma"/>
            <family val="2"/>
          </rPr>
          <t xml:space="preserve">- Datos sensibles: </t>
        </r>
        <r>
          <rPr>
            <sz val="9"/>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0" shapeId="0" xr:uid="{00000000-0006-0000-0200-000012000000}">
      <text>
        <r>
          <rPr>
            <b/>
            <sz val="9"/>
            <color rgb="FF000000"/>
            <rFont val="Tahoma"/>
            <family val="2"/>
          </rPr>
          <t xml:space="preserve">Ley 1712 de 2014
</t>
        </r>
        <r>
          <rPr>
            <sz val="9"/>
            <color rgb="FF000000"/>
            <rFont val="Tahoma"/>
            <family val="2"/>
          </rPr>
          <t>"Ley de Transparencia y acceso a la Información Pública"</t>
        </r>
        <r>
          <rPr>
            <b/>
            <sz val="9"/>
            <color rgb="FF000000"/>
            <rFont val="Tahoma"/>
            <family val="2"/>
          </rPr>
          <t xml:space="preserve">
Información pública (IPública): </t>
        </r>
        <r>
          <rPr>
            <sz val="9"/>
            <color rgb="FF000000"/>
            <rFont val="Tahoma"/>
            <family val="2"/>
          </rPr>
          <t>es toda información que la SDSCJ genere, obtenga, adquiera, o controle y esté obligado a publlicar.</t>
        </r>
        <r>
          <rPr>
            <b/>
            <sz val="9"/>
            <color rgb="FF000000"/>
            <rFont val="Tahoma"/>
            <family val="2"/>
          </rPr>
          <t xml:space="preserve">
Información pública clasificada (IPClasificada): </t>
        </r>
        <r>
          <rPr>
            <sz val="9"/>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9"/>
            <color rgb="FF000000"/>
            <rFont val="Tahoma"/>
            <family val="2"/>
          </rPr>
          <t xml:space="preserve">
Información pública reservada (IPReservada): </t>
        </r>
        <r>
          <rPr>
            <sz val="9"/>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0" shapeId="0" xr:uid="{00000000-0006-0000-0200-000013000000}">
      <text>
        <r>
          <rPr>
            <b/>
            <sz val="9"/>
            <color rgb="FF000000"/>
            <rFont val="Tahoma"/>
            <family val="2"/>
          </rPr>
          <t>Custodio de la información</t>
        </r>
        <r>
          <rPr>
            <sz val="9"/>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0" shapeId="0" xr:uid="{00000000-0006-0000-0200-000014000000}">
      <text>
        <r>
          <rPr>
            <b/>
            <sz val="9"/>
            <color rgb="FF000000"/>
            <rFont val="Tahoma"/>
            <family val="2"/>
          </rPr>
          <t>•  Estado:</t>
        </r>
        <r>
          <rPr>
            <sz val="9"/>
            <rFont val="Tahoma"/>
            <family val="2"/>
          </rPr>
          <t xml:space="preserve"> indicar si el activo (documento de archivo (registro)) se encuentra 
</t>
        </r>
        <r>
          <rPr>
            <b/>
            <sz val="9"/>
            <color indexed="81"/>
            <rFont val="Tahoma"/>
            <family val="2"/>
          </rPr>
          <t>Disponible</t>
        </r>
        <r>
          <rPr>
            <sz val="9"/>
            <rFont val="Tahoma"/>
            <family val="2"/>
          </rPr>
          <t xml:space="preserve"> (los usuarios pueden acceder a él en el lugar donde se ubica el documento original), </t>
        </r>
        <r>
          <rPr>
            <b/>
            <sz val="9"/>
            <color indexed="81"/>
            <rFont val="Tahoma"/>
            <family val="2"/>
          </rPr>
          <t>Publicado</t>
        </r>
        <r>
          <rPr>
            <sz val="9"/>
            <rFont val="Tahoma"/>
            <family val="2"/>
          </rPr>
          <t xml:space="preserve"> (los usuarios pueden acceder en línea al documento, es decir, a través de la página web u otro medio habilitado para tal fin), o 
</t>
        </r>
        <r>
          <rPr>
            <b/>
            <sz val="9"/>
            <color indexed="81"/>
            <rFont val="Tahoma"/>
            <family val="2"/>
          </rPr>
          <t xml:space="preserve">Disponible y Publicado </t>
        </r>
        <r>
          <rPr>
            <sz val="9"/>
            <rFont val="Tahoma"/>
            <family val="2"/>
          </rPr>
          <t>(puede presentarse que el original del documento de archivo (registro) se encuentre disponible, pero que exista publicada una copia del mismo).</t>
        </r>
      </text>
    </comment>
    <comment ref="T8" authorId="0" shapeId="0" xr:uid="{00000000-0006-0000-0200-000015000000}">
      <text>
        <r>
          <rPr>
            <b/>
            <sz val="9"/>
            <color rgb="FF000000"/>
            <rFont val="Tahoma"/>
            <family val="2"/>
          </rPr>
          <t xml:space="preserve">  Ubicación del Activo de Informacion: </t>
        </r>
        <r>
          <rPr>
            <sz val="9"/>
            <rFont val="Tahoma"/>
            <family val="2"/>
          </rPr>
          <t xml:space="preserve">indicar el archivo de gestión o el lugar donde reposa el original del Activo.
• </t>
        </r>
        <r>
          <rPr>
            <b/>
            <sz val="9"/>
            <color indexed="81"/>
            <rFont val="Tahoma"/>
            <family val="2"/>
          </rPr>
          <t>Físico</t>
        </r>
        <r>
          <rPr>
            <sz val="9"/>
            <rFont val="Tahoma"/>
            <family val="2"/>
          </rPr>
          <t xml:space="preserve">: El activo de información se encuentra ubicado de forma física.
• </t>
        </r>
        <r>
          <rPr>
            <b/>
            <sz val="9"/>
            <color indexed="81"/>
            <rFont val="Tahoma"/>
            <family val="2"/>
          </rPr>
          <t>SharePoint</t>
        </r>
        <r>
          <rPr>
            <sz val="9"/>
            <rFont val="Tahoma"/>
            <family val="2"/>
          </rPr>
          <t xml:space="preserve">: El activo de información se encuentra ubicado en los repositorios SharePoint (activos en línea) habilitados para la Entidad. 
• </t>
        </r>
        <r>
          <rPr>
            <b/>
            <sz val="9"/>
            <color indexed="81"/>
            <rFont val="Tahoma"/>
            <family val="2"/>
          </rPr>
          <t>Físico y Sharepoint</t>
        </r>
        <r>
          <rPr>
            <sz val="9"/>
            <rFont val="Tahoma"/>
            <family val="2"/>
          </rPr>
          <t xml:space="preserve">: El activo cumple con las dos condiciones anteriores.
• </t>
        </r>
        <r>
          <rPr>
            <b/>
            <sz val="9"/>
            <color indexed="81"/>
            <rFont val="Tahoma"/>
            <family val="2"/>
          </rPr>
          <t>Proveedor de servicio de nube:</t>
        </r>
        <r>
          <rPr>
            <sz val="9"/>
            <rFont val="Tahoma"/>
            <family val="2"/>
          </rPr>
          <t xml:space="preserve"> El activo de Información se encuentra ubicado en los proveedores de servicio de nube habilitados para la Entidad.
</t>
        </r>
        <r>
          <rPr>
            <sz val="10"/>
            <rFont val="Arial"/>
            <family val="2"/>
          </rPr>
          <t xml:space="preserve">
</t>
        </r>
      </text>
    </comment>
    <comment ref="U8" authorId="0" shapeId="0" xr:uid="{00000000-0006-0000-0200-000016000000}">
      <text>
        <r>
          <rPr>
            <b/>
            <sz val="9"/>
            <color rgb="FF000000"/>
            <rFont val="Tahoma"/>
            <family val="2"/>
          </rPr>
          <t>Link de publicación:</t>
        </r>
        <r>
          <rPr>
            <sz val="9"/>
            <rFont val="Tahoma"/>
            <family val="2"/>
          </rPr>
          <t xml:space="preserve"> incluir el link de consulta del activo de informacion en el caso en que se encuentre en línea, es decir, a través de la página web u otro medio habilitado para tal fin. De lo contrario escriba “No aplica </t>
        </r>
        <r>
          <rPr>
            <b/>
            <sz val="9"/>
            <color indexed="81"/>
            <rFont val="Tahoma"/>
            <family val="2"/>
          </rPr>
          <t>(N/A)</t>
        </r>
        <r>
          <rPr>
            <sz val="9"/>
            <rFont val="Tahoma"/>
            <family val="2"/>
          </rPr>
          <t>”.</t>
        </r>
      </text>
    </comment>
    <comment ref="V8" authorId="0" shapeId="0" xr:uid="{00000000-0006-0000-0200-000017000000}">
      <text>
        <r>
          <rPr>
            <b/>
            <sz val="9"/>
            <color rgb="FF000000"/>
            <rFont val="Tahoma"/>
            <family val="2"/>
          </rPr>
          <t>Dependencia</t>
        </r>
        <r>
          <rPr>
            <sz val="9"/>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200-000018000000}">
      <text>
        <r>
          <rPr>
            <sz val="9"/>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200-000019000000}">
      <text>
        <r>
          <rPr>
            <b/>
            <sz val="9"/>
            <color indexed="81"/>
            <rFont val="Tahoma"/>
            <family val="2"/>
          </rPr>
          <t>Objetivo Legítimo de la excepción</t>
        </r>
        <r>
          <rPr>
            <sz val="9"/>
            <color indexed="81"/>
            <rFont val="Tahoma"/>
            <family val="2"/>
          </rPr>
          <t xml:space="preserve">: La identificación de la excepción que, dentro de las previstas en los artículos 18 y 19 de la Ley 1712 de 2014, cobija la calificación de información reservada o clasificada.
</t>
        </r>
        <r>
          <rPr>
            <b/>
            <sz val="9"/>
            <color indexed="81"/>
            <rFont val="Tahoma"/>
            <family val="2"/>
          </rPr>
          <t>Información Pública Clasificada:</t>
        </r>
        <r>
          <rPr>
            <sz val="9"/>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9"/>
            <color indexed="81"/>
            <rFont val="Tahoma"/>
            <family val="2"/>
          </rPr>
          <t>Información Pública Reservada:</t>
        </r>
        <r>
          <rPr>
            <sz val="9"/>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t>
        </r>
      </text>
    </comment>
    <comment ref="Y8" authorId="6" shapeId="0" xr:uid="{00000000-0006-0000-0200-00001A000000}">
      <text>
        <r>
          <rPr>
            <sz val="9"/>
            <color indexed="81"/>
            <rFont val="Tahoma"/>
            <family val="2"/>
          </rPr>
          <t>El fundamento constitucional o legal que justifican la clasificación o la reserva, señalando expresamente la norma, artículo, inciso o párrafo que la ampara</t>
        </r>
      </text>
    </comment>
    <comment ref="Z8" authorId="6" shapeId="0" xr:uid="{00000000-0006-0000-0200-00001B000000}">
      <text>
        <r>
          <rPr>
            <sz val="9"/>
            <color indexed="81"/>
            <rFont val="Tahoma"/>
            <family val="2"/>
          </rPr>
          <t>Mención de la norma jurídica que sirve como fundamento jurídico para la clasificación o reserva de la información.</t>
        </r>
      </text>
    </comment>
    <comment ref="AA8" authorId="6" shapeId="0" xr:uid="{00000000-0006-0000-0200-00001C000000}">
      <text>
        <r>
          <rPr>
            <b/>
            <sz val="9"/>
            <color indexed="81"/>
            <rFont val="Tahoma"/>
            <family val="2"/>
          </rPr>
          <t>Excepción Total o Parcial</t>
        </r>
        <r>
          <rPr>
            <sz val="9"/>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200-00001D000000}">
      <text>
        <r>
          <rPr>
            <sz val="9"/>
            <color indexed="81"/>
            <rFont val="Tahoma"/>
            <family val="2"/>
          </rPr>
          <t>La fecha de la calificación de la información como reservada o clasificada.</t>
        </r>
      </text>
    </comment>
    <comment ref="AC8" authorId="6" shapeId="0" xr:uid="{00000000-0006-0000-0200-00001E000000}">
      <text>
        <r>
          <rPr>
            <sz val="9"/>
            <color indexed="81"/>
            <rFont val="Tahoma"/>
            <family val="2"/>
          </rPr>
          <t xml:space="preserve">El tiempo que cobija la clasificación o reserva
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Reservada de las informaciones amparadas por el Artículo 19 (Información Pública Reservadada) no deberá extenderse por un período mayor a quince (15) años.El tiempo que cobija la clasificación o reserva
</t>
        </r>
      </text>
    </comment>
    <comment ref="AD8" authorId="3" shapeId="0" xr:uid="{00000000-0006-0000-0200-00001F000000}">
      <text>
        <r>
          <rPr>
            <b/>
            <sz val="9"/>
            <color rgb="FF000000"/>
            <rFont val="Tahoma"/>
            <family val="2"/>
          </rPr>
          <t>IMPACTO SOCIAL</t>
        </r>
        <r>
          <rPr>
            <sz val="9"/>
            <color rgb="FF000000"/>
            <rFont val="Tahoma"/>
            <family val="2"/>
          </rPr>
          <t xml:space="preserve">:  Cuando se Afecta al 0,5% de población Nacional – 250,000 personas.
</t>
        </r>
      </text>
    </comment>
    <comment ref="AE8" authorId="1" shapeId="0" xr:uid="{00000000-0006-0000-0200-000020000000}">
      <text>
        <r>
          <rPr>
            <b/>
            <sz val="9"/>
            <color indexed="81"/>
            <rFont val="Tahoma"/>
            <family val="2"/>
          </rPr>
          <t xml:space="preserve">IMPACTO ECONÓMICO: </t>
        </r>
        <r>
          <rPr>
            <sz val="9"/>
            <color indexed="81"/>
            <rFont val="Tahoma"/>
            <family val="2"/>
          </rPr>
          <t xml:space="preserve"> Cuando su afectación económica corresponde al PIB de un día o lo equivalente a al 0,123% del PIB Anual – 464,619,736.
</t>
        </r>
      </text>
    </comment>
    <comment ref="AF8" authorId="3" shapeId="0" xr:uid="{00000000-0006-0000-0200-000021000000}">
      <text>
        <r>
          <rPr>
            <b/>
            <sz val="9"/>
            <color rgb="FF000000"/>
            <rFont val="Tahoma"/>
            <family val="2"/>
          </rPr>
          <t>IMPACTO AMBIENTAL:</t>
        </r>
        <r>
          <rPr>
            <sz val="9"/>
            <color rgb="FF000000"/>
            <rFont val="Tahoma"/>
            <family val="2"/>
          </rPr>
          <t xml:space="preserve"> Cuando su afectación ambiental requiere 3 años de recuperación.</t>
        </r>
      </text>
    </comment>
    <comment ref="AG8" authorId="4" shapeId="0" xr:uid="{00000000-0006-0000-0200-000022000000}">
      <text>
        <r>
          <rPr>
            <sz val="9"/>
            <color rgb="FF000000"/>
            <rFont val="Tahoma"/>
            <family val="2"/>
          </rPr>
          <t xml:space="preserve">El impacto que tendría para la entidad la pérdida de confidencialidad de la información del activo identificado, teniendo en cuenta las siguientes opciones:
</t>
        </r>
        <r>
          <rPr>
            <b/>
            <sz val="9"/>
            <color rgb="FF000000"/>
            <rFont val="Tahoma"/>
            <family val="2"/>
          </rPr>
          <t>Alta:</t>
        </r>
        <r>
          <rPr>
            <sz val="9"/>
            <color rgb="FF000000"/>
            <rFont val="Tahoma"/>
            <family val="2"/>
          </rPr>
          <t xml:space="preserve"> el conocimiento o divulgación no autorizada de este activo de información impacta negativamente a toda la entidad. 
</t>
        </r>
        <r>
          <rPr>
            <b/>
            <sz val="9"/>
            <color rgb="FF000000"/>
            <rFont val="Tahoma"/>
            <family val="2"/>
          </rPr>
          <t>Media:</t>
        </r>
        <r>
          <rPr>
            <sz val="9"/>
            <color rgb="FF000000"/>
            <rFont val="Tahoma"/>
            <family val="2"/>
          </rPr>
          <t xml:space="preserve"> el conocimiento o divulgación no autorizada de este activo de información impacta negativamente a algunos procesos de la entidad. 
</t>
        </r>
        <r>
          <rPr>
            <b/>
            <sz val="9"/>
            <color rgb="FF000000"/>
            <rFont val="Tahoma"/>
            <family val="2"/>
          </rPr>
          <t xml:space="preserve">
Baja: </t>
        </r>
        <r>
          <rPr>
            <sz val="9"/>
            <color rgb="FF000000"/>
            <rFont val="Tahoma"/>
            <family val="2"/>
          </rPr>
          <t xml:space="preserve">el conocimiento o divulgación no autorizada de este activo de información no tiene ningún impacto negativo en el proceso
</t>
        </r>
      </text>
    </comment>
    <comment ref="AH8" authorId="4" shapeId="0" xr:uid="{00000000-0006-0000-0200-000023000000}">
      <text>
        <r>
          <rPr>
            <sz val="9"/>
            <color rgb="FF000000"/>
            <rFont val="Tahoma"/>
            <family val="2"/>
          </rPr>
          <t xml:space="preserve">El impacto que tendría para la entidad la pérdida de integridad de la información del activo identificado, teniendo en cuenta las siguientes opciones :
</t>
        </r>
        <r>
          <rPr>
            <b/>
            <sz val="9"/>
            <color rgb="FF000000"/>
            <rFont val="Tahoma"/>
            <family val="2"/>
          </rPr>
          <t>Alta:</t>
        </r>
        <r>
          <rPr>
            <sz val="9"/>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9"/>
            <color rgb="FF000000"/>
            <rFont val="Tahoma"/>
            <family val="2"/>
          </rPr>
          <t>Media:</t>
        </r>
        <r>
          <rPr>
            <sz val="9"/>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9"/>
            <color rgb="FF000000"/>
            <rFont val="Tahoma"/>
            <family val="2"/>
          </rPr>
          <t>Baja:</t>
        </r>
        <r>
          <rPr>
            <sz val="9"/>
            <color rgb="FF000000"/>
            <rFont val="Tahoma"/>
            <family val="2"/>
          </rPr>
          <t xml:space="preserve"> información cuya pérdida de exactitud y completitud conlleva un impacto no significativo para la entidad
</t>
        </r>
      </text>
    </comment>
    <comment ref="AI8" authorId="4" shapeId="0" xr:uid="{00000000-0006-0000-0200-000024000000}">
      <text>
        <r>
          <rPr>
            <sz val="9"/>
            <color rgb="FF000000"/>
            <rFont val="Tahoma"/>
            <family val="2"/>
          </rPr>
          <t xml:space="preserve">El impacto que tendría para la entidad la pérdida de disponibilidad de la información del activo identificado, teniendo en cuenta las siguientes opciones :
</t>
        </r>
        <r>
          <rPr>
            <b/>
            <sz val="9"/>
            <color rgb="FF000000"/>
            <rFont val="Tahoma"/>
            <family val="2"/>
          </rPr>
          <t>Alta:</t>
        </r>
        <r>
          <rPr>
            <sz val="9"/>
            <color rgb="FF000000"/>
            <rFont val="Tahoma"/>
            <family val="2"/>
          </rPr>
          <t xml:space="preserve"> la no disponibilidad de la información puede conllevar un impacto negativo de índole legal o económico, retrasar sus funciones, o generar pérdidas de imagen severas a la entidad.
</t>
        </r>
        <r>
          <rPr>
            <b/>
            <sz val="9"/>
            <color rgb="FF000000"/>
            <rFont val="Tahoma"/>
            <family val="2"/>
          </rPr>
          <t>Media</t>
        </r>
        <r>
          <rPr>
            <sz val="9"/>
            <color rgb="FF000000"/>
            <rFont val="Tahoma"/>
            <family val="2"/>
          </rPr>
          <t xml:space="preserve">: la no disponibilidad de la información puede conllevar un impacto negativo de índole legal o económico, retrasar sus funciones, o generar pérdida de imagen moderado a la entidad.
</t>
        </r>
        <r>
          <rPr>
            <b/>
            <sz val="9"/>
            <color rgb="FF000000"/>
            <rFont val="Tahoma"/>
            <family val="2"/>
          </rPr>
          <t>Baja:</t>
        </r>
        <r>
          <rPr>
            <sz val="9"/>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200-000025000000}">
      <text>
        <r>
          <rPr>
            <b/>
            <sz val="9"/>
            <color rgb="FF000000"/>
            <rFont val="Tahoma"/>
            <family val="2"/>
          </rPr>
          <t>Importancia del activo:</t>
        </r>
        <r>
          <rPr>
            <sz val="9"/>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4"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5" authorId="0" shapeId="0" xr:uid="{00000000-0006-0000-0400-000001000000}">
      <text>
        <r>
          <rPr>
            <b/>
            <sz val="9"/>
            <color rgb="FF000000"/>
            <rFont val="Tahoma"/>
            <family val="2"/>
          </rPr>
          <t xml:space="preserve">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5" authorId="0" shapeId="0" xr:uid="{00000000-0006-0000-0400-000002000000}">
      <text>
        <r>
          <rPr>
            <b/>
            <sz val="9"/>
            <color indexed="81"/>
            <rFont val="Tahoma"/>
            <family val="2"/>
          </rPr>
          <t>Ver tabla 6 de la hoja TABLAS DE INFORMACIÓN</t>
        </r>
      </text>
    </comment>
    <comment ref="I5" authorId="0" shapeId="0" xr:uid="{00000000-0006-0000-0400-000003000000}">
      <text>
        <r>
          <rPr>
            <b/>
            <sz val="9"/>
            <color indexed="81"/>
            <rFont val="Tahoma"/>
            <family val="2"/>
          </rPr>
          <t xml:space="preserve">Describa al responsable de la implementación del control
</t>
        </r>
      </text>
    </comment>
    <comment ref="K5" authorId="0" shapeId="0" xr:uid="{00000000-0006-0000-0400-000004000000}">
      <text>
        <r>
          <rPr>
            <b/>
            <sz val="9"/>
            <color rgb="FF000000"/>
            <rFont val="Tahoma"/>
            <family val="2"/>
          </rPr>
          <t>1 si no existe evidencia, 10 si existe evidencia contundente</t>
        </r>
      </text>
    </comment>
    <comment ref="M5"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500-000001000000}">
      <text>
        <r>
          <rPr>
            <b/>
            <sz val="9"/>
            <color indexed="81"/>
            <rFont val="Tahoma"/>
            <family val="2"/>
          </rPr>
          <t xml:space="preserve">Seleccione si Sí o No el control afecta la probabilidad de que el riesgo se materialice
</t>
        </r>
      </text>
    </comment>
    <comment ref="C5"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600-000001000000}">
      <text>
        <r>
          <rPr>
            <b/>
            <sz val="9"/>
            <color indexed="81"/>
            <rFont val="Tahoma"/>
            <family val="2"/>
          </rPr>
          <t xml:space="preserve">seleccione el tipo de acción que se tomara sobre el riesgo residual
</t>
        </r>
      </text>
    </comment>
    <comment ref="C5" authorId="0" shapeId="0" xr:uid="{00000000-0006-0000-0600-000002000000}">
      <text>
        <r>
          <rPr>
            <b/>
            <sz val="9"/>
            <color indexed="81"/>
            <rFont val="Tahoma"/>
            <family val="2"/>
          </rPr>
          <t>Describa la acción que se tomara sobre el riesgo residual</t>
        </r>
      </text>
    </comment>
    <comment ref="D5" authorId="0" shapeId="0" xr:uid="{00000000-0006-0000-0600-000003000000}">
      <text>
        <r>
          <rPr>
            <b/>
            <sz val="9"/>
            <color indexed="81"/>
            <rFont val="Tahoma"/>
            <family val="2"/>
          </rPr>
          <t xml:space="preserve">Describa si hay o no un indicador relacionado a la implementación del control
</t>
        </r>
      </text>
    </comment>
    <comment ref="E5"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<sst xmlns="http://schemas.openxmlformats.org/spreadsheetml/2006/main" count="12819" uniqueCount="2206">
  <si>
    <t xml:space="preserve">MATRIZ DE RIESGOS DE SEGURIDAD DE LA INFORMACIÓN </t>
  </si>
  <si>
    <t>F-FI-1385
V.1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</si>
  <si>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</si>
  <si>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</si>
  <si>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</si>
  <si>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</si>
  <si>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</si>
  <si>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</si>
  <si>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</si>
  <si>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Seguridad Digital y la no materialización de los mismos.</t>
  </si>
  <si>
    <t xml:space="preserve">Control de cambios </t>
  </si>
  <si>
    <t xml:space="preserve">Cambios </t>
  </si>
  <si>
    <t xml:space="preserve">Fecha </t>
  </si>
  <si>
    <t xml:space="preserve">Versión </t>
  </si>
  <si>
    <t>HOJA RESUMEN</t>
  </si>
  <si>
    <t xml:space="preserve">PLAN DE TRATAMIENTO DEL RIESGO </t>
  </si>
  <si>
    <t>Riesgo #</t>
  </si>
  <si>
    <t>Riesgo</t>
  </si>
  <si>
    <t>Proceso</t>
  </si>
  <si>
    <t>Riesgo Inherente</t>
  </si>
  <si>
    <t>Causa</t>
  </si>
  <si>
    <t>Tipo de tratamiento de riesgo</t>
  </si>
  <si>
    <t>Control</t>
  </si>
  <si>
    <t>Soporte</t>
  </si>
  <si>
    <t>Responsable</t>
  </si>
  <si>
    <t>Periodicidad</t>
  </si>
  <si>
    <t>Evaluacion global de los controles (sobre 100)</t>
  </si>
  <si>
    <t>Riesgo Residual</t>
  </si>
  <si>
    <t>Indicador</t>
  </si>
  <si>
    <t>REGISTRO DE ACTIVOS DE INFORMACIÓN E INDICE DE INFORMACIÓN CLASIFICADA Y RESERVADA</t>
  </si>
  <si>
    <t>F-GD-1081
V.1</t>
  </si>
  <si>
    <t>Información del Proceso</t>
  </si>
  <si>
    <t>Tipo documental</t>
  </si>
  <si>
    <t>Tipo de Soporte (medio de conservación y/o soporte)</t>
  </si>
  <si>
    <t>Tipo de Origen</t>
  </si>
  <si>
    <t>Clasificación y custodia de la información</t>
  </si>
  <si>
    <t>Indice de Información Clasificada y Reservada (Decreto 103-2015 Art 40)</t>
  </si>
  <si>
    <t>Infraestructura Crítica Cibernética</t>
  </si>
  <si>
    <t>Componente de Seguridad de la Información</t>
  </si>
  <si>
    <t>ID</t>
  </si>
  <si>
    <t>Tipo de Proceso</t>
  </si>
  <si>
    <t xml:space="preserve"> Código del Procedimiento</t>
  </si>
  <si>
    <t xml:space="preserve"> Código del
 Formato</t>
  </si>
  <si>
    <t>Nombre del activo (Registro o  documento de archivo)</t>
  </si>
  <si>
    <t>Descripción del activo de información</t>
  </si>
  <si>
    <t>Idioma</t>
  </si>
  <si>
    <t>Tipo de Activo</t>
  </si>
  <si>
    <t>Descripción del soporte</t>
  </si>
  <si>
    <t>Formato</t>
  </si>
  <si>
    <t>Serie</t>
  </si>
  <si>
    <t xml:space="preserve"> Subserie</t>
  </si>
  <si>
    <t>Descripción de la serie y/o subserie (categoría de información)</t>
  </si>
  <si>
    <t>¿Tiene datos personales?</t>
  </si>
  <si>
    <t xml:space="preserve">Clasificación de la información </t>
  </si>
  <si>
    <t>Custodio de la información</t>
  </si>
  <si>
    <t xml:space="preserve">Estado de la información </t>
  </si>
  <si>
    <t>Ubicación del activo de información</t>
  </si>
  <si>
    <t>Publicada  (link página web)</t>
  </si>
  <si>
    <t>Propietario del activo de información</t>
  </si>
  <si>
    <t>Fecha de Generacion de la Información clasificada y Reservada</t>
  </si>
  <si>
    <t xml:space="preserve">Objetivo Legitimo de la excepción </t>
  </si>
  <si>
    <t>Fundamento Constitucional o legal</t>
  </si>
  <si>
    <t>Fundamento jurídico de la Excepción</t>
  </si>
  <si>
    <t xml:space="preserve">Excepción Total o Parcial </t>
  </si>
  <si>
    <t>Fecha de calificación</t>
  </si>
  <si>
    <t>Plazo de la clasificación o reserva</t>
  </si>
  <si>
    <t>Impacto Social</t>
  </si>
  <si>
    <t>Impacto Económico</t>
  </si>
  <si>
    <t>Impacto Ambiental</t>
  </si>
  <si>
    <t xml:space="preserve">Confidencialidad </t>
  </si>
  <si>
    <t xml:space="preserve">Integridad </t>
  </si>
  <si>
    <t>Disponibilidad</t>
  </si>
  <si>
    <t>Importancia del Activo / Criticidad del Activo</t>
  </si>
  <si>
    <t>IDENTIFICACIÓN DE RIESGOS</t>
  </si>
  <si>
    <t>RIESGO #</t>
  </si>
  <si>
    <t>PROCESO</t>
  </si>
  <si>
    <t>ACTIVO</t>
  </si>
  <si>
    <t>TIPO DE ACTIVO</t>
  </si>
  <si>
    <t>RIESGO</t>
  </si>
  <si>
    <t>AMENAZA</t>
  </si>
  <si>
    <t>VULNERABILIDAD</t>
  </si>
  <si>
    <t>CONSECUENCIA</t>
  </si>
  <si>
    <t>INTERNO</t>
  </si>
  <si>
    <t>EXTERNO</t>
  </si>
  <si>
    <t>PROBABILIDAD</t>
  </si>
  <si>
    <t>IMPACTO</t>
  </si>
  <si>
    <t>RIESGO INHERENTE</t>
  </si>
  <si>
    <t>VALORACIÓN DEL RIESGO</t>
  </si>
  <si>
    <t>DILIGENCIAMIENTO POR PARTE DEL LIDER OPERATIVO DEL PROCESO</t>
  </si>
  <si>
    <t>DILIGENCIAMIENTO POR PARTE DEL ADMINISTRADOR DEL RIESGO OAP</t>
  </si>
  <si>
    <t>CONTROL #</t>
  </si>
  <si>
    <t>TIPO DE ACCIÓN</t>
  </si>
  <si>
    <t>CAUSA MITIGADA</t>
  </si>
  <si>
    <t>CONSECUENCIA MITIGADAS</t>
  </si>
  <si>
    <t xml:space="preserve"> CONTROL</t>
  </si>
  <si>
    <t>TIPO DE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</si>
  <si>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</si>
  <si>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</si>
  <si>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</si>
  <si>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</si>
  <si>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</si>
  <si>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</si>
  <si>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</si>
  <si>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</si>
  <si>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</si>
  <si>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</si>
  <si>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</si>
  <si>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</si>
  <si>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</si>
  <si>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</si>
  <si>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</si>
  <si>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</si>
  <si>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</si>
  <si>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</si>
  <si>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</si>
  <si>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</si>
  <si>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PLAN DE TRATAMIENTO DEL RIESGO RESIDUAL</t>
  </si>
  <si>
    <t>DOCUMENTO</t>
  </si>
  <si>
    <t xml:space="preserve">FECHA DE IMPLEMENTACIÓN </t>
  </si>
  <si>
    <t>DESCRIPCIÓN DE LA ACCIÓN</t>
  </si>
  <si>
    <t>RESPONSABLE</t>
  </si>
  <si>
    <t xml:space="preserve">FECHA INICIO </t>
  </si>
  <si>
    <t xml:space="preserve">FECHA FIN </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</si>
  <si>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</si>
  <si>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</si>
  <si>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</si>
  <si>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</si>
  <si>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</si>
  <si>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</si>
  <si>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</si>
  <si>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</si>
  <si>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</si>
  <si>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</si>
  <si>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</si>
  <si>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</si>
  <si>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</si>
  <si>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</si>
  <si>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</si>
  <si>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</si>
  <si>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</si>
  <si>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</si>
  <si>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</si>
  <si>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</si>
  <si>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</si>
  <si>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</si>
  <si>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</si>
  <si>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</si>
  <si>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</si>
  <si>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</si>
  <si>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</si>
  <si>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</si>
  <si>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</si>
  <si>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</si>
  <si>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</si>
  <si>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</si>
  <si>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</si>
  <si>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</si>
  <si>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</si>
  <si>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</si>
  <si>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</si>
  <si>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</si>
  <si>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</si>
  <si>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</si>
  <si>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</si>
  <si>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</si>
  <si>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</si>
  <si>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</si>
  <si>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</si>
  <si>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</si>
  <si>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</si>
  <si>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</si>
  <si>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</si>
  <si>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</si>
  <si>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</si>
  <si>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</si>
  <si>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</si>
  <si>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</si>
  <si>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</si>
  <si>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</si>
  <si>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</si>
  <si>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</si>
  <si>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</si>
  <si>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</si>
  <si>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</si>
  <si>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Macro economico</t>
  </si>
  <si>
    <t>Factores macroeconomicos que se presentan como resultado de las variables de la economia nacional, regional o mundial cuyo efecto tiende a ser sistemico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</si>
  <si>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</si>
  <si>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</si>
  <si>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</si>
  <si>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</si>
  <si>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</si>
  <si>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</si>
  <si>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</si>
  <si>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</si>
  <si>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</si>
  <si>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</si>
  <si>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</si>
  <si>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</si>
  <si>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</si>
  <si>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</si>
  <si>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</si>
  <si>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</si>
  <si>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</si>
  <si>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</si>
  <si>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</si>
  <si>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</si>
  <si>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</si>
  <si>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</si>
  <si>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</si>
  <si>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Subsecretaría de Acceso a la Justicia</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</si>
  <si>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</si>
  <si>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</si>
  <si>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Reducir el riesgo</t>
  </si>
  <si>
    <t xml:space="preserve">Se adoptan medidas para reducir la probabilidad o el impacto del riesgo, o ambos; por lo general conlleva a la implementación de controles.
</t>
  </si>
  <si>
    <t>Atención y Servicio al Ciudadano</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</si>
  <si>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</si>
  <si>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</si>
  <si>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</si>
  <si>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</si>
  <si>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</si>
  <si>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</si>
  <si>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</si>
  <si>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</si>
  <si>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</si>
  <si>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</si>
  <si>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Control Interno Disciplinario</t>
  </si>
  <si>
    <t>Oficina  de Control Disciplinario Interno</t>
  </si>
  <si>
    <t>Compartir el riesgo</t>
  </si>
  <si>
    <t xml:space="preserve">Se reduce la probabilidad o el impacto del riesgo, transfiriendo o compartiendo una parte del riesgo. 
</t>
  </si>
  <si>
    <t>Direccionamiento Sectorial e Institucional</t>
  </si>
  <si>
    <t>Oficina Asesora de Planeación</t>
  </si>
  <si>
    <t>Fortalecimiento de Capacidades Operativas para la S, C y AJ</t>
  </si>
  <si>
    <t>Subsecretaría de Inversiones y Fortalecimiento de Capacidades Operativas</t>
  </si>
  <si>
    <t>Gestión de Comunicaciones</t>
  </si>
  <si>
    <t>Oficina Asesora de Comunicaciones</t>
  </si>
  <si>
    <t>Gestión de Emergencias</t>
  </si>
  <si>
    <t>Oficina Centro de Comando, Control, Comunicaciones y Computo- C4</t>
  </si>
  <si>
    <t>Gestión de Recursos Físicos y Documental</t>
  </si>
  <si>
    <t>Dirección de Recursos Fisicos y Gestión Documental</t>
  </si>
  <si>
    <t>Gestión de Seguridad y Convivencia</t>
  </si>
  <si>
    <t>Subsecretaría de Seguridad y Convivencia</t>
  </si>
  <si>
    <t>Gestión de Tecnología de Información</t>
  </si>
  <si>
    <t>Dirección de Tecnologias y Sistemas de la Información</t>
  </si>
  <si>
    <t>Gestión Financiera</t>
  </si>
  <si>
    <t>Dirección Financiera</t>
  </si>
  <si>
    <t>Gestión Humana</t>
  </si>
  <si>
    <t>Dirección de Gestión Humana</t>
  </si>
  <si>
    <t>Gestión Jurídica y Contractual</t>
  </si>
  <si>
    <t>Dirección Juridica y Contractual</t>
  </si>
  <si>
    <t>Gestión y Análisis de Información de S, C y AJ</t>
  </si>
  <si>
    <t>Oficina de Análisis de Información y Estudios Estrategicos</t>
  </si>
  <si>
    <t>Seguimiento y Monitoreo al Sistema de Control Interno</t>
  </si>
  <si>
    <t>Oficina de Control Interno</t>
  </si>
  <si>
    <t>CD-Custodia y vigilacia para la seguridad</t>
  </si>
  <si>
    <t>Carcel Distrital</t>
  </si>
  <si>
    <t>CD-Atención Integral para PPL</t>
  </si>
  <si>
    <t>CD-Tramite Juridico para PPL</t>
  </si>
  <si>
    <t>Confidencialidad</t>
  </si>
  <si>
    <t>Integridad</t>
  </si>
  <si>
    <t>Disponiblidad</t>
  </si>
  <si>
    <t>Tipo Activo</t>
  </si>
  <si>
    <t>Alta</t>
  </si>
  <si>
    <t>Hardware</t>
  </si>
  <si>
    <t>Media</t>
  </si>
  <si>
    <t>Información</t>
  </si>
  <si>
    <t>Baja</t>
  </si>
  <si>
    <t>Servicio</t>
  </si>
  <si>
    <t>Software</t>
  </si>
  <si>
    <t>Intangibles</t>
  </si>
  <si>
    <t>Datos/Bases de Datos</t>
  </si>
  <si>
    <t>Componentes de Red</t>
  </si>
  <si>
    <t>Instalaciones</t>
  </si>
  <si>
    <t>Personas</t>
  </si>
  <si>
    <t>Otros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</si>
  <si>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</si>
  <si>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</si>
  <si>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</si>
  <si>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</si>
  <si>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</si>
  <si>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</si>
  <si>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</si>
  <si>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</si>
  <si>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</si>
  <si>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</si>
  <si>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</si>
  <si>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</si>
  <si>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</si>
  <si>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</si>
  <si>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</si>
  <si>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</si>
  <si>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</si>
  <si>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</si>
  <si>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</si>
  <si>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</si>
  <si>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</si>
  <si>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</si>
  <si>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</si>
  <si>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</si>
  <si>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</si>
  <si>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</si>
  <si>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</si>
  <si>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</si>
  <si>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</si>
  <si>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</si>
  <si>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</si>
  <si>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</si>
  <si>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</si>
  <si>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</si>
  <si>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</si>
  <si>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</si>
  <si>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</si>
  <si>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</si>
  <si>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</si>
  <si>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</si>
  <si>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</si>
  <si>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</si>
  <si>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</si>
  <si>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</si>
  <si>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Muy Baja</t>
  </si>
  <si>
    <t>Leve</t>
  </si>
  <si>
    <t>Menor</t>
  </si>
  <si>
    <t>PROCESOS</t>
  </si>
  <si>
    <t>Acceso y Fortalecimiento a la Justicia.</t>
  </si>
  <si>
    <t>Mayor</t>
  </si>
  <si>
    <t>Administración de Bienes Muebles e Inmuebles para el Fortalecimiento de las Capacidades Operativas.</t>
  </si>
  <si>
    <t>Muy Alta</t>
  </si>
  <si>
    <t>Catastrófico</t>
  </si>
  <si>
    <t>Atención y Relación con el Ciudadano.</t>
  </si>
  <si>
    <t>Control Disciplinario.</t>
  </si>
  <si>
    <t>Direccionamiento Estratégico.</t>
  </si>
  <si>
    <t>Evaluación al Sistema de Control Interno.</t>
  </si>
  <si>
    <t>Fortalecimiento Institucional.</t>
  </si>
  <si>
    <t xml:space="preserve">Gestión Contractual. </t>
  </si>
  <si>
    <t>Gestión de Comunicaciones Estratégicas.</t>
  </si>
  <si>
    <t>Gestión de Emergencias.</t>
  </si>
  <si>
    <t>LEVE</t>
  </si>
  <si>
    <t>CATASTRÓFICO</t>
  </si>
  <si>
    <t>Gestión de Recursos Físicos al Servicio de la Entidad.</t>
  </si>
  <si>
    <t>MUY BAJA</t>
  </si>
  <si>
    <t>BAJO</t>
  </si>
  <si>
    <t>ALTO</t>
  </si>
  <si>
    <t>EXTREMO</t>
  </si>
  <si>
    <t xml:space="preserve">Gestión de Seguridad y Convivencia. </t>
  </si>
  <si>
    <t>BAJA</t>
  </si>
  <si>
    <t>Gestión de Tecnologías de la Información.</t>
  </si>
  <si>
    <t>MEDIA</t>
  </si>
  <si>
    <t xml:space="preserve">Gestión del Conocimiento y la Innovación Pública. </t>
  </si>
  <si>
    <t>ALTA</t>
  </si>
  <si>
    <t>Gestión Documental.</t>
  </si>
  <si>
    <t>MUY ALTA</t>
  </si>
  <si>
    <t>Gestión Estratégica del Talento Humano.</t>
  </si>
  <si>
    <t xml:space="preserve">Gestión Financiera. </t>
  </si>
  <si>
    <t>Gestión Integral a las Personas Privadas de la Libertad - PPL.</t>
  </si>
  <si>
    <t>Gestión Jurídica.</t>
  </si>
  <si>
    <t>Gestión Tecnológica de Seguridad y Emergencias.</t>
  </si>
  <si>
    <t>Gestión y Análisis de la Información.</t>
  </si>
  <si>
    <t>Ejemplo de vulnerabilidad</t>
  </si>
  <si>
    <t>Ejemplo de Amenaza</t>
  </si>
  <si>
    <t>Consecuencias</t>
  </si>
  <si>
    <t>Almacenamiento sin protección.</t>
  </si>
  <si>
    <t>Abuso de derechos.</t>
  </si>
  <si>
    <t>Cancelación de la licencia de funcionamiento</t>
  </si>
  <si>
    <t>Pérdida de la Confidencialidad</t>
  </si>
  <si>
    <t>Arquitectura insegura de la red.</t>
  </si>
  <si>
    <t xml:space="preserve">Accidente Importante </t>
  </si>
  <si>
    <t>Daño en los activos</t>
  </si>
  <si>
    <t xml:space="preserve">Pérdida de la Integridad </t>
  </si>
  <si>
    <t>Asignación errada de los derechos de acceso.</t>
  </si>
  <si>
    <t>Actividad de Vandalismo</t>
  </si>
  <si>
    <t>Deficiencias o deterioro del servicio al ciudadano</t>
  </si>
  <si>
    <t>Pérdida de la Disponibilidad</t>
  </si>
  <si>
    <t>Ausencia de “terminación de la sesión” cuando se abandona la estación de trabajo.</t>
  </si>
  <si>
    <t>Actividad Maliciosa de Ciberdelincuente</t>
  </si>
  <si>
    <t>Demandas, litigios, derechos de petición o tutelas</t>
  </si>
  <si>
    <t>Ausencia de acuerdos de nivel de servicio, o insuficiencia en los mismos.</t>
  </si>
  <si>
    <t xml:space="preserve">Agua </t>
  </si>
  <si>
    <t>Demoras en los servicios prestados y ejecución de los procesos</t>
  </si>
  <si>
    <t>Recurso Humano</t>
  </si>
  <si>
    <t>Ausencia de asignación adecuada de responsabilidades en la seguridad de la información.</t>
  </si>
  <si>
    <t xml:space="preserve">Contaminación </t>
  </si>
  <si>
    <t>Interrupción de los sistemas / procesos</t>
  </si>
  <si>
    <t>Ausencia de auditorías (supervisiones) regulares.</t>
  </si>
  <si>
    <t xml:space="preserve">Copia fraudulenta del software </t>
  </si>
  <si>
    <t>Multas o sanciones</t>
  </si>
  <si>
    <t>Ausencia de control de cambios eficaz</t>
  </si>
  <si>
    <t xml:space="preserve">Corrupción de los datos </t>
  </si>
  <si>
    <t>Pérdida de clientes</t>
  </si>
  <si>
    <t>Ausencia de control de los activos que se encuentran fuera de las instalaciones.</t>
  </si>
  <si>
    <t>Criminal de la computación</t>
  </si>
  <si>
    <t>Pérdida de confianza del ciudadano</t>
  </si>
  <si>
    <t>Ausencia de copias de respaldo.</t>
  </si>
  <si>
    <t xml:space="preserve">Datos provenientes de fuentes no confiables </t>
  </si>
  <si>
    <t>Pérdida de reputación y/o de imagen</t>
  </si>
  <si>
    <t>Ausencia de documentación.</t>
  </si>
  <si>
    <t xml:space="preserve">Destrucción del equipo o medios </t>
  </si>
  <si>
    <t>Pérdida de vidas</t>
  </si>
  <si>
    <t>Ausencia de esquemas de reemplazo periódico.</t>
  </si>
  <si>
    <t xml:space="preserve">Detección de la posición </t>
  </si>
  <si>
    <t>Pérdida o detrimento de información</t>
  </si>
  <si>
    <t>Ausencia de identificación y autentificación de emisor y receptor.</t>
  </si>
  <si>
    <t xml:space="preserve">Divulgación </t>
  </si>
  <si>
    <t>Pérdidas de conocimiento</t>
  </si>
  <si>
    <t>Ausencia de mecanismos de identificación y autentificación, como la autentificación de usuario.</t>
  </si>
  <si>
    <t>Error en el uso</t>
  </si>
  <si>
    <t>Pérdidas económicas</t>
  </si>
  <si>
    <t>Ausencia de mecanismos de monitoreo establecidos para las brechas en la seguridad.</t>
  </si>
  <si>
    <t xml:space="preserve">Escucha encubierta </t>
  </si>
  <si>
    <t>Reclamaciones o quejas de ciudadanos</t>
  </si>
  <si>
    <t>Ausencia de mecanismos de monitoreo.</t>
  </si>
  <si>
    <t xml:space="preserve">Espionaje industrial </t>
  </si>
  <si>
    <t>Ausencia de pistas de auditoría.</t>
  </si>
  <si>
    <t xml:space="preserve">Espionaje remoto </t>
  </si>
  <si>
    <t>Ausencia de planes de continuidad.</t>
  </si>
  <si>
    <t xml:space="preserve">Falla en equipo de telecomunicaciones </t>
  </si>
  <si>
    <t>Ausencia de política formal sobre la utilización de computadores portátiles.</t>
  </si>
  <si>
    <t>Fallas del equipo.</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</si>
  <si>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</si>
  <si>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</si>
  <si>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</si>
  <si>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</si>
  <si>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</si>
  <si>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</si>
  <si>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</si>
  <si>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</si>
  <si>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</si>
  <si>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</si>
  <si>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</si>
  <si>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</si>
  <si>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</si>
  <si>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</si>
  <si>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</si>
  <si>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</si>
  <si>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</si>
  <si>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</si>
  <si>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</si>
  <si>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</si>
  <si>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</si>
  <si>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</si>
  <si>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</si>
  <si>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</si>
  <si>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</si>
  <si>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</si>
  <si>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</si>
  <si>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</si>
  <si>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</si>
  <si>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</si>
  <si>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</si>
  <si>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</si>
  <si>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Ausencia de protección física de la edificación, puertas y ventanas.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</si>
  <si>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</si>
  <si>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</si>
  <si>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</si>
  <si>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</si>
  <si>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</si>
  <si>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</si>
  <si>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</si>
  <si>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</si>
  <si>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</si>
  <si>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</si>
  <si>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</si>
  <si>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</si>
  <si>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</si>
  <si>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Ausencia del personal.</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</si>
  <si>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</si>
  <si>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</si>
  <si>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</si>
  <si>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</si>
  <si>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</si>
  <si>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</si>
  <si>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</si>
  <si>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</si>
  <si>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</si>
  <si>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</si>
  <si>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</si>
  <si>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</si>
  <si>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Saturación del sistema de información.</t>
  </si>
  <si>
    <t>Conexiones de red pública sin protección.</t>
  </si>
  <si>
    <t>Terrorismo</t>
  </si>
  <si>
    <t>Configuración incorrecta de parámetros.</t>
  </si>
  <si>
    <t>Uso de software falso o copiado.</t>
  </si>
  <si>
    <t>Copia no controlada.</t>
  </si>
  <si>
    <t xml:space="preserve">Uso no autorizado del equipo </t>
  </si>
  <si>
    <t>Defectos bien conocidos en el software</t>
  </si>
  <si>
    <t>Uso no autorizado del equipo o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</si>
  <si>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</si>
  <si>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</si>
  <si>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</si>
  <si>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</si>
  <si>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</si>
  <si>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Falla en la producción de informes de gestión.</t>
  </si>
  <si>
    <t>Falta de conciencia acerca de la seguridad.</t>
  </si>
  <si>
    <t>Falta de cuidado en la disposición final.</t>
  </si>
  <si>
    <t>Fechas incorrectas.</t>
  </si>
  <si>
    <t>Gestión deficiente de las contraseñas.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</si>
  <si>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</si>
  <si>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</si>
  <si>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</si>
  <si>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</si>
  <si>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</si>
  <si>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</si>
  <si>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</si>
  <si>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Respuesta inadecuada de mantenimiento del servicio.</t>
  </si>
  <si>
    <t>Software ampliamente distribuido.</t>
  </si>
  <si>
    <t>Software nuevo o inmaduro.</t>
  </si>
  <si>
    <t>Susceptibilidad a la humedad, el polvo y la suciedad.</t>
  </si>
  <si>
    <t>Susceptibilidad a las variaciones de temperatura.</t>
  </si>
  <si>
    <t>Susceptibilidad a las variaciones de voltaje.</t>
  </si>
  <si>
    <t>Tablas de contraseñas sin protección.</t>
  </si>
  <si>
    <t>Trabajo no supervisado del personal externo o de limpieza.</t>
  </si>
  <si>
    <t>Tráfico sensible sin protección.</t>
  </si>
  <si>
    <t>Transferencia de contraseñas en claro.</t>
  </si>
  <si>
    <t>Uso incorrecto de software y hardware.</t>
  </si>
  <si>
    <t>Vandalismo</t>
  </si>
  <si>
    <t>Vulnerabilidad Técnica del sistema informático</t>
  </si>
  <si>
    <t>AI0001</t>
  </si>
  <si>
    <t>Estratégicos</t>
  </si>
  <si>
    <t>Direccionamiento Estratégico</t>
  </si>
  <si>
    <t>PD-DE-01</t>
  </si>
  <si>
    <t>F-DE-1436</t>
  </si>
  <si>
    <t>Programa de transparencia y ética pública - PTET</t>
  </si>
  <si>
    <t xml:space="preserve">Matriz con las acciones anuales de cada componente que conforman el Programa de transparencia y ética pública </t>
  </si>
  <si>
    <t>Español</t>
  </si>
  <si>
    <t>Documento Electrónico</t>
  </si>
  <si>
    <t>Hoja de Cálculo</t>
  </si>
  <si>
    <t>Interno</t>
  </si>
  <si>
    <t xml:space="preserve">Planes </t>
  </si>
  <si>
    <t xml:space="preserve">Planes  Anticorrupción y Atención al Ciudadano </t>
  </si>
  <si>
    <t xml:space="preserve">Acciones del Plan Anticorrupción y de atención al ciudadano junto con su seguimiento </t>
  </si>
  <si>
    <t>No</t>
  </si>
  <si>
    <t>IPública</t>
  </si>
  <si>
    <t>Disponible</t>
  </si>
  <si>
    <t>Proveedor de Servicio de Nube</t>
  </si>
  <si>
    <t>https://scj.gov.co/es/transparencia/planeacion-presupuesto-ingresos/plan-accion</t>
  </si>
  <si>
    <t>N/A</t>
  </si>
  <si>
    <t>AI0002</t>
  </si>
  <si>
    <t>F-DE-1406</t>
  </si>
  <si>
    <t>Plan Integral de Seguridad, convivencia Ciudadana Y Justicia - PISCCJ</t>
  </si>
  <si>
    <t xml:space="preserve">Documento con las estrategias de mediano plazo en materia de seguridad, convivencia y justicia para Bogotá </t>
  </si>
  <si>
    <t>Documento de Texto</t>
  </si>
  <si>
    <t>Sin Establecer</t>
  </si>
  <si>
    <t>Despacho del Secretario</t>
  </si>
  <si>
    <t>AI0003</t>
  </si>
  <si>
    <t>F-DE-1375</t>
  </si>
  <si>
    <t xml:space="preserve">Plan Operativo Anual </t>
  </si>
  <si>
    <t xml:space="preserve">Matriz con el plan de acción anual  por dependencia y su seguimiento </t>
  </si>
  <si>
    <t xml:space="preserve">https://scj.gov.co/es/transparencia/planeaci%C3%B3n/pisccj/ </t>
  </si>
  <si>
    <t>AI0004</t>
  </si>
  <si>
    <t>Plan Estratégico Institucional  PL-DE-01</t>
  </si>
  <si>
    <t xml:space="preserve">Documento con los objetivos y estrategias de mediano plazo e la Entidad </t>
  </si>
  <si>
    <t xml:space="preserve">Planes Estratégicos Institucionales		</t>
  </si>
  <si>
    <t>Información de la misión, visión, líneas estratégicas y programas de la entidad</t>
  </si>
  <si>
    <t>AI0005</t>
  </si>
  <si>
    <t>PD-DS-14</t>
  </si>
  <si>
    <t xml:space="preserve">Proyecto de inversión </t>
  </si>
  <si>
    <t>Información del proyecto de inversión desde la identificación de problemas hasta la programación de metas y presupuesto, aprobación, registro, modificaciones y plan de acción.</t>
  </si>
  <si>
    <t xml:space="preserve">Proyectos </t>
  </si>
  <si>
    <t>Proyectos de Inversión</t>
  </si>
  <si>
    <t xml:space="preserve">Ciclo de la gestión de los proyectos de inversión, hasta su seguimiento. </t>
  </si>
  <si>
    <t xml:space="preserve"> https://scj.gov.co/es/transparencia/planeacion-presupuesto-ingresos/proyectos-inversion </t>
  </si>
  <si>
    <t>AI0006</t>
  </si>
  <si>
    <t xml:space="preserve">Plan de Acción política pública </t>
  </si>
  <si>
    <t xml:space="preserve">Matriz con los objetivos, productos y acciones de la política pública </t>
  </si>
  <si>
    <t>SharePoint</t>
  </si>
  <si>
    <t>AI0007</t>
  </si>
  <si>
    <t>Resoluciones</t>
  </si>
  <si>
    <t>Resoluciones que se generan en el Despacho</t>
  </si>
  <si>
    <t>Documento Físico y Digital</t>
  </si>
  <si>
    <t>PDF</t>
  </si>
  <si>
    <t>Resoluciones del Despacho</t>
  </si>
  <si>
    <t>Resoluciones expedidas en le Desapcho de la Secretaría Distrtital de Seguridad, Convivencia y Justicia</t>
  </si>
  <si>
    <t>Sí</t>
  </si>
  <si>
    <t xml:space="preserve">Físico Y SharePoint </t>
  </si>
  <si>
    <t>AI0008</t>
  </si>
  <si>
    <t>Circulares</t>
  </si>
  <si>
    <t>Circulares que se generan en el Despacho</t>
  </si>
  <si>
    <t>Circulares del Despacho</t>
  </si>
  <si>
    <t>Circulares expedidas en le Desapcho de la Secretaría Distrtital de Seguridad, Convivencia y Justicia</t>
  </si>
  <si>
    <t>AI0009</t>
  </si>
  <si>
    <t>Actas</t>
  </si>
  <si>
    <t>Actas comité de seguridad</t>
  </si>
  <si>
    <t xml:space="preserve">Actas </t>
  </si>
  <si>
    <t>Actas de Comité</t>
  </si>
  <si>
    <t>Actas de comité</t>
  </si>
  <si>
    <t>IPReservada</t>
  </si>
  <si>
    <t>La defensa y seguridad nacional</t>
  </si>
  <si>
    <t>Ley 1712 de 2024 Art. 19 numeral A</t>
  </si>
  <si>
    <t>Ley 1712 de 2014</t>
  </si>
  <si>
    <t>Total</t>
  </si>
  <si>
    <t>15 años</t>
  </si>
  <si>
    <t>AI0010</t>
  </si>
  <si>
    <t>Fortalecimiento Institucional</t>
  </si>
  <si>
    <t>Plan Institucional de Gestión Ambiental PL-FI-01</t>
  </si>
  <si>
    <t>Documento de planeación, el cual permite identificar y desarrollar
programas con el fin de minimizar los impactos generados por las actividades organizacionales (administrativas y operativas)</t>
  </si>
  <si>
    <t>Planes</t>
  </si>
  <si>
    <t xml:space="preserve">Planes Institucionales de Gestión Ambiental -PIGA-		</t>
  </si>
  <si>
    <t xml:space="preserve">Información de la gestión de los diferentes planes que materializan la gestión ambiental de la entidad </t>
  </si>
  <si>
    <t>Ipública</t>
  </si>
  <si>
    <t>Disponible y Publicada</t>
  </si>
  <si>
    <t>AI0011</t>
  </si>
  <si>
    <t>PD-FI-01</t>
  </si>
  <si>
    <t xml:space="preserve">Documentos del Sistema de Gestión de Calidad </t>
  </si>
  <si>
    <t>Caracterizaciones de proceso, procedimientos, instructivos, manuales, políticas, guías, reglamentos, programas, metodologías, protocolos, políticas, planes, formatos</t>
  </si>
  <si>
    <t xml:space="preserve">Instrumentos Del Modelo Integrado De Planeación Y Gestión </t>
  </si>
  <si>
    <t>Resultado de la implementación del Modelo Integrado de Planeación y Gestión</t>
  </si>
  <si>
    <t>https://scj.gov.co/es/transparencia/informacion-entidad/mapas-cartas</t>
  </si>
  <si>
    <t>AI0012</t>
  </si>
  <si>
    <t>PD-FI-02</t>
  </si>
  <si>
    <t>F-FI-1420</t>
  </si>
  <si>
    <t xml:space="preserve">Informe Consolidado de Auditoría Interna </t>
  </si>
  <si>
    <t>Documento con los resultados de la auditoría a los procesos del sistema de gestión de Calidad</t>
  </si>
  <si>
    <t>AI0013</t>
  </si>
  <si>
    <t xml:space="preserve">Gestión de Tecnologías de la Información </t>
  </si>
  <si>
    <t>Sharepoint</t>
  </si>
  <si>
    <t>Repositorio Digital de la Dirección de Tecnologías y Sistemas de la Informacion</t>
  </si>
  <si>
    <t>IPClasificada</t>
  </si>
  <si>
    <t>Dirección de Tecnologías y Sistemas de la Información</t>
  </si>
  <si>
    <t>Los secretos comerciales, industriales y profesionales, así como los estipulados en el parágrafo del artículo 77 de la Ley 1474 de 2011.</t>
  </si>
  <si>
    <t>Ley 1712 de 2014, Art. 18 literal C.</t>
  </si>
  <si>
    <t xml:space="preserve">Ley 1712 de 2014 </t>
  </si>
  <si>
    <t>Ilimitado</t>
  </si>
  <si>
    <t>AI0014</t>
  </si>
  <si>
    <t>Correo Electronico</t>
  </si>
  <si>
    <t>Correo Electronico Office365 autorizado para uso en la SDSCJ</t>
  </si>
  <si>
    <t>Otro</t>
  </si>
  <si>
    <t>Correo Electrónico</t>
  </si>
  <si>
    <t>El derecho de toda persona a la intimidad, bajo las limitaciones propias que impone la condición de servidor público, en concordancia con lo estipulado</t>
  </si>
  <si>
    <t>Ley 1712 de 2014, Art. 18 literal A.</t>
  </si>
  <si>
    <t>AI0015</t>
  </si>
  <si>
    <t>PD-GT-4</t>
  </si>
  <si>
    <t>F-GT-544
F-GT-648
F-GT-927
F-GT-930
F-GT-931
F-GT-935
F-GT-936</t>
  </si>
  <si>
    <t>Documentación Proyectos TI</t>
  </si>
  <si>
    <t>Documentacion fisica y digital de los proyectos que lidera la Dirección de Tecnologías y Sistemas de Información</t>
  </si>
  <si>
    <t>Documento Físico y Electrónico</t>
  </si>
  <si>
    <t>Documento de Texto y Hoja de Cálculo</t>
  </si>
  <si>
    <t>Proyectos</t>
  </si>
  <si>
    <t>Proyectos de Diseño, Desarrollo de Implementación de soluciones informaticas</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</si>
  <si>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</si>
  <si>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AI0016</t>
  </si>
  <si>
    <t>PD-GT-2</t>
  </si>
  <si>
    <t>F-GT-278
F-GT-277</t>
  </si>
  <si>
    <t>Documentación Gestion de Cambios Tecnologicos</t>
  </si>
  <si>
    <t>Documentación de los cambios que se realizan a la infraestructura y soluciones tecnologicas de la SDSCJ. Contiene los formatos de solicitud de cambios y los formatos de bitácoras de actividades.</t>
  </si>
  <si>
    <t>Informes</t>
  </si>
  <si>
    <t>Informes de Control de Cambios</t>
  </si>
  <si>
    <t xml:space="preserve">Evidencian la gestión de Tics desarrollada en cumplimiento de su misionalidad dentro de un periodo especifico. </t>
  </si>
  <si>
    <t>AI0017</t>
  </si>
  <si>
    <t>PD-GT-18</t>
  </si>
  <si>
    <t>F-GT-913
F-GT-914
F-GT-915</t>
  </si>
  <si>
    <t>Documentacion Datos Abiertos</t>
  </si>
  <si>
    <t>Documentacion asociada a datos abiertos para facilitar el acceso y aprovechamiento de la informacion publica</t>
  </si>
  <si>
    <t>AI0018</t>
  </si>
  <si>
    <t>PO-GT-1</t>
  </si>
  <si>
    <t>Politica de seguridad y privacidad de la informacion.</t>
  </si>
  <si>
    <t>Contiene la Politica de Seguridad y Privacidad de la Informacion de la SDSCJ de acuerdo a la  implementacion del Modelo de Privacidad y Seguridad de la Informacion MSPI.</t>
  </si>
  <si>
    <t>PLANES</t>
  </si>
  <si>
    <t>Planes de Seguridad y Privacidad de la Información</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</si>
  <si>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</si>
  <si>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https://portalmipg.scj.gov.co/portal/resultados_busqueda.php</t>
  </si>
  <si>
    <t>AI0019</t>
  </si>
  <si>
    <t>PO-GT-2</t>
  </si>
  <si>
    <t>Politica de seguridad  informacion del sitio Web.</t>
  </si>
  <si>
    <t xml:space="preserve">Contiene la Politica de Seguridad de Informacion del sitio web www.scj.gov.co </t>
  </si>
  <si>
    <t>AI0020</t>
  </si>
  <si>
    <t>PL-GT-2</t>
  </si>
  <si>
    <t>Plan Estratégico de Tecnologías de la Información</t>
  </si>
  <si>
    <t>Contiene el plan estratégico de tecnologías de la Información PETI, de la SDSCJ de acuerdo con las guías de marco de referencia de la arquitectura empresarial.</t>
  </si>
  <si>
    <t>Planes Estrateicos de tecnologia de la Informacion  - PETI (VERSIONES)</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</si>
  <si>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</si>
  <si>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AI0021</t>
  </si>
  <si>
    <t>PL-GT-1</t>
  </si>
  <si>
    <t>Plan de Seguridad y Privacidad de la Informacion,</t>
  </si>
  <si>
    <t>Contiene el Plan de Seguridad y Privacidad de la Informacion de la SDSCJ de acuerdo a la  implementacion del Modelo de Privacidad y Seguridad de la Informacion MSPI.</t>
  </si>
  <si>
    <t>AI0022</t>
  </si>
  <si>
    <t>PL-GT-3</t>
  </si>
  <si>
    <t>Plan de Tratamiento de Riesgos de seguridad de la Informacion</t>
  </si>
  <si>
    <t>Contiene el Plan de Tratamiento de Riesgos de Seguridad de la Informacion de la SDSCJ de acuerdo a la  implementacion del Modelo de Privacidad y Seguridad de la Informacion MSPI.</t>
  </si>
  <si>
    <t>Planes de tratamiento de Riesgos de Seguridad y privacidad de la información</t>
  </si>
  <si>
    <t>AI0023</t>
  </si>
  <si>
    <t>PL-GT-5</t>
  </si>
  <si>
    <t>Plan de apertura de Datos abiertos</t>
  </si>
  <si>
    <t>Contiene el Plan de Apertura de Datos Abiertos de la SDSCJ.</t>
  </si>
  <si>
    <t>AI0024</t>
  </si>
  <si>
    <t>PD-GT-17</t>
  </si>
  <si>
    <t>Repositorio de Codigo Fuente (GitLab)</t>
  </si>
  <si>
    <t>Repositorio donde se almacena el codigo fuente de los sistemas de información de la SDSCJ.</t>
  </si>
  <si>
    <t>Documental Digital y Electrónico</t>
  </si>
  <si>
    <t>AI0025</t>
  </si>
  <si>
    <t>CONTROL DOC Secretaria</t>
  </si>
  <si>
    <t>Bases de Datos anterior gestor documental - Consulta de la SDSCJ.</t>
  </si>
  <si>
    <t>Documento Digital</t>
  </si>
  <si>
    <t>Base de Datos</t>
  </si>
  <si>
    <t>AI0026</t>
  </si>
  <si>
    <t>Servicio de Nube</t>
  </si>
  <si>
    <t>Servicio externo remoto que alojan lo servicios internos de la Entidad y se acceden a traves de la red.</t>
  </si>
  <si>
    <t>No aplica</t>
  </si>
  <si>
    <t>AI0027</t>
  </si>
  <si>
    <t>Directorio Activo (Active Directory)</t>
  </si>
  <si>
    <t xml:space="preserve">Es la base de datos y conjunto de servicios que administra los usuarios de dominio scj.gov.co </t>
  </si>
  <si>
    <t>AI0028</t>
  </si>
  <si>
    <t>Hoja de vida de los equipos</t>
  </si>
  <si>
    <t xml:space="preserve">Documento de hoja de vida de los equipos tecnológicos usados o adquiridos por la SDSCJ. </t>
  </si>
  <si>
    <t>AI0029</t>
  </si>
  <si>
    <t>Catalogo de Sistemas de Información de Entidad</t>
  </si>
  <si>
    <t>Documento de Excel que registra con que sistemas de información cuenta la SDSCJ. El documento contiene la descripción de los sistemas de información.</t>
  </si>
  <si>
    <t>AI0030</t>
  </si>
  <si>
    <t>PD-GT-1</t>
  </si>
  <si>
    <t>Catalogo de Servicios Tecnologicos</t>
  </si>
  <si>
    <t>Documento que registra los servicios tecnologicos de la Entidad. El documento contiene la descripción de los servicios tecnologicos.</t>
  </si>
  <si>
    <t>AI0031</t>
  </si>
  <si>
    <t>PD-GT-11</t>
  </si>
  <si>
    <t>Inventario Infraestructura Tecnologica.</t>
  </si>
  <si>
    <t>Documento de Excel que registra información detallada de los servidores de la SDSCJ</t>
  </si>
  <si>
    <t>AI0032</t>
  </si>
  <si>
    <t>PD-GT-11
PD-GT-17</t>
  </si>
  <si>
    <t>F-GT-932</t>
  </si>
  <si>
    <t>Componente Tecnologico del Sistema de informacion LICO</t>
  </si>
  <si>
    <t>Sistema de información de gestión de la Liquidación de las medidas correctivas tipo multa de los comparendos señalados a través del Código Nacional de Seguridad y Convivencia Ciudadana, que contempla base de datos, servidor de base datos, codigo fuente.</t>
  </si>
  <si>
    <t>AI0033</t>
  </si>
  <si>
    <t>Componente Documental del Sistema de informacion LICO</t>
  </si>
  <si>
    <t>Sistema de información de gestión de la Liquidación de las medidas correctivas tipo multa de los comparendos señalados a través del Código Nacional de Seguridad y Convivencia Ciudadana, que contempla los manuales y la documentacion especifica.</t>
  </si>
  <si>
    <t>AI0034</t>
  </si>
  <si>
    <t>Componente Tecnologico del Sistema de informacion SIDIJUS</t>
  </si>
  <si>
    <t>Sistema de Información Distrital de Justicia.</t>
  </si>
  <si>
    <t>AI0035</t>
  </si>
  <si>
    <t xml:space="preserve">Componente Documental del sistema de informacion   SIDIJUS  </t>
  </si>
  <si>
    <t>Sistema de Información Distrital de Justicia, que contempla los manuales y la documentacion especifica.</t>
  </si>
  <si>
    <t>AI0036</t>
  </si>
  <si>
    <t>Componente Tecnologico del Sistema de informacion SISIPEC</t>
  </si>
  <si>
    <t>Sistema de Información Integral Penitenciario y Carcelario - para la Radicación, control y gestión de toda la información concerniente con el manejo penitenciario, carcelario y jurídico de los internos sindicados y condenados a nivel nacional, regional, departamental, distrital y/o municipal.</t>
  </si>
  <si>
    <t>AI0037</t>
  </si>
  <si>
    <t xml:space="preserve">Componente Documental del sistema SISIPEC  </t>
  </si>
  <si>
    <t xml:space="preserve">Sistema de Información Integral Penitenciario y Carcelario, que contempla los manuales y la documentacion especifica. </t>
  </si>
  <si>
    <t>AI0038</t>
  </si>
  <si>
    <t xml:space="preserve">Componente Tecnologico del Sistema de Gestion Documental ORFEO </t>
  </si>
  <si>
    <t xml:space="preserve">Sistema de Gestión Documental, actualmente en modo consulta, es el encargado de administrar la gestión de todos los documentos oficiales que se reciben y generan en la Entidad. </t>
  </si>
  <si>
    <t>AI0039</t>
  </si>
  <si>
    <t xml:space="preserve">Componente Documental del sistema ORFEO  </t>
  </si>
  <si>
    <t>Sistema de Gestión Documental, que contempla los manuales y la documentacion especifica.</t>
  </si>
  <si>
    <t>AI0040</t>
  </si>
  <si>
    <t>Componente Tecnologico del Sistema de Gestion Documental SIGA</t>
  </si>
  <si>
    <t xml:space="preserve">Sistema de Gestión Documental, es el encargado de administrar la gestión de todos los documentos oficiales que se reciben y generan en la Entidad. </t>
  </si>
  <si>
    <t>AI0041</t>
  </si>
  <si>
    <t>Componente Documental del sistema SIGA</t>
  </si>
  <si>
    <t>AI0042</t>
  </si>
  <si>
    <t>Sitio WEB www.scj.gov.co</t>
  </si>
  <si>
    <t>Sitio Web enfocado en apalancar la misión de la entidad y difundir a los ciudadanos los proyectos relacionados con la misma, así como contribuir a la transparencia mediante datos abiertos.</t>
  </si>
  <si>
    <t>www.scj.gov.co</t>
  </si>
  <si>
    <t>AI0043</t>
  </si>
  <si>
    <t>INTRANET</t>
  </si>
  <si>
    <t>Página enfocada para apoyar la comunicación interna de los funcionarios de la entidad.
Publicación de documentos, Acceso aplicaciones internas, Ingreso al correo electrónico,  Divulgación de noticias</t>
  </si>
  <si>
    <t>AI0044</t>
  </si>
  <si>
    <t xml:space="preserve">herramienta de capacitacion para gestion humana </t>
  </si>
  <si>
    <t>Sistema enfocado en generar módulos de aprendizaje para los funcionarios y contratistas de la entidad.
Gestión de cursos, Foros, chats y encuestas, Monitoreo de progreso, Notificaciones</t>
  </si>
  <si>
    <t>AI0045</t>
  </si>
  <si>
    <t>herramienta de capacitacion ECO (Escuela para la convivencia)</t>
  </si>
  <si>
    <t>Sistema enfocado en generar módulos de aprendizaje para la convivencia.
Gestión de cursos, Foros, chats y encuestas, Monitoreo de progreso, Notificaciones</t>
  </si>
  <si>
    <t>AI0046</t>
  </si>
  <si>
    <t>Componente Tecnologico del Sistema de informacion SICAPITAL I</t>
  </si>
  <si>
    <t>Sicapital I sistema de informacion para procedimientos internos administrativos y financiero</t>
  </si>
  <si>
    <t>AI0047</t>
  </si>
  <si>
    <t xml:space="preserve">Componente Documental del sistema CAPITAL I   </t>
  </si>
  <si>
    <t>Sistema CAPITAL I , que contempla los manuales y la documentacion especifica.</t>
  </si>
  <si>
    <t>AI0048</t>
  </si>
  <si>
    <t>Componente Tecnologico del Sistema de informacion SICAPITAL II</t>
  </si>
  <si>
    <t xml:space="preserve">SI Capital es un sistema de información integrado de caracter vertical para los procedimientos interno administrativos y financieros.
</t>
  </si>
  <si>
    <t>AI0049</t>
  </si>
  <si>
    <t xml:space="preserve">Componente Documental del sistema CAPITAL II   </t>
  </si>
  <si>
    <t>Sistema CAPITAL II, que contempla los manuales y la documentacion especifica.</t>
  </si>
  <si>
    <t>AI0050</t>
  </si>
  <si>
    <t xml:space="preserve">ARCGIS </t>
  </si>
  <si>
    <t>Programa para el análisis de información geográfica.
Captura, edición, análisis, tratamiento, diseño, publicación e impresión de información geográfica.</t>
  </si>
  <si>
    <t>01/10/216</t>
  </si>
  <si>
    <t>AI0051</t>
  </si>
  <si>
    <t xml:space="preserve"> Componente Tecnologico del Sistema de Gestion de la atencion al pospenado CASA LIBERTAD </t>
  </si>
  <si>
    <t xml:space="preserve">Sistema de Información CASA LIBERTAD que permite el seguimiento y la gestión de la atención al pospenado, cuenta con el módulo de registro de visitante y registro de pospenado
</t>
  </si>
  <si>
    <t>AI0052</t>
  </si>
  <si>
    <t xml:space="preserve">Componente Documental del sistema CASA LIBERTAD  </t>
  </si>
  <si>
    <t>Sistema CASA LIBERTAD, que contempla los manuales y la documentacion especifica.</t>
  </si>
  <si>
    <t>AI0053</t>
  </si>
  <si>
    <t>Componente Tecnologico del Sistema de informacion SIRPA</t>
  </si>
  <si>
    <t>"Sistema de Información de Responsabilidad Penal Adolescente"
Gestión de Noticia Criminal, Gestión de Hechos, Gestión de Victimas, Gestión de Ofensores"</t>
  </si>
  <si>
    <t>AI0054</t>
  </si>
  <si>
    <t xml:space="preserve">Componente Documental del sistema SIRPA  </t>
  </si>
  <si>
    <t>Sistema de Información de Responsabilidad Penal Adolescente, que contempla los manuales y la documentacion especifica.</t>
  </si>
  <si>
    <t>AI0055</t>
  </si>
  <si>
    <t>Componente Tecnologico del Sistema de informacion PROGRESSUS</t>
  </si>
  <si>
    <t>Sistema de Información para realizar la gestión, planeación y seguimiento de actividades en el marco del Plan Integrado de Seguridad, Convivencia y Justicia</t>
  </si>
  <si>
    <t>AI0056</t>
  </si>
  <si>
    <t xml:space="preserve">Componente Documental del sistema PROGRESSUS  </t>
  </si>
  <si>
    <t>Sistema de Informacion Progressus, que contempla los manuales y la documentacion especifica.</t>
  </si>
  <si>
    <t>AI0057</t>
  </si>
  <si>
    <t xml:space="preserve"> Componente Tecnologico del Sistema de informacion COPE  </t>
  </si>
  <si>
    <t>Sistema de gestión del cobro persuasivo aplicado a las multas del Código Nacional de Seguridad y Convivencia Ciudadana emitidas en Bogotá.</t>
  </si>
  <si>
    <t>AI0058</t>
  </si>
  <si>
    <t xml:space="preserve">Componente Documental del sistema COPE    </t>
  </si>
  <si>
    <t xml:space="preserve">Sistema de informacion COPES, que contempla los manuales y la documentacion especifica.  </t>
  </si>
  <si>
    <t>AI0059</t>
  </si>
  <si>
    <t xml:space="preserve"> Componente Tecnologico del Sistema de informacion CENTINELA</t>
  </si>
  <si>
    <t>Sistema de administración de bienes de la carcel distrital</t>
  </si>
  <si>
    <t>Ley 1712 de 2014.</t>
  </si>
  <si>
    <t>AI0060</t>
  </si>
  <si>
    <t xml:space="preserve">Componente Documental del sistema CENTINELA    </t>
  </si>
  <si>
    <t>AI0061</t>
  </si>
  <si>
    <t>Componente Tecnologico del   Sistema de información SIMBA</t>
  </si>
  <si>
    <t xml:space="preserve">Sistema de Información encargado de administrar los bienes en comodato de la SDSCJ.
</t>
  </si>
  <si>
    <t>AI0062</t>
  </si>
  <si>
    <t>Componente Documental del sistema SIMBA</t>
  </si>
  <si>
    <t>AI0063</t>
  </si>
  <si>
    <t>PORTAL MIPG</t>
  </si>
  <si>
    <t>Licencia de Uso para el Sistema de apoyo para control interno y planeación.</t>
  </si>
  <si>
    <t>AI0064</t>
  </si>
  <si>
    <t>Componente Tecnologico del DELIVERY UNIT</t>
  </si>
  <si>
    <t>Sistema de información
que permite realizar el registro de avancesen el cumplimiento de los compromisos
asignados en los diferentes espacios de seguimiento tales como: comité directivo, reuniones del despacho, recorridos y espacios
de articulación.</t>
  </si>
  <si>
    <t>AI0065</t>
  </si>
  <si>
    <t>Componente Documental del sistema DELIVERY UNIT</t>
  </si>
  <si>
    <t xml:space="preserve">Sistema de informacion DELIVERY UNIT, que contempla los manuales y la documentacion especifica.  </t>
  </si>
  <si>
    <t>AI0066</t>
  </si>
  <si>
    <t>Componente Tecnologico del Sistema de autenticacion ARANEUS</t>
  </si>
  <si>
    <t>Sistema de Autenticación Centralizada (CAS - Central Authentication Service)</t>
  </si>
  <si>
    <t>AI0067</t>
  </si>
  <si>
    <t xml:space="preserve">Componente Documental del sistema ARANEUS   </t>
  </si>
  <si>
    <t xml:space="preserve"> Sistema ARANEUS, que contempla los manuales y la documentacion especifica.</t>
  </si>
  <si>
    <t>AI0068</t>
  </si>
  <si>
    <t>Herramienta de Mesa de Servicio</t>
  </si>
  <si>
    <t>Software service manager donde se gestionan todas las solicitudes de usuario de tipo tecnológico.</t>
  </si>
  <si>
    <t>AI0069</t>
  </si>
  <si>
    <t xml:space="preserve"> Componente Tecnologico del Sistema de información APELACIONES</t>
  </si>
  <si>
    <t>Herramienta Tecnológica que permite la asignación de expedientes a los abogados de la Dirección Jurídica y Contractual de manera automática de acuerdo con la información de radicados, a fin de realizar el proceso de los recursos de apelación que se
presenten en el proceso verbal abreviado previsto en el Art. 223 de la Ley 1801 de 2016.</t>
  </si>
  <si>
    <t>AI0070</t>
  </si>
  <si>
    <t>Componente Documental del sistema APELACIONES</t>
  </si>
  <si>
    <t xml:space="preserve"> Sistema APELACIONES, que contempla los manuales y la documentacion especifica.</t>
  </si>
  <si>
    <t>AI0071</t>
  </si>
  <si>
    <t xml:space="preserve"> Componente Tecnologico del Sistema de información SIAP</t>
  </si>
  <si>
    <t>Herramienta Tecnológica para la gestión de nómina.</t>
  </si>
  <si>
    <t>Ley 1712 de 2015</t>
  </si>
  <si>
    <t>AI0072</t>
  </si>
  <si>
    <t>Componente Documental del sistema SIAP</t>
  </si>
  <si>
    <t xml:space="preserve"> Sistema SIAP, que contempla los manuales y la documentacion especifica.</t>
  </si>
  <si>
    <t>AI0073</t>
  </si>
  <si>
    <t xml:space="preserve"> Componente Tecnologico del Sistema de información 
SIS REDES</t>
  </si>
  <si>
    <t xml:space="preserve">Sistema para la gestión de Redes de Cuidado de la ciudad de Bogotá, permite hacer seguimiento a las actividades propias de la red
con campos de acción y verificación de  accesos efectivos a las fuentes de
información. </t>
  </si>
  <si>
    <t>Ley 1712 de 2016</t>
  </si>
  <si>
    <t>AI0074</t>
  </si>
  <si>
    <t>Componente Documental del sistema SIS REDES</t>
  </si>
  <si>
    <t xml:space="preserve"> Sistema SIS REDES, que contempla los manuales y la documentacion especifica.</t>
  </si>
  <si>
    <t>AI0075</t>
  </si>
  <si>
    <t>Componente Tecnologico del  Sistema de información SIGEM</t>
  </si>
  <si>
    <t>Sistema de Información para la Gestiòn de Calidad de llamadas del 123</t>
  </si>
  <si>
    <t>Ley 1712 de 2017</t>
  </si>
  <si>
    <t>AI0076</t>
  </si>
  <si>
    <t>Componente Documental del sistema SIGEM</t>
  </si>
  <si>
    <t xml:space="preserve"> Sistema SIGEM, que contempla los manuales y la documentacion especifica.</t>
  </si>
  <si>
    <t>AI0077</t>
  </si>
  <si>
    <t>Componente Tecnologico del  Sistema de información ARGOS</t>
  </si>
  <si>
    <t>Sistema de información creado según el acuerdo 815 de 2021 para el registro de cámaras de seguridad propios y de terceros
que puedan ser enlazadas con la infraestructura del C4.</t>
  </si>
  <si>
    <t>Ley 1712 de 2018</t>
  </si>
  <si>
    <t>AI0078</t>
  </si>
  <si>
    <t>Componente Documental del sistema ARGOS</t>
  </si>
  <si>
    <t xml:space="preserve"> Sistema ARGOS, que contempla los manuales y la documentacion especifica.</t>
  </si>
  <si>
    <t>AI0079</t>
  </si>
  <si>
    <t>Componente Tecnologico del  Sistema de información DALTON</t>
  </si>
  <si>
    <t>Sistema de Información que permite realizar el control de calidad a los operadores de la
sala de respuesta del 123 de la ciudad de Bogotá DC, identificando incidencias y llamadas no procedentes.</t>
  </si>
  <si>
    <t>Ley 1712 de 2019</t>
  </si>
  <si>
    <t>AI0080</t>
  </si>
  <si>
    <t>Componente Documental del sistema DALTON</t>
  </si>
  <si>
    <t xml:space="preserve"> Sistema DALTON, que contempla los manuales y la documentacion especifica.</t>
  </si>
  <si>
    <t>AI0081</t>
  </si>
  <si>
    <t>Gestión de Comunicaciones Estratégicas</t>
  </si>
  <si>
    <t>Piezas de comunicación externa- Comunicados de prensa y mensajes en redes sociales</t>
  </si>
  <si>
    <t>Son textos y piezas de diseño informativos que hablan de los avances de la política distrital de seguridad o decisiones que afectan a la opiniónn pública en temas de seguridad, convivencia y justicia.</t>
  </si>
  <si>
    <t>Piezas comunicacionales</t>
  </si>
  <si>
    <t>Piezas comunicacionales externas</t>
  </si>
  <si>
    <t xml:space="preserve">Los valores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 </t>
  </si>
  <si>
    <t xml:space="preserve">Oficina Asesora de Comunicaciones </t>
  </si>
  <si>
    <t>https://scj.gov.co/</t>
  </si>
  <si>
    <t>AI0082</t>
  </si>
  <si>
    <t>Piezas de comunicación externa- Audio</t>
  </si>
  <si>
    <t>Son archivos mp3 que contiene el audio de las declaraciones que han entregado alguno de los voceros de la SCJ ante la opinión pública en evetos o ante medios masivos de comunicación, de igual forma archivos de audio que han salido en los medios de comunicacion.</t>
  </si>
  <si>
    <t>Audio</t>
  </si>
  <si>
    <t>AI0083</t>
  </si>
  <si>
    <t>Piezas de comunicación externa- Videos y Fotografias</t>
  </si>
  <si>
    <t>Son archivos de video  y fotografía que muestran los avances de la política distrital de seguridad o decisiones que afectan a la opinión pública en temas de seguridad, convivencia y justicia, de igual forma archivos de video que han salido en los medios de comunicacion.</t>
  </si>
  <si>
    <t>Video</t>
  </si>
  <si>
    <t>AI0084</t>
  </si>
  <si>
    <t>Piezas de comunicación interna - Mensajes internos, Boletines semanal, notas de intranet y fotos.</t>
  </si>
  <si>
    <t>Son archivos de texto o imágenes que se publican en los canales internos para manetener informada a los funcionarios y contratistas d ela entidad.</t>
  </si>
  <si>
    <t>Piezas comunicacionales internas</t>
  </si>
  <si>
    <t xml:space="preserve">Los valores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 </t>
  </si>
  <si>
    <t>AI0085</t>
  </si>
  <si>
    <t xml:space="preserve">Piezas de diseño gráfico, material promocional, piezas para página web, redes sociales, imagen interna e imagen corporativa. </t>
  </si>
  <si>
    <t>Son archivos de diseño que sirven como insumo para todos los procesos de comunicación, entiendase campañas, mensajes para todos los canales tanto internos como externos</t>
  </si>
  <si>
    <t>Imagen</t>
  </si>
  <si>
    <t>Piezas comunicacionales diseños</t>
  </si>
  <si>
    <t xml:space="preserve">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 </t>
  </si>
  <si>
    <t>AI0086</t>
  </si>
  <si>
    <t>PL-GC-1</t>
  </si>
  <si>
    <t>Plan de Comunicación</t>
  </si>
  <si>
    <t>Los Planes de Comunicación recogen las políticas, estrategias, objetivos y acciones de comunicación que se propone realizar la entidad.</t>
  </si>
  <si>
    <t>Externo</t>
  </si>
  <si>
    <t>Planes de Comunicaciones</t>
  </si>
  <si>
    <t xml:space="preserve">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 </t>
  </si>
  <si>
    <t>AI0087</t>
  </si>
  <si>
    <t>PD-GC-9</t>
  </si>
  <si>
    <t>RRSS -Redes Sociales</t>
  </si>
  <si>
    <t xml:space="preserve">Canales externos por los cuales se difunde temas de gestion y servicios de la Entidad </t>
  </si>
  <si>
    <t>AI0088</t>
  </si>
  <si>
    <t>Atención y Relación con el Ciudadano</t>
  </si>
  <si>
    <t>NA</t>
  </si>
  <si>
    <t>La serie contiene decisiones importantes tomadas y son evidencia de las actuaciones administrativas de la Subsecretaria de gestión Institucional.</t>
  </si>
  <si>
    <t>Resoluciones Gestión Institucional</t>
  </si>
  <si>
    <t xml:space="preserve">Los actos administrativos se expiden en virtud de la misionalidad de la entidad, se toman decisiones de importancia para las Direcciones que hacen parte de la Subsecretaría y responden como serie simple a un número consecutivo. </t>
  </si>
  <si>
    <t>AI0089</t>
  </si>
  <si>
    <t>PD - AS - 1</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</si>
  <si>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</si>
  <si>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</si>
  <si>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Presentaciones</t>
  </si>
  <si>
    <t>INFORMES</t>
  </si>
  <si>
    <t>Informes de Gestión de Peticiones, quejas, reclamos, sugerencias y denuncias (PQRSD)</t>
  </si>
  <si>
    <t xml:space="preserve">Documento  insumo para establecer lineamientos para mejorar o corregir las desviaciones que se puedan presentar durante el seguimiento realizado de manera mensual, a la oportunidad a las respuestas de las PQRSDF. </t>
  </si>
  <si>
    <t>AI0090</t>
  </si>
  <si>
    <t>F-AR-1435</t>
  </si>
  <si>
    <t>Matriz de seguimiento y alertas del trámite de las PQRS</t>
  </si>
  <si>
    <t>Formato en el cual se realiza seguimiento a los servidores de la Entidad que tienen PQRSDF a cargo de trámite de respuesta, como un mecanismo preventivo que contribuye a la disminución de las respúestas extemporaneas o fuera de termino.</t>
  </si>
  <si>
    <t>Correo Electrónico, Hoja de Cálculo</t>
  </si>
  <si>
    <t>Sin establecer</t>
  </si>
  <si>
    <t>Articulo 15. Constitución Política de Colombia</t>
  </si>
  <si>
    <t>Ley 1581 de 2012</t>
  </si>
  <si>
    <t>Parcial</t>
  </si>
  <si>
    <t>Ilimitada</t>
  </si>
  <si>
    <t>AI0091</t>
  </si>
  <si>
    <t>F-AR-1478</t>
  </si>
  <si>
    <t xml:space="preserve">Matriz de Trazabilidad de PQRSDF. </t>
  </si>
  <si>
    <t xml:space="preserve">Formato que evidencia el proceso interno que se lleva a cabo durante el tramite de respuesta a las PQRSDF radicadas y de competencia en la Entidad . </t>
  </si>
  <si>
    <t>AI0092</t>
  </si>
  <si>
    <t>F-AR-1477</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</si>
  <si>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</si>
  <si>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</si>
  <si>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AI0093</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</si>
  <si>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</si>
  <si>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</si>
  <si>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AI0094</t>
  </si>
  <si>
    <t>F-AR-1476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</si>
  <si>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</si>
  <si>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</si>
  <si>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Datos Sensibles</t>
  </si>
  <si>
    <t>AI0095</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</si>
  <si>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</si>
  <si>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</si>
  <si>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AI0096</t>
  </si>
  <si>
    <t>MA -AR 01</t>
  </si>
  <si>
    <t>Manual de Atención Y Servicio a la Ciudadanía</t>
  </si>
  <si>
    <t>Establecer parámetros y protocolos que sirvan de guía en la atención diaria que se presta por parte de los servidores y todo aquel que por la naturaleza de sus funciones y/o actividades se involucren en el ciclo de servicio.</t>
  </si>
  <si>
    <t>AI0097</t>
  </si>
  <si>
    <t>I-AR-01</t>
  </si>
  <si>
    <t>Instructivo Canales y Medios de Atención PQRSDF Ciudadanas</t>
  </si>
  <si>
    <t>Establecer los pasos necesarios a implementar para la recepción de las peticiones ciudadanas y la asignación a cada una de las dependencias encargadas de la atención de las mismas en la Secretaría Distrital de Seguridad, Convivencia y Justicia - SDSCJ, a través de los diferentes canales de atención y/o medios de interacción, con el fin de brindar la información veraz y
garantizar la respuesta en términos de oportunidad y calidad.</t>
  </si>
  <si>
    <t>AI0098</t>
  </si>
  <si>
    <t>Registros de PQRSDF en el aplicativo SIGA</t>
  </si>
  <si>
    <t>Registro de las peticiones ciudadanas en el aplicativo SIGA, las cuales ingresan por los diferentes canales de atención de la SDSCJ, lo mismo que las allegadas desde el apicativo Bogotá te Escucha - BTE.</t>
  </si>
  <si>
    <t>500,25 PETICIONES, QUEJAS, RECLAMOS, SUGERENCIAS Y DENUNCIAS – PQRSD</t>
  </si>
  <si>
    <t>Comunicación  Oficial Recibida  de Requerimiento  y/o Derecho de Petición</t>
  </si>
  <si>
    <t>Ley 1437 de 2021, modificada por la Ley Estatutaria de Derecho de Petición 1755 de 2015</t>
  </si>
  <si>
    <t>Ley 1881 de 2012</t>
  </si>
  <si>
    <t>AI0099</t>
  </si>
  <si>
    <t>PD-GJ-020</t>
  </si>
  <si>
    <t>Expediente de cobro</t>
  </si>
  <si>
    <t>Corresponde al título ejecutivo y a los documentos que soportan las actuaciones de orden procesal surtidas en instancia de cobro</t>
  </si>
  <si>
    <t>Documento Físico, Digital y Electrónico</t>
  </si>
  <si>
    <t>Interno y Externo</t>
  </si>
  <si>
    <t>Físico</t>
  </si>
  <si>
    <t>El debido proceso y la igualdad de las partes en los procesos judiciales;</t>
  </si>
  <si>
    <t>Estatuto Tributario</t>
  </si>
  <si>
    <t xml:space="preserve">Artículo 849-4 del Estatuto Tributario </t>
  </si>
  <si>
    <t>Mientras el expediente esté en etapa de cobro</t>
  </si>
  <si>
    <t>AI0100</t>
  </si>
  <si>
    <t>Gestión Estratégica del Talento Humano</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</si>
  <si>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</si>
  <si>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</si>
  <si>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</si>
  <si>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</si>
  <si>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Dirección de Gestión Humana.</t>
  </si>
  <si>
    <t>El derecho de toda persona a la vida, la salud o la seguridad;</t>
  </si>
  <si>
    <t xml:space="preserve"> Ley 1712 de 2014 Articulo 18 numeral B</t>
  </si>
  <si>
    <t xml:space="preserve"> Ley 1712 de 2014</t>
  </si>
  <si>
    <t>AI0101</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</si>
  <si>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</si>
  <si>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</si>
  <si>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</si>
  <si>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</si>
  <si>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https://scj.gov.co/es/proceso-encargo</t>
  </si>
  <si>
    <t>AI0102</t>
  </si>
  <si>
    <t>HISTORIAS LABORALES</t>
  </si>
  <si>
    <t>Entiéndase como Historia Laboral, una serie documental de acceso reservado custodiada por parte de la Dirección de Gestión Humana, en donde se conservan todos los documentos de carácter administrativo relacionados con el vínculo laboral que se establece entre el servidor público y la Secretaría, la cual contiene información personal o reservada que forma parte del sistema único de información de personal al servicio del Estado. El manejo de esta información debe ser conforme a la ley y los derechos fundamentales.
La Circular 004 de 2003 menciona los documentos mínimos que cada expediente de Historia Laboral debe contener, así como aquellos definidos en la Tabla de Retención Documental vigente, respondiendo a la forma de vinculación laboral. Así las cosas, contiene todos los documentos que den cuenta de una situación administrativa del servidor deben ser conservados en la historia laboral, ya que permiten proteger los derechos y deberes tanto este como de la entidad y, además, constituyen pruebas si alguna situación así lo requiere.</t>
  </si>
  <si>
    <t>HISTORIAS</t>
  </si>
  <si>
    <t>Contiene los documentos que conforman la historia laboral de los servidores y ex servidores públicos de la Secretaría Distrital de Seguridad, Convivencia y Justicia, en concordancia con lo descrito en la Tabla de Retención Documental aprobada, cuya fecha de vigencia corresponde al 01 de enero de 2021.</t>
  </si>
  <si>
    <t xml:space="preserve"> Ley 1712 de 2014 Articulo 19 numeral E</t>
  </si>
  <si>
    <t>15 Años</t>
  </si>
  <si>
    <t>AI0103</t>
  </si>
  <si>
    <t>Informes de seguimiento a incapacidades médicas</t>
  </si>
  <si>
    <t>Contiene el informe de seguimiento y control de recobro de incapacidades que se realiza de manera mensual, soportado en los libros de incapacidades por vigencia</t>
  </si>
  <si>
    <t xml:space="preserve">Esta subserie compila todos los documentos que se generan al seguimiento de las incapacidades médicas, la vigencia de estos documentos, solo es administrativa y no posee valores para la investigación. Su tiempo de retención en el archivo de gestión, iniciará a partir del cierre del trámite. </t>
  </si>
  <si>
    <t xml:space="preserve"> Ley 1712 de 2014 Articulo 18 numeral A</t>
  </si>
  <si>
    <t>AI0104</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</si>
  <si>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</si>
  <si>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</si>
  <si>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Articulo 18 de la Ley 1712 de 2014</t>
  </si>
  <si>
    <t>AI0105</t>
  </si>
  <si>
    <t>Base de datos de permisos y ausencias</t>
  </si>
  <si>
    <t>Contiene la relación de las ausencias justficadas de los servidores de la Secretaría de todos los niveles (directivos, aesores, profesionales, técnicos y asistenciales)</t>
  </si>
  <si>
    <t>AI0106</t>
  </si>
  <si>
    <t>Archivos mensuales con la relación de las horas extras</t>
  </si>
  <si>
    <t>Archivos mensuales de control para el manejo de las horas extras de los servidores publicos de la Carcel Distrital, CER, C4 y Administrativos de la entidad</t>
  </si>
  <si>
    <t>AI0107</t>
  </si>
  <si>
    <t>Base de ausentismo laboral no justificado</t>
  </si>
  <si>
    <t>Contiene la información de autensismo no justificados de los servidores públicos de la SDSCJ</t>
  </si>
  <si>
    <t>AI0108</t>
  </si>
  <si>
    <t>Base de accidentes de trabajo</t>
  </si>
  <si>
    <t>Contiene la información de los trabjadores accidentados durante la vigencia</t>
  </si>
  <si>
    <t>AI0109</t>
  </si>
  <si>
    <t>Directorio de Servidores Públicos</t>
  </si>
  <si>
    <t xml:space="preserve">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 </t>
  </si>
  <si>
    <t>https://scj.gov.co/es/transparencia/organizacion/directorio-funcionarios</t>
  </si>
  <si>
    <t>AI0110</t>
  </si>
  <si>
    <t>Base de registro de actividades de capacitación, bienestar y SST</t>
  </si>
  <si>
    <t>Contiene información sobre las actividades de capacitación que se han ejecutado en el período.</t>
  </si>
  <si>
    <t>AI0111</t>
  </si>
  <si>
    <t>Archivo de Caracterización</t>
  </si>
  <si>
    <t>Contiene información de los servidores de la secretaria: nombre, identificación, depedencia, profesión, cargo, información grupo familiar, afiliaciones a seguridad social, fecha de nacimiento, telefono de contacto, en caso de emergencia a quien avisar, entre otros.</t>
  </si>
  <si>
    <t>AI0112</t>
  </si>
  <si>
    <t>Financiación educativa</t>
  </si>
  <si>
    <t>Contiene información relacionada con los procesos de financiación educativa de los servidores públicos de la SSCJ</t>
  </si>
  <si>
    <t>AI0113</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</si>
  <si>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</si>
  <si>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</si>
  <si>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</si>
  <si>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</si>
  <si>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</si>
  <si>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AI0114</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</si>
  <si>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</si>
  <si>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</si>
  <si>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</si>
  <si>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AI0115</t>
  </si>
  <si>
    <t xml:space="preserve">Base de datos de seguimiento a condiciones de salud </t>
  </si>
  <si>
    <t xml:space="preserve">Contiene los informes relacionados con los diagnosticos médicos de los servidores publicos y contratistas con el fin de realizar el seguimiento bajo el acompañamiento de los asesores de la ARL Positiva </t>
  </si>
  <si>
    <t>AI0116</t>
  </si>
  <si>
    <t>Gestión y Análisis de la Información</t>
  </si>
  <si>
    <t>Boletines de Estadísticas para Seguridad, Convivencia y Justicia</t>
  </si>
  <si>
    <t xml:space="preserve">En los boletines se recogen los principales indicadores de seguridad, convivencia y acceso a la justicia de las bases de datos con las que cuenta la entidad, ofreciendo diferentes enfoques de análisis sobre el comportamiento de estos fenómenos en Bogotá y sus localidades. </t>
  </si>
  <si>
    <t>Boletines  de estadísticas  para seguridad, convivencia y justicia</t>
  </si>
  <si>
    <t>La serie consta de documentos donde se presentan los principales indicadores de seguridad, convivencia y acceso a la justicia.</t>
  </si>
  <si>
    <t xml:space="preserve">Oficina de  Análisis de Información y  Estudios Estratégicos </t>
  </si>
  <si>
    <t>Ley 1712 de 2014 Artículo 18, Literal a</t>
  </si>
  <si>
    <t>AI0117</t>
  </si>
  <si>
    <t>PD-GI-5</t>
  </si>
  <si>
    <t>Documentos de análisis</t>
  </si>
  <si>
    <t>Estos documentos (investigaciones, policy paper, policy brief),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</si>
  <si>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Estudios estratégicos para la seguridad, convivencia y justicia</t>
  </si>
  <si>
    <t>La serie está compuesta por documentos tipo estudios, investigaciones, documentos de política pública, policy brief y policy paper, en los cuales se analizan problemáticas en materia de seguridad, convivencia y justicia de la ciudad de Bogotá.</t>
  </si>
  <si>
    <t>AI0118</t>
  </si>
  <si>
    <t xml:space="preserve">Base de datos DataWarehouse - Oracle </t>
  </si>
  <si>
    <t>Contine los datos de las fuentes de información internas y externas en materia de seguridad, convivencia y justicia.</t>
  </si>
  <si>
    <t>La serie esta compuesta por los datos de las fuentes de información internas y externas almacenadas en la bodega de datos de la entidad.</t>
  </si>
  <si>
    <t>AI0119</t>
  </si>
  <si>
    <t>Misionales</t>
  </si>
  <si>
    <t xml:space="preserve">Gestión Tecnológica de Seguridad y Emergencias </t>
  </si>
  <si>
    <t>MA-GTS-01 Operación del sistema de videovigilancia</t>
  </si>
  <si>
    <t>Sistema de Videovigilancia Ciudadana</t>
  </si>
  <si>
    <t>Sistema que permite el monitoreo de la ciudad en tiempo real para situación de seguridad y emergencia</t>
  </si>
  <si>
    <t xml:space="preserve">Oficina  Centro de Comando, Control, comunicaciones y Computo c-4 </t>
  </si>
  <si>
    <t>Interno: sistema de uso para acceso local en C4</t>
  </si>
  <si>
    <t>Oficina Centro de Comando, Control, Comunicaciones y Computo C-4.</t>
  </si>
  <si>
    <t>29/06/2006 - 02/09/2024</t>
  </si>
  <si>
    <t>Ley 1712 de 2014, Art. 18 literal B</t>
  </si>
  <si>
    <t>AI0120</t>
  </si>
  <si>
    <t>Gestión de Emergencia</t>
  </si>
  <si>
    <t>DE-DS-01 Formato acta sesiones Instancias de Coordinación</t>
  </si>
  <si>
    <t>Acta del  comité operativo</t>
  </si>
  <si>
    <t xml:space="preserve">Documento en el cual se plasman las decisiones tomadas en los comités de la línea 123. </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</si>
  <si>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</si>
  <si>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</si>
  <si>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27/08/2019-02/08/2024</t>
  </si>
  <si>
    <t>Ley 1712 de 2014, Art. 18 literal b</t>
  </si>
  <si>
    <t>AI0121</t>
  </si>
  <si>
    <t xml:space="preserve">MA-GE-1 Manual Operativo del C4
PD-GE-5 Monitoreo al desempeño operativo en la recepción gestión y trámite de incidentes y llamadas de seguridad y emergencias  </t>
  </si>
  <si>
    <t>F-GE-453 -Reporte de llamadas e incidentes para el tramite de requerimientos</t>
  </si>
  <si>
    <t>Grabación de Llamada del usuario a Línea de Emergencias 123</t>
  </si>
  <si>
    <t>Recepción de llamadas entrantes realizadas  por los usuarios de la Línea de Emergencias 123 se recepcionan utilizando el guión de saludo establecido en el Manual de Operaciones de la SUR.,</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</si>
  <si>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</si>
  <si>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</si>
  <si>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</si>
  <si>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Ley 1712 de 2014, Art. 19 literal E</t>
  </si>
  <si>
    <t>AI0122</t>
  </si>
  <si>
    <t>PD-GE-1. Operación de Recepción en la Sala de Recepción SUR</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</si>
  <si>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</si>
  <si>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</si>
  <si>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AI0123</t>
  </si>
  <si>
    <t xml:space="preserve">PD-GE-4. Cadena de Custodia  o Elemento Material Probatorio </t>
  </si>
  <si>
    <t>Requerimiento de información interna jurídico c-4</t>
  </si>
  <si>
    <t>Soporte de requerimiento interno a quién haya sido delegado para extraer la información de la herramienta tecnológica, conforme a la solicitud.</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</si>
  <si>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</si>
  <si>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</si>
  <si>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03/03/2017-02/08/2024</t>
  </si>
  <si>
    <t>AI0124</t>
  </si>
  <si>
    <t>Oficio de Negación porque los documentos cuentan con reserva.</t>
  </si>
  <si>
    <t>Documento con el cual se notifica al peticionario  cuando no se realiza levantamiento de la reserva justificando la negación.</t>
  </si>
  <si>
    <t>AI0125</t>
  </si>
  <si>
    <t>NUSE (Número Único de Seguridad y Emergencia (Telefonía y CAD)</t>
  </si>
  <si>
    <t>Sistema que permite la Recepción de las llamadas de seguridad y emergencia.</t>
  </si>
  <si>
    <t>AI0126</t>
  </si>
  <si>
    <t>Sistema de Comunicaciones</t>
  </si>
  <si>
    <t>Sistemas que permite las comunicaciones entre las agencia para atención de emergencias y seguridad</t>
  </si>
  <si>
    <t>AI0127</t>
  </si>
  <si>
    <t xml:space="preserve">PD-GE-06 GESTIÓN DE INCIDENTES DE ALTO IMPACTO EN LA SOARS </t>
  </si>
  <si>
    <t xml:space="preserve">Base de datos incidentes SOARS </t>
  </si>
  <si>
    <t>Registro de información en la base de datos de incidentes SOARS, es decir, opera como eje central del procedimiento.</t>
  </si>
  <si>
    <t>01/11/2021-12/09/2024</t>
  </si>
  <si>
    <t>AI0128</t>
  </si>
  <si>
    <t>PD-GE-2 SEGUIMIENTO DE INCIDENTES DE ALTO IMPACTO</t>
  </si>
  <si>
    <t>Bitácora de transferencia de mando área de seguimiento</t>
  </si>
  <si>
    <t>Registro sistemático de la entrega de turno, incluyendo hora, analistas involucrados, secciones, observaciones, incidentes pendientes y notificaciones a la directora. Facilita una transición ordenada y el seguimiento de incidencias.</t>
  </si>
  <si>
    <t xml:space="preserve">24/03/2021
12/09/2024
</t>
  </si>
  <si>
    <t>AI0129</t>
  </si>
  <si>
    <t>Misional</t>
  </si>
  <si>
    <t>Administración de Bienes Muebles e Inmuebles para el Fortalecimiento de las Capacidades Operativas</t>
  </si>
  <si>
    <t>M-FC-1</t>
  </si>
  <si>
    <t>Seguimiento de contratos Metodología de Supervisión</t>
  </si>
  <si>
    <t>Contiene la información precontractual, contractual y poscontractual de la totalidad de los contratos supervisados por la Dirección de Bienes, incluye informes de supervisión, soportes de pago, actas de inicio y liquidación, seguimiento financiero entre otros</t>
  </si>
  <si>
    <t>Dirección de Bienes para la Seguridad, Convivencia y Acceso a la Justicia</t>
  </si>
  <si>
    <t>AI0130</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</si>
  <si>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</si>
  <si>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</si>
  <si>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 xml:space="preserve">Ley 1712 de 2014, art 19 Numeral C </t>
  </si>
  <si>
    <t>AI0131</t>
  </si>
  <si>
    <t>Base de datos de todas las tarjetas de propiedad de las motocicletas y vehiculos pertenecientes a la secretaria de seguridad convivencia y justicia , y la digitalización de las mismas</t>
  </si>
  <si>
    <t xml:space="preserve">contiene información de las tarjetas de propiedad de los vehiculos y motocicletas pertenecientes a la secretaria de seguridad convivencia y justicia, tambien se salvaguardan de forma fisica y digital. </t>
  </si>
  <si>
    <t>AI0132</t>
  </si>
  <si>
    <t>Base de Datos de Contratación (BDCON)</t>
  </si>
  <si>
    <t>Reporte que contiene la información relevante de todos los contratos que se realizan por parte de la Subsecretaría de Inversiones durante cada vigencia en la entidad.</t>
  </si>
  <si>
    <t>Dirección de Operaciones para el Fortalecimiento</t>
  </si>
  <si>
    <t>Base de datos en Access</t>
  </si>
  <si>
    <t>AI0133</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</si>
  <si>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</si>
  <si>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</si>
  <si>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Contratos </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</si>
  <si>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</si>
  <si>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t>
  </si>
  <si>
    <t>Identificación de la excepción que, dentro de las previstas en los artículos 18 y 19 de la Ley 1712 de 2014, cobija la calificación de información reservada o clasificada.
a) La Defensa y la seguridad Nacional.
B) La Seguridad publica.
DECRETO 1082/2015 Artículo 2.2.1.2.1.4.6. Contratación de Bienes y Servicios en el Sector Defensa, la Dirección Nacional de Inteligencia y la Unidad Nacional de Protección que necesiten reserva para su adquisición. Las Entidades Estatales no están obligadas a publicar los Documentos del Proceso para adquirir bienes y servicios en el Sector Defensa, la Dirección Nacional de Inteligencia y la Unidad Nacional de Protección que requieren reserva. En estos procesos de contratación la adquisición debe hacerse en condiciones de mercado sin que sea necesario recibir varias ofertas.
De acuerdo con lo anterior la exepción sera parcial para  los contratos que involucren temas de Seguridad Nacional</t>
  </si>
  <si>
    <t>AI0134</t>
  </si>
  <si>
    <t>PD-FD-08</t>
  </si>
  <si>
    <t>F-FD-755</t>
  </si>
  <si>
    <t xml:space="preserve">Control y Registro de Prestamos Documentales </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</si>
  <si>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</si>
  <si>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AI0135</t>
  </si>
  <si>
    <t xml:space="preserve">Expedientes de Procesos Declarados Desiertos o no Adjudicados </t>
  </si>
  <si>
    <t>Contiene la información detallada de los procesos precontractuales realizados de acuerdo a la normatividad, Estos no que no llegaron a una suscripción o en el proceso de selección no se cumplio con lo solicitado y se declaro desierto el mismo.</t>
  </si>
  <si>
    <t xml:space="preserve">Procesos Contractuales Declarados Desiertos o no Adjudicados </t>
  </si>
  <si>
    <t xml:space="preserve">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 </t>
  </si>
  <si>
    <t>AI0136</t>
  </si>
  <si>
    <t>Backup Expedientes Contrataciòn 2022-2023-2024</t>
  </si>
  <si>
    <t>Contienen toda la información contractual de prestación de servicios, de obra y mantenimiento, compraventa, interventoría, etc, a partir del 01 de enero de 2022 a la fecha,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</si>
  <si>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Disco Duro DOF </t>
  </si>
  <si>
    <t>AI0137</t>
  </si>
  <si>
    <t>Registros de presuntos mercados criminales y factores sociales, económicos y estructurales en formulario de Survey123.</t>
  </si>
  <si>
    <t>Registros que permiten identificar y clasificar lugares donde se presume la existencia de actividades económicas ilegales o que facilitan el flujo de los mercados ilegales, así como información de situaciones que pueden llegar a facilitar la comisión de delitos, generar percepción de inseguridad o afectar la convivencia.</t>
  </si>
  <si>
    <t xml:space="preserve">Subsecretaría  de Seguridad y Convivencia </t>
  </si>
  <si>
    <t>La seguridad pública</t>
  </si>
  <si>
    <t>Ley 1712 de 2014 artículo 19, númeral B</t>
  </si>
  <si>
    <t>Ley 1712 2014</t>
  </si>
  <si>
    <t>AI0138</t>
  </si>
  <si>
    <t>Registros de información sobre actividades realizadas, en formulario dispuesto en la aplicación Survey123</t>
  </si>
  <si>
    <t>Instrumento de recolección de datos e información geolocalizada sobre las actividades y principales resultados operativos de las actividades realizadas y dinamizadas por los equipos de la Subsecretaría de Seguridad y convivencia y sus dependencias.</t>
  </si>
  <si>
    <t>Ley 1712 de 2014 artículo 18, númeral C</t>
  </si>
  <si>
    <t>AI0139</t>
  </si>
  <si>
    <t>Registros y evidencias de actividades gestionadas y lideradas para implementar las estrategias y dar cumplimiento a metas a cargo de la Subsecretaría de Seguridad y Convivencia</t>
  </si>
  <si>
    <t>Registro, evidencias y seguimiento a las actividades y metas de gestión de la Subsecretaría de Seguridad y Convivencia y sus dependencias. Las cuales aportan a dar cumplimiento a los diferentes compromisos normativos y estratégicos del área.</t>
  </si>
  <si>
    <t>Web</t>
  </si>
  <si>
    <t>Ley 1712 de 2014 , artículo 18, númeral A</t>
  </si>
  <si>
    <t>AI0140</t>
  </si>
  <si>
    <t>PD-GS-08</t>
  </si>
  <si>
    <t>Reportes de Seguridad Ciudadana</t>
  </si>
  <si>
    <t>Documento elaborado por la SDSCJ a través de la Dirección de Seguridad que contiene datos relevantes suministrados por la ciudadanía acerca de posibles actores o individuos que afectan la seguridad. Mediante estos documentos la administración distrital demanda acciones de persecución penal ante las autoridades nacionales competentes en la materia.</t>
  </si>
  <si>
    <t xml:space="preserve">Dirección de Seguridad </t>
  </si>
  <si>
    <t>Ley 1712 de 2014, art. 18 num. B</t>
  </si>
  <si>
    <t>AI0141</t>
  </si>
  <si>
    <t>Actas de Concejos Locales de Seguridad</t>
  </si>
  <si>
    <t>Actas de reunión de los Consejos Locales de Seguridad realizados en las localidades de Bogotá D.C.</t>
  </si>
  <si>
    <t>Actas del Concejo Local de Seguridad</t>
  </si>
  <si>
    <t>Registra las instancias técnico jurídicas encargadas de formular y realizar el seguimiento, evaluación y control de los Planes Integrales de Seguridad y Convivencia Ciudadana (PISCC) del orden local o Inter local aplicables a los cuadrantes y U.P.Z de su jurisdicción o porciones de los mismos, los temas tratados en los Consejos evidencian la serie de compromisos y avances en materia de seguridad y convivencia de las localidades. </t>
  </si>
  <si>
    <t>Ley 1712 de 2014, art. 19 num. B</t>
  </si>
  <si>
    <t>AI0142</t>
  </si>
  <si>
    <t>Actas Comisión SCC Futbol</t>
  </si>
  <si>
    <t>Corresponde a la información contenida en las actas de las reuniones de la Comisión Distrital de Seguridad, Comodidad y Convivencia en el Fútbol de Bogotá CDSCCFB, de la cual la entidad tiene a cargo la secretaría técnica.</t>
  </si>
  <si>
    <t>Actas de la Comisión Distrital de Seguridad, Comodidad y Convivencia en el Futbol</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</si>
  <si>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t>
  </si>
  <si>
    <t>https://scj.gov.co/es/transparencia/obligacion-reporte-informacion/instancias-coordinacion</t>
  </si>
  <si>
    <t>AI0143</t>
  </si>
  <si>
    <t>PD-GS-6</t>
  </si>
  <si>
    <t>F-GS-1000</t>
  </si>
  <si>
    <t>Base de datos Redes de Cuidado</t>
  </si>
  <si>
    <t>Registro de la información sobre los grupos ciudadanos interesados en participar en la gestión de la seguridad y la convivencia, los cuales son promovidos y acompañados desde la SDSCJ.</t>
  </si>
  <si>
    <t>Dirección de Prevención y Cultura Ciudadana.</t>
  </si>
  <si>
    <t>Ley 1712 de 2014, artículo 18, númeral A</t>
  </si>
  <si>
    <t>AI0144</t>
  </si>
  <si>
    <t>Gestión Integral a las Personas Privadas de la Libertad - PPL</t>
  </si>
  <si>
    <t>PD-GIP-09</t>
  </si>
  <si>
    <t>F-GIP-1274</t>
  </si>
  <si>
    <t>ENCUESTA DE SATISFACCIÓN VISITANTE CÁRCEL DISTRITAL</t>
  </si>
  <si>
    <t>Formato donde se registra las conformidades e inconformidades de los visitantes al establecimiento carcelario</t>
  </si>
  <si>
    <t>Documento Físico</t>
  </si>
  <si>
    <t>Instrumentos De Registro Y Control</t>
  </si>
  <si>
    <t>Instrumentos de Registro y Control de Visitas a Personas Privadas de la Libertad -PPL-</t>
  </si>
  <si>
    <t>Esta subserie recopila el nivel de satisfacción de los visitantes y sirve como insumo para la toma de decisiones</t>
  </si>
  <si>
    <t>Dirección Cárcel Distrital</t>
  </si>
  <si>
    <t>AI0145</t>
  </si>
  <si>
    <t>PD-GIP-02</t>
  </si>
  <si>
    <t>F-FI-1380</t>
  </si>
  <si>
    <t>ACTA DE REUNION - PRE JUNTA</t>
  </si>
  <si>
    <t>Acta de reunión del proceso de pre junta contiene los postulados para asignación TEE - Trabajo Estuio y Enseñanza  y respuestas a las solicitudes  de SIGA para aprobación por la Junta de Evaluacion, Trabajo, Estudio y Enseñanza - JETEE</t>
  </si>
  <si>
    <t>Acta de la pre  Junta de Evaluación de Trabajo, Estudio y Enseñanza- JETEE</t>
  </si>
  <si>
    <t>La subserie documental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</si>
  <si>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La prevención, investigación y persecución de los delitos y las faltas disciplinarias, mientras que no se haga efectiva la medida de aseguramiento o se formule pliego de cargos, según el caso</t>
  </si>
  <si>
    <t>Ley 1712 de 2014 , art 19 literal E</t>
  </si>
  <si>
    <t>AI0146</t>
  </si>
  <si>
    <t>ACTA DE ASIGNACION DE TEE</t>
  </si>
  <si>
    <t xml:space="preserve">Acta que se ejecuta en el módulo TEE - Trabajo Estuio y Enseñanza  DE SISIPEC WEB, en donde se registran las decisiones de la Junta de Evaluacion, Trabajo, Estudio y Enseñanza - JETEE sobre asignación, terminación de las Personas Privadas de la Libertad a las actividades validas de redención pena del Plan Ocupacional. </t>
  </si>
  <si>
    <t>Acta de la Junta de Evaluación de Trabajo, Estudio y Enseñanza- JETEE</t>
  </si>
  <si>
    <t>AI0147</t>
  </si>
  <si>
    <t>F-GIP-1203</t>
  </si>
  <si>
    <t>Renuncia Voluntaria a Programas, Actividades Válidas para
Redención de Pena .</t>
  </si>
  <si>
    <t>Formato  en el cual las Personas Privadas de la Libertad presentan a la Junta de Evaluacion, Trabajo, Estudio y Enseñanza - JETEE  la  renuncia voluntaria a programas, actividades y /o talleres válidos para redención de pena.</t>
  </si>
  <si>
    <t>Historias</t>
  </si>
  <si>
    <t>Historias de Personas Privadas de la Libertad -PPL-</t>
  </si>
  <si>
    <t>Subserie documental es de manejo y acceso reservado en donde se conservan cronológicamente todos los documentos que hacen parte del seguimiento individual a las personas privadas de la libertad, Sin embargo, no toda la historia judicial tiene el mismo valor científico, se debe hacer una selección que permita tener una muestra de historias judiciales por tipologías de delitos. Se debe aclarar que todas las Personas Privadas de la Libertad tienen dos historias, una de salud y otra judicial.  Cuando las PPL son trasladadas a otra cárcel, se llevan sus historias judiciales correspondientes y se quedan en la Cárcel las historias de salud. Cuando las PPL cumplen condena en la Cárcel Distrital, las respectivas historias se quedan en esta institución. De ese conjunto documental se debe hacer la selección indicada.</t>
  </si>
  <si>
    <t>AI0148</t>
  </si>
  <si>
    <t>F-GIP-1318</t>
  </si>
  <si>
    <t>Formato Notificación y entrega de carnes a las personas Privadas de
la libertad vinculadas a programas, actividades y/o talleres válidos para
redención de pena</t>
  </si>
  <si>
    <t xml:space="preserve">Formato con el cual se realiza la  notificación a Personas Privadas de la Libertad de asignación a programas actividades y/o talleres aprobados por la Junta de Evaluacion, Trabajo, Estudio y Enseñanza - JETEE. </t>
  </si>
  <si>
    <t>IInstrumentos De Registro Y Control</t>
  </si>
  <si>
    <t xml:space="preserve">Instrumentos de Registro y Control Seguimiento de Programas de Capacitación y Ocupación </t>
  </si>
  <si>
    <t>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</si>
  <si>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AI0149</t>
  </si>
  <si>
    <t>F-GIP-1204</t>
  </si>
  <si>
    <t xml:space="preserve">Formato Publicación de Horas de Asistencia a Actividades de
Redención de Pena </t>
  </si>
  <si>
    <t xml:space="preserve">Formato con el cual se establece el soportes de la  publicación de horas validas para redención de pena a las Personas Privadas de la Libertad en los pabellones. </t>
  </si>
  <si>
    <t xml:space="preserve">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 </t>
  </si>
  <si>
    <t>AI0150</t>
  </si>
  <si>
    <t>FGIP-1323</t>
  </si>
  <si>
    <t xml:space="preserve">Formato Estadística de actividades válidas para Redención de Pena  </t>
  </si>
  <si>
    <t xml:space="preserve">En este formato se reporta la estadistica de actividades para redencion de pena TEE - Trabajo Estuio y Enseñanza  en cuanto cobertura, talleres activos, Personas privadas de la Livertad - Personas Privadas de la Libertad sin TEE - Trabajo Estuio y Enseñanza </t>
  </si>
  <si>
    <t>AI0151</t>
  </si>
  <si>
    <t>F-GIP-1177</t>
  </si>
  <si>
    <t>Intervención de acondicionamiento físico en el área de protección y seguridad</t>
  </si>
  <si>
    <t>Formato para registra la asistencia de las Personas Privadas de la LibertadS en las intervenciones  de acondicionamiento fisico para el pabellon de Proteccion y seguridad.</t>
  </si>
  <si>
    <t>AI0152</t>
  </si>
  <si>
    <t>F-GIP-1209</t>
  </si>
  <si>
    <t>CONTROL DE ASISTENCIA A ACTIVIDADES DE TRABAJO ESTUDIO O ENSEÑANZA - TEE</t>
  </si>
  <si>
    <t>Formato para controlar la asistencia diaria y las novedades de las  actividades TEE que será el insumo y soporte para el diligenciamiento de la Planilla  de control de asistencia de internos para redención en pabellones</t>
  </si>
  <si>
    <t>AI0153</t>
  </si>
  <si>
    <t xml:space="preserve">planilla de control de asistencia de internos para redencion en pabellones </t>
  </si>
  <si>
    <t xml:space="preserve">Esta planilla de control de asistencia de internos para redención en pabellones se descarga semanalmente del Módulo TEE SISIPEC y la diligencia en físico por los responsables de actividades TEE - Trabajo Estuio y Enseñanza   </t>
  </si>
  <si>
    <t>AI0154</t>
  </si>
  <si>
    <t xml:space="preserve">Planilla de control y computo de horas TEE </t>
  </si>
  <si>
    <t xml:space="preserve">Este formato Planilla de control y computo de horas TEE, se descarga mesualamnete del Modulo TEE SISIPEC WEB  luego el ingreso de horas al sistema que se extrae de la planilla de control de asistencia de internos para redencion en pabellones </t>
  </si>
  <si>
    <t>AI0155</t>
  </si>
  <si>
    <t>ACTA DE CALIFICACION DE DESEMPEÑO</t>
  </si>
  <si>
    <t xml:space="preserve">Acta que se ejecuta en el módulo TEE DE SISIPEC WEB, en donde se registra la claificacion de desempeño de las Personas Privadas de la Libertad en las diferentes actividades TEE. </t>
  </si>
  <si>
    <t>AI0156</t>
  </si>
  <si>
    <t>F-GIP-1321</t>
  </si>
  <si>
    <t>Planilla préstamo de libros – biblioteca Cárcel Distrital</t>
  </si>
  <si>
    <t xml:space="preserve">Formato donde se resgistra el  Prestamo de Libros  a las Personas Privadas de la LibertadS de la BILIOTECA para control del proceso.  </t>
  </si>
  <si>
    <t>AI0157</t>
  </si>
  <si>
    <t xml:space="preserve">PLAN OCUPACIONAL </t>
  </si>
  <si>
    <t xml:space="preserve">Documento que se descarga de SISIPEC WEB que contiene la información de actividades válidas para redención de pena, cupos asignados y cupos disponibles. </t>
  </si>
  <si>
    <t xml:space="preserve">Planes Ocupacionales para Personas Privadas de la Libertad </t>
  </si>
  <si>
    <t>Presenta los documentos del proceso de planificación del Plan Ocupacional, para el diseño y la implementación de los esquemas de trabajo, estudio y enseñanza que son dirigidos a la población carcelaria. A esta subserie se le atribuyen valores históricos, científicos y/o investigativos, por el contenido de la misma.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</si>
  <si>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AI0158</t>
  </si>
  <si>
    <t>F-GIP-1205</t>
  </si>
  <si>
    <t>ESTRUCTURACIÓN DE PROGRAMAS Y / O TALLERES</t>
  </si>
  <si>
    <t>Formato en el que se establecen las características de ejecución y se definen los requisitos de las actividades válidas para redención de pena.</t>
  </si>
  <si>
    <t>AI0159</t>
  </si>
  <si>
    <t>PD-GIP-01</t>
  </si>
  <si>
    <t>F-GIP-1185</t>
  </si>
  <si>
    <t>Intervención y seguimiento individual</t>
  </si>
  <si>
    <t>Intervención y seguimiento individual de los profesionales del proceso de Atención Integral Básica para las personas privadas de la libertad</t>
  </si>
  <si>
    <t>Historias de Salud de Personas Privadas de la Libertad -PPL</t>
  </si>
  <si>
    <t>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</si>
  <si>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 N/A</t>
  </si>
  <si>
    <t>Ley 1712 de 2014 . Art 18 literal A</t>
  </si>
  <si>
    <t>AI0160</t>
  </si>
  <si>
    <t>F-GIP-1196</t>
  </si>
  <si>
    <t>Actividad Grupal</t>
  </si>
  <si>
    <t xml:space="preserve">Documento en el que se registran las actividades grupales brindadas a las Personas Privadas de la Libertad por parte de los profesionales del proceso de Atención Integral Básica  </t>
  </si>
  <si>
    <t>AI0161</t>
  </si>
  <si>
    <t>F-GIP-1238</t>
  </si>
  <si>
    <t>Encuesta de Satisfacción de los Servicios Prestados a la Persona Privada de la Libertad</t>
  </si>
  <si>
    <t>Evaluacion por parte de los privados de la libertad de los Servicios Prestados  por el establecimieto durante su estadia en la CARCEL DISTRITAL DE VARONES Y ANEXO DE MUJERES</t>
  </si>
  <si>
    <t>Informes mensuales de Encuestas de satisfacción servicios prestados por la Cárcel Distrital</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</si>
  <si>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</si>
  <si>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AI0162</t>
  </si>
  <si>
    <t xml:space="preserve">Documento que recopila toda la información mensual,   en dichas informes  reflejan su nivel de satisfacción referente a varios de los frentes que operan para los procesos que se generan para el trato y atención de los reclusos y visitantes  del establecimiento. </t>
  </si>
  <si>
    <t>AI0163</t>
  </si>
  <si>
    <t>F-GIP-1191</t>
  </si>
  <si>
    <t>Evaluación de Trabajo Social</t>
  </si>
  <si>
    <t>Documento mediante el cual se presenta la evaluación y valoración del Personas Privadas de la Libertad a nivel de información familiar</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</si>
  <si>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</si>
  <si>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</si>
  <si>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AI0164</t>
  </si>
  <si>
    <t>F-GIP-1186</t>
  </si>
  <si>
    <t>Evaluación Psicología</t>
  </si>
  <si>
    <t>Documento mediante el cual se presenta la evaluación y valoración del Personas Privadas de la Libertad a nivel sicosocial</t>
  </si>
  <si>
    <t>AI0165</t>
  </si>
  <si>
    <t>F-GIP-1319</t>
  </si>
  <si>
    <t>Evaluación de terapia ocupacional</t>
  </si>
  <si>
    <t>Documento mediante el cual se presenta la  valoración del Personas Privadas de la Libertad a nivel de "desempeño ocupacional"</t>
  </si>
  <si>
    <t>AI0166</t>
  </si>
  <si>
    <t>F-GIP-1193</t>
  </si>
  <si>
    <t>Evaluación, Custodia y Vigilancia</t>
  </si>
  <si>
    <t>Documento mediante el cual se presenta la evaluación del Personas Privadas de la Libertad emitida por el grupo de custodia y vigilancia</t>
  </si>
  <si>
    <t>AI0167</t>
  </si>
  <si>
    <t>F-GIP-1192</t>
  </si>
  <si>
    <t>Evaluación de antropología</t>
  </si>
  <si>
    <t xml:space="preserve">Diagnóstico y analisis de informacion del área de antropología, para clasificar en fase de tratamiento a las Personas Privadas de la Libertad en situacion de condenadas  en la CARCEL DISTRITAL DE VARONES Y ANEXO DE MUJERES </t>
  </si>
  <si>
    <t>AI0168</t>
  </si>
  <si>
    <t>F-GIP-1292</t>
  </si>
  <si>
    <t>Atención en salud a PPL.</t>
  </si>
  <si>
    <t>Documento que contiene información relacionada con la atención en salud brindada a la Personas Privadas de la Libertad.</t>
  </si>
  <si>
    <t>AI0169</t>
  </si>
  <si>
    <t>Concepto del Consejo de evaluación y tratamiento</t>
  </si>
  <si>
    <t>Documento que consolida los conceptos de los profesionales integrantes del Consejo de Evaluación y Tratamiento -CET</t>
  </si>
  <si>
    <t>AI0170</t>
  </si>
  <si>
    <t>Informe Anual de Prácticas de Comunidades Espirituales</t>
  </si>
  <si>
    <t>Documento que detalla un balance anual de actividades de las Comunidades Espirituales</t>
  </si>
  <si>
    <t>AI0171</t>
  </si>
  <si>
    <t xml:space="preserve">Actas de Reunión mensual </t>
  </si>
  <si>
    <t>Documento en el cual se consigna la reunión mensual con los  líderes de las Comunidades Espirituales en cuanto a las actividades a realizar</t>
  </si>
  <si>
    <t>AI0172</t>
  </si>
  <si>
    <t>F-GIP-1227</t>
  </si>
  <si>
    <t>Entrega de KIT de Aseo Personal para PPL</t>
  </si>
  <si>
    <t>Documento en el que se registran la Entrega de KIT de Aseo Personal para Personas Privadas de la Libertad</t>
  </si>
  <si>
    <t>AI0173</t>
  </si>
  <si>
    <t>F-GIP-1228</t>
  </si>
  <si>
    <t>Entrega de Uniformes y Colchonetas </t>
  </si>
  <si>
    <t>AI0174</t>
  </si>
  <si>
    <t xml:space="preserve">Modulo social sistema de informacion sisipec web </t>
  </si>
  <si>
    <t xml:space="preserve">Aplicativo en el cual se registra la informacion de las acciones adelantadas s a las Personas Privadas de la Libertad por parte de los profesionales del proceso de Atención Integral Básica  </t>
  </si>
  <si>
    <t>AI0175</t>
  </si>
  <si>
    <t xml:space="preserve">Modulo visitas sistema de informacion sisipec web </t>
  </si>
  <si>
    <t xml:space="preserve">Aplicativo en el cual se registra la informacion de las personas visitantes para las   Personas Privadas de la Libertad </t>
  </si>
  <si>
    <t>AI0176</t>
  </si>
  <si>
    <t>PD-GIP-10</t>
  </si>
  <si>
    <t>F-GIP-1195</t>
  </si>
  <si>
    <t>Registro de Charlas educativas en salud</t>
  </si>
  <si>
    <t>Documento en el cual se registra la asistencia y el desarrollo de las charlas educativas en salud a las Personas Privadas de la Libertad</t>
  </si>
  <si>
    <t>Programas</t>
  </si>
  <si>
    <t>Programa de Promoción y Prevención en Salud a PPL</t>
  </si>
  <si>
    <t>Esta serie está encaminada a brindar orientación e información de tipo educativo preventivo en diferentes temáticas de salud.</t>
  </si>
  <si>
    <t>AI0177</t>
  </si>
  <si>
    <t>F-GIP-1183</t>
  </si>
  <si>
    <t>Remisión en Salud (Si Aplica)</t>
  </si>
  <si>
    <t>Documento que registra la programación de citas médicas a las Personas Privadas de la Libertad</t>
  </si>
  <si>
    <t xml:space="preserve">Esta subserie recopila la documentación allegada al centro carcelario de las PPL </t>
  </si>
  <si>
    <t>ilimitado</t>
  </si>
  <si>
    <t>AI0178</t>
  </si>
  <si>
    <t>F-GIP-1248</t>
  </si>
  <si>
    <t xml:space="preserve">Soicitud servicios de salud </t>
  </si>
  <si>
    <t>Documento que registra valoracion a Personas Privadas de la Libertad</t>
  </si>
  <si>
    <t xml:space="preserve">documento en el cual se registran PPL para atención medica </t>
  </si>
  <si>
    <t>AI0179</t>
  </si>
  <si>
    <t>F-GIP-1283</t>
  </si>
  <si>
    <t xml:space="preserve">Fichas de ingreso y egreso </t>
  </si>
  <si>
    <t xml:space="preserve">Documento ingreso y egreso a el establecimiento </t>
  </si>
  <si>
    <t xml:space="preserve">documento de ingreso y egreso de PPL al establecimiento </t>
  </si>
  <si>
    <t>AI0180</t>
  </si>
  <si>
    <t>F-GIP-1287</t>
  </si>
  <si>
    <t xml:space="preserve">Carta dental de ingreso y egreso </t>
  </si>
  <si>
    <t>AI0181</t>
  </si>
  <si>
    <t>PD-GIP-03</t>
  </si>
  <si>
    <t>F-GIP-1320</t>
  </si>
  <si>
    <t xml:space="preserve">Revisión Médica Servicio de Alimentos </t>
  </si>
  <si>
    <t>Documento que registra las condiciones de salud de las Personas Privadas de la Libertad que van a ingresar al servicio de alimentos</t>
  </si>
  <si>
    <t>AI0182</t>
  </si>
  <si>
    <t>Resultados de Laboratorio</t>
  </si>
  <si>
    <t>Documento que registra los resultados de laboratorio de las Personas Privadas de la Libertad que está propuesta para ingresar al servicio de alimentos</t>
  </si>
  <si>
    <t>AI0183</t>
  </si>
  <si>
    <t>Certificado de manipulación de alimentos</t>
  </si>
  <si>
    <t>Certificado de capacitación en manipulación de alimentos a las Personas Privadas de la Libertad vinculadas a servicio de alimentos</t>
  </si>
  <si>
    <t>AI0184</t>
  </si>
  <si>
    <t>F-GIP-1194</t>
  </si>
  <si>
    <t>Devolución de Materia Prima e Insumos</t>
  </si>
  <si>
    <t>Documento mediante el cual se registra la devolución de materias primas o insumos en condiciones de no cumplimiento de calidad.</t>
  </si>
  <si>
    <t>Instrumentos de Registro y Control de Calidad en alimentos para Personas Privadas de la Libertad- PPL</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</si>
  <si>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</si>
  <si>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AI0185</t>
  </si>
  <si>
    <t>F-GIP-1208</t>
  </si>
  <si>
    <t>Seguimiento y Control Servicio de Alimentos</t>
  </si>
  <si>
    <t>Documento que consolida la verificación del seguimiento integral al contrato de alimentación de la cárcel, el cual es efectuado mensualmente, en el cual se revisan los aspectos sanitarios, técnicos y administrativos.</t>
  </si>
  <si>
    <t>media</t>
  </si>
  <si>
    <t>AI0186</t>
  </si>
  <si>
    <t>F-GIP-1170</t>
  </si>
  <si>
    <t xml:space="preserve"> Registro de Contramuestras de Producto Terminado</t>
  </si>
  <si>
    <t>Documento que contiene la información diaria de las contramuestras de los alimentos que fueron suministrados para efectos de trazabilidad</t>
  </si>
  <si>
    <t>AI0187</t>
  </si>
  <si>
    <t>F-GIP-1184</t>
  </si>
  <si>
    <t xml:space="preserve">Formato Liberación de Alimentos (Raciones Alimentarias) </t>
  </si>
  <si>
    <t>Documento mediante el cual se evalúan las características sensoriales propias del alimento y si este se encuentra conforme para su suministro</t>
  </si>
  <si>
    <t>AI0188</t>
  </si>
  <si>
    <t>F-GIP-1179</t>
  </si>
  <si>
    <t xml:space="preserve">
- Formato Registro y Control de Temperaturas de Almacenamiento en Frío </t>
  </si>
  <si>
    <t>Formato mediante el cual  se lleva registro y control de las temperaturas  para el almacenamiento de la materia prima que requiere conservación en frio y se constata si se encuentra dentro de los parámetros técnico - legales</t>
  </si>
  <si>
    <t>AI0189</t>
  </si>
  <si>
    <t>F-GIP-1171</t>
  </si>
  <si>
    <t>Plan Nutricional</t>
  </si>
  <si>
    <t>Formato donde el nutricionista registra las indicaciones de la dieta terapéutica del Personas Privadas de la Libertad de acuerdo con la valoración médico  y  nutricional efectuada.</t>
  </si>
  <si>
    <t>AI0190</t>
  </si>
  <si>
    <t>F-GIP-1165</t>
  </si>
  <si>
    <t>Autorización de intercambio de alimentos</t>
  </si>
  <si>
    <t>Formato con el cual el operador solicita autorización para el intercambio de alimentos por otros de similitud nutricional para aprobación de la supervisión</t>
  </si>
  <si>
    <t>AI0191</t>
  </si>
  <si>
    <t>F-GIP-1218</t>
  </si>
  <si>
    <t xml:space="preserve">Formato Raciones Diarias Entregadas a los PPL de la Cárcel Distrital </t>
  </si>
  <si>
    <t xml:space="preserve">Formato para llevar el registro de la raciones etregadas por cada pabellón </t>
  </si>
  <si>
    <t>AI0192</t>
  </si>
  <si>
    <t>F-GIP-1322</t>
  </si>
  <si>
    <t>Ingreso de Vehículos transportadores de alimentos</t>
  </si>
  <si>
    <t>Formato con el cual el operador informa cuales son los vehículos que autorizan para el ingreso de materias primas y alimentos que se emplearan en la elaboración de raciones.</t>
  </si>
  <si>
    <t>AI0193</t>
  </si>
  <si>
    <t>F-GIP-1216</t>
  </si>
  <si>
    <t xml:space="preserve">Verificación del Cumplimiento Entrega de Componentes de Raciones Alimentarias </t>
  </si>
  <si>
    <t xml:space="preserve">Formato en el cual se registra el cumplimiento de la entrega de componentes por tiempo de comida del menú establecido según el ciclo de menú. </t>
  </si>
  <si>
    <t>AI0194</t>
  </si>
  <si>
    <t>F-GIP-1168</t>
  </si>
  <si>
    <t>Formato Personas Privadas de la Libertad con Dietas Terapéuticas</t>
  </si>
  <si>
    <t>Formato en el cual se registran las Personas Privadas de la Libertad que tienen dieta terapéutica por pabellón y se detallan aspectos de la misma</t>
  </si>
  <si>
    <t>AI0195</t>
  </si>
  <si>
    <t xml:space="preserve">F-GIP-1164 </t>
  </si>
  <si>
    <t>Verificación de la porción servida</t>
  </si>
  <si>
    <t>Formato en el cual se evalúa la porción servida de los alimentos suministrados a los Personas Privadas de la Libertad.</t>
  </si>
  <si>
    <t>AI0196</t>
  </si>
  <si>
    <t xml:space="preserve">Copia del desprendible de consignación de bonificación a la PPL por actividades de servicio de alimentos </t>
  </si>
  <si>
    <t>Constancia de consignación a la cuenta suministrada por la Personas Privadas de la Libertad que se encuentra en servicio de alimentos</t>
  </si>
  <si>
    <t>AI0197</t>
  </si>
  <si>
    <t>I-TJ-6</t>
  </si>
  <si>
    <t>Actas Comité de Derechos Humanos</t>
  </si>
  <si>
    <t>Documento donde se registran las reuniones realizadas con los representantes de Derechos Humanos de cada pabellón</t>
  </si>
  <si>
    <t>Actas De Comité De Derechos Humanos</t>
  </si>
  <si>
    <t>Esta subserie recopila los requerimientos, solicitudes, dudas, quejas e información de las PPL a través de cada uno de los representantes de DD.HH. De los pabellones</t>
  </si>
  <si>
    <t>La administración efectiva de la justicia</t>
  </si>
  <si>
    <t>Ley 1712 de 2014 , art 19 literal F</t>
  </si>
  <si>
    <t>AI0198</t>
  </si>
  <si>
    <t>Actas de calificacion de conducta por el consejo de disciplina</t>
  </si>
  <si>
    <t>Documento en el que se registra la calificación de conducta y novedades en cuanto a los expedientes disciplinarios de las Personas Privadas de la Libertad que se encuentran en el establecimiento carcelario</t>
  </si>
  <si>
    <t>Actas Del Consejo De Disciplina</t>
  </si>
  <si>
    <t xml:space="preserve">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</si>
  <si>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AI0199</t>
  </si>
  <si>
    <t>Actas de junta de asignacion de pabellones y celdas</t>
  </si>
  <si>
    <t>Documento en el que se registra los cambios de pabellón, celda o plancha de las Personas Privadas de la Libertad durante su estadía en el Establecimiento Carcelario</t>
  </si>
  <si>
    <t>Actas de la Junta de Distribución de Patios y Asignación de Celdas.</t>
  </si>
  <si>
    <t xml:space="preserve">Esta subserie compila los registros para la asignación de patios y celdas en la cárcel Distrital; en estas se  dejara constancia escrita de la distribución de las PPL en los diferentes pabellones, así como los motivos que dieron lugar a ella. El Director y el Coordinador de seguridad conservarán la potestad para trasladar PPL por cuestiones de seguridad, informando de esta situación a la junta.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</si>
  <si>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AI0200</t>
  </si>
  <si>
    <t>planillas y documentos anexos con los soportes</t>
  </si>
  <si>
    <t>Documentos con los cuales fue recepcionado en el establecimiento carcelario de origen</t>
  </si>
  <si>
    <t xml:space="preserve">Ordenes Judiciales para Ingresos y Egresos de Personas Privadas de la Libertad- PPL </t>
  </si>
  <si>
    <t>AI0201</t>
  </si>
  <si>
    <t>Orden de detención</t>
  </si>
  <si>
    <t>Documento emitido por autoridad judicial competente donde se establece el ingreso de las Personas Privadas de la Libertad</t>
  </si>
  <si>
    <t xml:space="preserve">Boleta de Detención o Encarcelación Persona Privada de la Libertad </t>
  </si>
  <si>
    <t>AI0202</t>
  </si>
  <si>
    <t>PD-TJ-1</t>
  </si>
  <si>
    <t>Planilla Entrega Elementos</t>
  </si>
  <si>
    <t>Documento que registra la entrega de elementos personales de la Persona Privada de la Libertad al establecimiento carcelario</t>
  </si>
  <si>
    <t>Recibo/Planilla de depósito de elementos</t>
  </si>
  <si>
    <t>AI0203</t>
  </si>
  <si>
    <t>Historia psicosocial</t>
  </si>
  <si>
    <t>Formato en el cual se registra la información psicosocial que suministra la Persona Privada de la Libertad al ingreso al establecimiento carcelario</t>
  </si>
  <si>
    <t>AI0204</t>
  </si>
  <si>
    <t>Solicitud de Traslado de patio y/o celda por el PPL (Si Aplica)</t>
  </si>
  <si>
    <t>Documento donde la Persona Privada de la Libertad expresa los motivos para el cambio de celda, pabellón o plancha</t>
  </si>
  <si>
    <t>AI0205</t>
  </si>
  <si>
    <t>Respuesta a Solicitud de Traslado - Junta de Distribución de Patios (si Aplica)</t>
  </si>
  <si>
    <t>Documento donde se responde el requerimiento a la Persona Privadas de la Libertad de traslado de pabellón o cambio de celda o plancha</t>
  </si>
  <si>
    <t>AI0206</t>
  </si>
  <si>
    <t>Solicitud de Traslado a otro Centro de reclusión por el PPL (Si Aplica)</t>
  </si>
  <si>
    <t>Documento donde la Persona Privada de la Libertad solicita cambio de establecimiento carcelario</t>
  </si>
  <si>
    <t xml:space="preserve">Solicitud de Traslado a otro Centro de reclusión por el PPL </t>
  </si>
  <si>
    <t>AI0207</t>
  </si>
  <si>
    <t>Respuesta a Solicitud de Traslado a otro Centro de Reclusión ante INPEC</t>
  </si>
  <si>
    <t>Documento donde se brinda respuesta a la Persona Privada de la Libertad a la solicitud de cambio de establecimiento carcelario</t>
  </si>
  <si>
    <t>AI0208</t>
  </si>
  <si>
    <t>Solicitud y respuestas de Visita por parte del PPL</t>
  </si>
  <si>
    <t>Documento donde la Persona Privada de la Libertad solicita visita</t>
  </si>
  <si>
    <t>AI0209</t>
  </si>
  <si>
    <t>Solicitud de entrevista y acta  de reunion del PPL con el Director</t>
  </si>
  <si>
    <t>Documento donde la Persona Privada de la Libertad solicita entrevista con el Director del establecimiento</t>
  </si>
  <si>
    <t>AI0210</t>
  </si>
  <si>
    <t>Expediente Disciplinario</t>
  </si>
  <si>
    <t>Documento que comprende las actuación disciplinarias a una Persona Privada de la Libertad</t>
  </si>
  <si>
    <t>AI0211</t>
  </si>
  <si>
    <t>Oficio de Solicitud de Información de Situación Jurídica</t>
  </si>
  <si>
    <t>Documento donde se informa la situación jurídica de la Personas Privadas de la Libertad en el establecimiento carcelario</t>
  </si>
  <si>
    <t>AI0212</t>
  </si>
  <si>
    <t>Denuncia Penal por Pérdida de  Hoja de Vida PPL</t>
  </si>
  <si>
    <t>AI0213</t>
  </si>
  <si>
    <t>Solicitud y respuesta de beneficio administrativo permiso de salida de hasta por 72 Horas</t>
  </si>
  <si>
    <t>Solicitud para que el establecimiento carcelario realice el trámite del beneficio hasta por 72 horas</t>
  </si>
  <si>
    <t>AI0214</t>
  </si>
  <si>
    <t>PD-TJ-7</t>
  </si>
  <si>
    <t>Solicitud y respuesta de antecedentes judiciales a autoridades competentes</t>
  </si>
  <si>
    <t>Documento donde se solicita el estado del proceso de una  Persona Privada de la Libertada una autoridad judicial competente</t>
  </si>
  <si>
    <t>AI0215</t>
  </si>
  <si>
    <t>Oficio de Remisión a Autoridad Competente</t>
  </si>
  <si>
    <t>Documento en el que se hace entrega de las valoraciones e informe de jurídica y atención integral al juzgado con el fin que sea evaluada la solicitud del beneficio administrativo de hasta 72 horas</t>
  </si>
  <si>
    <t>AI0216</t>
  </si>
  <si>
    <t>Providencia del Juzgado emitiendo concepto sobre la solicitud del beneficio administrativo de 72 horas</t>
  </si>
  <si>
    <t>Documento donde el juez competente resuelve la solicitud del beneficio administrativo de hasta por 72 horas de la Persona Privada de la Libertad</t>
  </si>
  <si>
    <t>AI0217</t>
  </si>
  <si>
    <t>Documentacion de beneficios Administrativos de permiso hasta 72 horas.</t>
  </si>
  <si>
    <t xml:space="preserve">Acto administrativo donde se motiva la orden dada por el juez y se establece la modalidad de salida </t>
  </si>
  <si>
    <t>AI0218</t>
  </si>
  <si>
    <t>I-TJ-7</t>
  </si>
  <si>
    <t>Oficio en el cual se deja a Disposición de las autoridades competentes a la PPL que  tengan requerimiento Judicial</t>
  </si>
  <si>
    <t>Documento donde se deja a disposición a la Personas Privadas de la Libertad en relación con un proceso con orden captura vigente.</t>
  </si>
  <si>
    <t>AI0219</t>
  </si>
  <si>
    <t>Boleta de Libertad</t>
  </si>
  <si>
    <t>Documento emitido por autoridad judicial competente donde se establece libertad de las Personas Privadas de la Libertad</t>
  </si>
  <si>
    <t xml:space="preserve">Esta subserie recopila la documentación relacionada con la PPL </t>
  </si>
  <si>
    <t>AI0220</t>
  </si>
  <si>
    <t xml:space="preserve">Orden de Libertad SISIPEC </t>
  </si>
  <si>
    <t>Documento generado del aplicativo SISIPEC WEB previo a materializarse la libertad</t>
  </si>
  <si>
    <t>AI0221</t>
  </si>
  <si>
    <t xml:space="preserve">Certificado de Libertad SISIPEC </t>
  </si>
  <si>
    <t>AI0222</t>
  </si>
  <si>
    <t>PD-TJ-5</t>
  </si>
  <si>
    <t>F-TJ-200</t>
  </si>
  <si>
    <t>Ficha Médica de Ingreso y Egreso</t>
  </si>
  <si>
    <t>Formato de valoración de la Persona Privada de la Libertad  que egresa del establecimiento carcelario</t>
  </si>
  <si>
    <t>AI0223</t>
  </si>
  <si>
    <t>Documentos Anexos de autoridades Judiciales y/o  Administrativas</t>
  </si>
  <si>
    <t>Documentos soportes de la decisión judicial</t>
  </si>
  <si>
    <t>AI0224</t>
  </si>
  <si>
    <t xml:space="preserve">Tarjeta alfabética y de antecedentes- tarjeta decadactilar </t>
  </si>
  <si>
    <t>Ficha donde se registran los datos legales y las huellas de la Persona Privada de la Libertad</t>
  </si>
  <si>
    <t>AI0225</t>
  </si>
  <si>
    <t>Comunicación y respuesta oficial con fundamentos para atender acciones constitucionales.</t>
  </si>
  <si>
    <t>Autos admisorios y respuestas a las acciones constitucionales cuando vinculen a la entidad, fallos cuando nos ordenen notificarlos</t>
  </si>
  <si>
    <t>AI0226</t>
  </si>
  <si>
    <t>Solicitud de autorización de Ingreso de Autoridades Competentes y respuesta a la misma</t>
  </si>
  <si>
    <t>Documento en el que las autoridades solicitan ingreso para entrevistarse con una Persona Privada de la Libertad para actividades netamente profesionales</t>
  </si>
  <si>
    <t>AI0227</t>
  </si>
  <si>
    <t>Resolución del INPEC  informando el traslado y cumplimiento del mismo.</t>
  </si>
  <si>
    <t>Acto administrativo donde se fija establecimiento carcelario o penitenciario del INPEC a las Personas Privadas de la Libertad que se encuentran en este establecimiento carcelario con situación jurídica condenado</t>
  </si>
  <si>
    <t>Historias de Traslados de Personas Privadas de la Libertad al  INPEC</t>
  </si>
  <si>
    <t>AI0228</t>
  </si>
  <si>
    <t>F-TJ-123</t>
  </si>
  <si>
    <t>Planilla de atención semanal</t>
  </si>
  <si>
    <t>Documento donde se registran las solicitudes o requerimientos de las Personas Privadas de la Libertad en pabellón</t>
  </si>
  <si>
    <t>Instrumentos de Registro y Control de Atención al Interno</t>
  </si>
  <si>
    <t>Esta subserie recopila los requerimientos o preguntas frecuentas de las PPL en temas jurídicos</t>
  </si>
  <si>
    <t>AI0229</t>
  </si>
  <si>
    <t xml:space="preserve">Planillas de Remisión Judicial </t>
  </si>
  <si>
    <t>Documento por el cual el centro de servicios judiciales realiza programación de audiencias para las Personas Privadas de la Libertad</t>
  </si>
  <si>
    <t>Instrumentos de Registro y Control y Remisiones Judiciales</t>
  </si>
  <si>
    <t>Esta subserie recopila fecha y hora de programación de audiencias</t>
  </si>
  <si>
    <t>AI0230</t>
  </si>
  <si>
    <t>Registro de firmas, huellas y sellos de los jueces encargados de los procesos judiciales</t>
  </si>
  <si>
    <t>Documento en el cual los jueces informan el cambio de autoridad en los diferentes despachos</t>
  </si>
  <si>
    <t>Instrumentos de Registro y Control de Verificación de identidad de la Autoridad Judicial</t>
  </si>
  <si>
    <t>Esta subserie recopila la firma huella y sello del juez asignado al juzgado.</t>
  </si>
  <si>
    <t>AI0231</t>
  </si>
  <si>
    <t>Documentacion de requerimiento y cumplimiento de las Medidas de protección por violencia intrafamiliar</t>
  </si>
  <si>
    <t>Orden de autoridad judicial que ordena la privación de la libertad de un ciudadano</t>
  </si>
  <si>
    <t xml:space="preserve">Medidas De Protección Por Violencia Intrafamiliar </t>
  </si>
  <si>
    <t>Esta serie recopila las órdenes de autoridad judicial donde informan los días de arresto que debe cumplir un ciudadano en el establecimiento carcelario</t>
  </si>
  <si>
    <t>AI0232</t>
  </si>
  <si>
    <t>PLANILLA DE REMISIONES JUDICIALES</t>
  </si>
  <si>
    <t>Instrumentos de Registro y Control de Remisiones Judiciales</t>
  </si>
  <si>
    <t>Planilla De Remisiones Judiciales</t>
  </si>
  <si>
    <t>AI0233</t>
  </si>
  <si>
    <t>Resoluciones Carcel Distrital</t>
  </si>
  <si>
    <t>Consecutivo  Resoluciones emitidas por el area juridica</t>
  </si>
  <si>
    <t>Informacion</t>
  </si>
  <si>
    <t>Documento fisico</t>
  </si>
  <si>
    <t>Resoluciones Cárcel Distrital</t>
  </si>
  <si>
    <t>Si</t>
  </si>
  <si>
    <t>Direccion Carcel Distrital</t>
  </si>
  <si>
    <t>Fisico</t>
  </si>
  <si>
    <t>El debido proceso y la igualdad de las partes en los procesos judiciales.</t>
  </si>
  <si>
    <t>AI0234</t>
  </si>
  <si>
    <t>Historia de PPL dentro del CER</t>
  </si>
  <si>
    <t xml:space="preserve">Formatos relacionados con las diferentes actuaciones y eventos relacionados con un PPL dentro del CER. </t>
  </si>
  <si>
    <t>Dirección del Centro Especial de Reclusión (CER)</t>
  </si>
  <si>
    <t>Numeral a), articulo 18, ley 1712 de 2014</t>
  </si>
  <si>
    <t>ley 1712 de 2014</t>
  </si>
  <si>
    <t>ilimitada</t>
  </si>
  <si>
    <t>AI0235</t>
  </si>
  <si>
    <t>Planillas de control movimientos en el CER</t>
  </si>
  <si>
    <t>Planillas a través de las cuales se controlan los diferentes movimientos dentro del CER.</t>
  </si>
  <si>
    <t>AI0236</t>
  </si>
  <si>
    <t>Minutas</t>
  </si>
  <si>
    <t>Minutas utilIzadas por el cuerpo de custodia</t>
  </si>
  <si>
    <t>AI0237</t>
  </si>
  <si>
    <t>PD-AJ-19</t>
  </si>
  <si>
    <t>Bases de datos Programa Casa Libertad</t>
  </si>
  <si>
    <t>Base de datos:  Ciudadanos atentidos Ciudadanos acogidos por el programa  Ciudadanos en las diferentes dimensiones del Programa casa Libertad (Individual, familia, Productiva y Comunitaria)</t>
  </si>
  <si>
    <t>Articulo 5. Ley 1581 de 2012 Datos sensibles</t>
  </si>
  <si>
    <t xml:space="preserve">Ley 1581 de 2012 </t>
  </si>
  <si>
    <t>AI0238</t>
  </si>
  <si>
    <t>F-AJ-908</t>
  </si>
  <si>
    <t>Plan de trabajo individual</t>
  </si>
  <si>
    <t xml:space="preserve">Información del plan de trabajo indivual, tanto el inicial como el cierre </t>
  </si>
  <si>
    <t>AI0239</t>
  </si>
  <si>
    <t>PD-AJ-10</t>
  </si>
  <si>
    <t>Registros de orientaciones y atenciones en Centros de Recepción e Información de Casas de Justicia</t>
  </si>
  <si>
    <t>Corresponde a la base de datos que arroja el sistema de información institucional SIDIJUS con el registro de orientaciones</t>
  </si>
  <si>
    <t xml:space="preserve">Dirección de Acceso a la Justicia </t>
  </si>
  <si>
    <t>art 18 Ley 1712 de 2014</t>
  </si>
  <si>
    <t>AI0240</t>
  </si>
  <si>
    <t>Registros de orientaciones y atenciones en Unidades Móviles de Acceso a la Justicia</t>
  </si>
  <si>
    <t>AI0241</t>
  </si>
  <si>
    <t>Registros de orientaciones en canales no presenciales de Casas de Justicia</t>
  </si>
  <si>
    <t>AI0242</t>
  </si>
  <si>
    <t>Registros de orientaciones y atenciones en Unidades de Mediación y Conciliación</t>
  </si>
  <si>
    <t>AI0243</t>
  </si>
  <si>
    <t>Registros de orientaciones de la estrategia de facilitadores de acceso a la justicia</t>
  </si>
  <si>
    <t>Corresponde a la base de datos que arroja el forms institucional con el registro de orientaciones</t>
  </si>
  <si>
    <t>AI0244</t>
  </si>
  <si>
    <t>Actas del Comité Distrital del Programa de Casas de Justicia</t>
  </si>
  <si>
    <t>Corresponde a las actas del Comité Distrital del Programa de Casas de Justicia</t>
  </si>
  <si>
    <t xml:space="preserve"> ACTAS </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</si>
  <si>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t>
  </si>
  <si>
    <t>AI0245</t>
  </si>
  <si>
    <t>F-DS-10</t>
  </si>
  <si>
    <t xml:space="preserve">Actas del Comité de Coordinación Local de las Casas de Justicia </t>
  </si>
  <si>
    <t>Corresponde a las actaa de reunión donde se regista la información relevante relacioanda con los comités coordinadores de Casas de Justicia</t>
  </si>
  <si>
    <t xml:space="preserve"> ACTAS</t>
  </si>
  <si>
    <t>la subserie posee valores secundarios por contener información de toma de decisiones que afectan el desarrollo y funcionamiento de las Casas de Justicia, son evidencia de los mecanismos de seguimiento para las actividades, acuerdos, rutas y protocolos de atención, por lo que se sugiere su conservación total en el archivo histórico. Su tiempo de retención en el archivo de gestión, iniciará a partir del cierre del trámite.</t>
  </si>
  <si>
    <t>AI0246</t>
  </si>
  <si>
    <t>Actas de los comités de seguimiento a convenios interinstitucionales</t>
  </si>
  <si>
    <t>Corresponde a las actaa de reunión donde se regista la información relevante relacioanda con los comités de seguimiento a convenios interinstitucionales</t>
  </si>
  <si>
    <t>AI0247</t>
  </si>
  <si>
    <t>Actas del Comité de Seguridad, e Infraestructura</t>
  </si>
  <si>
    <t xml:space="preserve">Son actas de las reuniones llevadas a cabo en el marco del sub- Comité de Seguridad e Infraestructua </t>
  </si>
  <si>
    <t>sin establecer</t>
  </si>
  <si>
    <t>Dirección de Responsabilidad Penal Adolescente</t>
  </si>
  <si>
    <t>AI0248</t>
  </si>
  <si>
    <t>PD-AJ-8</t>
  </si>
  <si>
    <t>F-AJ-404 / F-AJ-405 / F-AJ-773 / F-AJ-774 / F-AJ-411 / F-AJ-413 / F-AJ-414 / F-AJ-415 / F-AJ-412 / F-AJ-416 / F-AJ-421/ F-AJ-775 / F-AJ-776 / F-AJ-937</t>
  </si>
  <si>
    <t>Historias del programa de justicia juvenil restaurativa</t>
  </si>
  <si>
    <t>Documentos e historia del proceso de atención de los jovenes y adolescentes que ingresan al PDJJR en la linea de Principio de Oportunidad</t>
  </si>
  <si>
    <t>Los derechos de la infancia y la adolescencia</t>
  </si>
  <si>
    <t>Articulos 153 y 159 - Ley 1098 de 2006</t>
  </si>
  <si>
    <t>AI0249</t>
  </si>
  <si>
    <t>Acceso y Fortalecimiento a la Justicia</t>
  </si>
  <si>
    <t>Bases de datos información operativa de los programas y estrategias DRPA</t>
  </si>
  <si>
    <t xml:space="preserve">Corresponde a bases de datos en Excel (Office 365) que contienen datos sociodemográficos de las personas remitidas y vinculadas, datos asociados al proceso penal, registros de atenciones realizadas por los equipos interdisciplinarios según la asignación. </t>
  </si>
  <si>
    <t>Articulos 153 Ley 1098 de 2006</t>
  </si>
  <si>
    <t>AI0250</t>
  </si>
  <si>
    <t xml:space="preserve">DeEvaluación </t>
  </si>
  <si>
    <t>Evaluación al Sistema de Control Interno</t>
  </si>
  <si>
    <t>PD-SM-01</t>
  </si>
  <si>
    <t>Actas del Comité Institucional de Coordinación de Control Interno</t>
  </si>
  <si>
    <t>Documento que registra el desarrollo del orden del día y los compromisos adquiridos en el Comité Institucional de Coordinación de Control Interno</t>
  </si>
  <si>
    <t>La subserie documental posee valor secundario por contener información de toma de decisiones. Su tiempo de retención en el archivo de gestión, iniciará a partir del cierre del trámite.</t>
  </si>
  <si>
    <t xml:space="preserve">Oficina de Control Interno </t>
  </si>
  <si>
    <t>AI0251</t>
  </si>
  <si>
    <t>PD-SM-1</t>
  </si>
  <si>
    <t>F-SM-85</t>
  </si>
  <si>
    <t>Plan anual de auditoria interna</t>
  </si>
  <si>
    <t>Documento de planificación sistemática de las actividades que se desarrollarán en una vigencia, con el propósito de dar cumplimiento a
los roles específicos asignados por la normatividad vigente a la Oficina de Control Interno.</t>
  </si>
  <si>
    <t>Planes Anuales de Auditoría</t>
  </si>
  <si>
    <t>La subserie documental evidencia la gestión por el mejoramiento permanente de la gestión y los procesos de la entidad.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</si>
  <si>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https://scj.gov.co/sites/default/files/control/004-F-SM-85-PAA-2024-V.2_0.xlsx</t>
  </si>
  <si>
    <t>AI0252</t>
  </si>
  <si>
    <t xml:space="preserve"> F-SM-946</t>
  </si>
  <si>
    <t>Seguimiento Plan Anual de Auditoría Interna</t>
  </si>
  <si>
    <t>Documento de seguimiento y monitoreo al cumplimiento del plan anual de auditoria interna</t>
  </si>
  <si>
    <t>AI0253</t>
  </si>
  <si>
    <t xml:space="preserve">PD-SM-1 </t>
  </si>
  <si>
    <t>Informes de Auditorias de Gestión a Procesos</t>
  </si>
  <si>
    <t>Documento que consolida los resultados obtenidos del desarrollo de la auditoria de gestión a procesos el cual debe ser redactado en forma imparcial, clara, precisa y concisa.</t>
  </si>
  <si>
    <t>Los Informes de auditoría espacial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</si>
  <si>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AI0254</t>
  </si>
  <si>
    <t>Informe de Auditoria Especial</t>
  </si>
  <si>
    <t>Documento que consolida los resultados obtenidos del desarrollo de la auditoria especial el cual debe ser redactado en forma imparcial, clara, precisa y concisa.</t>
  </si>
  <si>
    <t>Informes de Auditoria Especial</t>
  </si>
  <si>
    <t>Los Informes  de auditoria espacial poseen  valor secundario, toda vez que contiene información  deribada de las auditorias y la toma de decisiones encuenato a los planes de mejoramiento y su seguimiento. Su tiempo de retención en el archivo de gestión, iniciará a partir del cierre del trámite.</t>
  </si>
  <si>
    <t>AI0255</t>
  </si>
  <si>
    <t>PD-SM-06</t>
  </si>
  <si>
    <t xml:space="preserve">Informes de Auditorias de Seguimiento  </t>
  </si>
  <si>
    <t>Documento que consolida los resultados obtenidos del desarrollo de la auditoria de seguimiento
el cual debe ser redactado en forma imparcial, clara, precisa y concisa.</t>
  </si>
  <si>
    <t>Los Informes de auditoría de seguimiento,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</si>
  <si>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AI0256</t>
  </si>
  <si>
    <t>F-SM-981</t>
  </si>
  <si>
    <t>Herramienta de medición de Evaluación por Dependencias</t>
  </si>
  <si>
    <t>Documento utilizado para medir la gestión estratégica de la Entidad</t>
  </si>
  <si>
    <t>AI0257</t>
  </si>
  <si>
    <t>PD-SM-01
PD-SM-4</t>
  </si>
  <si>
    <t>Herramienta de registro y seguimiento Planes de mejoramiento interno</t>
  </si>
  <si>
    <t>Herramienta asociada al portal MIPG en la cual se registra y realiza seguimiento a los planes de mejoramiento derivados de ejercicios de auditoria (Auditoria a procesos, informes de ley y/o seguimiento, auditorias especiales).</t>
  </si>
  <si>
    <t>Planes de Mejoramiento Interno</t>
  </si>
  <si>
    <t>La subserie documental evidencia la gestión por el mejoramiento permanente de la gestión y los procesos de la entidad.  Su tiempo de retención en el archivo de gestión, iniciará a partir del cierre del trámite.</t>
  </si>
  <si>
    <t>https://portalmipg.scj.gov.co/</t>
  </si>
  <si>
    <t>AI0258</t>
  </si>
  <si>
    <t>PD-SM-4</t>
  </si>
  <si>
    <t>Informe de Seguimiento plan de mejoramiento interno</t>
  </si>
  <si>
    <t>Documento que consolida los resultados evidenciados del seguimiento al plan de mejoramiento interno</t>
  </si>
  <si>
    <t>https://scj.gov.co/sites/default/files/control/3-2024-21741_Inf_PMInterno_II_trim_2024.pdf</t>
  </si>
  <si>
    <t>AI0259</t>
  </si>
  <si>
    <t xml:space="preserve">PD-SM-5 </t>
  </si>
  <si>
    <t>Informe de Seguimiento entes de control</t>
  </si>
  <si>
    <t>Documento que consolida los resultados obtenidos en el desarrollo de la auditoria de seguimiento por parte de  entes de control.</t>
  </si>
  <si>
    <t>Planes de Mejoramiento Entes de Control</t>
  </si>
  <si>
    <t>AI0260</t>
  </si>
  <si>
    <t xml:space="preserve"> Herramienta de seguimiento de plan de mejoramiento contraloria</t>
  </si>
  <si>
    <t>Herramienta de información utilizada para realizar el monitoreo de avance del plan de mejoramiento de Contraloría de Bogotá.</t>
  </si>
  <si>
    <t>AI0261</t>
  </si>
  <si>
    <t>Matriz formulación Planes de Mejoramiento entes de control - Formato
CB-0402F Plan de Mejoramiento - FormulaciónFormato
CB-0402F Plan de Mejoramiento - Formulación</t>
  </si>
  <si>
    <t>Documento en el cual se registra   y reportan las acciones de mejoramiento resultado de las auditorias de entes de control.</t>
  </si>
  <si>
    <t>AI0262</t>
  </si>
  <si>
    <t>Control Disciplinario</t>
  </si>
  <si>
    <t xml:space="preserve">PD-CID-04
PD-CID-05
</t>
  </si>
  <si>
    <t>F-CID-551</t>
  </si>
  <si>
    <t>Matriz de autos y procesos activos</t>
  </si>
  <si>
    <t>Contiene la relación de todas las causas activas, remitidas a archivos y autos de investigación de la Oficina de Control Interno Disciplinario</t>
  </si>
  <si>
    <t>Oficina de Control Disciplinario Interno</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</si>
  <si>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</si>
  <si>
    <t>En virtud del artículo 115 de la Ley 1952 de 2019, se ordena la reserva de la información correspondiente al proceso disciplinario</t>
  </si>
  <si>
    <t>AI0263</t>
  </si>
  <si>
    <t>PD-CID-04</t>
  </si>
  <si>
    <t xml:space="preserve">F-CID-552
</t>
  </si>
  <si>
    <t>Matriz de control radicación - OCDI</t>
  </si>
  <si>
    <t>Contiene la relación de las comunicaciones remitidas según lo ordenado por el operador disciplinario en los autos respectivos.</t>
  </si>
  <si>
    <t>AI0264</t>
  </si>
  <si>
    <t>F-CID-548</t>
  </si>
  <si>
    <t xml:space="preserve">Matriz de Asignación Y Control  de Expedientes </t>
  </si>
  <si>
    <t>Contiene los registros de las  asignaciónes de quejas, remisiónes o informes a cada operador disciplinario.</t>
  </si>
  <si>
    <t>AI0265</t>
  </si>
  <si>
    <t>F-CID-740</t>
  </si>
  <si>
    <t>Matriz control de notificaciones</t>
  </si>
  <si>
    <t>Contiene los registros de las  comunicaciones remitidas para dar a conocer las decisiones tomadas a los sujetos procesales.</t>
  </si>
  <si>
    <t>AI0266</t>
  </si>
  <si>
    <t>F-CID-1471
F-CID-1472
F-CID-1473 
F-CID-1474
F-CID-1475
F-CID-53
F-CID-54
F-CID-56 
F-CID-57
F-CID-58
F-CID-60
F-CID-61
F-CID-740</t>
  </si>
  <si>
    <t>Expedientes de Investigaciones disciplinarias</t>
  </si>
  <si>
    <t>Contiene todos los documentos relacionados con las diferentes fases de los procesos disciplinarios aperturados por la Oficina de Control Interno Disciplinario a un servidor público. Estas fases son:
1. Indagación
2. cargos
3. Decreto de Pruebas
4. Apertura de investigación</t>
  </si>
  <si>
    <t>Procesos Disciplinarios</t>
  </si>
  <si>
    <t>Procesos Disciplinarios Ordinarios</t>
  </si>
  <si>
    <t xml:space="preserve">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  </t>
  </si>
  <si>
    <t xml:space="preserve">Artículo 115 de la Ley 1952 de 2019, Artículo 74 de la Constitución Política, establece que todas las personas tienen derecho a acceder a los documentos públicos salvo los casos que establezca la ley; y son específicamente esos casos, sobre los que recae la reserva legal.
 </t>
  </si>
  <si>
    <t>Artículo 115 de la Ley 1952 de 2019
Artículo 74 de la Constitución Política, establece que todas las personas tienen derecho a acceder a los documentos públicos salvo los casos que establezca la ley; y son específicamente esos casos, sobre los que recae la reserva legal.</t>
  </si>
  <si>
    <t>AI0267</t>
  </si>
  <si>
    <t>Apoyo</t>
  </si>
  <si>
    <t>Gestión de Recursos Fisicos al servicio de la Entidad</t>
  </si>
  <si>
    <t>PD-GRF-08   Reintegro, Bajas y Destino Final</t>
  </si>
  <si>
    <t>Comprobante de egreso</t>
  </si>
  <si>
    <t>Contiene la información de los bienes dados de baja para su destinación final.</t>
  </si>
  <si>
    <t>Comprobantes de Almacén</t>
  </si>
  <si>
    <t>Comprobantes de Egreso de bienes</t>
  </si>
  <si>
    <t xml:space="preserve">La subserie contiene la documentación que soporta y legaliza el egreso de bienes. </t>
  </si>
  <si>
    <t>Dirección de Recursos Físicos y Gestión Documental</t>
  </si>
  <si>
    <t>AI0268</t>
  </si>
  <si>
    <t xml:space="preserve"> F-GRF-1113</t>
  </si>
  <si>
    <t>Acta de baja de bienes</t>
  </si>
  <si>
    <t xml:space="preserve">Contiene la descripción y el concepto de los  bienes dados de baja. </t>
  </si>
  <si>
    <t>AI0269</t>
  </si>
  <si>
    <t>F-GRF-1115</t>
  </si>
  <si>
    <t>Acta de baja de bienes intangibles</t>
  </si>
  <si>
    <t xml:space="preserve">Contiene la descripción y el concepto de los  bienes intangibles dados de baja. </t>
  </si>
  <si>
    <t>AI0270</t>
  </si>
  <si>
    <t>Comprobante de avalúo</t>
  </si>
  <si>
    <t xml:space="preserve">Relaciona el ajuste al costo de los bienes de conformidad a lo que establezca el informe de avalúo. </t>
  </si>
  <si>
    <t>AI0271</t>
  </si>
  <si>
    <t>F-GRF-1114</t>
  </si>
  <si>
    <t>Ficha técnica</t>
  </si>
  <si>
    <t>Relaciona los antecedentes administrativos, contables, conceptos y recomendaciones de los temas que se desean presentar ante la Mesa Técnica de Manejo de Bienes</t>
  </si>
  <si>
    <t>AI0272</t>
  </si>
  <si>
    <t>Acta de Mesa Técnica de Manejo de Bienes</t>
  </si>
  <si>
    <t xml:space="preserve">Consigna los suscesos, acciones,recomendaciones, sugerencias y compromisos que surgen en el argot de la reunión de la Mesa Técnica de Manejo de Bienes </t>
  </si>
  <si>
    <t>AI0273</t>
  </si>
  <si>
    <t>PD-GRF-04 Recepción, Entrada y Salida de Almacén</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</si>
  <si>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</si>
  <si>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</si>
  <si>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</si>
  <si>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</si>
  <si>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AI0274</t>
  </si>
  <si>
    <t>F-GRF-1108</t>
  </si>
  <si>
    <t>Acta de valores</t>
  </si>
  <si>
    <t>Detalla las caracteristicas y el costo de los bienes ingresados a la entidad.</t>
  </si>
  <si>
    <t>AI0275</t>
  </si>
  <si>
    <t>F-GRF-1111</t>
  </si>
  <si>
    <t xml:space="preserve">Nota de Ajuste  </t>
  </si>
  <si>
    <t>Detalla el alcance contable a un movimiento de entrada, salida y/o traslado</t>
  </si>
  <si>
    <t>La subserie contiene la documentación que da alcance a los movimientos de entrada, salida y/o traslado de  bienes para el servicio de la entidad y las agencias.</t>
  </si>
  <si>
    <t>AI0276</t>
  </si>
  <si>
    <t xml:space="preserve">Comprobante de Traslado de bienes </t>
  </si>
  <si>
    <t xml:space="preserve">Contiene la información de los bienes que se trasladan entre funcionarios, bodega- funcionario o funcionario bodega. </t>
  </si>
  <si>
    <t>La subserie contiene la documentación que legaliza y soporta el traslado o asignación de los bienes</t>
  </si>
  <si>
    <t>AI0277</t>
  </si>
  <si>
    <t>F-GRF-1103</t>
  </si>
  <si>
    <t>Novedad de Traslado de bienes</t>
  </si>
  <si>
    <t xml:space="preserve">Contiene la información de los bienes que se trasladan entre funcionarios o funcionario bodega. </t>
  </si>
  <si>
    <t>AI0278</t>
  </si>
  <si>
    <t>F-GRF-1105</t>
  </si>
  <si>
    <t>Levantamiento Individual de Inventarios</t>
  </si>
  <si>
    <t>Contiene la información de los bienes asignados a  los funcionarios desde la bodega.</t>
  </si>
  <si>
    <t>AI0279</t>
  </si>
  <si>
    <t>F-GRF-1104</t>
  </si>
  <si>
    <t>Acta de Entrega y Recibo a Satisfación a Agencias</t>
  </si>
  <si>
    <t>Relaciona los bienes entregados y recibidos a satIsfacción por parte de las agencias</t>
  </si>
  <si>
    <t xml:space="preserve">La subserie contiene la documentación que legaliza y soporta el traslado o salida de los bienes para las agencias. </t>
  </si>
  <si>
    <t>AI0280</t>
  </si>
  <si>
    <t>Comprobante de Ajustes Contables</t>
  </si>
  <si>
    <t xml:space="preserve">Contiene información relacionada con el ajuste al costo de los bienes, cuando se presenta algún tipo de novedad. </t>
  </si>
  <si>
    <t>AI0281</t>
  </si>
  <si>
    <t xml:space="preserve">PD-GRF-05 Toma Física de Inventarios </t>
  </si>
  <si>
    <t>F-GRF-1106</t>
  </si>
  <si>
    <t>Ficha para Toma Física de Inventarios</t>
  </si>
  <si>
    <t xml:space="preserve">Relaciona cada uno de los elemetnos que integran el inventario de la entidad,  detallando las caracteristicas y su responsable, así como la dependencia a la que pertenecen. </t>
  </si>
  <si>
    <t>Inventarios</t>
  </si>
  <si>
    <t>Inventarios de Bienes Muebles</t>
  </si>
  <si>
    <t>La subserie contiene las fichas de toma física y el informe anual de inventarios, de los bienes al servicio de la entidad.</t>
  </si>
  <si>
    <t>AI0282</t>
  </si>
  <si>
    <t>Gestión Documental</t>
  </si>
  <si>
    <t>PD-GD-07</t>
  </si>
  <si>
    <t>Transferencias Documentales</t>
  </si>
  <si>
    <t>Acta de Transferencia Documental se legaliza la entrega oficialmente de las transferencias documentales</t>
  </si>
  <si>
    <t>Actas de Transferencias Primarias</t>
  </si>
  <si>
    <t>AI0283</t>
  </si>
  <si>
    <t>PD-GD-08</t>
  </si>
  <si>
    <t>Comunicaciones Oficiales</t>
  </si>
  <si>
    <t>Información en la cual se oficializa de manera interna o externa tramites cumpliendo las funciones de la SCJ</t>
  </si>
  <si>
    <t>Consecutivos De Comunicaciones Oficiales</t>
  </si>
  <si>
    <t>Consecutivos de Comunicaciones Oficiales Internas, externas</t>
  </si>
  <si>
    <t>Las subseries permiten conservar las comunicaciones oficiales dadas en cumplimiento al Acuerdo 001 del 2024</t>
  </si>
  <si>
    <t>AI0284</t>
  </si>
  <si>
    <t>Banco Terminológico</t>
  </si>
  <si>
    <t>Instrumento Archivístico elaborado para la estandarización de la denominación de términos y conceptos ligados a la actividad misional de la entidad.</t>
  </si>
  <si>
    <t>Instrumentos Archivísticos</t>
  </si>
  <si>
    <t>Bancos Terminológicos</t>
  </si>
  <si>
    <t>Publicada</t>
  </si>
  <si>
    <t>https://scj.gov.co/sites/default/files/instrumentos_gestion_informacion/DOCUMENTO%20BANCO%20TERMINOLOGICO%20SDSCJ.pdf</t>
  </si>
  <si>
    <t>AI0285</t>
  </si>
  <si>
    <t xml:space="preserve">F-GD-1071 </t>
  </si>
  <si>
    <t>Formato Único de Inventario Documental - Archivo Central</t>
  </si>
  <si>
    <t>Formato único de inventario Documental - Archivo Central establecido para la seguimiento de las transferencias documentales primarias de identificados en la consolidación de los inventarios de las Transferencias Primarias, para su posterior disposición final.</t>
  </si>
  <si>
    <t xml:space="preserve">Instrumentos de Descripción Archivística </t>
  </si>
  <si>
    <t>Inventarios documentales relacionados al registro de datos de los expedientes conservados tanto en los Archivos de Gestión, como el Archivo Central.</t>
  </si>
  <si>
    <t>AI0286</t>
  </si>
  <si>
    <t>PD-GD-05</t>
  </si>
  <si>
    <t xml:space="preserve">Sistema Integrado de Conservación </t>
  </si>
  <si>
    <t>Es el conjunto de planes, programas, estrategias, procesos y procedimientos de conservación documental y preservación digital.</t>
  </si>
  <si>
    <t>Sistema Integrado de Conservación</t>
  </si>
  <si>
    <t>https://scj.gov.co/sites/default/files/instrumentos_gestion_informacion/SISTEMA%20INTEGRADO%20DE%20CONSERVACION-SIC.pdf</t>
  </si>
  <si>
    <t>AI0287</t>
  </si>
  <si>
    <t>Tabla de Control de Acceso</t>
  </si>
  <si>
    <t>Instrumento archivístico que establece las 
restricciones de accesos y seguridad a los documentos.</t>
  </si>
  <si>
    <t>Tablas de Control de Acceso</t>
  </si>
  <si>
    <t>https://scj.gov.co/sites/default/files/instrumentos_gestion_informacion/TABLA%20CONTROL%20DE%20ACCESO%20%281%29.pdf</t>
  </si>
  <si>
    <t>AI0288</t>
  </si>
  <si>
    <t xml:space="preserve">Tabla de Retención Documental  </t>
  </si>
  <si>
    <t xml:space="preserve"> Listado de series y subseries, con sus correspondientes tipos documentales, a las cuales se asigna el tiempo de permanencia en cada etapa del ciclo vital de los documentos, así como una disposición final.</t>
  </si>
  <si>
    <t xml:space="preserve">Tablas de Retención Documental  </t>
  </si>
  <si>
    <t>https://scj.gov.co/es/transparencia/datos-abiertos/tablas-retencion-documental</t>
  </si>
  <si>
    <t>AI0289</t>
  </si>
  <si>
    <t>Plan Institucional de Archivo</t>
  </si>
  <si>
    <t>Instrumento archivístico que permite agrupar la planeación, seguimiento e implementación de aspectos relevantes de los procesos de gestión documental y administración de archivos.</t>
  </si>
  <si>
    <t>Planes Institucionales de Archivos -PINAR</t>
  </si>
  <si>
    <t>https://scj.gov.co/sites/default/files/instrumentos_gestion_informacion/Plan%20Institucional%20de%20Archivos%20-PINAR-%20PL-FD-1%202020-2024.pdf</t>
  </si>
  <si>
    <t>AI0290</t>
  </si>
  <si>
    <t xml:space="preserve">Programa  de Gestión  Documental </t>
  </si>
  <si>
    <t xml:space="preserve"> Es el instrumento archivístico que permite a los sujetos obligados, formular y documentar a corto, mediano y largo plazo, el desarrollo sistemático de los procesos de gestión documental.</t>
  </si>
  <si>
    <t>Programas de Gestión Documental - PGD</t>
  </si>
  <si>
    <t>https://scj.gov.co/sites/default/files/instrumentos_gestion_informacion/Programa%20de%20Gestio%CC%81n%20Documental%20-PGD-%20PG-FD-1%20%282%29.pdf</t>
  </si>
  <si>
    <t>AI0291</t>
  </si>
  <si>
    <t>F-GF-882</t>
  </si>
  <si>
    <t xml:space="preserve">F-GF-882 </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</si>
  <si>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</si>
  <si>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</si>
  <si>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Control ordenes de pago</t>
  </si>
  <si>
    <t>Ley 1712 de 2014, art 18, numeral A</t>
  </si>
  <si>
    <t>AI0292</t>
  </si>
  <si>
    <t>Orden de pago</t>
  </si>
  <si>
    <t>Contiene información referente al período de pago, el valor a pagar y los respectivos descuentos de los proveedores y contratistas de la entidad.</t>
  </si>
  <si>
    <t>Ordenes de pago</t>
  </si>
  <si>
    <t>AI0293</t>
  </si>
  <si>
    <t>Actas del comité técnico de sostenibilidad contable</t>
  </si>
  <si>
    <t>Actas que contienen información de las decisiones tomadas por los miembros del comité técnico de sostenibilidad contable</t>
  </si>
  <si>
    <t>Actas de comité tecnico  sostenibilidad contable.</t>
  </si>
  <si>
    <t xml:space="preserve">Actas de reunión en la cual se realiza el comité de sostenibilidad contable para la toma de decisiones. </t>
  </si>
  <si>
    <t>AI0294</t>
  </si>
  <si>
    <t>Actas del comité de cartera</t>
  </si>
  <si>
    <t>Actas que contienen información de las decisiones tomadas por los miembros del comité de cartera</t>
  </si>
  <si>
    <t xml:space="preserve">Actas de reunión en la cual se hace la depuracion de cartera  para la toma de decisiones. </t>
  </si>
  <si>
    <t>AI0295</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</si>
  <si>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</si>
  <si>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</si>
  <si>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</si>
  <si>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</si>
  <si>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AI0296</t>
  </si>
  <si>
    <t>Conciliaciones Contables</t>
  </si>
  <si>
    <t>Documento que contiene transacciones financieras que se realizan entre diferentes entes públicos por conceptos asociados con activos, pasivos, patrimonio, ingresos, gastos o costos</t>
  </si>
  <si>
    <t>Conciliaciones Contables de las operaciones registradas periodicamente.</t>
  </si>
  <si>
    <t>AI0297</t>
  </si>
  <si>
    <t>Estados Financieros</t>
  </si>
  <si>
    <t xml:space="preserve">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 </t>
  </si>
  <si>
    <t xml:space="preserve">Informes </t>
  </si>
  <si>
    <t>Informes de Estados Contables</t>
  </si>
  <si>
    <t>Estados Financieros reportados periodicamente.</t>
  </si>
  <si>
    <t>AI0298</t>
  </si>
  <si>
    <t>Libros auxiliades</t>
  </si>
  <si>
    <t>Contiene información contable</t>
  </si>
  <si>
    <t>Libros de contabilidad</t>
  </si>
  <si>
    <t>Libros auxiliares</t>
  </si>
  <si>
    <t>Libros auxiliares con informacion de las operaciones registradas.</t>
  </si>
  <si>
    <t>AI0299</t>
  </si>
  <si>
    <t>Informes a entes de control</t>
  </si>
  <si>
    <t>Contiene información de entrega a entes de control</t>
  </si>
  <si>
    <t>Informes a entes de control externos</t>
  </si>
  <si>
    <t>no</t>
  </si>
  <si>
    <t>AI0300</t>
  </si>
  <si>
    <t>Boletin de deudores morosos</t>
  </si>
  <si>
    <t>Informe de Estados Contables</t>
  </si>
  <si>
    <t>Certificado de reporte Boletin de deudores morosos</t>
  </si>
  <si>
    <t>AI0301</t>
  </si>
  <si>
    <t>Informes de Ejecución presupuestal</t>
  </si>
  <si>
    <t>Contiene ejecución del presupuesto</t>
  </si>
  <si>
    <t>AI0302</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</si>
  <si>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</si>
  <si>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</si>
  <si>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</si>
  <si>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</si>
  <si>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</si>
  <si>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AI0303</t>
  </si>
  <si>
    <t>Constitución de Reservas Presupuestales</t>
  </si>
  <si>
    <t>Contiene la relación de las reservas presupuestales al 31 de diciembre de cada vigencia, firmado por el ordenador del gasto de la entidad y el responsable de presupuesto.</t>
  </si>
  <si>
    <t>Informes de Cierres Presupuestales</t>
  </si>
  <si>
    <t>Informes de reservas presupuestales para cada vigencia</t>
  </si>
  <si>
    <t>AI0304</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</si>
  <si>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</si>
  <si>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</si>
  <si>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Informes de Cierre Presupuestal</t>
  </si>
  <si>
    <t>Actas que contienen informacion de las reservas convertidas en pasivos exigibles</t>
  </si>
  <si>
    <t>AI0305</t>
  </si>
  <si>
    <t>Informe de Constitución de Reserva</t>
  </si>
  <si>
    <t>Contienen la justificación de la constitución de las reservas presuspuestales. Se realiza dentro de los dos (2) primeros días hábiles del mes de enero.</t>
  </si>
  <si>
    <t>Justificación de la constitución de las reservas presuspuestales</t>
  </si>
  <si>
    <t>AI0306</t>
  </si>
  <si>
    <t>Informe de 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</si>
  <si>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</si>
  <si>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Informe de cuentas por pagar, registradas durante la vigencia y pendientes de giro</t>
  </si>
  <si>
    <t>AI0307</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</si>
  <si>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</si>
  <si>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</si>
  <si>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</si>
  <si>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Informe control administrativo a los pasivos exigibles</t>
  </si>
  <si>
    <t>AI0308</t>
  </si>
  <si>
    <t>Acta Depuración de Pasivos</t>
  </si>
  <si>
    <t>Contiene toda la información presupuestal del pasivo exigible que se depuró, de acuerdo con lo ordenado por los actos administrativos correspondientes</t>
  </si>
  <si>
    <t>Informe de Ejecución Presupuestal</t>
  </si>
  <si>
    <t>Acta Depuración de Pasivos Exigibles</t>
  </si>
  <si>
    <t>Información presupuestal del pasivo exigible</t>
  </si>
  <si>
    <t>AI0309</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</si>
  <si>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</si>
  <si>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</si>
  <si>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Certificado de Disponibilidad Presupuestal</t>
  </si>
  <si>
    <t>solicitudes de CDP con sus respectivos soportes</t>
  </si>
  <si>
    <t>AI0310</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</si>
  <si>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</si>
  <si>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</si>
  <si>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AI0311</t>
  </si>
  <si>
    <t>Informes Oficiales de Presupuesto</t>
  </si>
  <si>
    <t>Contiene el resumen de la ejecución presupuestlal de la Secretaría Distrital de Seguridad de Convivencia y Justicia, el cual es firmado por el ordenador del gasto de la Entidad y el responsable del presupuesto. Incluye Ejecución de Vigencia UE01 y UE02 y Ejecución de Reservas Presupuestales UE01 y UE02.</t>
  </si>
  <si>
    <t>Ejecucion Vigencia</t>
  </si>
  <si>
    <t>Informes de ejecucion prespuestal durante la vigencia de las unidades ejecutoras 01 y 02</t>
  </si>
  <si>
    <t>AI0312</t>
  </si>
  <si>
    <t>Anulaciones de CDP y CRP</t>
  </si>
  <si>
    <t>Informe Mensual que produce el sistema BOGDATA que contiene la información presupuestal de las anulaciones realizadas en el mes correspondiente.</t>
  </si>
  <si>
    <t>Informe Mensual de las anulaciones</t>
  </si>
  <si>
    <t>AI0313</t>
  </si>
  <si>
    <t>Modificaciones Presupuestales</t>
  </si>
  <si>
    <t>Informe Mensual producido por el sistema BOGDATA que contiene las Modificaciones: entre rubros, de fuentes, adiciones y redeuccciones presupuestales, traslados entre conceptos, traslados y cambios de fuente; ejecutadas en el mes</t>
  </si>
  <si>
    <t>Informe Mensual de las modificaciones</t>
  </si>
  <si>
    <t>AI0314</t>
  </si>
  <si>
    <t>Actas de Cancelación y Anulación de Reservas</t>
  </si>
  <si>
    <t>Informe presupuestal de CRPS que se Anulan mensualmente</t>
  </si>
  <si>
    <t>Informe presupuestal de CRPS que se Anulan</t>
  </si>
  <si>
    <t>AI0315</t>
  </si>
  <si>
    <t>Gestión Contractual</t>
  </si>
  <si>
    <t xml:space="preserve">PD-GCT-09, PD-GCT -08, PD-GCT-14, PD- GCT-02, PD-GCT-07, PD-GCT-11, PD-GCT-10, PD-GCT 13, PD-GCT-12 </t>
  </si>
  <si>
    <t>Contratos y convenios</t>
  </si>
  <si>
    <t>Expediente contractual que contiene toda la información referente a la contratación en todas sus fases (Precontractual, contractual, poscontractual)</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</si>
  <si>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Interadministrativo y Convenios Marco.</t>
  </si>
  <si>
    <t>Dirección Jurídica y Contractual</t>
  </si>
  <si>
    <t>AI0316</t>
  </si>
  <si>
    <t>Procesos contractuales declarados desiertos o no adjudicados</t>
  </si>
  <si>
    <t>Expediente que contiene información de la fase precontractual y la resolución de declaratoria de desierto o no adjudicación</t>
  </si>
  <si>
    <t xml:space="preserve">Evidencia que dentro del proceso precontractual comprende la constancia de no presentación de propuestas o los informes que dan cuenta que las que se presentaron ninguna fue habilitada. </t>
  </si>
  <si>
    <t>AI0317</t>
  </si>
  <si>
    <t>Actas de comité de contratación</t>
  </si>
  <si>
    <t xml:space="preserve">Son los expedientes que albergan en orden cronológico las actas de los comités de contratación.  </t>
  </si>
  <si>
    <t>Refleja las recomendaciones y decisiones de esta instancia consultiva en materia de contratación.</t>
  </si>
  <si>
    <t>AI0318</t>
  </si>
  <si>
    <t>Gestión Jurídica</t>
  </si>
  <si>
    <t>PD-GJ-03</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</si>
  <si>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</si>
  <si>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</si>
  <si>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</si>
  <si>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</si>
  <si>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AI0319</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</si>
  <si>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</si>
  <si>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</si>
  <si>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Contienen la evidencia de las decisiones y conciliaciones realizadas en cumplimiento a la función de esta dependencia.</t>
  </si>
  <si>
    <t>AI0320</t>
  </si>
  <si>
    <t xml:space="preserve">Conceptos jurídicos </t>
  </si>
  <si>
    <t>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 Distrital de Seguridad, Convivencia y Justicia.</t>
  </si>
  <si>
    <t>Comprende un pronunciamiento que como tal no tiene carácter vinculante, ni compromete su responsabilidad en la medida en que el concepto no obliga pero sí ilustra u orienta sobre la consulta que se le realiza.</t>
  </si>
  <si>
    <t>AI0321</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</si>
  <si>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</si>
  <si>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</si>
  <si>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</si>
  <si>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AI0322</t>
  </si>
  <si>
    <t>PD-GJ02, PD-GJ-03</t>
  </si>
  <si>
    <t xml:space="preserve">Procesos judiciales </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</si>
  <si>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</si>
  <si>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judiciales</t>
  </si>
  <si>
    <t>Procesos contencioso administrativos, procesos penales, procesos civiles, procesos ejecutivos, procesos laborales.</t>
  </si>
  <si>
    <t xml:space="preserve">Procesos de carácter judicial que se originan en la legislación aplicable para cada una de las jurisdicciones existentes: contencioso administrativos, penales, civiles, ejecutivos y laborales. </t>
  </si>
  <si>
    <t>X</t>
  </si>
  <si>
    <r>
      <rPr>
        <u/>
        <sz val="10"/>
        <color rgb="FF000000"/>
        <rFont val="Arial"/>
        <family val="2"/>
      </rPr>
      <t>Los responsable</t>
    </r>
    <r>
      <rPr>
        <u/>
        <sz val="10"/>
        <rFont val="Arial"/>
        <family val="2"/>
      </rPr>
      <t>s de la generación</t>
    </r>
    <r>
      <rPr>
        <u/>
        <sz val="10"/>
        <color rgb="FF000000"/>
        <rFont val="Arial"/>
        <family val="2"/>
      </rPr>
      <t xml:space="preserve"> de información (funcionarios públicos y/o contratistas</t>
    </r>
    <r>
      <rPr>
        <u/>
        <sz val="10"/>
        <rFont val="Arial"/>
        <family val="2"/>
      </rPr>
      <t xml:space="preserve">) verifican </t>
    </r>
    <r>
      <rPr>
        <u/>
        <sz val="10"/>
        <color rgb="FF000000"/>
        <rFont val="Arial"/>
        <family val="2"/>
      </rPr>
      <t>de forma cuatrimestral la entrega de soportes relacionados con el cumplimiento de metas relacionadas al Plan de Acceso a la Justicia de acuerdo con la naturaleza de los documentos (mensual - trimestral -semestral y anual) a la Dirección de Acceso a la Justicia. En caso de incumplimiento de la entrega de los documentos en los plazos establecidos, el Director o su equipo delegado de DAJ solicita a los responsables la entrega oportuna de la información, sopena del incumplimiento de metas, requerimientos internos y externos; como evidencia se entrega los soportes de la documentación entregada en los repositorios SharePoint disponibles para el área.</t>
    </r>
  </si>
  <si>
    <t>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t>
  </si>
  <si>
    <t>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t>
  </si>
  <si>
    <t>Mantener la Ejecucion durante la vigencia</t>
  </si>
  <si>
    <t>Profesional responsable del reporte de riesgos y controles de Seguridad de la Información</t>
  </si>
  <si>
    <t>Responsable de generacion de informacion</t>
  </si>
  <si>
    <t>El profesional y/o los profesionales de la direccion de acceso</t>
  </si>
  <si>
    <t>Rotación de Personal</t>
  </si>
  <si>
    <t xml:space="preserve">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se debe informar al director de Bienes con las acciones para dar cumplimiento. </t>
  </si>
  <si>
    <t>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t>
  </si>
  <si>
    <t>El administrador de la plataforma SIMBA, de forma cuatrimestral realiza capacitación y/o sensibilización a funcionarios, contratistas y terceros sobre el correcto uso de la plataforma SIMBA de acuerdo a las funcionalidades y servicios, como soporte de la evidencia se dejara las listas de asistencia y/o soportes documentales de las capacitaciones, para los casos que el personal no asista se reprogramara una nueva sesión de capacitación</t>
  </si>
  <si>
    <t>El coordinador de cada grupo Funcional de forma semestral valida la disponibilidad de personal asignado para el cumplimiento de las tareas dentro de la operación del sistema SIMBA, de lo cual entregara al director del área una proyección de las necesidades de operación y la continuidad del personal idóneo para el cumplimiento adecuado de las funciones, como evidencia se entrega la proyección del personal requerido, en caso de no contar con el personal necesario para la operación se solicitara mediante comunicado oficial al Director del área, de acuerdo a la novedad</t>
  </si>
  <si>
    <t xml:space="preserve">El supervisor de contratos </t>
  </si>
  <si>
    <t>El administrador de la plataforma SIMBA</t>
  </si>
  <si>
    <t xml:space="preserve">El coordinador de cada grupo Funcional </t>
  </si>
  <si>
    <t>Expedientes de Cobro Persuasivo</t>
  </si>
  <si>
    <t>Pérdida de la Integridad
 Perdida de Confidencialidad</t>
  </si>
  <si>
    <t>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t>
  </si>
  <si>
    <t>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t>
  </si>
  <si>
    <t>El responsable del registro documental</t>
  </si>
  <si>
    <t>El responsable del equipo de cobro persuasivo</t>
  </si>
  <si>
    <t>Formato matriz seguimiento de Procesos y autos activos</t>
  </si>
  <si>
    <t>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t>
  </si>
  <si>
    <t>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t>
  </si>
  <si>
    <t>El auxiliar administrativo de la oficina de Control Disciplinario interno</t>
  </si>
  <si>
    <t>Incumplimiento de la Divulgación</t>
  </si>
  <si>
    <t>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t>
  </si>
  <si>
    <t>El profesional asignado por la Oficina Asesora de Planeación</t>
  </si>
  <si>
    <t>Corrupción de datos.
Indisponibilidad del sistema de información 
Mal funcionamiento del software.</t>
  </si>
  <si>
    <t>Almacenamiento sin protección.
Defectos bien conocidos en el software
Asignación errada de los derechos de acceso.</t>
  </si>
  <si>
    <t>La Jefatura de la Oficina de Control Interno al inicio de cada vigencia solicitara a cada uno de los procesos y/o dependencias por escrito (Correo o Memorando), información de los enlaces responsables del diligenciamiento y reporte del avance del plan de mejoramiento institucional, en caso de no recibir respuesta del proceso y/o dependencias no se le autoriza acceso a la información. como evidencia se presenta el comunicado oficial enviado y las respuestas de los procesos y/o dependencias.</t>
  </si>
  <si>
    <t>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t>
  </si>
  <si>
    <t>La Jefatura de la Oficina de Control Interno</t>
  </si>
  <si>
    <t>El profesional de la Oficina de Control Interno</t>
  </si>
  <si>
    <t>"Corrupción de los datos 
Fenomenos Ambiental
Perdida de Informacion"</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</si>
  <si>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</si>
  <si>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</si>
  <si>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</si>
  <si>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El responsable del equipo de archivo de la Dirección Jurídica y Contractual</t>
  </si>
  <si>
    <t>RRSS - Redes Sociales</t>
  </si>
  <si>
    <t>Pérdida de la Disponibilidad
Perdida de la Integridad</t>
  </si>
  <si>
    <t>Pérdida de la Confidencialidad y Perdida de la Integridad</t>
  </si>
  <si>
    <t xml:space="preserve">Divulgación
Actividad Maliciosa de Ciberdelincuente
Datos provenientes de fuentes no confiables </t>
  </si>
  <si>
    <t>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t>
  </si>
  <si>
    <t>El Líder Digital de la Oficina Asesora de Comunicaciones</t>
  </si>
  <si>
    <t>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t>
  </si>
  <si>
    <t>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t>
  </si>
  <si>
    <t>El grupo de entrenamiento C-4, semestralmente, realiza capacitación y /o sensibilización a funcionarios y contratistas sobre el correcto uso de contraseñas de acuerdo a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t>
  </si>
  <si>
    <t>El responsable del proyecto NUSE123</t>
  </si>
  <si>
    <t>El Grupo Operaciones C-4</t>
  </si>
  <si>
    <t>El grupo de entrenamiento C-4</t>
  </si>
  <si>
    <t>Emerson Network Power Site Interface Card</t>
  </si>
  <si>
    <t>Mantenimiento de equipos Inadecuado</t>
  </si>
  <si>
    <t>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t>
  </si>
  <si>
    <t>El grupo de seguimiento de infraestructura tecnológica del C-4</t>
  </si>
  <si>
    <t xml:space="preserve">Pérdida de Confidencialidad, Integridad y/o disponibilidad de la información </t>
  </si>
  <si>
    <t>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</si>
  <si>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El jefe del C4 delega</t>
  </si>
  <si>
    <t>01/0/2024</t>
  </si>
  <si>
    <t>Actas del Consejo Distrital de Convivencia y seguridad</t>
  </si>
  <si>
    <t>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t>
  </si>
  <si>
    <t>Registro Documental SSC  (Registros y evidencias de actividades gestionadas para lograr el control, la prevención del delito y promover la convivencia pacífica.)</t>
  </si>
  <si>
    <t>Perdida de la Integridad y Disponibilidad</t>
  </si>
  <si>
    <t>Falta de control periodico sobre los derechos de acceso.</t>
  </si>
  <si>
    <t>Ausencia de guías para el adecuado uso de la plataforma</t>
  </si>
  <si>
    <t>Pérdida o detrimento de información
Demoras en los servicios prestados y ejecución de los procesos</t>
  </si>
  <si>
    <t>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t>
  </si>
  <si>
    <t>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t>
  </si>
  <si>
    <t xml:space="preserve">El responsable de almacenamiento de las actas </t>
  </si>
  <si>
    <t xml:space="preserve">El responsable de gestión de la información de Subsecretaría de Seguridad y convivencia </t>
  </si>
  <si>
    <t>El líder operativo de la Subsecretaría de seguridad y convivencia</t>
  </si>
  <si>
    <t>Abuso de Derechos
Corrupción de Datos 
Error en el uso</t>
  </si>
  <si>
    <t xml:space="preserve">Acceso y uso inadecuado de la información </t>
  </si>
  <si>
    <t>El(a)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t>
  </si>
  <si>
    <t>El(a) Director (a) de Seguridad</t>
  </si>
  <si>
    <t>Actas de Concejos Locales de Seguridad.</t>
  </si>
  <si>
    <t>Gestion Inadecuada de la Información</t>
  </si>
  <si>
    <t>Pérdida o detrimento de información
Perdida de confianza del ciudadano
Demandas, litigios, derechos de petición o tutelas</t>
  </si>
  <si>
    <t>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t>
  </si>
  <si>
    <t xml:space="preserve">El responsable de validar las Actas de los Consejos Locales de Seguridad </t>
  </si>
  <si>
    <t>Registros Survey 123 (Registros en el formulario de Mercados criminales y Aspectos sociales, económicos y estructurales en Survey123)</t>
  </si>
  <si>
    <t>Abuso de derechos.
Datos provenientes de fuentes no confiables 
Error en el uso</t>
  </si>
  <si>
    <t xml:space="preserve">
Dificultad para la verificación de los datos registrados
</t>
  </si>
  <si>
    <t xml:space="preserve">Registro de información no verificada </t>
  </si>
  <si>
    <t>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t>
  </si>
  <si>
    <t>El responsable de gestión de la información de la Subsecretaría de Seguridad y Convivencia</t>
  </si>
  <si>
    <t>Registros Survey 123 (Registros en el formulario de actividades territoriales en Survey123)</t>
  </si>
  <si>
    <t>El responsable de gestión de la información de la Subsecretaría de Seguridad y Convivencia verifica de forma cuatrimestral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t>
  </si>
  <si>
    <t>Soluciones Tecnológicas SDSCJ (Sistemas de Informacion, Servicios Ciudadanos Digitales y Servicios Tecnologicos)</t>
  </si>
  <si>
    <t xml:space="preserve">Pérdida de Cofidencilidad, integridad y/o disponibilidad de la información </t>
  </si>
  <si>
    <t>Obsolecencia y brechas de seguridad por uso de versionamiento desactualizado  del entorno de desarrollo de los diferentes sistemas de información.</t>
  </si>
  <si>
    <t>Falta de Arquitectura de datos estandarizada para los sistemas de información</t>
  </si>
  <si>
    <t>Ciberataque
Modificación de bases de datos</t>
  </si>
  <si>
    <t xml:space="preserve">Pérdida o detrimento de información
perdida de la integridad e integralidad de la información
</t>
  </si>
  <si>
    <t>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t>
  </si>
  <si>
    <t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</si>
  <si>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El responsable de sistema de información</t>
  </si>
  <si>
    <t xml:space="preserve">IInfraestructura  Y Plataforma Tecnológica  SDSCJ </t>
  </si>
  <si>
    <t>"Uso no autorizado de credenciales de administración a cualquiera de los componentes de la infraestructura de la SDSCJ
Ciberataque o incidente informático a la infraestructura del proveedor de nube
Ciberataque dirigido a la infraestructura de la Entidad"</t>
  </si>
  <si>
    <t xml:space="preserve">No se cuenta con un mecanismo seguro y estandarizado de manejo de credenciales de administración a la infraestructura tecnologica </t>
  </si>
  <si>
    <t>Pérdida o detrimento de información
Interrupción de los sistemas / procesos
Demoras en los servicios prestados y ejecución de los procesos</t>
  </si>
  <si>
    <t>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contará con comunicación formal al Director de Tecnologías informando las alternativas adoptadas. Como evidencia de la ejecución del control se contará con el mecanismo de gestión segura de contraseñas o comunicado formal.</t>
  </si>
  <si>
    <t>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t>
  </si>
  <si>
    <t>Aportes Seguridad Social Integral y Reporte de liquidacion de nómina mensual</t>
  </si>
  <si>
    <t>Historias Laborales</t>
  </si>
  <si>
    <t>Abuso de derechos y corrupción de los datos</t>
  </si>
  <si>
    <t>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t>
  </si>
  <si>
    <t>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t>
  </si>
  <si>
    <t>Operaciones Financieras (Estados Financieros, Carpeta de CDP, Carpeta de documentos presupuestales, Orden de pago)</t>
  </si>
  <si>
    <t>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t>
  </si>
  <si>
    <t>El responsable de las áreas que componen la dirección financiera (Presupuesto, Pago y contabilidad)</t>
  </si>
  <si>
    <t xml:space="preserve">La Dirección de Gestión Humana </t>
  </si>
  <si>
    <t>El Profesional especializado responsable de nómina</t>
  </si>
  <si>
    <t>El responsable de Infraestructura</t>
  </si>
  <si>
    <t>"Pérdida de la Disponibilidad
Perdida de Confidencialidad"</t>
  </si>
  <si>
    <t>"Pérdida o detrimento de información
Pérdida de reputación y/o de imagen"</t>
  </si>
  <si>
    <t>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t>
  </si>
  <si>
    <t>El Secretario del Centro Especial de Reclusión</t>
  </si>
  <si>
    <t>Proceso Juridico (Acciones de tutela,  Resoluciones)</t>
  </si>
  <si>
    <t>Pérdida de la Disponibilidad
Perdida de la Confidencialidad
Perdida de la Integridad</t>
  </si>
  <si>
    <t>Corrupción de los datos 
Fenomenos Ambiental
Perdida de Informacion</t>
  </si>
  <si>
    <t>Pérdida o detrimento de información
Demandas, litigios, derechos de petición o tutelas
Reclamaciones o quejas de ciudadanos
Demoras en los servicios prestados y ejecución de los procesos
Interrupción de los sistemas / procesos
Pérdidas de conocimiento</t>
  </si>
  <si>
    <t xml:space="preserve">El responsable del equipo de archivo de la Dirección Jurídica y Contractual </t>
  </si>
  <si>
    <t>El responsable del seguimiento del contrato de mantenimiento de video vigilancia</t>
  </si>
  <si>
    <t xml:space="preserve">El jefe del C4 </t>
  </si>
  <si>
    <t>Base de Datos (BI)</t>
  </si>
  <si>
    <t>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t>
  </si>
  <si>
    <t>El coordinador de la Sala SOARS, realiza de forma mensual el cargue de la copia de seguridad de la base de datos incidentes SOARS en el repositorio establecidos en el C-4, en caso de no realizar la copia de seguridad se debe informar al jefe de C-4 los motivos y las acciones para el cargue de esta información, como evidencia se envía correo electrónico y/o comunicado oficial al líder del C-4.</t>
  </si>
  <si>
    <t>El coordinador de la Sala SOARS, realiza de forma mensual el cargue de la copia de seguridad de la bitácora de transferencia de mando del área de seguimiento en el repositorio establecidos en el C-4, en caso de no realizar la copia de seguridad se debe informar al jefe de C-4 los motivos y las acciones para el cargue de esta información, como evidencia se envía correo electrónico y/o comunicado oficial al líder del C-4.</t>
  </si>
  <si>
    <t>El coordinador de la Sala SOARS</t>
  </si>
  <si>
    <t>Proceso Contractual (Actas de comité de contratación, Procesos contractuales declarados desiertos o no adjudicados, Contratos y convenios,  Base de datos de información contractual)</t>
  </si>
  <si>
    <t>NUSE 123 (Número Único de Seguridad y Emergencia Telefonía y CAD (Bitácora Incidente Procedente creado en el sistema CAD), Grabación de Llamada del usuario a Línea de Emergencias 123)</t>
  </si>
  <si>
    <t xml:space="preserve">Registro Documental SGI - ATC (Informe de Control y Seguimiento a las PQRSDF, Matriz informe de PQRSDF,  Matriz de trazabilidad de PQRSDF, Registro y Encuesta de Satisfacción de Atención Canal Telefónico y Presencial, Ficha de Medición Canales Presencial y Telefónico,  </t>
  </si>
  <si>
    <t>Formularios (Formulario de forms registro atenciones virtuales Centro de Recepción e Información CRI, Formulario de forms registro jornadas unidades móviles para el acceso a la justicia, Formulario forms encuesta de satisfacción Dirección de Acceso a la Justicia)</t>
  </si>
  <si>
    <t xml:space="preserve">Documentación DAJ (Plan de Acción de Casas de Justicia,Actas del Comité de Coordinación Local de las Casas de Justicia,Acciones Preventivo – Pedagógicas, Seguimiento a la Implementación del Traslado por Protección y Atención Psicológica a la Población Trasladada, Historias de Procesos de Mediación para la Solución de Conflictos, Base de datos Historias del programa de justicia juvenil restaurativa, expedientes Historias del programa de justicia juvenil restaurativa, Acuerdos de ingreso y convivencia Programa De Seguimiento Judicial al Tratamiento de Drogas,   Consentimiento Informado Mayor de Edad,  Consentimiento Informado Menor de Edad, Informe De Seguimiento Programa De Seguimiento Judicial al Tratamiento de Drogas, Informe Extraordinario Programa De Seguimiento Judicial al Tratamiento de Drogas , Informe Final PSJTD, Valoración Inicial del Programa De Seguimiento Judicial al Tratamiento de Drogas, Visita Domiciliaria, Equipo Psicosocial. PSJTD,  BD PSJTD  ) </t>
  </si>
  <si>
    <t xml:space="preserve">El Profesional Universitario, Especializado y/o Contratista de la Oficina de Análisis de Información y Estudios Estratégicos responsable de la bodega de datos </t>
  </si>
  <si>
    <t>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Tecnologias y Sistemas de la Información se genere el reporte correspondiente por parte del administrador de la herramienta.</t>
  </si>
  <si>
    <t xml:space="preserve"> Herramienta de seguimiento de plan de mejoramiento Contraloría</t>
  </si>
  <si>
    <t>Planes (Plan Institucional de Gestión Ambiental PL-DS-8 , Plan Anticorrupción y de Atención al Ciudadano - PAAC, Plan de Participación Ciudadana, Plan Integral de Seguridad, convivencia Ciudadana Y Justicia - PISCCJ, Plan Operativo Anual, Plan Estratégico Institucional PL-DS-1, Plan de Acción política pública, Proyecto de inversión, Criterios de  elegibilidad y viabilidad de inversión Local )</t>
  </si>
  <si>
    <t>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t>
  </si>
  <si>
    <t>Cuatrimestral</t>
  </si>
  <si>
    <t>Soportes de la documentacion entregada en los repositorios SharePoint disponibles para el area.</t>
  </si>
  <si>
    <t>Comunicacion oficial y/o correo electronico</t>
  </si>
  <si>
    <t>Trimestral</t>
  </si>
  <si>
    <t>Mensual</t>
  </si>
  <si>
    <t>Listas de Asistencia y/o soportes</t>
  </si>
  <si>
    <t>Proyección de personal requerido</t>
  </si>
  <si>
    <t>Semestral</t>
  </si>
  <si>
    <t>Formato Diligenciado</t>
  </si>
  <si>
    <t>Comunicacion oficial y/o comunicación via Teams</t>
  </si>
  <si>
    <t>Cada vez que se requiera</t>
  </si>
  <si>
    <t>Solicitud de permisos a traves de correo electronico</t>
  </si>
  <si>
    <t>Correo de Notificacion y esquema de publicación</t>
  </si>
  <si>
    <t>Reporte de sistema de información</t>
  </si>
  <si>
    <t>Correo o Memorando</t>
  </si>
  <si>
    <t>Anual</t>
  </si>
  <si>
    <t>Reporte de planes de mejoramiento por procesos</t>
  </si>
  <si>
    <t>Inventario Documental de la DJC</t>
  </si>
  <si>
    <t>Comunicado Oficial sobre el Seguimiento a la Operación y Acciones Realizadas.</t>
  </si>
  <si>
    <t>Proyeccion Sobre Ausencia Personal y Necesidades de Operación.</t>
  </si>
  <si>
    <t>Listas de Asistencia y documentos de apoyo  a  las capacitaciones</t>
  </si>
  <si>
    <t>Informes tecnicos de funcionamiento de UPS</t>
  </si>
  <si>
    <t>Informe Mensual de Empresa Contratista</t>
  </si>
  <si>
    <t>reporte de usuarios y roles de plataforma asignada</t>
  </si>
  <si>
    <t>Correo Electronico y/o acta de reunion</t>
  </si>
  <si>
    <t xml:space="preserve">Acta </t>
  </si>
  <si>
    <t>Correo electronico</t>
  </si>
  <si>
    <t>Actualizacion tabla de avance</t>
  </si>
  <si>
    <t>Tabla de verificacion de correspondencia de registro.</t>
  </si>
  <si>
    <t>Reporte del Seguimiento al Plan o verificacion de versionamiento en el ambien de desarrollo y produccion</t>
  </si>
  <si>
    <t>Reporte del Seguimiento al Plan o manuales tecnicos de los sistemas</t>
  </si>
  <si>
    <t>Mecanismo de gestion segura de contraseñas o comunicado oficial</t>
  </si>
  <si>
    <t>Reporte de rendimiento de la ifraestructura de seguridad o comunicado oficial</t>
  </si>
  <si>
    <t>comunicación de solicitud y/o retiro de acceso de usuarios</t>
  </si>
  <si>
    <t>basse de prestamos de historias laborales</t>
  </si>
  <si>
    <t>comunicado oficial y/o correo electronico</t>
  </si>
  <si>
    <t>memorando y/o correo electronico</t>
  </si>
  <si>
    <t>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t>
  </si>
  <si>
    <t>Reporte mensual de mantenimiento</t>
  </si>
  <si>
    <t>Indicador de 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</si>
</sst>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sz val="9"/>
      <color indexed="81"/>
      <name val="Tahoma"/>
      <family val="2"/>
    </font>
    <font>
      <b/>
      <u/>
      <sz val="10"/>
      <color theme="1"/>
      <name val="Arial"/>
      <family val="2"/>
    </font>
    <font>
      <b/>
      <u/>
      <sz val="11"/>
      <color theme="1"/>
      <name val="Calibri"/>
      <family val="2"/>
      <scheme val="minor"/>
    </font>
    <font>
      <b/>
      <u/>
      <sz val="12"/>
      <color theme="1"/>
      <name val="Arial"/>
      <family val="2"/>
    </font>
    <font>
      <sz val="9"/>
      <name val="Calibri"/>
      <family val="2"/>
      <scheme val="minor"/>
    </font>
    <font>
      <sz val="10"/>
      <color rgb="FF000000"/>
      <name val="Arial"/>
      <family val="2"/>
    </font>
    <font>
      <sz val="11"/>
      <color rgb="FF000000"/>
      <name val="Calibri"/>
      <family val="2"/>
    </font>
    <font>
      <b/>
      <sz val="11"/>
      <color rgb="FFFFFFFF"/>
      <name val="Arial"/>
      <family val="2"/>
    </font>
    <font>
      <sz val="8"/>
      <name val="Arial"/>
      <family val="2"/>
    </font>
    <font>
      <sz val="11"/>
      <name val="Calibri"/>
      <family val="2"/>
      <scheme val="minor"/>
    </font>
    <font>
      <b/>
      <u/>
      <sz val="10"/>
      <name val="Arial"/>
      <family val="2"/>
    </font>
    <font>
      <u/>
      <sz val="10"/>
      <name val="Arial"/>
      <family val="2"/>
    </font>
    <font>
      <sz val="9"/>
      <color theme="1"/>
      <name val="Calibri"/>
      <family val="2"/>
    </font>
    <font>
      <sz val="13.5"/>
      <color rgb="FF000000"/>
      <name val="Calibri"/>
      <family val="2"/>
      <scheme val="minor"/>
    </font>
    <font>
      <sz val="12"/>
      <color theme="1"/>
      <name val="Arial"/>
      <family val="2"/>
    </font>
    <font>
      <b/>
      <sz val="12"/>
      <color theme="0"/>
      <name val="Arial"/>
      <family val="2"/>
    </font>
    <font>
      <sz val="8"/>
      <name val="Calibri"/>
      <family val="2"/>
      <scheme val="minor"/>
    </font>
    <font>
      <u/>
      <sz val="10"/>
      <color theme="1"/>
      <name val="Arial"/>
      <family val="2"/>
    </font>
    <font>
      <b/>
      <sz val="11"/>
      <color theme="0"/>
      <name val="Arial"/>
      <family val="2"/>
    </font>
    <font>
      <b/>
      <sz val="14"/>
      <color theme="0"/>
      <name val="Arial"/>
      <family val="2"/>
    </font>
    <font>
      <b/>
      <sz val="16"/>
      <color theme="0"/>
      <name val="Arial"/>
      <family val="2"/>
    </font>
    <font>
      <b/>
      <sz val="14"/>
      <color theme="1"/>
      <name val="Arial"/>
      <family val="2"/>
    </font>
    <font>
      <sz val="14"/>
      <color theme="1"/>
      <name val="Arial"/>
      <family val="2"/>
    </font>
    <font>
      <b/>
      <sz val="16"/>
      <color theme="1"/>
      <name val="Arial"/>
      <family val="2"/>
    </font>
    <font>
      <sz val="16"/>
      <color theme="1"/>
      <name val="Arial"/>
      <family val="2"/>
    </font>
    <font>
      <sz val="16"/>
      <color theme="0"/>
      <name val="Arial"/>
      <family val="2"/>
    </font>
    <font>
      <b/>
      <sz val="16"/>
      <color rgb="FFFFFFFF"/>
      <name val="Arial"/>
      <family val="2"/>
    </font>
    <font>
      <b/>
      <sz val="14"/>
      <name val="Arial"/>
      <family val="2"/>
    </font>
    <font>
      <b/>
      <sz val="12"/>
      <color rgb="FF000000"/>
      <name val="Arial"/>
      <family val="2"/>
    </font>
    <font>
      <sz val="9"/>
      <name val="Tahoma"/>
      <family val="2"/>
    </font>
    <font>
      <sz val="9"/>
      <color rgb="FF000000"/>
      <name val="Tahoma"/>
      <family val="2"/>
    </font>
    <font>
      <b/>
      <sz val="9"/>
      <name val="Arial"/>
      <family val="2"/>
      <charset val="1"/>
    </font>
    <font>
      <b/>
      <sz val="10"/>
      <color rgb="FF000000"/>
      <name val="Arial"/>
      <family val="2"/>
    </font>
    <font>
      <b/>
      <sz val="9"/>
      <name val="Tahoma"/>
      <family val="2"/>
    </font>
    <font>
      <sz val="10"/>
      <color theme="1"/>
      <name val="Calibri"/>
      <family val="2"/>
      <scheme val="minor"/>
    </font>
    <font>
      <u/>
      <sz val="10"/>
      <color rgb="FF000000"/>
      <name val="Arial"/>
      <family val="2"/>
    </font>
    <font>
      <sz val="10"/>
      <color rgb="FF000000"/>
      <name val="Arial"/>
    </font>
    <font>
      <b/>
      <u/>
      <sz val="10"/>
      <name val="Arial"/>
    </font>
    <font>
      <u/>
      <sz val="10"/>
      <name val="Arial"/>
    </font>
    <font>
      <sz val="10"/>
      <color theme="1"/>
      <name val="Arial"/>
    </font>
  </fonts>
  <fills count="2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rgb="FFA6A6A6"/>
        <bgColor indexed="64"/>
      </patternFill>
    </fill>
    <fill>
      <patternFill patternType="solid">
        <fgColor rgb="FFE2EFDA"/>
        <bgColor rgb="FF000000"/>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medium">
        <color indexed="64"/>
      </right>
      <top/>
      <bottom style="thin">
        <color auto="1"/>
      </bottom>
      <diagonal/>
    </border>
    <border>
      <left style="medium">
        <color indexed="64"/>
      </left>
      <right style="thin">
        <color rgb="FF333333"/>
      </right>
      <top style="thin">
        <color indexed="64"/>
      </top>
      <bottom/>
      <diagonal/>
    </border>
    <border>
      <left style="thin">
        <color rgb="FF333333"/>
      </left>
      <right style="thin">
        <color rgb="FF333333"/>
      </right>
      <top style="thin">
        <color indexed="64"/>
      </top>
      <bottom/>
      <diagonal/>
    </border>
    <border>
      <left style="thin">
        <color rgb="FF333333"/>
      </left>
      <right/>
      <top style="thin">
        <color indexed="64"/>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medium">
        <color indexed="64"/>
      </bottom>
      <diagonal/>
    </border>
  </borders>
  <cellStyleXfs count="2">
    <xf numFmtId="0" fontId="0" fillId="0" borderId="0"/>
    <xf numFmtId="0" fontId="18" fillId="0" borderId="0"/>
  </cellStyleXfs>
  <cellXfs count="352">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0" borderId="23" xfId="0" applyFont="1" applyBorder="1"/>
    <xf numFmtId="0" fontId="7" fillId="5" borderId="0" xfId="0" applyFont="1" applyFill="1" applyAlignment="1">
      <alignment wrapText="1"/>
    </xf>
    <xf numFmtId="0" fontId="7" fillId="0" borderId="0" xfId="0" applyFont="1"/>
    <xf numFmtId="0" fontId="7" fillId="5" borderId="0" xfId="0" applyFont="1" applyFill="1" applyAlignment="1">
      <alignment horizontal="center" vertical="center"/>
    </xf>
    <xf numFmtId="0" fontId="7" fillId="0" borderId="0" xfId="0" applyFont="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7" fillId="5" borderId="0" xfId="0" applyFont="1" applyFill="1"/>
    <xf numFmtId="49" fontId="7" fillId="0" borderId="0" xfId="0" applyNumberFormat="1" applyFont="1" applyAlignment="1">
      <alignment horizontal="center" vertical="center" wrapText="1"/>
    </xf>
    <xf numFmtId="0" fontId="8" fillId="8" borderId="2"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10" borderId="23" xfId="0" applyFont="1" applyFill="1" applyBorder="1" applyAlignment="1" applyProtection="1">
      <alignment horizontal="center" vertical="center" wrapText="1"/>
      <protection locked="0"/>
    </xf>
    <xf numFmtId="0" fontId="7" fillId="10" borderId="23" xfId="0" applyFont="1" applyFill="1" applyBorder="1" applyAlignment="1">
      <alignment horizontal="center" vertical="center" wrapText="1"/>
    </xf>
    <xf numFmtId="0" fontId="13" fillId="10" borderId="23" xfId="0" applyFont="1" applyFill="1" applyBorder="1" applyAlignment="1" applyProtection="1">
      <alignment horizontal="center" vertical="center" wrapText="1"/>
      <protection locked="0"/>
    </xf>
    <xf numFmtId="0" fontId="7" fillId="10" borderId="29" xfId="0" applyFont="1" applyFill="1" applyBorder="1" applyAlignment="1">
      <alignment horizontal="center" vertical="center" wrapText="1"/>
    </xf>
    <xf numFmtId="0" fontId="7" fillId="10" borderId="23" xfId="0" applyFont="1" applyFill="1" applyBorder="1" applyAlignment="1">
      <alignment horizontal="center" vertical="center"/>
    </xf>
    <xf numFmtId="0" fontId="7" fillId="11" borderId="23" xfId="0" applyFont="1" applyFill="1" applyBorder="1" applyAlignment="1">
      <alignment horizontal="center" vertical="center"/>
    </xf>
    <xf numFmtId="0" fontId="15" fillId="10" borderId="29" xfId="0" applyFont="1" applyFill="1" applyBorder="1" applyAlignment="1">
      <alignment horizontal="center" vertical="center" wrapText="1"/>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17" fillId="0" borderId="23" xfId="0" applyFont="1" applyBorder="1" applyAlignment="1">
      <alignment horizontal="center" vertical="center" wrapText="1"/>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42" xfId="0" applyFill="1" applyBorder="1" applyAlignment="1" applyProtection="1">
      <alignment horizontal="center" vertical="center"/>
      <protection hidden="1"/>
    </xf>
    <xf numFmtId="0" fontId="0" fillId="13" borderId="4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19" fillId="9" borderId="1" xfId="0" applyFont="1" applyFill="1" applyBorder="1" applyAlignment="1">
      <alignment horizontal="center" vertical="center" wrapText="1"/>
    </xf>
    <xf numFmtId="0" fontId="16" fillId="0" borderId="49" xfId="0" applyFont="1" applyBorder="1" applyAlignment="1">
      <alignment vertical="center" wrapText="1"/>
    </xf>
    <xf numFmtId="0" fontId="19" fillId="9" borderId="2" xfId="0" applyFont="1" applyFill="1" applyBorder="1" applyAlignment="1">
      <alignment horizontal="center" vertical="center" wrapText="1"/>
    </xf>
    <xf numFmtId="0" fontId="21" fillId="5" borderId="0" xfId="0" applyFont="1" applyFill="1" applyAlignment="1" applyProtection="1">
      <alignment horizontal="center" vertical="center"/>
      <protection hidden="1"/>
    </xf>
    <xf numFmtId="0" fontId="21" fillId="0" borderId="0" xfId="0" applyFont="1"/>
    <xf numFmtId="0" fontId="17" fillId="0" borderId="23" xfId="0" applyFont="1" applyBorder="1" applyAlignment="1" applyProtection="1">
      <alignment horizontal="center" vertical="center" wrapText="1"/>
      <protection locked="0"/>
    </xf>
    <xf numFmtId="0" fontId="10" fillId="10" borderId="23" xfId="0" applyFont="1" applyFill="1" applyBorder="1" applyAlignment="1">
      <alignment horizontal="center" vertical="center" wrapText="1"/>
    </xf>
    <xf numFmtId="0" fontId="23" fillId="12" borderId="23" xfId="0" applyFont="1" applyFill="1" applyBorder="1" applyAlignment="1" applyProtection="1">
      <alignment horizontal="center" vertical="center" wrapText="1"/>
      <protection locked="0"/>
    </xf>
    <xf numFmtId="0" fontId="23" fillId="12" borderId="45" xfId="0" applyFont="1" applyFill="1" applyBorder="1" applyAlignment="1" applyProtection="1">
      <alignment horizontal="center" vertical="center" wrapText="1"/>
      <protection locked="0"/>
    </xf>
    <xf numFmtId="0" fontId="23" fillId="10" borderId="23" xfId="0" applyFont="1" applyFill="1" applyBorder="1" applyAlignment="1" applyProtection="1">
      <alignment horizontal="center" vertical="center" wrapText="1"/>
      <protection locked="0"/>
    </xf>
    <xf numFmtId="0" fontId="13" fillId="10" borderId="45"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7" fillId="10" borderId="45"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20" fillId="0" borderId="0" xfId="0" applyFont="1" applyAlignment="1">
      <alignment vertical="center" wrapText="1"/>
    </xf>
    <xf numFmtId="0" fontId="20" fillId="0" borderId="23" xfId="0" applyFont="1" applyBorder="1" applyAlignment="1">
      <alignment vertical="center" wrapText="1"/>
    </xf>
    <xf numFmtId="0" fontId="20" fillId="0" borderId="3" xfId="0" applyFont="1" applyBorder="1" applyAlignment="1">
      <alignment horizontal="justify" vertical="center" wrapText="1"/>
    </xf>
    <xf numFmtId="49" fontId="7" fillId="10" borderId="23" xfId="0" applyNumberFormat="1" applyFont="1" applyFill="1" applyBorder="1" applyAlignment="1">
      <alignment horizontal="center" vertical="center" wrapText="1"/>
    </xf>
    <xf numFmtId="0" fontId="24" fillId="0" borderId="23" xfId="0" applyFont="1" applyBorder="1" applyAlignment="1">
      <alignment horizontal="center" vertical="center" wrapText="1"/>
    </xf>
    <xf numFmtId="14" fontId="7" fillId="10" borderId="23" xfId="0" applyNumberFormat="1" applyFont="1" applyFill="1" applyBorder="1" applyAlignment="1">
      <alignment horizontal="center" vertical="center" wrapText="1"/>
    </xf>
    <xf numFmtId="0" fontId="25" fillId="0" borderId="0" xfId="0" applyFont="1" applyAlignment="1">
      <alignment vertical="center"/>
    </xf>
    <xf numFmtId="0" fontId="9" fillId="5" borderId="16" xfId="0" applyFont="1" applyFill="1" applyBorder="1" applyAlignment="1">
      <alignment horizontal="center" vertical="center"/>
    </xf>
    <xf numFmtId="0" fontId="14" fillId="10" borderId="23" xfId="0"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0" fontId="29" fillId="10" borderId="23" xfId="0" applyFont="1" applyFill="1" applyBorder="1" applyAlignment="1" applyProtection="1">
      <alignment horizontal="center" vertical="center" wrapText="1"/>
      <protection locked="0"/>
    </xf>
    <xf numFmtId="0" fontId="26" fillId="5" borderId="0" xfId="0" applyFont="1" applyFill="1" applyAlignment="1">
      <alignment horizontal="righ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26" fillId="5" borderId="18" xfId="0" applyFont="1" applyFill="1" applyBorder="1" applyAlignment="1">
      <alignment horizontal="right" wrapText="1"/>
    </xf>
    <xf numFmtId="0" fontId="36" fillId="5" borderId="6" xfId="0" applyFont="1" applyFill="1" applyBorder="1" applyAlignment="1">
      <alignment horizontal="right" wrapText="1"/>
    </xf>
    <xf numFmtId="0" fontId="6" fillId="5" borderId="0" xfId="0" applyFont="1" applyFill="1" applyAlignment="1">
      <alignment vertical="center" wrapText="1"/>
    </xf>
    <xf numFmtId="0" fontId="26" fillId="5" borderId="0" xfId="0" applyFont="1" applyFill="1" applyAlignment="1">
      <alignment horizontal="right"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6" fillId="5" borderId="6" xfId="0" applyFont="1" applyFill="1" applyBorder="1" applyAlignment="1">
      <alignment horizontal="right" wrapText="1"/>
    </xf>
    <xf numFmtId="0" fontId="30" fillId="16" borderId="2" xfId="0" applyFont="1" applyFill="1" applyBorder="1" applyAlignment="1">
      <alignment horizontal="center" vertical="center"/>
    </xf>
    <xf numFmtId="0" fontId="30" fillId="16" borderId="1" xfId="0" applyFont="1" applyFill="1" applyBorder="1" applyAlignment="1">
      <alignment horizontal="center" vertical="center"/>
    </xf>
    <xf numFmtId="0" fontId="34" fillId="5" borderId="6" xfId="0" applyFont="1" applyFill="1" applyBorder="1" applyAlignment="1">
      <alignment horizontal="right" wrapText="1"/>
    </xf>
    <xf numFmtId="0" fontId="32" fillId="16" borderId="39" xfId="0" applyFont="1" applyFill="1" applyBorder="1" applyAlignment="1">
      <alignment horizontal="center" vertical="center" wrapText="1"/>
    </xf>
    <xf numFmtId="0" fontId="32" fillId="16"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0" fontId="32" fillId="16" borderId="40" xfId="0" applyFont="1" applyFill="1" applyBorder="1" applyAlignment="1">
      <alignment horizontal="center" vertical="center" wrapText="1"/>
    </xf>
    <xf numFmtId="0" fontId="6" fillId="5" borderId="0" xfId="0" applyFont="1" applyFill="1" applyAlignment="1">
      <alignment horizontal="center" vertical="center" wrapText="1"/>
    </xf>
    <xf numFmtId="0" fontId="7" fillId="10" borderId="47" xfId="0" applyFont="1" applyFill="1" applyBorder="1" applyAlignment="1" applyProtection="1">
      <alignment horizontal="center" vertical="center" wrapText="1"/>
      <protection locked="0"/>
    </xf>
    <xf numFmtId="0" fontId="7" fillId="11" borderId="48" xfId="0" applyFont="1" applyFill="1" applyBorder="1" applyAlignment="1">
      <alignment horizontal="center" vertical="center" wrapText="1"/>
    </xf>
    <xf numFmtId="0" fontId="7" fillId="10" borderId="54" xfId="0" applyFont="1" applyFill="1" applyBorder="1" applyAlignment="1" applyProtection="1">
      <alignment horizontal="center" vertical="center" wrapText="1"/>
      <protection locked="0"/>
    </xf>
    <xf numFmtId="0" fontId="9" fillId="15" borderId="52" xfId="0" applyFont="1" applyFill="1" applyBorder="1" applyAlignment="1">
      <alignment horizontal="center" vertical="center" wrapText="1"/>
    </xf>
    <xf numFmtId="0" fontId="9" fillId="15" borderId="29" xfId="0" applyFont="1" applyFill="1" applyBorder="1" applyAlignment="1">
      <alignment horizontal="center" vertical="center" wrapText="1"/>
    </xf>
    <xf numFmtId="49" fontId="9" fillId="15" borderId="29" xfId="0" applyNumberFormat="1" applyFont="1" applyFill="1" applyBorder="1" applyAlignment="1">
      <alignment horizontal="center" vertical="center" wrapText="1"/>
    </xf>
    <xf numFmtId="0" fontId="9" fillId="5" borderId="29" xfId="0" applyFont="1" applyFill="1" applyBorder="1" applyAlignment="1">
      <alignment horizontal="center" vertical="center" wrapText="1"/>
    </xf>
    <xf numFmtId="49" fontId="9" fillId="5" borderId="53" xfId="0" applyNumberFormat="1" applyFont="1" applyFill="1" applyBorder="1" applyAlignment="1">
      <alignment horizontal="center" vertical="center" wrapText="1"/>
    </xf>
    <xf numFmtId="0" fontId="7" fillId="5" borderId="4" xfId="0" applyFont="1" applyFill="1" applyBorder="1" applyAlignment="1">
      <alignment wrapText="1"/>
    </xf>
    <xf numFmtId="0" fontId="9" fillId="5" borderId="0" xfId="0" applyFont="1" applyFill="1" applyAlignment="1">
      <alignment vertical="center"/>
    </xf>
    <xf numFmtId="0" fontId="9" fillId="11" borderId="42" xfId="0" applyFont="1" applyFill="1" applyBorder="1" applyAlignment="1">
      <alignment horizontal="center" vertical="center"/>
    </xf>
    <xf numFmtId="0" fontId="9" fillId="19" borderId="6"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31" fillId="16" borderId="57" xfId="0" applyFont="1" applyFill="1" applyBorder="1" applyAlignment="1">
      <alignment horizontal="center" vertical="center"/>
    </xf>
    <xf numFmtId="0" fontId="31" fillId="16" borderId="58" xfId="0" applyFont="1" applyFill="1" applyBorder="1" applyAlignment="1">
      <alignment horizontal="center" vertical="center"/>
    </xf>
    <xf numFmtId="0" fontId="7" fillId="18" borderId="23" xfId="0" applyFont="1" applyFill="1" applyBorder="1" applyAlignment="1">
      <alignment horizontal="center" vertical="center"/>
    </xf>
    <xf numFmtId="0" fontId="17" fillId="0" borderId="0" xfId="0" applyFont="1" applyAlignment="1">
      <alignment wrapText="1"/>
    </xf>
    <xf numFmtId="0" fontId="40" fillId="21" borderId="65" xfId="0" applyFont="1" applyFill="1" applyBorder="1" applyAlignment="1" applyProtection="1">
      <alignment horizontal="center" vertical="center" wrapText="1"/>
      <protection locked="0"/>
    </xf>
    <xf numFmtId="0" fontId="40" fillId="21" borderId="66" xfId="0" applyFont="1" applyFill="1" applyBorder="1" applyAlignment="1" applyProtection="1">
      <alignment horizontal="center" vertical="center" wrapText="1"/>
      <protection locked="0"/>
    </xf>
    <xf numFmtId="0" fontId="40" fillId="21" borderId="67"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textRotation="90" wrapText="1"/>
      <protection locked="0"/>
    </xf>
    <xf numFmtId="0" fontId="40" fillId="21" borderId="55" xfId="0" applyFont="1" applyFill="1" applyBorder="1" applyAlignment="1" applyProtection="1">
      <alignment horizontal="center" vertical="center" wrapText="1"/>
      <protection locked="0"/>
    </xf>
    <xf numFmtId="0" fontId="0" fillId="0" borderId="0" xfId="0" applyAlignment="1">
      <alignment horizontal="center"/>
    </xf>
    <xf numFmtId="0" fontId="17" fillId="0" borderId="47" xfId="0" applyFont="1" applyBorder="1" applyAlignment="1" applyProtection="1">
      <alignment horizontal="center" vertical="center" wrapText="1"/>
      <protection locked="0"/>
    </xf>
    <xf numFmtId="0" fontId="17" fillId="0" borderId="48" xfId="0" applyFont="1" applyBorder="1" applyAlignment="1">
      <alignment horizontal="center" vertical="center" wrapText="1"/>
    </xf>
    <xf numFmtId="0" fontId="17" fillId="5" borderId="23" xfId="0" applyFont="1" applyFill="1" applyBorder="1" applyAlignment="1" applyProtection="1">
      <alignment horizontal="center" vertical="center" wrapText="1"/>
      <protection locked="0"/>
    </xf>
    <xf numFmtId="0" fontId="0" fillId="0" borderId="23" xfId="0" applyBorder="1"/>
    <xf numFmtId="0" fontId="0" fillId="0" borderId="23" xfId="0" applyBorder="1" applyAlignment="1">
      <alignment wrapText="1"/>
    </xf>
    <xf numFmtId="0" fontId="46" fillId="0" borderId="23" xfId="0" applyFont="1" applyBorder="1" applyAlignment="1">
      <alignment horizontal="center" vertical="center" wrapText="1"/>
    </xf>
    <xf numFmtId="14" fontId="40" fillId="21" borderId="45" xfId="0" applyNumberFormat="1" applyFont="1" applyFill="1" applyBorder="1" applyAlignment="1" applyProtection="1">
      <alignment horizontal="center" vertical="center" wrapText="1"/>
      <protection locked="0"/>
    </xf>
    <xf numFmtId="14" fontId="17" fillId="0" borderId="23" xfId="0" applyNumberFormat="1" applyFont="1" applyBorder="1" applyAlignment="1">
      <alignment horizontal="center" vertical="center" wrapText="1"/>
    </xf>
    <xf numFmtId="14" fontId="46" fillId="0" borderId="23" xfId="0" applyNumberFormat="1" applyFont="1" applyBorder="1" applyAlignment="1">
      <alignment horizontal="center" vertical="center" wrapText="1"/>
    </xf>
    <xf numFmtId="14" fontId="0" fillId="0" borderId="23" xfId="0" applyNumberFormat="1" applyBorder="1"/>
    <xf numFmtId="14" fontId="0" fillId="0" borderId="0" xfId="0" applyNumberFormat="1"/>
    <xf numFmtId="0" fontId="0" fillId="0" borderId="0" xfId="0" applyAlignment="1">
      <alignment wrapText="1"/>
    </xf>
    <xf numFmtId="0" fontId="7" fillId="10" borderId="68" xfId="0" applyFont="1" applyFill="1" applyBorder="1" applyAlignment="1" applyProtection="1">
      <alignment horizontal="center" vertical="center" wrapText="1"/>
      <protection locked="0"/>
    </xf>
    <xf numFmtId="0" fontId="7" fillId="11" borderId="45" xfId="0" applyFont="1" applyFill="1" applyBorder="1" applyAlignment="1">
      <alignment horizontal="center" vertical="center" wrapText="1"/>
    </xf>
    <xf numFmtId="0" fontId="7" fillId="10" borderId="69" xfId="0" applyFont="1" applyFill="1" applyBorder="1" applyAlignment="1" applyProtection="1">
      <alignment horizontal="center" vertical="center" wrapText="1"/>
      <protection locked="0"/>
    </xf>
    <xf numFmtId="0" fontId="22" fillId="10" borderId="23" xfId="0" applyFont="1" applyFill="1" applyBorder="1" applyAlignment="1" applyProtection="1">
      <alignment horizontal="center" vertical="center" wrapText="1"/>
      <protection locked="0"/>
    </xf>
    <xf numFmtId="0" fontId="17" fillId="22" borderId="29" xfId="0" applyFont="1" applyFill="1" applyBorder="1" applyAlignment="1">
      <alignment horizontal="center" vertical="center" wrapText="1"/>
    </xf>
    <xf numFmtId="14" fontId="17" fillId="22" borderId="23" xfId="0" applyNumberFormat="1" applyFont="1" applyFill="1" applyBorder="1" applyAlignment="1">
      <alignment horizontal="center" vertical="center" wrapText="1"/>
    </xf>
    <xf numFmtId="0" fontId="17" fillId="0" borderId="29" xfId="0" applyFont="1" applyBorder="1" applyAlignment="1">
      <alignment horizontal="center" vertical="center" wrapText="1"/>
    </xf>
    <xf numFmtId="0" fontId="23" fillId="10" borderId="23" xfId="0" applyFont="1" applyFill="1" applyBorder="1" applyAlignment="1">
      <alignment horizontal="center" vertical="center" wrapText="1"/>
    </xf>
    <xf numFmtId="0" fontId="17" fillId="0" borderId="45" xfId="0" applyFont="1" applyBorder="1" applyAlignment="1">
      <alignment horizontal="center" vertical="center" wrapText="1"/>
    </xf>
    <xf numFmtId="0" fontId="48" fillId="0" borderId="23" xfId="0" applyFont="1" applyBorder="1" applyAlignment="1">
      <alignment horizontal="center" vertical="center" wrapText="1"/>
    </xf>
    <xf numFmtId="0" fontId="49" fillId="10" borderId="23" xfId="0" applyFont="1" applyFill="1" applyBorder="1" applyAlignment="1" applyProtection="1">
      <alignment horizontal="center" vertical="center" wrapText="1"/>
      <protection locked="0"/>
    </xf>
    <xf numFmtId="0" fontId="50" fillId="10" borderId="23" xfId="0" applyFont="1" applyFill="1" applyBorder="1" applyAlignment="1" applyProtection="1">
      <alignment horizontal="center" vertical="center" wrapText="1"/>
      <protection locked="0"/>
    </xf>
    <xf numFmtId="0" fontId="51" fillId="10" borderId="23" xfId="0" applyFont="1" applyFill="1" applyBorder="1" applyAlignment="1">
      <alignment horizontal="center" vertical="center"/>
    </xf>
    <xf numFmtId="14" fontId="48" fillId="22" borderId="23" xfId="0" applyNumberFormat="1" applyFont="1" applyFill="1" applyBorder="1" applyAlignment="1">
      <alignment horizontal="center" vertical="center" wrapText="1"/>
    </xf>
    <xf numFmtId="14" fontId="51" fillId="10" borderId="23" xfId="0" applyNumberFormat="1" applyFont="1" applyFill="1" applyBorder="1" applyAlignment="1">
      <alignment horizontal="center" vertical="center" wrapText="1"/>
    </xf>
    <xf numFmtId="0" fontId="47" fillId="10" borderId="70" xfId="0" applyFont="1" applyFill="1" applyBorder="1" applyAlignment="1">
      <alignment horizontal="center" vertical="center" wrapText="1"/>
    </xf>
    <xf numFmtId="0" fontId="23" fillId="10" borderId="71" xfId="0" applyFont="1" applyFill="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23" fillId="22" borderId="23" xfId="0" applyFont="1" applyFill="1" applyBorder="1" applyAlignment="1">
      <alignment horizontal="center" vertical="center" wrapText="1"/>
    </xf>
    <xf numFmtId="0" fontId="47" fillId="10" borderId="23" xfId="0" applyFont="1" applyFill="1" applyBorder="1" applyAlignment="1">
      <alignment horizontal="center" vertical="center" wrapText="1"/>
    </xf>
    <xf numFmtId="0" fontId="47" fillId="10" borderId="0" xfId="0" applyFont="1" applyFill="1" applyAlignment="1">
      <alignment horizontal="center" vertical="center" wrapText="1"/>
    </xf>
    <xf numFmtId="0" fontId="47" fillId="22" borderId="23" xfId="0" applyFont="1" applyFill="1" applyBorder="1" applyAlignment="1">
      <alignment horizontal="center" vertical="center" wrapText="1"/>
    </xf>
    <xf numFmtId="0" fontId="23" fillId="22" borderId="71" xfId="0" applyFont="1" applyFill="1" applyBorder="1" applyAlignment="1">
      <alignment horizontal="center" vertical="center" wrapText="1"/>
    </xf>
    <xf numFmtId="0" fontId="47" fillId="22" borderId="0" xfId="0" applyFont="1" applyFill="1" applyAlignment="1">
      <alignment horizontal="center" vertical="center" wrapText="1"/>
    </xf>
    <xf numFmtId="0" fontId="7" fillId="10" borderId="0" xfId="0" applyFont="1" applyFill="1" applyAlignment="1">
      <alignment horizontal="center" vertical="center" wrapText="1"/>
    </xf>
    <xf numFmtId="0" fontId="17" fillId="0" borderId="0" xfId="0" applyFont="1" applyAlignment="1">
      <alignment horizontal="center" vertical="center" wrapText="1"/>
    </xf>
    <xf numFmtId="0" fontId="51" fillId="11" borderId="23" xfId="0" applyFont="1" applyFill="1" applyBorder="1" applyAlignment="1">
      <alignment horizontal="center" vertical="center" wrapText="1"/>
    </xf>
    <xf numFmtId="0" fontId="23" fillId="10" borderId="45" xfId="0" applyFont="1" applyFill="1" applyBorder="1" applyAlignment="1" applyProtection="1">
      <alignment horizontal="center" vertical="center" wrapText="1"/>
      <protection locked="0"/>
    </xf>
    <xf numFmtId="0" fontId="23" fillId="22" borderId="46" xfId="0" applyFont="1" applyFill="1" applyBorder="1" applyAlignment="1">
      <alignment horizontal="center" vertical="center" wrapText="1"/>
    </xf>
    <xf numFmtId="0" fontId="31" fillId="15" borderId="33" xfId="0" applyFont="1" applyFill="1" applyBorder="1" applyAlignment="1">
      <alignment horizontal="center" vertical="center"/>
    </xf>
    <xf numFmtId="0" fontId="31" fillId="15" borderId="34" xfId="0" applyFont="1" applyFill="1" applyBorder="1" applyAlignment="1">
      <alignment horizontal="center" vertical="center"/>
    </xf>
    <xf numFmtId="0" fontId="31" fillId="15" borderId="16" xfId="0" applyFont="1" applyFill="1" applyBorder="1" applyAlignment="1">
      <alignment horizontal="center" vertical="center"/>
    </xf>
    <xf numFmtId="0" fontId="31" fillId="15" borderId="17" xfId="0" applyFont="1" applyFill="1" applyBorder="1" applyAlignment="1">
      <alignment horizontal="center" vertical="center"/>
    </xf>
    <xf numFmtId="0" fontId="31" fillId="15" borderId="18" xfId="0" applyFont="1" applyFill="1" applyBorder="1" applyAlignment="1">
      <alignment horizontal="center" vertical="center"/>
    </xf>
    <xf numFmtId="0" fontId="31" fillId="16" borderId="56" xfId="0" applyFont="1" applyFill="1" applyBorder="1" applyAlignment="1">
      <alignment horizontal="center" vertical="center"/>
    </xf>
    <xf numFmtId="0" fontId="31" fillId="16" borderId="57" xfId="0" applyFont="1" applyFill="1" applyBorder="1" applyAlignment="1">
      <alignment horizontal="center" vertical="center"/>
    </xf>
    <xf numFmtId="0" fontId="31" fillId="15" borderId="4" xfId="0" applyFont="1" applyFill="1" applyBorder="1" applyAlignment="1">
      <alignment horizontal="center" vertical="center"/>
    </xf>
    <xf numFmtId="0" fontId="31" fillId="15" borderId="5" xfId="0" applyFont="1" applyFill="1" applyBorder="1" applyAlignment="1">
      <alignment horizontal="center" vertical="center"/>
    </xf>
    <xf numFmtId="0" fontId="31" fillId="15" borderId="6" xfId="0" applyFont="1" applyFill="1" applyBorder="1" applyAlignment="1">
      <alignment horizontal="center" vertical="center"/>
    </xf>
    <xf numFmtId="0" fontId="26" fillId="11" borderId="0" xfId="0" applyFont="1" applyFill="1" applyAlignment="1">
      <alignment horizontal="center" vertical="center" wrapText="1"/>
    </xf>
    <xf numFmtId="0" fontId="26" fillId="11" borderId="37" xfId="0" applyFont="1" applyFill="1" applyBorder="1" applyAlignment="1">
      <alignment horizontal="left" vertical="center" wrapText="1" readingOrder="1"/>
    </xf>
    <xf numFmtId="0" fontId="26" fillId="11" borderId="44" xfId="0" applyFont="1" applyFill="1" applyBorder="1" applyAlignment="1">
      <alignment horizontal="left" vertical="center" wrapText="1" readingOrder="1"/>
    </xf>
    <xf numFmtId="0" fontId="26" fillId="11" borderId="38" xfId="0" applyFont="1" applyFill="1" applyBorder="1" applyAlignment="1">
      <alignment horizontal="left" vertical="center" wrapText="1" readingOrder="1"/>
    </xf>
    <xf numFmtId="0" fontId="6" fillId="5" borderId="17" xfId="0" applyFont="1" applyFill="1" applyBorder="1" applyAlignment="1">
      <alignment horizontal="center" vertical="center" wrapText="1"/>
    </xf>
    <xf numFmtId="0" fontId="31" fillId="15" borderId="35" xfId="0" applyFont="1" applyFill="1" applyBorder="1" applyAlignment="1">
      <alignment horizontal="center" vertical="center"/>
    </xf>
    <xf numFmtId="0" fontId="26" fillId="11" borderId="36" xfId="0" applyFont="1" applyFill="1" applyBorder="1" applyAlignment="1">
      <alignment horizontal="center" vertical="center" wrapText="1"/>
    </xf>
    <xf numFmtId="0" fontId="26" fillId="11" borderId="18" xfId="0" applyFont="1" applyFill="1" applyBorder="1" applyAlignment="1">
      <alignment horizontal="center" vertical="center" wrapText="1"/>
    </xf>
    <xf numFmtId="0" fontId="26" fillId="11" borderId="50" xfId="0" applyFont="1" applyFill="1" applyBorder="1" applyAlignment="1">
      <alignment horizontal="center" vertical="center" wrapText="1"/>
    </xf>
    <xf numFmtId="0" fontId="26" fillId="11" borderId="51" xfId="0" applyFont="1" applyFill="1" applyBorder="1" applyAlignment="1">
      <alignment horizontal="center" vertical="center" wrapText="1"/>
    </xf>
    <xf numFmtId="0" fontId="26" fillId="11" borderId="16"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11" borderId="31" xfId="0"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26" fillId="11" borderId="11" xfId="0" applyFont="1" applyFill="1" applyBorder="1" applyAlignment="1">
      <alignment horizontal="center" vertical="center" wrapText="1"/>
    </xf>
    <xf numFmtId="0" fontId="26" fillId="11" borderId="32" xfId="0" applyFont="1" applyFill="1" applyBorder="1" applyAlignment="1">
      <alignment horizontal="center" vertical="center" wrapText="1"/>
    </xf>
    <xf numFmtId="0" fontId="32" fillId="16" borderId="16" xfId="0" applyFont="1" applyFill="1" applyBorder="1" applyAlignment="1">
      <alignment horizontal="center" vertical="center" wrapText="1"/>
    </xf>
    <xf numFmtId="0" fontId="32" fillId="16" borderId="17" xfId="0" applyFont="1" applyFill="1" applyBorder="1" applyAlignment="1">
      <alignment horizontal="center" vertical="center" wrapText="1"/>
    </xf>
    <xf numFmtId="0" fontId="32" fillId="16" borderId="18" xfId="0" applyFont="1" applyFill="1" applyBorder="1" applyAlignment="1">
      <alignment horizontal="center" vertical="center" wrapText="1"/>
    </xf>
    <xf numFmtId="0" fontId="32" fillId="16" borderId="12" xfId="0" applyFont="1" applyFill="1" applyBorder="1" applyAlignment="1">
      <alignment horizontal="center" vertical="center" wrapText="1"/>
    </xf>
    <xf numFmtId="0" fontId="32" fillId="16" borderId="0" xfId="0" applyFont="1" applyFill="1" applyAlignment="1">
      <alignment horizontal="center" vertical="center" wrapText="1"/>
    </xf>
    <xf numFmtId="0" fontId="32" fillId="16" borderId="13"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32" fillId="16" borderId="4"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40" fillId="21" borderId="62" xfId="0" applyFont="1" applyFill="1" applyBorder="1" applyAlignment="1" applyProtection="1">
      <alignment horizontal="center" vertical="center" wrapText="1"/>
      <protection locked="0"/>
    </xf>
    <xf numFmtId="0" fontId="40" fillId="21" borderId="60" xfId="0" applyFont="1" applyFill="1" applyBorder="1" applyAlignment="1" applyProtection="1">
      <alignment horizontal="center" vertical="center" wrapText="1"/>
      <protection locked="0"/>
    </xf>
    <xf numFmtId="0" fontId="40" fillId="21" borderId="61" xfId="0" applyFont="1" applyFill="1" applyBorder="1" applyAlignment="1" applyProtection="1">
      <alignment horizontal="center" vertical="center" wrapText="1"/>
      <protection locked="0"/>
    </xf>
    <xf numFmtId="0" fontId="40" fillId="21" borderId="64" xfId="0" applyFont="1" applyFill="1" applyBorder="1" applyAlignment="1" applyProtection="1">
      <alignment horizontal="center" vertical="center" wrapText="1"/>
      <protection locked="0"/>
    </xf>
    <xf numFmtId="0" fontId="17" fillId="0" borderId="16" xfId="0" applyFont="1" applyBorder="1" applyAlignment="1">
      <alignment horizontal="center" wrapText="1"/>
    </xf>
    <xf numFmtId="0" fontId="17" fillId="0" borderId="17" xfId="0" applyFont="1" applyBorder="1" applyAlignment="1">
      <alignment horizontal="center" wrapText="1"/>
    </xf>
    <xf numFmtId="0" fontId="17" fillId="0" borderId="12" xfId="0" applyFont="1" applyBorder="1" applyAlignment="1">
      <alignment horizontal="center" wrapText="1"/>
    </xf>
    <xf numFmtId="0" fontId="17" fillId="0" borderId="0" xfId="0" applyFont="1" applyAlignment="1">
      <alignment horizontal="center" wrapText="1"/>
    </xf>
    <xf numFmtId="0" fontId="17" fillId="0" borderId="10" xfId="0" applyFont="1" applyBorder="1" applyAlignment="1">
      <alignment horizontal="center" wrapText="1"/>
    </xf>
    <xf numFmtId="0" fontId="17" fillId="0" borderId="11" xfId="0" applyFont="1" applyBorder="1" applyAlignment="1">
      <alignment horizontal="center" wrapText="1"/>
    </xf>
    <xf numFmtId="0" fontId="35" fillId="20" borderId="17" xfId="0" applyFont="1" applyFill="1" applyBorder="1" applyAlignment="1">
      <alignment horizontal="center" vertical="center" wrapText="1"/>
    </xf>
    <xf numFmtId="0" fontId="38" fillId="20" borderId="17" xfId="0" applyFont="1" applyFill="1" applyBorder="1" applyAlignment="1">
      <alignment horizontal="center" vertical="center" wrapText="1"/>
    </xf>
    <xf numFmtId="0" fontId="38" fillId="20" borderId="0" xfId="0" applyFont="1" applyFill="1" applyAlignment="1">
      <alignment horizontal="center" vertical="center" wrapText="1"/>
    </xf>
    <xf numFmtId="0" fontId="38" fillId="20" borderId="11" xfId="0" applyFont="1" applyFill="1" applyBorder="1" applyAlignment="1">
      <alignment horizontal="center" vertical="center" wrapText="1"/>
    </xf>
    <xf numFmtId="0" fontId="39" fillId="14" borderId="17" xfId="0" applyFont="1" applyFill="1" applyBorder="1" applyAlignment="1">
      <alignment horizontal="right" wrapText="1"/>
    </xf>
    <xf numFmtId="0" fontId="39" fillId="14" borderId="18" xfId="0" applyFont="1" applyFill="1" applyBorder="1" applyAlignment="1">
      <alignment horizontal="right" wrapText="1"/>
    </xf>
    <xf numFmtId="0" fontId="39" fillId="14" borderId="0" xfId="0" applyFont="1" applyFill="1" applyAlignment="1">
      <alignment horizontal="right" wrapText="1"/>
    </xf>
    <xf numFmtId="0" fontId="39" fillId="14" borderId="13" xfId="0" applyFont="1" applyFill="1" applyBorder="1" applyAlignment="1">
      <alignment horizontal="right" wrapText="1"/>
    </xf>
    <xf numFmtId="0" fontId="39" fillId="14" borderId="11" xfId="0" applyFont="1" applyFill="1" applyBorder="1" applyAlignment="1">
      <alignment horizontal="right" wrapText="1"/>
    </xf>
    <xf numFmtId="0" fontId="39" fillId="14" borderId="14" xfId="0" applyFont="1" applyFill="1" applyBorder="1" applyAlignment="1">
      <alignment horizontal="right" wrapText="1"/>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0" fillId="21" borderId="59" xfId="0" applyFont="1" applyFill="1" applyBorder="1" applyAlignment="1" applyProtection="1">
      <alignment horizontal="center" vertical="center" wrapText="1"/>
      <protection locked="0"/>
    </xf>
    <xf numFmtId="0" fontId="40" fillId="21" borderId="46" xfId="0" applyFont="1" applyFill="1" applyBorder="1" applyAlignment="1" applyProtection="1">
      <alignment horizontal="center" vertical="center" wrapText="1"/>
      <protection locked="0"/>
    </xf>
    <xf numFmtId="0" fontId="40" fillId="21" borderId="29" xfId="0" applyFont="1" applyFill="1" applyBorder="1" applyAlignment="1" applyProtection="1">
      <alignment horizontal="center" vertical="center" wrapText="1"/>
      <protection locked="0"/>
    </xf>
    <xf numFmtId="0" fontId="40" fillId="21" borderId="0" xfId="0" applyFont="1" applyFill="1" applyAlignment="1" applyProtection="1">
      <alignment horizontal="center" vertical="center" wrapText="1"/>
      <protection locked="0"/>
    </xf>
    <xf numFmtId="0" fontId="40" fillId="21" borderId="63" xfId="0" applyFont="1" applyFill="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3" fillId="5" borderId="5"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5"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9" xfId="0" applyFont="1" applyBorder="1" applyAlignment="1">
      <alignment horizontal="center" vertical="center" wrapText="1"/>
    </xf>
    <xf numFmtId="0" fontId="32" fillId="16" borderId="4" xfId="0" applyFont="1" applyFill="1" applyBorder="1" applyAlignment="1">
      <alignment horizontal="center" vertical="center"/>
    </xf>
    <xf numFmtId="0" fontId="32" fillId="16" borderId="5" xfId="0" applyFont="1" applyFill="1" applyBorder="1" applyAlignment="1">
      <alignment horizontal="center" vertical="center"/>
    </xf>
    <xf numFmtId="0" fontId="32" fillId="16" borderId="6" xfId="0" applyFont="1" applyFill="1" applyBorder="1" applyAlignment="1">
      <alignment horizontal="center" vertical="center"/>
    </xf>
    <xf numFmtId="0" fontId="27" fillId="16" borderId="16" xfId="0" applyFont="1" applyFill="1" applyBorder="1" applyAlignment="1">
      <alignment horizontal="center" vertical="center" wrapText="1"/>
    </xf>
    <xf numFmtId="0" fontId="27" fillId="16" borderId="17" xfId="0" applyFont="1" applyFill="1" applyBorder="1" applyAlignment="1">
      <alignment horizontal="center" vertical="center" wrapText="1"/>
    </xf>
    <xf numFmtId="0" fontId="27" fillId="16" borderId="18" xfId="0" applyFont="1" applyFill="1" applyBorder="1" applyAlignment="1">
      <alignment horizontal="center" vertical="center" wrapText="1"/>
    </xf>
    <xf numFmtId="0" fontId="27" fillId="16" borderId="4" xfId="0" applyFont="1" applyFill="1" applyBorder="1" applyAlignment="1">
      <alignment horizontal="center" vertical="center" wrapText="1"/>
    </xf>
    <xf numFmtId="0" fontId="27" fillId="16" borderId="5" xfId="0" applyFont="1" applyFill="1" applyBorder="1" applyAlignment="1">
      <alignment horizontal="center" vertical="center" wrapText="1"/>
    </xf>
    <xf numFmtId="0" fontId="27" fillId="16" borderId="6" xfId="0" applyFont="1" applyFill="1" applyBorder="1" applyAlignment="1">
      <alignment horizontal="center" vertical="center" wrapText="1"/>
    </xf>
    <xf numFmtId="0" fontId="27" fillId="17" borderId="4" xfId="0" applyFont="1" applyFill="1" applyBorder="1" applyAlignment="1">
      <alignment horizontal="center" vertical="center" wrapText="1"/>
    </xf>
    <xf numFmtId="0" fontId="27" fillId="17" borderId="5" xfId="0" applyFont="1" applyFill="1" applyBorder="1" applyAlignment="1">
      <alignment horizontal="center" vertical="center" wrapText="1"/>
    </xf>
    <xf numFmtId="0" fontId="27" fillId="17" borderId="6"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5" fillId="5" borderId="4" xfId="0" applyFont="1" applyFill="1" applyBorder="1" applyAlignment="1">
      <alignment horizontal="center" vertical="center" wrapText="1"/>
    </xf>
    <xf numFmtId="0" fontId="36" fillId="5" borderId="5" xfId="0" applyFont="1" applyFill="1" applyBorder="1" applyAlignment="1">
      <alignment horizontal="right" wrapText="1"/>
    </xf>
    <xf numFmtId="0" fontId="36" fillId="5" borderId="6" xfId="0" applyFont="1" applyFill="1" applyBorder="1" applyAlignment="1">
      <alignment horizontal="right" wrapText="1"/>
    </xf>
    <xf numFmtId="0" fontId="6" fillId="5" borderId="5"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16" borderId="52" xfId="0" applyFont="1" applyFill="1" applyBorder="1" applyAlignment="1">
      <alignment horizontal="center" vertical="center"/>
    </xf>
    <xf numFmtId="0" fontId="8" fillId="16" borderId="41" xfId="0" applyFont="1" applyFill="1" applyBorder="1" applyAlignment="1">
      <alignment horizontal="center" vertical="center"/>
    </xf>
    <xf numFmtId="0" fontId="8" fillId="16" borderId="29" xfId="0" applyFont="1" applyFill="1" applyBorder="1" applyAlignment="1">
      <alignment horizontal="center" vertical="center"/>
    </xf>
    <xf numFmtId="0" fontId="3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30" fillId="16" borderId="6"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1" fillId="5" borderId="23" xfId="0" applyFont="1" applyFill="1" applyBorder="1" applyAlignment="1" applyProtection="1">
      <alignment horizontal="center" vertical="center"/>
      <protection hidden="1"/>
    </xf>
    <xf numFmtId="0" fontId="8" fillId="8" borderId="17" xfId="0" applyFont="1" applyFill="1" applyBorder="1" applyAlignment="1">
      <alignment horizontal="center" vertical="center" wrapText="1"/>
    </xf>
    <xf numFmtId="0" fontId="8" fillId="8"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xf numFmtId="0" fontId="26" fillId="10" borderId="29" xfId="0" applyFont="1" applyFill="1" applyBorder="1" applyAlignment="1">
      <alignment horizontal="center" vertical="center" wrapText="1"/>
    </xf>
  </cellXfs>
  <cellStyles count="2">
    <cellStyle name="Normal" xfId="0" builtinId="0"/>
    <cellStyle name="Normal 2 3" xfId="1" xr:uid="{00000000-0005-0000-0000-000001000000}"/>
  </cellStyles>
  <dxfs count="55">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26FF00"/>
      <color rgb="FF78B54F"/>
      <color rgb="FFE63E66"/>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857251</xdr:colOff>
      <xdr:row>0</xdr:row>
      <xdr:rowOff>95250</xdr:rowOff>
    </xdr:from>
    <xdr:to>
      <xdr:col>0</xdr:col>
      <xdr:colOff>2071687</xdr:colOff>
      <xdr:row>0</xdr:row>
      <xdr:rowOff>1404937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1" y="95250"/>
          <a:ext cx="1214436" cy="130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460375</xdr:colOff>
      <xdr:row>0</xdr:row>
      <xdr:rowOff>254000</xdr:rowOff>
    </xdr:from>
    <xdr:to>
      <xdr:col>2</xdr:col>
      <xdr:colOff>82646</xdr:colOff>
      <xdr:row>5</xdr:row>
      <xdr:rowOff>766536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4625" y="254000"/>
          <a:ext cx="1447896" cy="1746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985837</xdr:colOff>
      <xdr:row>4</xdr:row>
      <xdr:rowOff>333375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33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857250</xdr:colOff>
      <xdr:row>0</xdr:row>
      <xdr:rowOff>63500</xdr:rowOff>
    </xdr:from>
    <xdr:to>
      <xdr:col>1</xdr:col>
      <xdr:colOff>896620</xdr:colOff>
      <xdr:row>0</xdr:row>
      <xdr:rowOff>1389380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63500"/>
          <a:ext cx="1333500" cy="13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1</xdr:col>
      <xdr:colOff>1273720</xdr:colOff>
      <xdr:row>0</xdr:row>
      <xdr:rowOff>1695450</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417865"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0</xdr:col>
      <xdr:colOff>1143001</xdr:colOff>
      <xdr:row>0</xdr:row>
      <xdr:rowOff>1085850</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476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299885</xdr:colOff>
      <xdr:row>0</xdr:row>
      <xdr:rowOff>25977</xdr:rowOff>
    </xdr:from>
    <xdr:to>
      <xdr:col>0</xdr:col>
      <xdr:colOff>1159279</xdr:colOff>
      <xdr:row>0</xdr:row>
      <xdr:rowOff>1084991</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85" y="25977"/>
          <a:ext cx="851774" cy="1068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scjgovcol.sharepoint.com/Users/lourdes.acuna/OneDrive/OneDrive%20-%20Secretar&#237;a%20Distrital%20de%20Seguridad,%20Convivencia%20y%20Justicia/LOURDES_ACU&#209;A/SCJ/SEGURIDAD%20DE%20LA%20INFORMACI&#211;N/ACTIVOS/ACTIVOS_XA_ACEPTACION/PENDIENTES/17.%20Activos%20de%20Informaci&#243;n_CDVAM_08102019.XLSX?AD6DD433" TargetMode="External"/><Relationship Id="rId1" Type="http://schemas.openxmlformats.org/officeDocument/2006/relationships/externalLinkPath" Target="file:///\\AD6DD433\17.%20Activos%20de%20Informaci&#243;n_CDVAM_081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jgovcol.sharepoint.com/sites/DireccionTIC/Documentos%20compartidos/GobiernoTI/MIPG/Riesgos/Seguridad%20Informaci&#243;n/Informes/2024/Tercer%20Cuatrimestre/Matriz%20de%20Riesgos/F-GD-1081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customProperty" Target="../customProperty2.bin"/><Relationship Id="rId7" Type="http://schemas.openxmlformats.org/officeDocument/2006/relationships/vmlDrawing" Target="../drawings/vmlDrawing2.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5.bin"/><Relationship Id="rId7" Type="http://schemas.openxmlformats.org/officeDocument/2006/relationships/vmlDrawing" Target="../drawings/vmlDrawing7.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6.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8.bin"/><Relationship Id="rId7" Type="http://schemas.openxmlformats.org/officeDocument/2006/relationships/vmlDrawing" Target="../drawings/vmlDrawing9.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8.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1.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4.9989318521683403E-2"/>
  </sheetPr>
  <dimension ref="A1:E13"/>
  <sheetViews>
    <sheetView view="pageBreakPreview" topLeftCell="A3" zoomScale="80" zoomScaleNormal="80" zoomScaleSheetLayoutView="80" workbookViewId="0">
      <selection activeCell="B11" sqref="A11:B11"/>
    </sheetView>
  </sheetViews>
  <sheetFormatPr baseColWidth="10" defaultColWidth="11.44140625" defaultRowHeight="13.2" x14ac:dyDescent="0.3"/>
  <cols>
    <col min="1" max="1" width="51" style="81" customWidth="1"/>
    <col min="2" max="2" width="57.33203125" style="81" customWidth="1"/>
    <col min="3" max="3" width="57.44140625" style="81" customWidth="1"/>
    <col min="4" max="4" width="21.6640625" style="81" bestFit="1" customWidth="1"/>
    <col min="5" max="5" width="29.44140625" style="81" customWidth="1"/>
    <col min="6" max="16384" width="11.44140625" style="81"/>
  </cols>
  <sheetData>
    <row r="1" spans="1:5" ht="117" customHeight="1" thickBot="1" x14ac:dyDescent="0.3">
      <c r="A1" s="139"/>
      <c r="B1" s="240" t="s">
        <v>0</v>
      </c>
      <c r="C1" s="240"/>
      <c r="D1" s="240"/>
      <c r="E1" s="146" t="s">
        <v>1</v>
      </c>
    </row>
    <row r="2" spans="1:5" ht="18.600000000000001" thickTop="1" thickBot="1" x14ac:dyDescent="0.35">
      <c r="A2" s="226" t="s">
        <v>2</v>
      </c>
      <c r="B2" s="241"/>
      <c r="C2" s="226" t="s">
        <v>3</v>
      </c>
      <c r="D2" s="227"/>
      <c r="E2" s="227"/>
    </row>
    <row r="3" spans="1:5" ht="32.25" customHeight="1" x14ac:dyDescent="0.3">
      <c r="A3" s="242" t="s">
        <v>4</v>
      </c>
      <c r="B3" s="243"/>
      <c r="C3" s="246" t="s">
        <v>5</v>
      </c>
      <c r="D3" s="247"/>
      <c r="E3" s="248"/>
    </row>
    <row r="4" spans="1:5" ht="39" customHeight="1" thickBot="1" x14ac:dyDescent="0.35">
      <c r="A4" s="244"/>
      <c r="B4" s="245"/>
      <c r="C4" s="249"/>
      <c r="D4" s="250"/>
      <c r="E4" s="251"/>
    </row>
    <row r="5" spans="1:5" ht="30.75" customHeight="1" thickTop="1" thickBot="1" x14ac:dyDescent="0.35">
      <c r="A5" s="226" t="s">
        <v>6</v>
      </c>
      <c r="B5" s="227"/>
      <c r="C5" s="227"/>
      <c r="D5" s="227"/>
      <c r="E5" s="227"/>
    </row>
    <row r="6" spans="1:5" ht="275.25" customHeight="1" thickBot="1" x14ac:dyDescent="0.35">
      <c r="A6" s="237" t="s">
        <v>7</v>
      </c>
      <c r="B6" s="238"/>
      <c r="C6" s="238"/>
      <c r="D6" s="238"/>
      <c r="E6" s="239"/>
    </row>
    <row r="7" spans="1:5" ht="30" customHeight="1" thickTop="1" thickBot="1" x14ac:dyDescent="0.35">
      <c r="A7" s="233" t="s">
        <v>8</v>
      </c>
      <c r="B7" s="234"/>
      <c r="C7" s="234"/>
      <c r="D7" s="234"/>
      <c r="E7" s="235"/>
    </row>
    <row r="8" spans="1:5" ht="47.25" customHeight="1" thickBot="1" x14ac:dyDescent="0.35">
      <c r="A8" s="236" t="s">
        <v>9</v>
      </c>
      <c r="B8" s="236"/>
      <c r="C8" s="236"/>
      <c r="D8" s="236"/>
      <c r="E8" s="236"/>
    </row>
    <row r="9" spans="1:5" ht="34.5" customHeight="1" thickBot="1" x14ac:dyDescent="0.35">
      <c r="A9" s="228" t="s">
        <v>10</v>
      </c>
      <c r="B9" s="229"/>
      <c r="C9" s="229"/>
      <c r="D9" s="229"/>
      <c r="E9" s="230"/>
    </row>
    <row r="10" spans="1:5" ht="17.399999999999999" x14ac:dyDescent="0.3">
      <c r="A10" s="231" t="s">
        <v>11</v>
      </c>
      <c r="B10" s="232"/>
      <c r="C10" s="232"/>
      <c r="D10" s="174" t="s">
        <v>12</v>
      </c>
      <c r="E10" s="175" t="s">
        <v>13</v>
      </c>
    </row>
    <row r="11" spans="1:5" ht="33" customHeight="1" x14ac:dyDescent="0.3">
      <c r="A11" s="176"/>
      <c r="B11" s="176"/>
      <c r="C11" s="176"/>
      <c r="D11" s="176"/>
      <c r="E11" s="176"/>
    </row>
    <row r="12" spans="1:5" ht="33" customHeight="1" x14ac:dyDescent="0.3">
      <c r="A12" s="176"/>
      <c r="B12" s="176"/>
      <c r="C12" s="176"/>
      <c r="D12" s="176"/>
      <c r="E12" s="176"/>
    </row>
    <row r="13" spans="1:5" ht="33" customHeight="1" x14ac:dyDescent="0.3">
      <c r="A13" s="176"/>
      <c r="B13" s="176"/>
      <c r="C13" s="176"/>
      <c r="D13" s="176"/>
      <c r="E13" s="176"/>
    </row>
  </sheetData>
  <mergeCells count="11">
    <mergeCell ref="B1:D1"/>
    <mergeCell ref="A2:B2"/>
    <mergeCell ref="C2:E2"/>
    <mergeCell ref="A3:B4"/>
    <mergeCell ref="C3:E4"/>
    <mergeCell ref="A5:E5"/>
    <mergeCell ref="A9:E9"/>
    <mergeCell ref="A10:C10"/>
    <mergeCell ref="A7:E7"/>
    <mergeCell ref="A8:E8"/>
    <mergeCell ref="A6:E6"/>
  </mergeCells>
  <conditionalFormatting sqref="E1">
    <cfRule type="containsText" dxfId="54" priority="2" operator="containsText" text="ZONA RIESGO BAJA">
      <formula>NOT(ISERROR(SEARCH("ZONA RIESGO BAJA",E1)))</formula>
    </cfRule>
    <cfRule type="containsText" dxfId="53" priority="3" operator="containsText" text="ZONA RIESGO MODERADO">
      <formula>NOT(ISERROR(SEARCH("ZONA RIESGO MODERADO",E1)))</formula>
    </cfRule>
    <cfRule type="containsText" dxfId="52" priority="4" operator="containsText" text="ZONA RIESGO ALTO">
      <formula>NOT(ISERROR(SEARCH("ZONA RIESGO ALTO",E1)))</formula>
    </cfRule>
    <cfRule type="containsText" dxfId="51" priority="5" operator="containsText" text="ZONA RIESGO EXTREMO">
      <formula>NOT(ISERROR(SEARCH("ZONA RIESGO EXTREMO",E1)))</formula>
    </cfRule>
  </conditionalFormatting>
  <conditionalFormatting sqref="L5:L7">
    <cfRule type="containsText" dxfId="50" priority="1" operator="containsText" text="BAJO">
      <formula>NOT(ISERROR(SEARCH("BAJO",L5)))</formula>
    </cfRule>
  </conditionalFormatting>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theme="1" tint="4.9989318521683403E-2"/>
    <pageSetUpPr fitToPage="1"/>
  </sheetPr>
  <dimension ref="A1:M51"/>
  <sheetViews>
    <sheetView view="pageBreakPreview" zoomScale="70" zoomScaleNormal="70" zoomScaleSheetLayoutView="70" workbookViewId="0">
      <pane xSplit="1" ySplit="6" topLeftCell="B19" activePane="bottomRight" state="frozen"/>
      <selection pane="topRight" activeCell="B1" sqref="B1"/>
      <selection pane="bottomLeft" activeCell="A8" sqref="A8"/>
      <selection pane="bottomRight" activeCell="I7" sqref="I7"/>
    </sheetView>
  </sheetViews>
  <sheetFormatPr baseColWidth="10" defaultColWidth="11.44140625" defaultRowHeight="13.2" x14ac:dyDescent="0.3"/>
  <cols>
    <col min="1" max="1" width="14.6640625" style="76" customWidth="1"/>
    <col min="2" max="2" width="27.44140625" style="76" customWidth="1"/>
    <col min="3" max="3" width="27.6640625" style="76" customWidth="1"/>
    <col min="4" max="4" width="19.44140625" style="76" customWidth="1"/>
    <col min="5" max="5" width="42.109375" style="76" customWidth="1"/>
    <col min="6" max="6" width="23.109375" style="76" customWidth="1"/>
    <col min="7" max="7" width="77.33203125" style="76" customWidth="1"/>
    <col min="8" max="10" width="33" style="76" customWidth="1"/>
    <col min="11" max="11" width="34.6640625" style="76" bestFit="1" customWidth="1"/>
    <col min="12" max="12" width="19.109375" style="76" customWidth="1"/>
    <col min="13" max="13" width="58.44140625" style="76" customWidth="1"/>
    <col min="14" max="16384" width="11.44140625" style="76"/>
  </cols>
  <sheetData>
    <row r="1" spans="1:13" s="81" customFormat="1" ht="168.75" hidden="1" customHeight="1" thickBot="1" x14ac:dyDescent="0.4">
      <c r="A1" s="259"/>
      <c r="B1" s="260"/>
      <c r="C1" s="260"/>
      <c r="D1" s="258" t="s">
        <v>0</v>
      </c>
      <c r="E1" s="258"/>
      <c r="F1" s="258"/>
      <c r="G1" s="258"/>
      <c r="H1" s="258"/>
      <c r="I1" s="258"/>
      <c r="J1" s="258"/>
      <c r="K1" s="258"/>
      <c r="L1" s="258"/>
      <c r="M1" s="147" t="s">
        <v>1</v>
      </c>
    </row>
    <row r="2" spans="1:13" ht="12.75" customHeight="1" thickBot="1" x14ac:dyDescent="0.35">
      <c r="C2" s="148"/>
      <c r="D2" s="148"/>
      <c r="E2" s="148"/>
      <c r="F2" s="148"/>
      <c r="G2" s="148"/>
      <c r="H2" s="148"/>
      <c r="I2" s="148"/>
      <c r="J2" s="148"/>
      <c r="K2" s="148"/>
      <c r="L2" s="148"/>
      <c r="M2" s="143"/>
    </row>
    <row r="3" spans="1:13" ht="33.75" customHeight="1" thickBot="1" x14ac:dyDescent="0.35">
      <c r="A3" s="261" t="s">
        <v>14</v>
      </c>
      <c r="B3" s="262"/>
      <c r="C3" s="262"/>
      <c r="D3" s="262"/>
      <c r="E3" s="262"/>
      <c r="F3" s="262"/>
      <c r="G3" s="262"/>
      <c r="H3" s="262"/>
      <c r="I3" s="262"/>
      <c r="J3" s="262"/>
      <c r="K3" s="262"/>
      <c r="L3" s="262"/>
      <c r="M3" s="263"/>
    </row>
    <row r="4" spans="1:13" ht="15" customHeight="1" x14ac:dyDescent="0.3">
      <c r="A4" s="252" t="s">
        <v>15</v>
      </c>
      <c r="B4" s="253"/>
      <c r="C4" s="253"/>
      <c r="D4" s="253"/>
      <c r="E4" s="253"/>
      <c r="F4" s="253"/>
      <c r="G4" s="253"/>
      <c r="H4" s="253"/>
      <c r="I4" s="253"/>
      <c r="J4" s="253"/>
      <c r="K4" s="253"/>
      <c r="L4" s="253"/>
      <c r="M4" s="254"/>
    </row>
    <row r="5" spans="1:13" ht="15.75" customHeight="1" thickBot="1" x14ac:dyDescent="0.35">
      <c r="A5" s="255"/>
      <c r="B5" s="256"/>
      <c r="C5" s="256"/>
      <c r="D5" s="256"/>
      <c r="E5" s="256"/>
      <c r="F5" s="256"/>
      <c r="G5" s="256"/>
      <c r="H5" s="256"/>
      <c r="I5" s="256"/>
      <c r="J5" s="256"/>
      <c r="K5" s="256"/>
      <c r="L5" s="256"/>
      <c r="M5" s="257"/>
    </row>
    <row r="6" spans="1:13" ht="63.6" thickBot="1" x14ac:dyDescent="0.35">
      <c r="A6" s="156" t="s">
        <v>16</v>
      </c>
      <c r="B6" s="157" t="s">
        <v>17</v>
      </c>
      <c r="C6" s="157" t="s">
        <v>18</v>
      </c>
      <c r="D6" s="157" t="s">
        <v>19</v>
      </c>
      <c r="E6" s="157" t="s">
        <v>20</v>
      </c>
      <c r="F6" s="157" t="s">
        <v>21</v>
      </c>
      <c r="G6" s="157" t="s">
        <v>22</v>
      </c>
      <c r="H6" s="157" t="s">
        <v>23</v>
      </c>
      <c r="I6" s="157" t="s">
        <v>24</v>
      </c>
      <c r="J6" s="157" t="s">
        <v>25</v>
      </c>
      <c r="K6" s="158" t="s">
        <v>26</v>
      </c>
      <c r="L6" s="157" t="s">
        <v>27</v>
      </c>
      <c r="M6" s="159" t="s">
        <v>28</v>
      </c>
    </row>
    <row r="7" spans="1:13" s="75" customFormat="1" ht="123" customHeight="1" x14ac:dyDescent="0.3">
      <c r="A7" s="87">
        <f>'RIESGO INHERENTE'!A5</f>
        <v>1</v>
      </c>
      <c r="B7" s="87" t="str">
        <f>'RIESGO INHERENTE'!E5</f>
        <v>Pérdida de la Confidencialidad</v>
      </c>
      <c r="C7" s="87" t="str">
        <f>'RIESGO INHERENTE'!B5</f>
        <v>Acceso y Fortalecimiento a la Justicia.</v>
      </c>
      <c r="D7" s="87" t="str">
        <f>'RIESGO INHERENTE'!M5</f>
        <v>MODERADO</v>
      </c>
      <c r="E7" s="87" t="str">
        <f>'TRATAMIENTO DE RIESGO'!E6</f>
        <v>Ausencia de documentación.</v>
      </c>
      <c r="F7" s="87" t="str">
        <f>'TRATAMIENTO DE RIESGO'!D6</f>
        <v>Reducir el riesgo</v>
      </c>
      <c r="G7" s="87" t="str">
        <f>'TRATAMIENTO DE RIESGO'!G6</f>
        <v>Los responsables de la generación de información (funcionarios públicos y/o contratistas) verifican de forma cuatrimestral la entrega de soportes relacionados con el cumplimiento de metas relacionadas al Plan de Acceso a la Justicia de acuerdo con la naturaleza de los documentos (mensual - trimestral -semestral y anual) a la Dirección de Acceso a la Justicia. En caso de incumplimiento de la entrega de los documentos en los plazos establecidos, el Director o su equipo delegado de DAJ solicita a los responsables la entrega oportuna de la información, sopena del incumplimiento de metas, requerimientos internos y externos; como evidencia se entrega los soportes de la documentación entregada en los repositorios SharePoint disponibles para el área.</v>
      </c>
      <c r="H7" s="201" t="s">
        <v>2167</v>
      </c>
      <c r="I7" s="97" t="str">
        <f>'TRATAMIENTO DE RIESGO RESIDUAL'!E6</f>
        <v>Responsable de generacion de informacion</v>
      </c>
      <c r="J7" s="351" t="s">
        <v>2166</v>
      </c>
      <c r="K7" s="87">
        <f>'TRATAMIENTO DE RIESGO'!P6</f>
        <v>100</v>
      </c>
      <c r="L7" s="87" t="str">
        <f>'VALORACIÓN CON CONTROLES'!H6</f>
        <v>BAJO</v>
      </c>
      <c r="M7" s="141" t="str">
        <f>'TRATAMIENTO DE RIESGO'!O6</f>
        <v>N/A</v>
      </c>
    </row>
    <row r="8" spans="1:13" s="75" customFormat="1" ht="123" customHeight="1" x14ac:dyDescent="0.3">
      <c r="A8" s="87">
        <f>'RIESGO INHERENTE'!A6</f>
        <v>2</v>
      </c>
      <c r="B8" s="87" t="str">
        <f>'RIESGO INHERENTE'!E6</f>
        <v>Pérdida de la Confidencialidad</v>
      </c>
      <c r="C8" s="87" t="str">
        <f>'RIESGO INHERENTE'!B6</f>
        <v>Acceso y Fortalecimiento a la Justicia.</v>
      </c>
      <c r="D8" s="87" t="str">
        <f>'RIESGO INHERENTE'!M6</f>
        <v>MODERADO</v>
      </c>
      <c r="E8" s="87" t="str">
        <f>'TRATAMIENTO DE RIESGO'!E7</f>
        <v>Asignación errada de los derechos de acceso.</v>
      </c>
      <c r="F8" s="87" t="str">
        <f>'TRATAMIENTO DE RIESGO'!D7</f>
        <v>Reducir el riesgo</v>
      </c>
      <c r="G8" s="87" t="str">
        <f>'TRATAMIENTO DE RIESGO'!G7</f>
        <v>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v>
      </c>
      <c r="H8" s="201" t="s">
        <v>2168</v>
      </c>
      <c r="I8" s="97" t="str">
        <f>'TRATAMIENTO DE RIESGO RESIDUAL'!E7</f>
        <v>El profesional y/o los profesionales de la direccion de acceso</v>
      </c>
      <c r="J8" s="351" t="s">
        <v>2169</v>
      </c>
      <c r="K8" s="87">
        <f>'TRATAMIENTO DE RIESGO'!P7</f>
        <v>100</v>
      </c>
      <c r="L8" s="87" t="str">
        <f>'VALORACIÓN CON CONTROLES'!H7</f>
        <v>BAJO</v>
      </c>
      <c r="M8" s="141" t="str">
        <f>'TRATAMIENTO DE RIESGO'!O7</f>
        <v>N/A</v>
      </c>
    </row>
    <row r="9" spans="1:13" s="75" customFormat="1" ht="123" customHeight="1" x14ac:dyDescent="0.3">
      <c r="A9" s="87">
        <f>'RIESGO INHERENTE'!A7</f>
        <v>3</v>
      </c>
      <c r="B9" s="87" t="str">
        <f>'RIESGO INHERENTE'!E7</f>
        <v xml:space="preserve">Pérdida de la Integridad </v>
      </c>
      <c r="C9" s="87" t="str">
        <f>'RIESGO INHERENTE'!B7</f>
        <v>Acceso y Fortalecimiento a la Justicia.</v>
      </c>
      <c r="D9" s="87" t="str">
        <f>'RIESGO INHERENTE'!M7</f>
        <v>BAJA</v>
      </c>
      <c r="E9" s="87" t="str">
        <f>'TRATAMIENTO DE RIESGO'!E8</f>
        <v>Ausencia de copias de respaldo.</v>
      </c>
      <c r="F9" s="87" t="str">
        <f>'TRATAMIENTO DE RIESGO'!D8</f>
        <v>Reducir el riesgo</v>
      </c>
      <c r="G9" s="87" t="str">
        <f>'TRATAMIENTO DE RIESGO'!G8</f>
        <v>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v>
      </c>
      <c r="H9" s="201" t="s">
        <v>2168</v>
      </c>
      <c r="I9" s="97" t="str">
        <f>'TRATAMIENTO DE RIESGO RESIDUAL'!E8</f>
        <v>Profesional responsable del reporte de riesgos y controles de Seguridad de la Información</v>
      </c>
      <c r="J9" s="351" t="s">
        <v>2170</v>
      </c>
      <c r="K9" s="87">
        <f>'TRATAMIENTO DE RIESGO'!P8</f>
        <v>100</v>
      </c>
      <c r="L9" s="87" t="str">
        <f>'VALORACIÓN CON CONTROLES'!H8</f>
        <v>BAJO</v>
      </c>
      <c r="M9" s="141" t="str">
        <f>'TRATAMIENTO DE RIESGO'!O8</f>
        <v>N/A</v>
      </c>
    </row>
    <row r="10" spans="1:13" s="75" customFormat="1" ht="123" customHeight="1" x14ac:dyDescent="0.3">
      <c r="A10" s="87">
        <f>'RIESGO INHERENTE'!A8</f>
        <v>4</v>
      </c>
      <c r="B10" s="87" t="str">
        <f>'RIESGO INHERENTE'!E8</f>
        <v xml:space="preserve">Pérdida de la Integridad </v>
      </c>
      <c r="C10" s="87" t="str">
        <f>'RIESGO INHERENTE'!B8</f>
        <v>Administración de Bienes Muebles e Inmuebles para el Fortalecimiento de las Capacidades Operativas.</v>
      </c>
      <c r="D10" s="87" t="str">
        <f>'RIESGO INHERENTE'!M8</f>
        <v>MODERADO</v>
      </c>
      <c r="E10" s="87" t="str">
        <f>'TRATAMIENTO DE RIESGO'!E9</f>
        <v>Falla en la producción de informes de gestión.</v>
      </c>
      <c r="F10" s="87" t="str">
        <f>'TRATAMIENTO DE RIESGO'!D9</f>
        <v>Reducir el riesgo</v>
      </c>
      <c r="G10" s="87" t="str">
        <f>'TRATAMIENTO DE RIESGO'!G9</f>
        <v xml:space="preserve">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se debe informar al director de Bienes con las acciones para dar cumplimiento. </v>
      </c>
      <c r="H10" s="201" t="s">
        <v>2168</v>
      </c>
      <c r="I10" s="97" t="str">
        <f>'TRATAMIENTO DE RIESGO RESIDUAL'!E9</f>
        <v xml:space="preserve">El supervisor de contratos </v>
      </c>
      <c r="J10" s="351" t="s">
        <v>2170</v>
      </c>
      <c r="K10" s="87">
        <f>'TRATAMIENTO DE RIESGO'!P9</f>
        <v>100</v>
      </c>
      <c r="L10" s="87" t="str">
        <f>'VALORACIÓN CON CONTROLES'!H9</f>
        <v>BAJO</v>
      </c>
      <c r="M10" s="141" t="str">
        <f>'TRATAMIENTO DE RIESGO'!O9</f>
        <v>N/A</v>
      </c>
    </row>
    <row r="11" spans="1:13" s="75" customFormat="1" ht="123" customHeight="1" x14ac:dyDescent="0.3">
      <c r="A11" s="87">
        <f>'RIESGO INHERENTE'!A9</f>
        <v>4</v>
      </c>
      <c r="B11" s="87" t="str">
        <f>'RIESGO INHERENTE'!E9</f>
        <v xml:space="preserve">Pérdida de la Integridad </v>
      </c>
      <c r="C11" s="87" t="str">
        <f>'RIESGO INHERENTE'!B9</f>
        <v>Administración de Bienes Muebles e Inmuebles para el Fortalecimiento de las Capacidades Operativas.</v>
      </c>
      <c r="D11" s="87" t="str">
        <f>'RIESGO INHERENTE'!M9</f>
        <v>BAJA</v>
      </c>
      <c r="E11" s="87" t="str">
        <f>'TRATAMIENTO DE RIESGO'!E10</f>
        <v>Gestión deficiente de las contraseñas.</v>
      </c>
      <c r="F11" s="87" t="str">
        <f>'TRATAMIENTO DE RIESGO'!D10</f>
        <v>Reducir el riesgo</v>
      </c>
      <c r="G11" s="87" t="str">
        <f>'TRATAMIENTO DE RIESGO'!G10</f>
        <v>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v>
      </c>
      <c r="H11" s="201" t="s">
        <v>2168</v>
      </c>
      <c r="I11" s="97" t="str">
        <f>'TRATAMIENTO DE RIESGO RESIDUAL'!E10</f>
        <v>El administrador de la plataforma SIMBA</v>
      </c>
      <c r="J11" s="351" t="s">
        <v>2170</v>
      </c>
      <c r="K11" s="87">
        <f>'TRATAMIENTO DE RIESGO'!P10</f>
        <v>100</v>
      </c>
      <c r="L11" s="87" t="str">
        <f>'VALORACIÓN CON CONTROLES'!H10</f>
        <v>BAJO</v>
      </c>
      <c r="M11" s="141" t="str">
        <f>'TRATAMIENTO DE RIESGO'!O10</f>
        <v>N/A</v>
      </c>
    </row>
    <row r="12" spans="1:13" s="75" customFormat="1" ht="123" customHeight="1" x14ac:dyDescent="0.3">
      <c r="A12" s="87">
        <f>'RIESGO INHERENTE'!A10</f>
        <v>4</v>
      </c>
      <c r="B12" s="87" t="str">
        <f>'RIESGO INHERENTE'!E10</f>
        <v xml:space="preserve">Pérdida de la Integridad </v>
      </c>
      <c r="C12" s="87" t="str">
        <f>'RIESGO INHERENTE'!B10</f>
        <v>Administración de Bienes Muebles e Inmuebles para el Fortalecimiento de las Capacidades Operativas.</v>
      </c>
      <c r="D12" s="87" t="str">
        <f>'RIESGO INHERENTE'!M10</f>
        <v>MODERADO</v>
      </c>
      <c r="E12" s="87" t="str">
        <f>'TRATAMIENTO DE RIESGO'!E11</f>
        <v>Uso incorrecto de software y hardware.</v>
      </c>
      <c r="F12" s="87" t="str">
        <f>'TRATAMIENTO DE RIESGO'!D11</f>
        <v>Reducir el riesgo</v>
      </c>
      <c r="G12" s="87" t="str">
        <f>'TRATAMIENTO DE RIESGO'!G11</f>
        <v>El administrador de la plataforma SIMBA, de forma cuatrimestral realiza capacitación y/o sensibilización a funcionarios, contratistas y terceros sobre el correcto uso de la plataforma SIMBA de acuerdo a las funcionalidades y servicios, como soporte de la evidencia se dejara las listas de asistencia y/o soportes documentales de las capacitaciones, para los casos que el personal no asista se reprogramara una nueva sesión de capacitación</v>
      </c>
      <c r="H12" s="94" t="s">
        <v>2171</v>
      </c>
      <c r="I12" s="97" t="str">
        <f>'TRATAMIENTO DE RIESGO RESIDUAL'!E11</f>
        <v>El administrador de la plataforma SIMBA</v>
      </c>
      <c r="J12" s="351" t="s">
        <v>2166</v>
      </c>
      <c r="K12" s="87">
        <f>'TRATAMIENTO DE RIESGO'!P11</f>
        <v>100</v>
      </c>
      <c r="L12" s="87" t="str">
        <f>'VALORACIÓN CON CONTROLES'!H11</f>
        <v>BAJO</v>
      </c>
      <c r="M12" s="141" t="str">
        <f>'TRATAMIENTO DE RIESGO'!O11</f>
        <v>N/A</v>
      </c>
    </row>
    <row r="13" spans="1:13" s="75" customFormat="1" ht="123" customHeight="1" x14ac:dyDescent="0.3">
      <c r="A13" s="87">
        <f>'RIESGO INHERENTE'!A11</f>
        <v>4</v>
      </c>
      <c r="B13" s="87" t="str">
        <f>'RIESGO INHERENTE'!E11</f>
        <v xml:space="preserve">Pérdida de la Integridad </v>
      </c>
      <c r="C13" s="87" t="str">
        <f>'RIESGO INHERENTE'!B11</f>
        <v>Administración de Bienes Muebles e Inmuebles para el Fortalecimiento de las Capacidades Operativas.</v>
      </c>
      <c r="D13" s="87" t="str">
        <f>'RIESGO INHERENTE'!M11</f>
        <v>ALTO</v>
      </c>
      <c r="E13" s="87" t="str">
        <f>'TRATAMIENTO DE RIESGO'!E12</f>
        <v>Rotación de Personal</v>
      </c>
      <c r="F13" s="87" t="str">
        <f>'TRATAMIENTO DE RIESGO'!D12</f>
        <v>Reducir el riesgo</v>
      </c>
      <c r="G13" s="87" t="str">
        <f>'TRATAMIENTO DE RIESGO'!G12</f>
        <v>El coordinador de cada grupo Funcional de forma semestral valida la disponibilidad de personal asignado para el cumplimiento de las tareas dentro de la operación del sistema SIMBA, de lo cual entregara al director del área una proyección de las necesidades de operación y la continuidad del personal idóneo para el cumplimiento adecuado de las funciones, como evidencia se entrega la proyección del personal requerido, en caso de no contar con el personal necesario para la operación se solicitara mediante comunicado oficial al Director del área, de acuerdo a la novedad</v>
      </c>
      <c r="H13" s="94" t="s">
        <v>2172</v>
      </c>
      <c r="I13" s="97" t="str">
        <f>'TRATAMIENTO DE RIESGO RESIDUAL'!E12</f>
        <v xml:space="preserve">El coordinador de cada grupo Funcional </v>
      </c>
      <c r="J13" s="351" t="s">
        <v>2173</v>
      </c>
      <c r="K13" s="87">
        <f>'TRATAMIENTO DE RIESGO'!P12</f>
        <v>100</v>
      </c>
      <c r="L13" s="87" t="str">
        <f>'VALORACIÓN CON CONTROLES'!H12</f>
        <v>BAJO</v>
      </c>
      <c r="M13" s="141" t="str">
        <f>'TRATAMIENTO DE RIESGO'!O12</f>
        <v>N/A</v>
      </c>
    </row>
    <row r="14" spans="1:13" s="75" customFormat="1" ht="123" customHeight="1" x14ac:dyDescent="0.3">
      <c r="A14" s="87">
        <f>'RIESGO INHERENTE'!A12</f>
        <v>5</v>
      </c>
      <c r="B14" s="87" t="str">
        <f>'RIESGO INHERENTE'!E12</f>
        <v>Pérdida de la Integridad
 Perdida de Confidencialidad</v>
      </c>
      <c r="C14" s="87" t="str">
        <f>'RIESGO INHERENTE'!B12</f>
        <v>Atención y Relación con el Ciudadano.</v>
      </c>
      <c r="D14" s="87" t="str">
        <f>'RIESGO INHERENTE'!M12</f>
        <v>MODERADO</v>
      </c>
      <c r="E14" s="87" t="str">
        <f>'TRATAMIENTO DE RIESGO'!E13</f>
        <v xml:space="preserve">Datos provenientes de fuentes no confiables </v>
      </c>
      <c r="F14" s="87" t="str">
        <f>'TRATAMIENTO DE RIESGO'!D13</f>
        <v>Reducir el riesgo</v>
      </c>
      <c r="G14" s="87" t="str">
        <f>'TRATAMIENTO DE RIESGO'!G13</f>
        <v>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v>
      </c>
      <c r="H14" s="94" t="s">
        <v>2174</v>
      </c>
      <c r="I14" s="97" t="str">
        <f>'TRATAMIENTO DE RIESGO RESIDUAL'!E13</f>
        <v>El responsable del registro documental</v>
      </c>
      <c r="J14" s="351" t="s">
        <v>2166</v>
      </c>
      <c r="K14" s="87">
        <f>'TRATAMIENTO DE RIESGO'!P13</f>
        <v>100</v>
      </c>
      <c r="L14" s="87" t="str">
        <f>'VALORACIÓN CON CONTROLES'!H13</f>
        <v>BAJO</v>
      </c>
      <c r="M14" s="141" t="str">
        <f>'TRATAMIENTO DE RIESGO'!O13</f>
        <v>N/A</v>
      </c>
    </row>
    <row r="15" spans="1:13" s="75" customFormat="1" ht="123" customHeight="1" x14ac:dyDescent="0.3">
      <c r="A15" s="87">
        <f>'RIESGO INHERENTE'!A13</f>
        <v>6</v>
      </c>
      <c r="B15" s="87" t="str">
        <f>'RIESGO INHERENTE'!E13</f>
        <v>Pérdida de la Integridad
 Perdida de Confidencialidad</v>
      </c>
      <c r="C15" s="87" t="str">
        <f>'RIESGO INHERENTE'!B13</f>
        <v>Atención y Relación con el Ciudadano.</v>
      </c>
      <c r="D15" s="87" t="str">
        <f>'RIESGO INHERENTE'!M13</f>
        <v>MODERADO</v>
      </c>
      <c r="E15" s="87" t="str">
        <f>'TRATAMIENTO DE RIESGO'!E14</f>
        <v>Asignación errada de los derechos de acceso.</v>
      </c>
      <c r="F15" s="87" t="str">
        <f>'TRATAMIENTO DE RIESGO'!D14</f>
        <v>Reducir el riesgo</v>
      </c>
      <c r="G15" s="87" t="str">
        <f>'TRATAMIENTO DE RIESGO'!G14</f>
        <v>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v>
      </c>
      <c r="H15" s="94" t="s">
        <v>2175</v>
      </c>
      <c r="I15" s="97" t="str">
        <f>'TRATAMIENTO DE RIESGO RESIDUAL'!E14</f>
        <v>El responsable del equipo de cobro persuasivo</v>
      </c>
      <c r="J15" s="351" t="s">
        <v>2173</v>
      </c>
      <c r="K15" s="87">
        <f>'TRATAMIENTO DE RIESGO'!P14</f>
        <v>100</v>
      </c>
      <c r="L15" s="87" t="str">
        <f>'VALORACIÓN CON CONTROLES'!H14</f>
        <v>BAJO</v>
      </c>
      <c r="M15" s="141" t="str">
        <f>'TRATAMIENTO DE RIESGO'!O14</f>
        <v>N/A</v>
      </c>
    </row>
    <row r="16" spans="1:13" s="75" customFormat="1" ht="120" customHeight="1" x14ac:dyDescent="0.3">
      <c r="A16" s="87">
        <f>'RIESGO INHERENTE'!A14</f>
        <v>7</v>
      </c>
      <c r="B16" s="87" t="str">
        <f>'RIESGO INHERENTE'!E14</f>
        <v xml:space="preserve">Pérdida de la Integridad </v>
      </c>
      <c r="C16" s="87" t="str">
        <f>'RIESGO INHERENTE'!B14</f>
        <v>Control Disciplinario.</v>
      </c>
      <c r="D16" s="87" t="str">
        <f>'RIESGO INHERENTE'!M14</f>
        <v>MODERADO</v>
      </c>
      <c r="E16" s="87" t="str">
        <f>'TRATAMIENTO DE RIESGO'!E15</f>
        <v>Almacenamiento sin protección.</v>
      </c>
      <c r="F16" s="87" t="str">
        <f>'TRATAMIENTO DE RIESGO'!D15</f>
        <v>Reducir el riesgo</v>
      </c>
      <c r="G16" s="87" t="str">
        <f>'TRATAMIENTO DE RIESGO'!G15</f>
        <v>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v>
      </c>
      <c r="H16" s="94" t="s">
        <v>2177</v>
      </c>
      <c r="I16" s="97" t="str">
        <f>'TRATAMIENTO DE RIESGO RESIDUAL'!E15</f>
        <v>El auxiliar administrativo de la oficina de Control Disciplinario interno</v>
      </c>
      <c r="J16" s="351" t="s">
        <v>2176</v>
      </c>
      <c r="K16" s="87">
        <f>'TRATAMIENTO DE RIESGO'!P15</f>
        <v>100</v>
      </c>
      <c r="L16" s="87" t="str">
        <f>'VALORACIÓN CON CONTROLES'!H15</f>
        <v>BAJO</v>
      </c>
      <c r="M16" s="141" t="str">
        <f>'TRATAMIENTO DE RIESGO'!O15</f>
        <v>N/A</v>
      </c>
    </row>
    <row r="17" spans="1:13" ht="99.75" customHeight="1" x14ac:dyDescent="0.3">
      <c r="A17" s="87">
        <f>'RIESGO INHERENTE'!A15</f>
        <v>8</v>
      </c>
      <c r="B17" s="87" t="str">
        <f>'RIESGO INHERENTE'!E15</f>
        <v>Pérdida de la Confidencialidad</v>
      </c>
      <c r="C17" s="87" t="str">
        <f>'RIESGO INHERENTE'!B15</f>
        <v>Control Disciplinario.</v>
      </c>
      <c r="D17" s="87" t="str">
        <f>'RIESGO INHERENTE'!M15</f>
        <v>MODERADO</v>
      </c>
      <c r="E17" s="87" t="str">
        <f>'TRATAMIENTO DE RIESGO'!E16</f>
        <v>Asignación errada de los derechos de acceso.</v>
      </c>
      <c r="F17" s="87" t="str">
        <f>'TRATAMIENTO DE RIESGO'!D16</f>
        <v>Reducir el riesgo</v>
      </c>
      <c r="G17" s="87" t="str">
        <f>'TRATAMIENTO DE RIESGO'!G16</f>
        <v>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v>
      </c>
      <c r="H17" s="201" t="s">
        <v>2168</v>
      </c>
      <c r="I17" s="97" t="str">
        <f>'TRATAMIENTO DE RIESGO RESIDUAL'!E16</f>
        <v>El auxiliar administrativo de la oficina de Control Disciplinario interno</v>
      </c>
      <c r="J17" s="351" t="s">
        <v>2166</v>
      </c>
      <c r="K17" s="87">
        <f>'TRATAMIENTO DE RIESGO'!P16</f>
        <v>100</v>
      </c>
      <c r="L17" s="87" t="str">
        <f>'VALORACIÓN CON CONTROLES'!H16</f>
        <v>BAJO</v>
      </c>
      <c r="M17" s="141" t="str">
        <f>'TRATAMIENTO DE RIESGO'!O16</f>
        <v>N/A</v>
      </c>
    </row>
    <row r="18" spans="1:13" ht="90.75" customHeight="1" x14ac:dyDescent="0.3">
      <c r="A18" s="87">
        <f>'RIESGO INHERENTE'!A16</f>
        <v>9</v>
      </c>
      <c r="B18" s="87" t="str">
        <f>'RIESGO INHERENTE'!E16</f>
        <v>Pérdida de la Disponibilidad</v>
      </c>
      <c r="C18" s="87" t="str">
        <f>'RIESGO INHERENTE'!B16</f>
        <v>Direccionamiento Estratégico.</v>
      </c>
      <c r="D18" s="87" t="str">
        <f>'RIESGO INHERENTE'!M16</f>
        <v>ALTO</v>
      </c>
      <c r="E18" s="87" t="str">
        <f>'TRATAMIENTO DE RIESGO'!E17</f>
        <v>Ausencia de mecanismos de monitoreo.</v>
      </c>
      <c r="F18" s="87" t="str">
        <f>'TRATAMIENTO DE RIESGO'!D17</f>
        <v>Reducir el riesgo</v>
      </c>
      <c r="G18" s="87" t="str">
        <f>'TRATAMIENTO DE RIESGO'!G17</f>
        <v>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v>
      </c>
      <c r="H18" s="94" t="s">
        <v>2178</v>
      </c>
      <c r="I18" s="97" t="str">
        <f>'TRATAMIENTO DE RIESGO RESIDUAL'!E17</f>
        <v>El profesional asignado por la Oficina Asesora de Planeación</v>
      </c>
      <c r="J18" s="351" t="s">
        <v>2169</v>
      </c>
      <c r="K18" s="87">
        <f>'TRATAMIENTO DE RIESGO'!P17</f>
        <v>100</v>
      </c>
      <c r="L18" s="87" t="str">
        <f>'VALORACIÓN CON CONTROLES'!H17</f>
        <v>BAJO</v>
      </c>
      <c r="M18" s="141" t="str">
        <f>'TRATAMIENTO DE RIESGO'!O17</f>
        <v>N/A</v>
      </c>
    </row>
    <row r="19" spans="1:13" ht="90" customHeight="1" x14ac:dyDescent="0.3">
      <c r="A19" s="87">
        <f>'RIESGO INHERENTE'!A17</f>
        <v>10</v>
      </c>
      <c r="B19" s="87" t="str">
        <f>'RIESGO INHERENTE'!E17</f>
        <v xml:space="preserve">Pérdida de la Integridad </v>
      </c>
      <c r="C19" s="87" t="str">
        <f>'RIESGO INHERENTE'!B17</f>
        <v>Evaluación al Sistema de Control Interno.</v>
      </c>
      <c r="D19" s="87" t="str">
        <f>'RIESGO INHERENTE'!M17</f>
        <v>MODERADO</v>
      </c>
      <c r="E19" s="87" t="str">
        <f>'TRATAMIENTO DE RIESGO'!E18</f>
        <v>Uso incorrecto de software y hardware.</v>
      </c>
      <c r="F19" s="87" t="str">
        <f>'TRATAMIENTO DE RIESGO'!D18</f>
        <v>Reducir el riesgo</v>
      </c>
      <c r="G19" s="87" t="str">
        <f>'TRATAMIENTO DE RIESGO'!G18</f>
        <v>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Tecnologias y Sistemas de la Información se genere el reporte correspondiente por parte del administrador de la herramienta.</v>
      </c>
      <c r="H19" s="94" t="s">
        <v>2179</v>
      </c>
      <c r="I19" s="97" t="str">
        <f>'TRATAMIENTO DE RIESGO RESIDUAL'!E18</f>
        <v>El profesional de la Oficina de Control Interno</v>
      </c>
      <c r="J19" s="351" t="s">
        <v>2169</v>
      </c>
      <c r="K19" s="87">
        <f>'TRATAMIENTO DE RIESGO'!P18</f>
        <v>100</v>
      </c>
      <c r="L19" s="87" t="str">
        <f>'VALORACIÓN CON CONTROLES'!H18</f>
        <v>BAJO</v>
      </c>
      <c r="M19" s="141" t="str">
        <f>'TRATAMIENTO DE RIESGO'!O18</f>
        <v>N/A</v>
      </c>
    </row>
    <row r="20" spans="1:13" ht="84.75" customHeight="1" x14ac:dyDescent="0.3">
      <c r="A20" s="87">
        <f>'RIESGO INHERENTE'!A18</f>
        <v>10</v>
      </c>
      <c r="B20" s="87" t="str">
        <f>'RIESGO INHERENTE'!E18</f>
        <v xml:space="preserve">Pérdida de la Integridad </v>
      </c>
      <c r="C20" s="87" t="str">
        <f>'RIESGO INHERENTE'!B18</f>
        <v>Evaluación al Sistema de Control Interno.</v>
      </c>
      <c r="D20" s="87" t="str">
        <f>'RIESGO INHERENTE'!M18</f>
        <v>MODERADO</v>
      </c>
      <c r="E20" s="87" t="str">
        <f>'TRATAMIENTO DE RIESGO'!E19</f>
        <v>Almacenamiento sin protección.
Defectos bien conocidos en el software
Asignación errada de los derechos de acceso.</v>
      </c>
      <c r="F20" s="87" t="str">
        <f>'TRATAMIENTO DE RIESGO'!D19</f>
        <v>Reducir el riesgo</v>
      </c>
      <c r="G20" s="87" t="str">
        <f>'TRATAMIENTO DE RIESGO'!G19</f>
        <v>La Jefatura de la Oficina de Control Interno al inicio de cada vigencia solicitara a cada uno de los procesos y/o dependencias por escrito (Correo o Memorando), información de los enlaces responsables del diligenciamiento y reporte del avance del plan de mejoramiento institucional, en caso de no recibir respuesta del proceso y/o dependencias no se le autoriza acceso a la información. como evidencia se presenta el comunicado oficial enviado y las respuestas de los procesos y/o dependencias.</v>
      </c>
      <c r="H20" s="94" t="s">
        <v>2180</v>
      </c>
      <c r="I20" s="97" t="str">
        <f>'TRATAMIENTO DE RIESGO RESIDUAL'!E19</f>
        <v>La Jefatura de la Oficina de Control Interno</v>
      </c>
      <c r="J20" s="351" t="s">
        <v>2181</v>
      </c>
      <c r="K20" s="87">
        <f>'TRATAMIENTO DE RIESGO'!P19</f>
        <v>100</v>
      </c>
      <c r="L20" s="87" t="str">
        <f>'VALORACIÓN CON CONTROLES'!H19</f>
        <v>BAJO</v>
      </c>
      <c r="M20" s="141" t="str">
        <f>'TRATAMIENTO DE RIESGO'!O19</f>
        <v>N/A</v>
      </c>
    </row>
    <row r="21" spans="1:13" ht="90.75" customHeight="1" x14ac:dyDescent="0.3">
      <c r="A21" s="87">
        <f>'RIESGO INHERENTE'!A19</f>
        <v>11</v>
      </c>
      <c r="B21" s="87" t="str">
        <f>'RIESGO INHERENTE'!E19</f>
        <v xml:space="preserve">Pérdida de la Integridad </v>
      </c>
      <c r="C21" s="87" t="str">
        <f>'RIESGO INHERENTE'!B19</f>
        <v>Evaluación al Sistema de Control Interno.</v>
      </c>
      <c r="D21" s="87" t="str">
        <f>'RIESGO INHERENTE'!M19</f>
        <v>MODERADO</v>
      </c>
      <c r="E21" s="87" t="str">
        <f>'TRATAMIENTO DE RIESGO'!E20</f>
        <v>Almacenamiento sin protección.
Defectos bien conocidos en el software
Asignación errada de los derechos de acceso.</v>
      </c>
      <c r="F21" s="87" t="str">
        <f>'TRATAMIENTO DE RIESGO'!D20</f>
        <v>Reducir el riesgo</v>
      </c>
      <c r="G21" s="87" t="str">
        <f>'TRATAMIENTO DE RIESGO'!G20</f>
        <v>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v>
      </c>
      <c r="H21" s="94" t="s">
        <v>2182</v>
      </c>
      <c r="I21" s="97" t="str">
        <f>'TRATAMIENTO DE RIESGO RESIDUAL'!E20</f>
        <v>El profesional de la Oficina de Control Interno</v>
      </c>
      <c r="J21" s="351" t="s">
        <v>2169</v>
      </c>
      <c r="K21" s="87">
        <f>'TRATAMIENTO DE RIESGO'!P20</f>
        <v>100</v>
      </c>
      <c r="L21" s="87" t="str">
        <f>'VALORACIÓN CON CONTROLES'!H20</f>
        <v>BAJO</v>
      </c>
      <c r="M21" s="141" t="str">
        <f>'TRATAMIENTO DE RIESGO'!O20</f>
        <v>N/A</v>
      </c>
    </row>
    <row r="22" spans="1:13" ht="85.5" customHeight="1" x14ac:dyDescent="0.3">
      <c r="A22" s="87">
        <f>'RIESGO INHERENTE'!A20</f>
        <v>12</v>
      </c>
      <c r="B22" s="87" t="str">
        <f>'RIESGO INHERENTE'!E20</f>
        <v>Pérdida de la Disponibilidad
Perdida de la Integridad</v>
      </c>
      <c r="C22" s="87" t="str">
        <f>'RIESGO INHERENTE'!B20</f>
        <v xml:space="preserve">Gestión Contractual. </v>
      </c>
      <c r="D22" s="87" t="str">
        <f>'RIESGO INHERENTE'!M20</f>
        <v>MODERADO</v>
      </c>
      <c r="E22" s="87" t="str">
        <f>'TRATAMIENTO DE RIESGO'!E21</f>
        <v>Ausencia y/o alteracion de documentación.</v>
      </c>
      <c r="F22" s="87" t="str">
        <f>'TRATAMIENTO DE RIESGO'!D21</f>
        <v>Reducir el riesgo</v>
      </c>
      <c r="G22" s="87" t="str">
        <f>'TRATAMIENTO DE RIESGO'!G21</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22" s="201" t="s">
        <v>2183</v>
      </c>
      <c r="I22" s="97" t="str">
        <f>'TRATAMIENTO DE RIESGO RESIDUAL'!E21</f>
        <v>El responsable del equipo de archivo de la Dirección Jurídica y Contractual</v>
      </c>
      <c r="J22" s="351" t="s">
        <v>2181</v>
      </c>
      <c r="K22" s="87">
        <f>'TRATAMIENTO DE RIESGO'!P21</f>
        <v>100</v>
      </c>
      <c r="L22" s="87" t="str">
        <f>'VALORACIÓN CON CONTROLES'!H21</f>
        <v>BAJO</v>
      </c>
      <c r="M22" s="141" t="str">
        <f>'TRATAMIENTO DE RIESGO'!O21</f>
        <v>N/A</v>
      </c>
    </row>
    <row r="23" spans="1:13" ht="108" customHeight="1" x14ac:dyDescent="0.3">
      <c r="A23" s="87">
        <f>'RIESGO INHERENTE'!A21</f>
        <v>13</v>
      </c>
      <c r="B23" s="87" t="str">
        <f>'RIESGO INHERENTE'!E21</f>
        <v>Pérdida de la Confidencialidad y Perdida de la Integridad</v>
      </c>
      <c r="C23" s="87" t="str">
        <f>'RIESGO INHERENTE'!B21</f>
        <v>Gestión de Comunicaciones Estratégicas.</v>
      </c>
      <c r="D23" s="87" t="str">
        <f>'RIESGO INHERENTE'!M21</f>
        <v>MODERADO</v>
      </c>
      <c r="E23" s="87" t="str">
        <f>'TRATAMIENTO DE RIESGO'!E22</f>
        <v>Gestión deficiente de las contraseñas.</v>
      </c>
      <c r="F23" s="87" t="str">
        <f>'TRATAMIENTO DE RIESGO'!D22</f>
        <v>Reducir el riesgo</v>
      </c>
      <c r="G23" s="87" t="str">
        <f>'TRATAMIENTO DE RIESGO'!G22</f>
        <v>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v>
      </c>
      <c r="H23" s="201" t="s">
        <v>2168</v>
      </c>
      <c r="I23" s="97" t="str">
        <f>'TRATAMIENTO DE RIESGO RESIDUAL'!E22</f>
        <v>El Líder Digital de la Oficina Asesora de Comunicaciones</v>
      </c>
      <c r="J23" s="351" t="s">
        <v>2169</v>
      </c>
      <c r="K23" s="87">
        <f>'TRATAMIENTO DE RIESGO'!P22</f>
        <v>100</v>
      </c>
      <c r="L23" s="87" t="str">
        <f>'VALORACIÓN CON CONTROLES'!H22</f>
        <v>BAJO</v>
      </c>
      <c r="M23" s="141" t="str">
        <f>'TRATAMIENTO DE RIESGO'!O22</f>
        <v>N/A</v>
      </c>
    </row>
    <row r="24" spans="1:13" ht="106.8" customHeight="1" x14ac:dyDescent="0.3">
      <c r="A24" s="87">
        <f>'RIESGO INHERENTE'!A22</f>
        <v>14</v>
      </c>
      <c r="B24" s="87" t="str">
        <f>'RIESGO INHERENTE'!E22</f>
        <v>Pérdida de la Confidencialidad</v>
      </c>
      <c r="C24" s="87" t="str">
        <f>'RIESGO INHERENTE'!B22</f>
        <v>Gestión de Emergencias.</v>
      </c>
      <c r="D24" s="87" t="str">
        <f>'RIESGO INHERENTE'!M22</f>
        <v>MODERADO</v>
      </c>
      <c r="E24" s="87" t="str">
        <f>'TRATAMIENTO DE RIESGO'!E23</f>
        <v>Ausencia de mecanismos de monitoreo establecidos para las brechas en la seguridad.</v>
      </c>
      <c r="F24" s="87" t="str">
        <f>'TRATAMIENTO DE RIESGO'!D23</f>
        <v>Reducir el riesgo</v>
      </c>
      <c r="G24" s="87" t="str">
        <f>'TRATAMIENTO DE RIESGO'!G23</f>
        <v>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v>
      </c>
      <c r="H24" s="201" t="s">
        <v>2184</v>
      </c>
      <c r="I24" s="97" t="str">
        <f>'TRATAMIENTO DE RIESGO RESIDUAL'!E23</f>
        <v>El responsable del proyecto NUSE123</v>
      </c>
      <c r="J24" s="351" t="s">
        <v>2170</v>
      </c>
      <c r="K24" s="87">
        <f>'TRATAMIENTO DE RIESGO'!P23</f>
        <v>100</v>
      </c>
      <c r="L24" s="87" t="str">
        <f>'VALORACIÓN CON CONTROLES'!H23</f>
        <v>BAJO</v>
      </c>
      <c r="M24" s="141" t="str">
        <f>'TRATAMIENTO DE RIESGO'!O23</f>
        <v>N/A</v>
      </c>
    </row>
    <row r="25" spans="1:13" ht="90" customHeight="1" x14ac:dyDescent="0.3">
      <c r="A25" s="87">
        <f>'RIESGO INHERENTE'!A23</f>
        <v>14</v>
      </c>
      <c r="B25" s="87" t="str">
        <f>'RIESGO INHERENTE'!E23</f>
        <v xml:space="preserve">Pérdida de la Integridad </v>
      </c>
      <c r="C25" s="87" t="str">
        <f>'RIESGO INHERENTE'!B23</f>
        <v>Gestión de Emergencias.</v>
      </c>
      <c r="D25" s="87" t="str">
        <f>'RIESGO INHERENTE'!M23</f>
        <v>MODERADO</v>
      </c>
      <c r="E25" s="87" t="str">
        <f>'TRATAMIENTO DE RIESGO'!E24</f>
        <v>Ausencia del personal.</v>
      </c>
      <c r="F25" s="87" t="str">
        <f>'TRATAMIENTO DE RIESGO'!D24</f>
        <v>Reducir el riesgo</v>
      </c>
      <c r="G25" s="87" t="str">
        <f>'TRATAMIENTO DE RIESGO'!G24</f>
        <v>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v>
      </c>
      <c r="H25" s="201" t="s">
        <v>2185</v>
      </c>
      <c r="I25" s="97" t="str">
        <f>'TRATAMIENTO DE RIESGO RESIDUAL'!E24</f>
        <v>El Grupo Operaciones C-4</v>
      </c>
      <c r="J25" s="351" t="s">
        <v>2170</v>
      </c>
      <c r="K25" s="87">
        <f>'TRATAMIENTO DE RIESGO'!P24</f>
        <v>100</v>
      </c>
      <c r="L25" s="87" t="str">
        <f>'VALORACIÓN CON CONTROLES'!H24</f>
        <v>BAJO</v>
      </c>
      <c r="M25" s="141" t="str">
        <f>'TRATAMIENTO DE RIESGO'!O24</f>
        <v>N/A</v>
      </c>
    </row>
    <row r="26" spans="1:13" ht="84" customHeight="1" x14ac:dyDescent="0.3">
      <c r="A26" s="87">
        <f>'RIESGO INHERENTE'!A24</f>
        <v>14</v>
      </c>
      <c r="B26" s="87" t="str">
        <f>'RIESGO INHERENTE'!E24</f>
        <v>Pérdida de la Disponibilidad</v>
      </c>
      <c r="C26" s="87" t="str">
        <f>'RIESGO INHERENTE'!B24</f>
        <v>Gestión de Emergencias.</v>
      </c>
      <c r="D26" s="87" t="str">
        <f>'RIESGO INHERENTE'!M24</f>
        <v>MODERADO</v>
      </c>
      <c r="E26" s="87" t="str">
        <f>'TRATAMIENTO DE RIESGO'!E25</f>
        <v>Gestión deficiente de las contraseñas.</v>
      </c>
      <c r="F26" s="87" t="str">
        <f>'TRATAMIENTO DE RIESGO'!D25</f>
        <v>Reducir el riesgo</v>
      </c>
      <c r="G26" s="87" t="str">
        <f>'TRATAMIENTO DE RIESGO'!G25</f>
        <v>El grupo de entrenamiento C-4, semestralmente, realiza capacitación y /o sensibilización a funcionarios y contratistas sobre el correcto uso de contraseñas de acuerdo a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v>
      </c>
      <c r="H26" s="201" t="s">
        <v>2186</v>
      </c>
      <c r="I26" s="97" t="str">
        <f>'TRATAMIENTO DE RIESGO RESIDUAL'!E25</f>
        <v>El grupo de entrenamiento C-4</v>
      </c>
      <c r="J26" s="351" t="s">
        <v>2173</v>
      </c>
      <c r="K26" s="87">
        <f>'TRATAMIENTO DE RIESGO'!P25</f>
        <v>100</v>
      </c>
      <c r="L26" s="87" t="str">
        <f>'VALORACIÓN CON CONTROLES'!H25</f>
        <v>BAJO</v>
      </c>
      <c r="M26" s="141" t="str">
        <f>'TRATAMIENTO DE RIESGO'!O25</f>
        <v>N/A</v>
      </c>
    </row>
    <row r="27" spans="1:13" ht="114" customHeight="1" x14ac:dyDescent="0.3">
      <c r="A27" s="87">
        <f>'RIESGO INHERENTE'!A25</f>
        <v>15</v>
      </c>
      <c r="B27" s="87" t="str">
        <f>'RIESGO INHERENTE'!E25</f>
        <v>Pérdida de la Disponibilidad</v>
      </c>
      <c r="C27" s="87" t="str">
        <f>'RIESGO INHERENTE'!B25</f>
        <v>Gestión de Emergencias.</v>
      </c>
      <c r="D27" s="87" t="str">
        <f>'RIESGO INHERENTE'!M25</f>
        <v>MODERADO</v>
      </c>
      <c r="E27" s="87" t="str">
        <f>'TRATAMIENTO DE RIESGO'!E26</f>
        <v>Respuesta inadecuada de mantenimiento del servicio.</v>
      </c>
      <c r="F27" s="87" t="str">
        <f>'TRATAMIENTO DE RIESGO'!D26</f>
        <v>Reducir el riesgo</v>
      </c>
      <c r="G27" s="87" t="str">
        <f>'TRATAMIENTO DE RIESGO'!G26</f>
        <v>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v>
      </c>
      <c r="H27" s="94" t="s">
        <v>2187</v>
      </c>
      <c r="I27" s="97" t="str">
        <f>'TRATAMIENTO DE RIESGO RESIDUAL'!E26</f>
        <v>El grupo de seguimiento de infraestructura tecnológica del C-4</v>
      </c>
      <c r="J27" s="351" t="s">
        <v>2169</v>
      </c>
      <c r="K27" s="87">
        <f>'TRATAMIENTO DE RIESGO'!P26</f>
        <v>100</v>
      </c>
      <c r="L27" s="87" t="str">
        <f>'VALORACIÓN CON CONTROLES'!H26</f>
        <v>BAJO</v>
      </c>
      <c r="M27" s="141" t="str">
        <f>'TRATAMIENTO DE RIESGO'!O26</f>
        <v>N/A</v>
      </c>
    </row>
    <row r="28" spans="1:13" ht="114.6" customHeight="1" x14ac:dyDescent="0.3">
      <c r="A28" s="87">
        <f>'RIESGO INHERENTE'!A26</f>
        <v>16</v>
      </c>
      <c r="B28" s="87" t="str">
        <f>'RIESGO INHERENTE'!E26</f>
        <v xml:space="preserve">Pérdida de Confidencialidad, Integridad y/o disponibilidad de la información </v>
      </c>
      <c r="C28" s="87" t="str">
        <f>'RIESGO INHERENTE'!B26</f>
        <v>Gestión de Emergencias.</v>
      </c>
      <c r="D28" s="87" t="str">
        <f>'RIESGO INHERENTE'!M26</f>
        <v>MODERADO</v>
      </c>
      <c r="E28" s="87" t="str">
        <f>'TRATAMIENTO DE RIESGO'!E27</f>
        <v>Uso incorrecto de software y hardware.</v>
      </c>
      <c r="F28" s="87" t="str">
        <f>'TRATAMIENTO DE RIESGO'!D27</f>
        <v>Reducir el riesgo</v>
      </c>
      <c r="G28" s="87" t="str">
        <f>'TRATAMIENTO DE RIESGO'!G27</f>
        <v>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H28" s="94" t="s">
        <v>2188</v>
      </c>
      <c r="I28" s="97" t="str">
        <f>'TRATAMIENTO DE RIESGO RESIDUAL'!E27</f>
        <v>El jefe del C4 delega</v>
      </c>
      <c r="J28" s="351" t="s">
        <v>2169</v>
      </c>
      <c r="K28" s="87">
        <f>'TRATAMIENTO DE RIESGO'!P27</f>
        <v>100</v>
      </c>
      <c r="L28" s="87" t="str">
        <f>'VALORACIÓN CON CONTROLES'!H27</f>
        <v>BAJO</v>
      </c>
      <c r="M28" s="141" t="str">
        <f>'TRATAMIENTO DE RIESGO'!O27</f>
        <v>N/A</v>
      </c>
    </row>
    <row r="29" spans="1:13" ht="118.8" customHeight="1" x14ac:dyDescent="0.3">
      <c r="A29" s="87">
        <f>'RIESGO INHERENTE'!A29</f>
        <v>19</v>
      </c>
      <c r="B29" s="87" t="str">
        <f>'RIESGO INHERENTE'!E29</f>
        <v>Pérdida de la Confidencialidad</v>
      </c>
      <c r="C29" s="87" t="str">
        <f>'RIESGO INHERENTE'!B29</f>
        <v xml:space="preserve">Gestión de Seguridad y Convivencia. </v>
      </c>
      <c r="D29" s="87" t="str">
        <f>'RIESGO INHERENTE'!M29</f>
        <v>MODERADO</v>
      </c>
      <c r="E29" s="87" t="str">
        <f>'TRATAMIENTO DE RIESGO'!E30</f>
        <v>Almacenamiento sin protección.</v>
      </c>
      <c r="F29" s="87" t="str">
        <f>'TRATAMIENTO DE RIESGO'!D30</f>
        <v>Reducir el riesgo</v>
      </c>
      <c r="G29" s="87" t="str">
        <f>'TRATAMIENTO DE RIESGO'!G30</f>
        <v>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v>
      </c>
      <c r="H29" s="94" t="s">
        <v>621</v>
      </c>
      <c r="I29" s="97" t="str">
        <f>'TRATAMIENTO DE RIESGO RESIDUAL'!E30</f>
        <v xml:space="preserve">El responsable de almacenamiento de las actas </v>
      </c>
      <c r="J29" s="351" t="s">
        <v>2173</v>
      </c>
      <c r="K29" s="87">
        <f>'TRATAMIENTO DE RIESGO'!P30</f>
        <v>100</v>
      </c>
      <c r="L29" s="87" t="str">
        <f>'VALORACIÓN CON CONTROLES'!H28</f>
        <v>BAJO</v>
      </c>
      <c r="M29" s="141" t="str">
        <f>'TRATAMIENTO DE RIESGO'!O30</f>
        <v>N/A</v>
      </c>
    </row>
    <row r="30" spans="1:13" ht="137.4" customHeight="1" x14ac:dyDescent="0.3">
      <c r="A30" s="87">
        <f>'RIESGO INHERENTE'!A30</f>
        <v>20</v>
      </c>
      <c r="B30" s="87" t="str">
        <f>'RIESGO INHERENTE'!E30</f>
        <v>Perdida de la Integridad y Disponibilidad</v>
      </c>
      <c r="C30" s="87" t="str">
        <f>'RIESGO INHERENTE'!B30</f>
        <v xml:space="preserve">Gestión de Seguridad y Convivencia. </v>
      </c>
      <c r="D30" s="87" t="str">
        <f>'RIESGO INHERENTE'!M30</f>
        <v>MODERADO</v>
      </c>
      <c r="E30" s="87" t="str">
        <f>'TRATAMIENTO DE RIESGO'!E31</f>
        <v>Falta de control periodico sobre los derechos de acceso.</v>
      </c>
      <c r="F30" s="87" t="str">
        <f>'TRATAMIENTO DE RIESGO'!D31</f>
        <v>Reducir el riesgo</v>
      </c>
      <c r="G30" s="87" t="str">
        <f>'TRATAMIENTO DE RIESGO'!G31</f>
        <v>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v>
      </c>
      <c r="H30" s="94" t="s">
        <v>2189</v>
      </c>
      <c r="I30" s="97" t="str">
        <f>'TRATAMIENTO DE RIESGO RESIDUAL'!E31</f>
        <v xml:space="preserve">El responsable de gestión de la información de Subsecretaría de Seguridad y convivencia </v>
      </c>
      <c r="J30" s="351" t="s">
        <v>2166</v>
      </c>
      <c r="K30" s="87">
        <f>'TRATAMIENTO DE RIESGO'!P31</f>
        <v>100</v>
      </c>
      <c r="L30" s="87" t="str">
        <f>'VALORACIÓN CON CONTROLES'!H29</f>
        <v>BAJO</v>
      </c>
      <c r="M30" s="141" t="str">
        <f>'TRATAMIENTO DE RIESGO'!O31</f>
        <v>N/A</v>
      </c>
    </row>
    <row r="31" spans="1:13" ht="92.4" x14ac:dyDescent="0.3">
      <c r="A31" s="87">
        <f>'RIESGO INHERENTE'!A31</f>
        <v>20</v>
      </c>
      <c r="B31" s="87" t="str">
        <f>'RIESGO INHERENTE'!E31</f>
        <v>Perdida de la Integridad y Disponibilidad</v>
      </c>
      <c r="C31" s="87" t="str">
        <f>'RIESGO INHERENTE'!B31</f>
        <v xml:space="preserve">Gestión de Seguridad y Convivencia. </v>
      </c>
      <c r="D31" s="87" t="str">
        <f>'RIESGO INHERENTE'!M31</f>
        <v>MODERADO</v>
      </c>
      <c r="E31" s="87" t="str">
        <f>'TRATAMIENTO DE RIESGO'!E32</f>
        <v>Ausencia de guías para el adecuado uso de la plataforma</v>
      </c>
      <c r="F31" s="87" t="str">
        <f>'TRATAMIENTO DE RIESGO'!D32</f>
        <v>Reducir el riesgo</v>
      </c>
      <c r="G31" s="87" t="str">
        <f>'TRATAMIENTO DE RIESGO'!G32</f>
        <v>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v>
      </c>
      <c r="H31" s="94" t="s">
        <v>2190</v>
      </c>
      <c r="I31" s="97" t="str">
        <f>'TRATAMIENTO DE RIESGO RESIDUAL'!E32</f>
        <v>El líder operativo de la Subsecretaría de seguridad y convivencia</v>
      </c>
      <c r="J31" s="351" t="s">
        <v>2166</v>
      </c>
      <c r="K31" s="87">
        <f>'TRATAMIENTO DE RIESGO'!P32</f>
        <v>100</v>
      </c>
      <c r="L31" s="87" t="str">
        <f>'VALORACIÓN CON CONTROLES'!H30</f>
        <v>BAJO</v>
      </c>
      <c r="M31" s="141" t="str">
        <f>'TRATAMIENTO DE RIESGO'!O32</f>
        <v>N/A</v>
      </c>
    </row>
    <row r="32" spans="1:13" ht="79.2" x14ac:dyDescent="0.3">
      <c r="A32" s="87">
        <f>'RIESGO INHERENTE'!A32</f>
        <v>21</v>
      </c>
      <c r="B32" s="87" t="str">
        <f>'RIESGO INHERENTE'!E32</f>
        <v>Pérdida de la Confidencialidad</v>
      </c>
      <c r="C32" s="87" t="str">
        <f>'RIESGO INHERENTE'!B32</f>
        <v xml:space="preserve">Gestión de Seguridad y Convivencia. </v>
      </c>
      <c r="D32" s="87" t="str">
        <f>'RIESGO INHERENTE'!M32</f>
        <v>MODERADO</v>
      </c>
      <c r="E32" s="87" t="str">
        <f>'TRATAMIENTO DE RIESGO'!E33</f>
        <v xml:space="preserve">Acceso y uso inadecuado de la información </v>
      </c>
      <c r="F32" s="87" t="str">
        <f>'TRATAMIENTO DE RIESGO'!D33</f>
        <v>Reducir el riesgo</v>
      </c>
      <c r="G32" s="87" t="str">
        <f>'TRATAMIENTO DE RIESGO'!G33</f>
        <v>El(a)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v>
      </c>
      <c r="H32" s="94" t="s">
        <v>2191</v>
      </c>
      <c r="I32" s="97" t="str">
        <f>'TRATAMIENTO DE RIESGO RESIDUAL'!E33</f>
        <v>El(a) Director (a) de Seguridad</v>
      </c>
      <c r="J32" s="351" t="s">
        <v>2166</v>
      </c>
      <c r="K32" s="87">
        <f>'TRATAMIENTO DE RIESGO'!P33</f>
        <v>100</v>
      </c>
      <c r="L32" s="87" t="str">
        <f>'VALORACIÓN CON CONTROLES'!H31</f>
        <v>BAJO</v>
      </c>
      <c r="M32" s="141" t="str">
        <f>'TRATAMIENTO DE RIESGO'!O33</f>
        <v>N/A</v>
      </c>
    </row>
    <row r="33" spans="1:13" ht="92.4" x14ac:dyDescent="0.3">
      <c r="A33" s="87">
        <f>'RIESGO INHERENTE'!A33</f>
        <v>22</v>
      </c>
      <c r="B33" s="87" t="str">
        <f>'RIESGO INHERENTE'!E33</f>
        <v>Pérdida de la Disponibilidad</v>
      </c>
      <c r="C33" s="87" t="str">
        <f>'RIESGO INHERENTE'!B33</f>
        <v xml:space="preserve">Gestión de Seguridad y Convivencia. </v>
      </c>
      <c r="D33" s="87" t="str">
        <f>'RIESGO INHERENTE'!M33</f>
        <v>MODERADO</v>
      </c>
      <c r="E33" s="87" t="str">
        <f>'TRATAMIENTO DE RIESGO'!E34</f>
        <v xml:space="preserve">Acceso y uso inadecuado de la información </v>
      </c>
      <c r="F33" s="87" t="str">
        <f>'TRATAMIENTO DE RIESGO'!D34</f>
        <v>Reducir el riesgo</v>
      </c>
      <c r="G33" s="87" t="str">
        <f>'TRATAMIENTO DE RIESGO'!G34</f>
        <v>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v>
      </c>
      <c r="H33" s="94" t="s">
        <v>2192</v>
      </c>
      <c r="I33" s="97" t="str">
        <f>'TRATAMIENTO DE RIESGO RESIDUAL'!E34</f>
        <v xml:space="preserve">El responsable de validar las Actas de los Consejos Locales de Seguridad </v>
      </c>
      <c r="J33" s="351" t="s">
        <v>2166</v>
      </c>
      <c r="K33" s="87">
        <f>'TRATAMIENTO DE RIESGO'!P34</f>
        <v>100</v>
      </c>
      <c r="L33" s="87" t="str">
        <f>'VALORACIÓN CON CONTROLES'!H32</f>
        <v>BAJO</v>
      </c>
      <c r="M33" s="141" t="str">
        <f>'TRATAMIENTO DE RIESGO'!O34</f>
        <v>N/A</v>
      </c>
    </row>
    <row r="34" spans="1:13" ht="79.2" x14ac:dyDescent="0.3">
      <c r="A34" s="87">
        <f>'RIESGO INHERENTE'!A34</f>
        <v>23</v>
      </c>
      <c r="B34" s="87" t="str">
        <f>'RIESGO INHERENTE'!E34</f>
        <v>Pérdida de la Confidencialidad</v>
      </c>
      <c r="C34" s="87" t="str">
        <f>'RIESGO INHERENTE'!B34</f>
        <v xml:space="preserve">Gestión de Seguridad y Convivencia. </v>
      </c>
      <c r="D34" s="87" t="str">
        <f>'RIESGO INHERENTE'!M34</f>
        <v>MODERADO</v>
      </c>
      <c r="E34" s="87" t="str">
        <f>'TRATAMIENTO DE RIESGO'!E35</f>
        <v xml:space="preserve">Registro de información no verificada </v>
      </c>
      <c r="F34" s="87" t="str">
        <f>'TRATAMIENTO DE RIESGO'!D35</f>
        <v>Reducir el riesgo</v>
      </c>
      <c r="G34" s="87" t="str">
        <f>'TRATAMIENTO DE RIESGO'!G35</f>
        <v>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v>
      </c>
      <c r="H34" s="201" t="s">
        <v>2193</v>
      </c>
      <c r="I34" s="97" t="str">
        <f>'TRATAMIENTO DE RIESGO RESIDUAL'!E35</f>
        <v>El responsable de gestión de la información de la Subsecretaría de Seguridad y Convivencia</v>
      </c>
      <c r="J34" s="351" t="s">
        <v>2173</v>
      </c>
      <c r="K34" s="87">
        <f>'TRATAMIENTO DE RIESGO'!P35</f>
        <v>100</v>
      </c>
      <c r="L34" s="87" t="str">
        <f>'VALORACIÓN CON CONTROLES'!H33</f>
        <v>BAJO</v>
      </c>
      <c r="M34" s="141" t="str">
        <f>'TRATAMIENTO DE RIESGO'!O35</f>
        <v>N/A</v>
      </c>
    </row>
    <row r="35" spans="1:13" ht="79.2" x14ac:dyDescent="0.3">
      <c r="A35" s="87">
        <f>'RIESGO INHERENTE'!A35</f>
        <v>24</v>
      </c>
      <c r="B35" s="87" t="str">
        <f>'RIESGO INHERENTE'!E35</f>
        <v xml:space="preserve">Pérdida de la Integridad </v>
      </c>
      <c r="C35" s="87" t="str">
        <f>'RIESGO INHERENTE'!B35</f>
        <v xml:space="preserve">Gestión de Seguridad y Convivencia. </v>
      </c>
      <c r="D35" s="87" t="str">
        <f>'RIESGO INHERENTE'!M35</f>
        <v>MODERADO</v>
      </c>
      <c r="E35" s="87" t="str">
        <f>'TRATAMIENTO DE RIESGO'!E36</f>
        <v xml:space="preserve">
Dificultad para la verificación de los datos registrados
</v>
      </c>
      <c r="F35" s="87" t="str">
        <f>'TRATAMIENTO DE RIESGO'!D36</f>
        <v>Reducir el riesgo</v>
      </c>
      <c r="G35" s="87" t="str">
        <f>'TRATAMIENTO DE RIESGO'!G36</f>
        <v>El responsable de gestión de la información de la Subsecretaría de Seguridad y Convivencia verifica de forma cuatrimestral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v>
      </c>
      <c r="H35" s="201" t="s">
        <v>2194</v>
      </c>
      <c r="I35" s="97" t="str">
        <f>'TRATAMIENTO DE RIESGO RESIDUAL'!E36</f>
        <v>El responsable de gestión de la información de la Subsecretaría de Seguridad y Convivencia</v>
      </c>
      <c r="J35" s="351" t="s">
        <v>2166</v>
      </c>
      <c r="K35" s="87">
        <f>'TRATAMIENTO DE RIESGO'!P36</f>
        <v>100</v>
      </c>
      <c r="L35" s="87" t="str">
        <f>'VALORACIÓN CON CONTROLES'!H34</f>
        <v>BAJO</v>
      </c>
      <c r="M35" s="141" t="str">
        <f>'TRATAMIENTO DE RIESGO'!O36</f>
        <v>N/A</v>
      </c>
    </row>
    <row r="36" spans="1:13" ht="92.4" x14ac:dyDescent="0.3">
      <c r="A36" s="87">
        <f>'RIESGO INHERENTE'!A36</f>
        <v>25</v>
      </c>
      <c r="B36" s="87" t="str">
        <f>'RIESGO INHERENTE'!E36</f>
        <v xml:space="preserve">Pérdida de Cofidencilidad, integridad y/o disponibilidad de la información </v>
      </c>
      <c r="C36" s="87" t="str">
        <f>'RIESGO INHERENTE'!B36</f>
        <v>Gestión de Tecnologías de la Información.</v>
      </c>
      <c r="D36" s="87" t="str">
        <f>'RIESGO INHERENTE'!M36</f>
        <v>ALTO</v>
      </c>
      <c r="E36" s="87" t="str">
        <f>'TRATAMIENTO DE RIESGO'!E37</f>
        <v>Obsolecencia y brechas de seguridad por uso de versionamiento desactualizado  del entorno de desarrollo de los diferentes sistemas de información.</v>
      </c>
      <c r="F36" s="87" t="str">
        <f>'TRATAMIENTO DE RIESGO'!D37</f>
        <v>Reducir el riesgo</v>
      </c>
      <c r="G36" s="87" t="str">
        <f>'TRATAMIENTO DE RIESGO'!G37</f>
        <v>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v>
      </c>
      <c r="H36" s="201" t="s">
        <v>2195</v>
      </c>
      <c r="I36" s="97" t="str">
        <f>'TRATAMIENTO DE RIESGO RESIDUAL'!E37</f>
        <v>El responsable de sistema de información</v>
      </c>
      <c r="J36" s="351" t="s">
        <v>2166</v>
      </c>
      <c r="K36" s="87">
        <f>'TRATAMIENTO DE RIESGO'!P37</f>
        <v>100</v>
      </c>
      <c r="L36" s="87" t="str">
        <f>'VALORACIÓN CON CONTROLES'!H35</f>
        <v>BAJO</v>
      </c>
      <c r="M36" s="141" t="str">
        <f>'TRATAMIENTO DE RIESGO'!O37</f>
        <v>N/A</v>
      </c>
    </row>
    <row r="37" spans="1:13" ht="99" customHeight="1" x14ac:dyDescent="0.3">
      <c r="A37" s="87">
        <f>'RIESGO INHERENTE'!A37</f>
        <v>25</v>
      </c>
      <c r="B37" s="87" t="str">
        <f>'RIESGO INHERENTE'!E37</f>
        <v xml:space="preserve">Pérdida de Cofidencilidad, integridad y/o disponibilidad de la información </v>
      </c>
      <c r="C37" s="87" t="str">
        <f>'RIESGO INHERENTE'!B37</f>
        <v>Gestión de Tecnologías de la Información.</v>
      </c>
      <c r="D37" s="87" t="str">
        <f>'RIESGO INHERENTE'!M37</f>
        <v>ALTO</v>
      </c>
      <c r="E37" s="87" t="str">
        <f>'TRATAMIENTO DE RIESGO'!E38</f>
        <v>Falta de Arquitectura de datos estandarizada para los sistemas de información</v>
      </c>
      <c r="F37" s="87" t="str">
        <f>'TRATAMIENTO DE RIESGO'!D38</f>
        <v>Reducir el riesgo</v>
      </c>
      <c r="G37" s="87" t="str">
        <f>'TRATAMIENTO DE RIESGO'!G38</f>
        <v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H37" s="201" t="s">
        <v>2196</v>
      </c>
      <c r="I37" s="97" t="str">
        <f>'TRATAMIENTO DE RIESGO RESIDUAL'!E38</f>
        <v>El responsable de sistema de información</v>
      </c>
      <c r="J37" s="351" t="s">
        <v>2166</v>
      </c>
      <c r="K37" s="87">
        <f>'TRATAMIENTO DE RIESGO'!P38</f>
        <v>100</v>
      </c>
      <c r="L37" s="87" t="str">
        <f>'VALORACIÓN CON CONTROLES'!H36</f>
        <v>BAJO</v>
      </c>
      <c r="M37" s="141" t="str">
        <f>'TRATAMIENTO DE RIESGO'!O38</f>
        <v>N/A</v>
      </c>
    </row>
    <row r="38" spans="1:13" ht="92.4" x14ac:dyDescent="0.3">
      <c r="A38" s="87">
        <f>'RIESGO INHERENTE'!A38</f>
        <v>26</v>
      </c>
      <c r="B38" s="87" t="str">
        <f>'RIESGO INHERENTE'!E38</f>
        <v xml:space="preserve">Pérdida de Cofidencilidad, integridad y/o disponibilidad de la información </v>
      </c>
      <c r="C38" s="87" t="str">
        <f>'RIESGO INHERENTE'!B38</f>
        <v>Gestión de Tecnologías de la Información.</v>
      </c>
      <c r="D38" s="87" t="str">
        <f>'RIESGO INHERENTE'!M38</f>
        <v>ALTO</v>
      </c>
      <c r="E38" s="87" t="str">
        <f>'TRATAMIENTO DE RIESGO'!E39</f>
        <v xml:space="preserve">No se cuenta con un mecanismo seguro y estandarizado de manejo de credenciales de administración a la infraestructura tecnologica </v>
      </c>
      <c r="F38" s="87" t="str">
        <f>'TRATAMIENTO DE RIESGO'!D39</f>
        <v>Reducir el riesgo</v>
      </c>
      <c r="G38" s="87" t="str">
        <f>'TRATAMIENTO DE RIESGO'!G39</f>
        <v>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contará con comunicación formal al Director de Tecnologías informando las alternativas adoptadas. Como evidencia de la ejecución del control se contará con el mecanismo de gestión segura de contraseñas o comunicado formal.</v>
      </c>
      <c r="H38" s="201" t="s">
        <v>2197</v>
      </c>
      <c r="I38" s="97" t="str">
        <f>'TRATAMIENTO DE RIESGO RESIDUAL'!E39</f>
        <v>El responsable de Infraestructura</v>
      </c>
      <c r="J38" s="351" t="s">
        <v>2169</v>
      </c>
      <c r="K38" s="87">
        <f>'TRATAMIENTO DE RIESGO'!P39</f>
        <v>100</v>
      </c>
      <c r="L38" s="87" t="str">
        <f>'VALORACIÓN CON CONTROLES'!H37</f>
        <v>BAJO</v>
      </c>
      <c r="M38" s="141" t="str">
        <f>'TRATAMIENTO DE RIESGO'!O39</f>
        <v>N/A</v>
      </c>
    </row>
    <row r="39" spans="1:13" ht="79.2" x14ac:dyDescent="0.3">
      <c r="A39" s="87">
        <f>'RIESGO INHERENTE'!A39</f>
        <v>26</v>
      </c>
      <c r="B39" s="87" t="str">
        <f>'RIESGO INHERENTE'!E39</f>
        <v xml:space="preserve">Pérdida de Cofidencilidad, integridad y/o disponibilidad de la información </v>
      </c>
      <c r="C39" s="87" t="str">
        <f>'RIESGO INHERENTE'!B39</f>
        <v>Gestión de Tecnologías de la Información.</v>
      </c>
      <c r="D39" s="87" t="str">
        <f>'RIESGO INHERENTE'!M39</f>
        <v>ALTO</v>
      </c>
      <c r="E39" s="87" t="str">
        <f>'TRATAMIENTO DE RIESGO'!E40</f>
        <v>Configuración incorrecta de parámetros.</v>
      </c>
      <c r="F39" s="87" t="str">
        <f>'TRATAMIENTO DE RIESGO'!D40</f>
        <v>Reducir el riesgo</v>
      </c>
      <c r="G39" s="87" t="str">
        <f>'TRATAMIENTO DE RIESGO'!G40</f>
        <v>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v>
      </c>
      <c r="H39" s="201" t="s">
        <v>2198</v>
      </c>
      <c r="I39" s="97" t="str">
        <f>'TRATAMIENTO DE RIESGO RESIDUAL'!E41</f>
        <v>El Profesional especializado responsable de nómina</v>
      </c>
      <c r="J39" s="351" t="s">
        <v>2169</v>
      </c>
      <c r="K39" s="87">
        <f>'TRATAMIENTO DE RIESGO'!P40</f>
        <v>100</v>
      </c>
      <c r="L39" s="87" t="str">
        <f>'VALORACIÓN CON CONTROLES'!H38</f>
        <v>BAJO</v>
      </c>
      <c r="M39" s="141" t="str">
        <f>'TRATAMIENTO DE RIESGO'!O40</f>
        <v>N/A</v>
      </c>
    </row>
    <row r="40" spans="1:13" ht="92.4" x14ac:dyDescent="0.3">
      <c r="A40" s="87">
        <f>'RIESGO INHERENTE'!A40</f>
        <v>27</v>
      </c>
      <c r="B40" s="87" t="str">
        <f>'RIESGO INHERENTE'!E40</f>
        <v xml:space="preserve">Pérdida de la Integridad </v>
      </c>
      <c r="C40" s="87" t="str">
        <f>'RIESGO INHERENTE'!B40</f>
        <v>Gestión Estratégica del Talento Humano.</v>
      </c>
      <c r="D40" s="87" t="str">
        <f>'RIESGO INHERENTE'!M40</f>
        <v>MODERADO</v>
      </c>
      <c r="E40" s="87" t="str">
        <f>'TRATAMIENTO DE RIESGO'!E41</f>
        <v>Ausencia de mecanismos de identificación y autentificación, como la autentificación de usuario.</v>
      </c>
      <c r="F40" s="87" t="str">
        <f>'TRATAMIENTO DE RIESGO'!D41</f>
        <v>Reducir el riesgo</v>
      </c>
      <c r="G40" s="87" t="str">
        <f>'TRATAMIENTO DE RIESGO'!G41</f>
        <v>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v>
      </c>
      <c r="H40" s="94" t="s">
        <v>2199</v>
      </c>
      <c r="I40" s="97" t="str">
        <f>'TRATAMIENTO DE RIESGO RESIDUAL'!E42</f>
        <v xml:space="preserve">La Dirección de Gestión Humana </v>
      </c>
      <c r="J40" s="351" t="s">
        <v>2166</v>
      </c>
      <c r="K40" s="87">
        <f>'TRATAMIENTO DE RIESGO'!P41</f>
        <v>100</v>
      </c>
      <c r="L40" s="87" t="str">
        <f>'VALORACIÓN CON CONTROLES'!H39</f>
        <v>BAJO</v>
      </c>
      <c r="M40" s="141" t="str">
        <f>'TRATAMIENTO DE RIESGO'!O41</f>
        <v>N/A</v>
      </c>
    </row>
    <row r="41" spans="1:13" ht="79.2" x14ac:dyDescent="0.3">
      <c r="A41" s="87">
        <f>'RIESGO INHERENTE'!A41</f>
        <v>28</v>
      </c>
      <c r="B41" s="87" t="str">
        <f>'RIESGO INHERENTE'!E41</f>
        <v>Pérdida de la Confidencialidad</v>
      </c>
      <c r="C41" s="87" t="str">
        <f>'RIESGO INHERENTE'!B41</f>
        <v>Gestión Estratégica del Talento Humano.</v>
      </c>
      <c r="D41" s="87" t="str">
        <f>'RIESGO INHERENTE'!M41</f>
        <v>MODERADO</v>
      </c>
      <c r="E41" s="87" t="str">
        <f>'TRATAMIENTO DE RIESGO'!E42</f>
        <v>Ausencia de mecanismos de identificación y autentificación, como la autentificación de usuario.</v>
      </c>
      <c r="F41" s="87" t="str">
        <f>'TRATAMIENTO DE RIESGO'!D42</f>
        <v>Reducir el riesgo</v>
      </c>
      <c r="G41" s="87" t="str">
        <f>'TRATAMIENTO DE RIESGO'!G42</f>
        <v>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v>
      </c>
      <c r="H41" s="94" t="s">
        <v>2200</v>
      </c>
      <c r="I41" s="97" t="str">
        <f>'TRATAMIENTO DE RIESGO RESIDUAL'!E43</f>
        <v>El responsable de las áreas que componen la dirección financiera (Presupuesto, Pago y contabilidad)</v>
      </c>
      <c r="J41" s="351" t="s">
        <v>2173</v>
      </c>
      <c r="K41" s="87">
        <f>'TRATAMIENTO DE RIESGO'!P42</f>
        <v>100</v>
      </c>
      <c r="L41" s="87" t="str">
        <f>'VALORACIÓN CON CONTROLES'!H40</f>
        <v>BAJO</v>
      </c>
      <c r="M41" s="141" t="str">
        <f>'TRATAMIENTO DE RIESGO'!O42</f>
        <v>N/A</v>
      </c>
    </row>
    <row r="42" spans="1:13" ht="105.6" x14ac:dyDescent="0.3">
      <c r="A42" s="87">
        <f>'RIESGO INHERENTE'!A42</f>
        <v>29</v>
      </c>
      <c r="B42" s="87" t="str">
        <f>'RIESGO INHERENTE'!E42</f>
        <v xml:space="preserve">Pérdida de la Integridad </v>
      </c>
      <c r="C42" s="87" t="str">
        <f>'RIESGO INHERENTE'!B42</f>
        <v xml:space="preserve">Gestión Financiera. </v>
      </c>
      <c r="D42" s="87" t="str">
        <f>'RIESGO INHERENTE'!M42</f>
        <v>MODERADO</v>
      </c>
      <c r="E42" s="87" t="str">
        <f>'TRATAMIENTO DE RIESGO'!E43</f>
        <v>Almacenamiento sin protección.</v>
      </c>
      <c r="F42" s="87" t="str">
        <f>'TRATAMIENTO DE RIESGO'!D43</f>
        <v>Reducir el riesgo</v>
      </c>
      <c r="G42" s="87" t="str">
        <f>'TRATAMIENTO DE RIESGO'!G43</f>
        <v>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v>
      </c>
      <c r="H42" s="94" t="s">
        <v>2201</v>
      </c>
      <c r="I42" s="97" t="str">
        <f>'TRATAMIENTO DE RIESGO RESIDUAL'!E44</f>
        <v>El Secretario del Centro Especial de Reclusión</v>
      </c>
      <c r="J42" s="351" t="s">
        <v>2176</v>
      </c>
      <c r="K42" s="87">
        <f>'TRATAMIENTO DE RIESGO'!P43</f>
        <v>100</v>
      </c>
      <c r="L42" s="87" t="str">
        <f>'VALORACIÓN CON CONTROLES'!H41</f>
        <v>BAJO</v>
      </c>
      <c r="M42" s="141" t="str">
        <f>'TRATAMIENTO DE RIESGO'!O43</f>
        <v>N/A</v>
      </c>
    </row>
    <row r="43" spans="1:13" ht="105.6" x14ac:dyDescent="0.3">
      <c r="A43" s="87">
        <f>'RIESGO INHERENTE'!A43</f>
        <v>30</v>
      </c>
      <c r="B43" s="87" t="str">
        <f>'RIESGO INHERENTE'!E43</f>
        <v>"Pérdida de la Disponibilidad
Perdida de Confidencialidad"</v>
      </c>
      <c r="C43" s="87" t="str">
        <f>'RIESGO INHERENTE'!B43</f>
        <v>Gestión Integral a las Personas Privadas de la Libertad - PPL.</v>
      </c>
      <c r="D43" s="87" t="str">
        <f>'RIESGO INHERENTE'!M43</f>
        <v>MODERADO</v>
      </c>
      <c r="E43" s="87" t="str">
        <f>'TRATAMIENTO DE RIESGO'!E44</f>
        <v>Ausencia de mecanismos de monitoreo.</v>
      </c>
      <c r="F43" s="87" t="str">
        <f>'TRATAMIENTO DE RIESGO'!D44</f>
        <v>Reducir el riesgo</v>
      </c>
      <c r="G43" s="87" t="str">
        <f>'TRATAMIENTO DE RIESGO'!G44</f>
        <v>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v>
      </c>
      <c r="H43" s="94" t="s">
        <v>2202</v>
      </c>
      <c r="I43" s="97" t="str">
        <f>'TRATAMIENTO DE RIESGO RESIDUAL'!E44</f>
        <v>El Secretario del Centro Especial de Reclusión</v>
      </c>
      <c r="J43" s="351" t="s">
        <v>2166</v>
      </c>
      <c r="K43" s="87">
        <f>'TRATAMIENTO DE RIESGO'!P44</f>
        <v>100</v>
      </c>
      <c r="L43" s="87" t="str">
        <f>'VALORACIÓN CON CONTROLES'!H42</f>
        <v>BAJO</v>
      </c>
      <c r="M43" s="141" t="str">
        <f>'TRATAMIENTO DE RIESGO'!O44</f>
        <v>N/A</v>
      </c>
    </row>
    <row r="44" spans="1:13" ht="79.2" x14ac:dyDescent="0.3">
      <c r="A44" s="87">
        <f>'RIESGO INHERENTE'!A44</f>
        <v>31</v>
      </c>
      <c r="B44" s="87" t="str">
        <f>'RIESGO INHERENTE'!E44</f>
        <v>Pérdida de la Disponibilidad
Perdida de la Confidencialidad
Perdida de la Integridad</v>
      </c>
      <c r="C44" s="87" t="str">
        <f>'RIESGO INHERENTE'!B44</f>
        <v>Gestión Jurídica.</v>
      </c>
      <c r="D44" s="87" t="str">
        <f>'RIESGO INHERENTE'!M44</f>
        <v>MODERADO</v>
      </c>
      <c r="E44" s="87" t="str">
        <f>'TRATAMIENTO DE RIESGO'!E45</f>
        <v>Ausencia y/o alteracion de documentación.</v>
      </c>
      <c r="F44" s="87" t="str">
        <f>'TRATAMIENTO DE RIESGO'!D45</f>
        <v>Reducir el riesgo</v>
      </c>
      <c r="G44" s="87" t="str">
        <f>'TRATAMIENTO DE RIESGO'!G45</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44" s="201" t="s">
        <v>2183</v>
      </c>
      <c r="I44" s="97" t="str">
        <f>'TRATAMIENTO DE RIESGO RESIDUAL'!E45</f>
        <v xml:space="preserve">El responsable del equipo de archivo de la Dirección Jurídica y Contractual </v>
      </c>
      <c r="J44" s="351" t="s">
        <v>2181</v>
      </c>
      <c r="K44" s="87">
        <f>'TRATAMIENTO DE RIESGO'!P45</f>
        <v>100</v>
      </c>
      <c r="L44" s="87" t="str">
        <f>'VALORACIÓN CON CONTROLES'!H43</f>
        <v>BAJO</v>
      </c>
      <c r="M44" s="141" t="str">
        <f>'TRATAMIENTO DE RIESGO'!O45</f>
        <v>N/A</v>
      </c>
    </row>
    <row r="45" spans="1:13" ht="105.6" x14ac:dyDescent="0.3">
      <c r="A45" s="87">
        <f>'RIESGO INHERENTE'!A45</f>
        <v>32</v>
      </c>
      <c r="B45" s="87" t="str">
        <f>'RIESGO INHERENTE'!E45</f>
        <v xml:space="preserve">Pérdida de Confidencialidad, Integridad y/o disponibilidad de la información </v>
      </c>
      <c r="C45" s="87" t="str">
        <f>'RIESGO INHERENTE'!B45</f>
        <v>Gestión Tecnológica de Seguridad y Emergencias.</v>
      </c>
      <c r="D45" s="87" t="str">
        <f>'RIESGO INHERENTE'!M45</f>
        <v>MODERADO</v>
      </c>
      <c r="E45" s="87" t="str">
        <f>'TRATAMIENTO DE RIESGO'!E46</f>
        <v>Trabajo no supervisado del personal externo o de limpieza.</v>
      </c>
      <c r="F45" s="87" t="str">
        <f>'TRATAMIENTO DE RIESGO'!D46</f>
        <v>Reducir el riesgo</v>
      </c>
      <c r="G45" s="87" t="str">
        <f>'TRATAMIENTO DE RIESGO'!G46</f>
        <v>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v>
      </c>
      <c r="H45" s="94" t="s">
        <v>2204</v>
      </c>
      <c r="I45" s="97" t="str">
        <f>'TRATAMIENTO DE RIESGO RESIDUAL'!E46</f>
        <v>El responsable del seguimiento del contrato de mantenimiento de video vigilancia</v>
      </c>
      <c r="J45" s="351" t="s">
        <v>2166</v>
      </c>
      <c r="K45" s="87">
        <f>'TRATAMIENTO DE RIESGO'!P46</f>
        <v>100</v>
      </c>
      <c r="L45" s="87" t="str">
        <f>'VALORACIÓN CON CONTROLES'!H44</f>
        <v>BAJO</v>
      </c>
      <c r="M45" s="141" t="str">
        <f>'TRATAMIENTO DE RIESGO'!O46</f>
        <v>N/A</v>
      </c>
    </row>
    <row r="46" spans="1:13" ht="126" customHeight="1" x14ac:dyDescent="0.3">
      <c r="A46" s="87">
        <f>'RIESGO INHERENTE'!A46</f>
        <v>32</v>
      </c>
      <c r="B46" s="87" t="str">
        <f>'RIESGO INHERENTE'!E46</f>
        <v xml:space="preserve">Pérdida de Confidencialidad, Integridad y/o disponibilidad de la información </v>
      </c>
      <c r="C46" s="87" t="str">
        <f>'RIESGO INHERENTE'!B46</f>
        <v>Gestión Tecnológica de Seguridad y Emergencias.</v>
      </c>
      <c r="D46" s="87" t="str">
        <f>'RIESGO INHERENTE'!M46</f>
        <v>MODERADO</v>
      </c>
      <c r="E46" s="87" t="str">
        <f>'TRATAMIENTO DE RIESGO'!E47</f>
        <v>Ausencia de acuerdos de nivel de servicio, o insuficiencia en los mismos.</v>
      </c>
      <c r="F46" s="87" t="str">
        <f>'TRATAMIENTO DE RIESGO'!D47</f>
        <v>Reducir el riesgo</v>
      </c>
      <c r="G46" s="87" t="str">
        <f>'TRATAMIENTO DE RIESGO'!G47</f>
        <v>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v>
      </c>
      <c r="H46" s="94" t="s">
        <v>2188</v>
      </c>
      <c r="I46" s="97" t="str">
        <f>'TRATAMIENTO DE RIESGO RESIDUAL'!E47</f>
        <v xml:space="preserve">El jefe del C4 </v>
      </c>
      <c r="J46" s="351" t="s">
        <v>2166</v>
      </c>
      <c r="K46" s="87">
        <f>'TRATAMIENTO DE RIESGO'!P47</f>
        <v>100</v>
      </c>
      <c r="L46" s="87" t="str">
        <f>'VALORACIÓN CON CONTROLES'!H45</f>
        <v>BAJO</v>
      </c>
      <c r="M46" s="141" t="str">
        <f>'TRATAMIENTO DE RIESGO'!O47</f>
        <v>N/A</v>
      </c>
    </row>
    <row r="47" spans="1:13" ht="125.4" customHeight="1" x14ac:dyDescent="0.3">
      <c r="A47" s="87">
        <f>'RIESGO INHERENTE'!A47</f>
        <v>33</v>
      </c>
      <c r="B47" s="87" t="str">
        <f>'RIESGO INHERENTE'!E47</f>
        <v xml:space="preserve">Pérdida de la Integridad </v>
      </c>
      <c r="C47" s="87" t="str">
        <f>'RIESGO INHERENTE'!B47</f>
        <v>Gestión y Análisis de la Información.</v>
      </c>
      <c r="D47" s="87" t="str">
        <f>'RIESGO INHERENTE'!M47</f>
        <v>ALTO</v>
      </c>
      <c r="E47" s="87" t="str">
        <f>'TRATAMIENTO DE RIESGO'!E48</f>
        <v>Uso incorrecto de software y hardware.</v>
      </c>
      <c r="F47" s="87" t="str">
        <f>'TRATAMIENTO DE RIESGO'!D48</f>
        <v>Reducir el riesgo</v>
      </c>
      <c r="G47" s="87" t="str">
        <f>'TRATAMIENTO DE RIESGO'!G48</f>
        <v>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v>
      </c>
      <c r="H47" s="201" t="s">
        <v>2205</v>
      </c>
      <c r="I47" s="97" t="str">
        <f>'TRATAMIENTO DE RIESGO RESIDUAL'!E48</f>
        <v xml:space="preserve">El Profesional Universitario, Especializado y/o Contratista de la Oficina de Análisis de Información y Estudios Estratégicos responsable de la bodega de datos </v>
      </c>
      <c r="J47" s="351" t="s">
        <v>2170</v>
      </c>
      <c r="K47" s="87">
        <f>'TRATAMIENTO DE RIESGO'!P48</f>
        <v>100</v>
      </c>
      <c r="L47" s="87" t="str">
        <f>'VALORACIÓN CON CONTROLES'!H46</f>
        <v>BAJO</v>
      </c>
      <c r="M47" s="141" t="str">
        <f>'TRATAMIENTO DE RIESGO'!O48</f>
        <v>N/A</v>
      </c>
    </row>
    <row r="48" spans="1:13" ht="15.6" x14ac:dyDescent="0.3">
      <c r="A48" s="87" t="e">
        <f>'RIESGO INHERENTE'!#REF!</f>
        <v>#REF!</v>
      </c>
      <c r="B48" s="87" t="e">
        <f>'RIESGO INHERENTE'!#REF!</f>
        <v>#REF!</v>
      </c>
      <c r="C48" s="87" t="e">
        <f>'RIESGO INHERENTE'!#REF!</f>
        <v>#REF!</v>
      </c>
      <c r="D48" s="87" t="e">
        <f>'RIESGO INHERENTE'!#REF!</f>
        <v>#REF!</v>
      </c>
      <c r="E48" s="87" t="e">
        <f>'TRATAMIENTO DE RIESGO'!#REF!</f>
        <v>#REF!</v>
      </c>
      <c r="F48" s="87" t="e">
        <f>'TRATAMIENTO DE RIESGO'!#REF!</f>
        <v>#REF!</v>
      </c>
      <c r="G48" s="87" t="e">
        <f>'TRATAMIENTO DE RIESGO'!#REF!</f>
        <v>#REF!</v>
      </c>
      <c r="H48" s="97"/>
      <c r="I48" s="97">
        <f>'TRATAMIENTO DE RIESGO RESIDUAL'!E49</f>
        <v>0</v>
      </c>
      <c r="J48" s="97"/>
      <c r="K48" s="87" t="e">
        <f>'TRATAMIENTO DE RIESGO'!#REF!</f>
        <v>#REF!</v>
      </c>
      <c r="L48" s="87" t="str">
        <f>'VALORACIÓN CON CONTROLES'!H47</f>
        <v>BAJO</v>
      </c>
      <c r="M48" s="141" t="e">
        <f>'TRATAMIENTO DE RIESGO'!#REF!</f>
        <v>#REF!</v>
      </c>
    </row>
    <row r="49" spans="1:13" ht="93.6" x14ac:dyDescent="0.3">
      <c r="A49" s="87" t="e">
        <f>'RIESGO INHERENTE'!#REF!</f>
        <v>#REF!</v>
      </c>
      <c r="B49" s="87" t="e">
        <f>'RIESGO INHERENTE'!#REF!</f>
        <v>#REF!</v>
      </c>
      <c r="C49" s="87" t="e">
        <f>'RIESGO INHERENTE'!#REF!</f>
        <v>#REF!</v>
      </c>
      <c r="D49" s="87" t="e">
        <f>'RIESGO INHERENTE'!#REF!</f>
        <v>#REF!</v>
      </c>
      <c r="E49" s="87" t="e">
        <f>'TRATAMIENTO DE RIESGO'!#REF!</f>
        <v>#REF!</v>
      </c>
      <c r="F49" s="87" t="e">
        <f>'TRATAMIENTO DE RIESGO'!#REF!</f>
        <v>#REF!</v>
      </c>
      <c r="G49" s="87" t="e">
        <f>'TRATAMIENTO DE RIESGO'!#REF!</f>
        <v>#REF!</v>
      </c>
      <c r="H49" s="97"/>
      <c r="I49" s="97">
        <f>'TRATAMIENTO DE RIESGO RESIDUAL'!E50</f>
        <v>0</v>
      </c>
      <c r="J49" s="97"/>
      <c r="K49" s="87" t="e">
        <f>'TRATAMIENTO DE RIESGO'!#REF!</f>
        <v>#REF!</v>
      </c>
      <c r="L49" s="87" t="str">
        <f>'VALORACIÓN CON CONTROLES'!H48</f>
        <v>BAJO</v>
      </c>
      <c r="M49" s="141" t="e">
        <f>'TRATAMIENTO DE RIESGO'!#REF!</f>
        <v>#REF!</v>
      </c>
    </row>
    <row r="50" spans="1:13" ht="15.6" x14ac:dyDescent="0.3">
      <c r="A50" s="87" t="e">
        <f>'RIESGO INHERENTE'!#REF!</f>
        <v>#REF!</v>
      </c>
      <c r="B50" s="87" t="e">
        <f>'RIESGO INHERENTE'!#REF!</f>
        <v>#REF!</v>
      </c>
      <c r="C50" s="87" t="e">
        <f>'RIESGO INHERENTE'!#REF!</f>
        <v>#REF!</v>
      </c>
      <c r="D50" s="87" t="e">
        <f>'RIESGO INHERENTE'!#REF!</f>
        <v>#REF!</v>
      </c>
      <c r="E50" s="87" t="e">
        <f>'TRATAMIENTO DE RIESGO'!#REF!</f>
        <v>#REF!</v>
      </c>
      <c r="F50" s="87" t="e">
        <f>'TRATAMIENTO DE RIESGO'!#REF!</f>
        <v>#REF!</v>
      </c>
      <c r="G50" s="87" t="e">
        <f>'TRATAMIENTO DE RIESGO'!#REF!</f>
        <v>#REF!</v>
      </c>
      <c r="H50" s="97"/>
      <c r="I50" s="97">
        <f>'TRATAMIENTO DE RIESGO RESIDUAL'!E51</f>
        <v>0</v>
      </c>
      <c r="J50" s="97"/>
      <c r="K50" s="87" t="e">
        <f>'TRATAMIENTO DE RIESGO'!#REF!</f>
        <v>#REF!</v>
      </c>
      <c r="L50" s="87" t="e">
        <f>'VALORACIÓN CON CONTROLES'!#REF!</f>
        <v>#REF!</v>
      </c>
      <c r="M50" s="141" t="e">
        <f>'TRATAMIENTO DE RIESGO'!#REF!</f>
        <v>#REF!</v>
      </c>
    </row>
    <row r="51" spans="1:13" ht="15.6" x14ac:dyDescent="0.3">
      <c r="A51" s="87" t="e">
        <f>'RIESGO INHERENTE'!#REF!</f>
        <v>#REF!</v>
      </c>
      <c r="B51" s="87" t="e">
        <f>'RIESGO INHERENTE'!#REF!</f>
        <v>#REF!</v>
      </c>
      <c r="C51" s="87" t="e">
        <f>'RIESGO INHERENTE'!#REF!</f>
        <v>#REF!</v>
      </c>
      <c r="D51" s="87" t="e">
        <f>'RIESGO INHERENTE'!#REF!</f>
        <v>#REF!</v>
      </c>
      <c r="E51" s="87" t="e">
        <f>'TRATAMIENTO DE RIESGO'!#REF!</f>
        <v>#REF!</v>
      </c>
      <c r="F51" s="87" t="e">
        <f>'TRATAMIENTO DE RIESGO'!#REF!</f>
        <v>#REF!</v>
      </c>
      <c r="G51" s="87" t="e">
        <f>'TRATAMIENTO DE RIESGO'!#REF!</f>
        <v>#REF!</v>
      </c>
      <c r="H51" s="97"/>
      <c r="I51" s="97">
        <f>'TRATAMIENTO DE RIESGO RESIDUAL'!E52</f>
        <v>0</v>
      </c>
      <c r="J51" s="97"/>
      <c r="K51" s="87" t="e">
        <f>'TRATAMIENTO DE RIESGO'!#REF!</f>
        <v>#REF!</v>
      </c>
      <c r="L51" s="87" t="e">
        <f>'VALORACIÓN CON CONTROLES'!#REF!</f>
        <v>#REF!</v>
      </c>
      <c r="M51" s="141" t="e">
        <f>'TRATAMIENTO DE RIESGO'!#REF!</f>
        <v>#REF!</v>
      </c>
    </row>
  </sheetData>
  <mergeCells count="4">
    <mergeCell ref="A4:M5"/>
    <mergeCell ref="D1:L1"/>
    <mergeCell ref="A1:C1"/>
    <mergeCell ref="A3:M3"/>
  </mergeCells>
  <conditionalFormatting sqref="A2:B2 N2:XFD3">
    <cfRule type="containsText" dxfId="49" priority="25" operator="containsText" text="ZONA RIESGO BAJA">
      <formula>NOT(ISERROR(SEARCH("ZONA RIESGO BAJA",A2)))</formula>
    </cfRule>
    <cfRule type="containsText" dxfId="48" priority="26" operator="containsText" text="ZONA RIESGO MODERADO">
      <formula>NOT(ISERROR(SEARCH("ZONA RIESGO MODERADO",A2)))</formula>
    </cfRule>
    <cfRule type="containsText" dxfId="47" priority="27" operator="containsText" text="ZONA RIESGO ALTO">
      <formula>NOT(ISERROR(SEARCH("ZONA RIESGO ALTO",A2)))</formula>
    </cfRule>
    <cfRule type="containsText" dxfId="46" priority="28" operator="containsText" text="ZONA RIESGO EXTREMO">
      <formula>NOT(ISERROR(SEARCH("ZONA RIESGO EXTREMO",A2)))</formula>
    </cfRule>
  </conditionalFormatting>
  <conditionalFormatting sqref="D7:D51">
    <cfRule type="containsText" dxfId="45" priority="5" operator="containsText" text="BAJA">
      <formula>NOT(ISERROR(SEARCH("BAJA",D7)))</formula>
    </cfRule>
    <cfRule type="containsText" dxfId="44" priority="6" operator="containsText" text="MODERADO">
      <formula>NOT(ISERROR(SEARCH("MODERADO",D7)))</formula>
    </cfRule>
    <cfRule type="containsText" dxfId="43" priority="7" operator="containsText" text="ALTO">
      <formula>NOT(ISERROR(SEARCH("ALTO",D7)))</formula>
    </cfRule>
    <cfRule type="containsText" dxfId="42" priority="8" operator="containsText" text="EXTREMO">
      <formula>NOT(ISERROR(SEARCH("EXTREMO",D7)))</formula>
    </cfRule>
  </conditionalFormatting>
  <conditionalFormatting sqref="L7:L51">
    <cfRule type="containsText" dxfId="41" priority="1" operator="containsText" text="EXTREMO">
      <formula>NOT(ISERROR(SEARCH("EXTREMO",L7)))</formula>
    </cfRule>
    <cfRule type="containsText" dxfId="40" priority="2" operator="containsText" text="ALTO">
      <formula>NOT(ISERROR(SEARCH("ALTO",L7)))</formula>
    </cfRule>
    <cfRule type="containsText" dxfId="39" priority="3" operator="containsText" text="BAJO">
      <formula>NOT(ISERROR(SEARCH("BAJO",L7)))</formula>
    </cfRule>
    <cfRule type="containsText" dxfId="38" priority="4" operator="containsText" text="MODERADO">
      <formula>NOT(ISERROR(SEARCH("MODERADO",L7)))</formula>
    </cfRule>
  </conditionalFormatting>
  <conditionalFormatting sqref="M1:M2">
    <cfRule type="containsText" dxfId="37" priority="17" operator="containsText" text="ZONA RIESGO BAJA">
      <formula>NOT(ISERROR(SEARCH("ZONA RIESGO BAJA",M1)))</formula>
    </cfRule>
    <cfRule type="containsText" dxfId="36" priority="18" operator="containsText" text="ZONA RIESGO MODERADO">
      <formula>NOT(ISERROR(SEARCH("ZONA RIESGO MODERADO",M1)))</formula>
    </cfRule>
    <cfRule type="containsText" dxfId="35" priority="19" operator="containsText" text="ZONA RIESGO ALTO">
      <formula>NOT(ISERROR(SEARCH("ZONA RIESGO ALTO",M1)))</formula>
    </cfRule>
    <cfRule type="containsText" dxfId="34" priority="20" operator="containsText" text="ZONA RIESGO EXTREMO">
      <formula>NOT(ISERROR(SEARCH("ZONA RIESGO EXTREMO",M1)))</formula>
    </cfRule>
  </conditionalFormatting>
  <pageMargins left="0.70866141732283472" right="0.70866141732283472" top="0.74803149606299213" bottom="0.74803149606299213" header="0.31496062992125984" footer="0.31496062992125984"/>
  <pageSetup paperSize="9" scale="29"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AJ332"/>
  <sheetViews>
    <sheetView view="pageBreakPreview" topLeftCell="A125" zoomScale="60" zoomScaleNormal="60" workbookViewId="0">
      <selection activeCell="C128" sqref="C128:C136"/>
    </sheetView>
  </sheetViews>
  <sheetFormatPr baseColWidth="10" defaultColWidth="11.44140625" defaultRowHeight="14.4" x14ac:dyDescent="0.3"/>
  <cols>
    <col min="2" max="2" width="12.88671875" customWidth="1"/>
    <col min="3" max="3" width="28.5546875" customWidth="1"/>
    <col min="4" max="4" width="15.33203125" customWidth="1"/>
    <col min="5" max="5" width="13.6640625" customWidth="1"/>
    <col min="6" max="6" width="26.33203125" style="196" customWidth="1"/>
    <col min="7" max="7" width="42.44140625" customWidth="1"/>
    <col min="10" max="10" width="22.44140625" customWidth="1"/>
    <col min="11" max="11" width="12.5546875" customWidth="1"/>
    <col min="13" max="13" width="13.6640625" customWidth="1"/>
    <col min="14" max="14" width="23.5546875" customWidth="1"/>
    <col min="15" max="15" width="56.44140625" style="196" customWidth="1"/>
    <col min="17" max="17" width="14.88671875" customWidth="1"/>
    <col min="18" max="18" width="25.6640625" customWidth="1"/>
    <col min="19" max="19" width="14" customWidth="1"/>
    <col min="20" max="20" width="16.5546875" customWidth="1"/>
    <col min="21" max="21" width="28.88671875" style="196" customWidth="1"/>
    <col min="22" max="22" width="18" customWidth="1"/>
    <col min="23" max="23" width="17.33203125" style="195" customWidth="1"/>
    <col min="24" max="24" width="37" customWidth="1"/>
    <col min="25" max="26" width="29.44140625" style="196" customWidth="1"/>
    <col min="27" max="27" width="13" customWidth="1"/>
    <col min="28" max="28" width="15.44140625" style="195" customWidth="1"/>
    <col min="31" max="31" width="13" customWidth="1"/>
    <col min="32" max="32" width="13.33203125" customWidth="1"/>
    <col min="35" max="35" width="11.44140625" customWidth="1"/>
    <col min="36" max="36" width="14.109375" customWidth="1"/>
  </cols>
  <sheetData>
    <row r="1" spans="1:36" s="177" customFormat="1" ht="25.5" customHeight="1" x14ac:dyDescent="0.25">
      <c r="A1" s="268"/>
      <c r="B1" s="269"/>
      <c r="C1" s="269"/>
      <c r="D1" s="274" t="s">
        <v>29</v>
      </c>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8" t="s">
        <v>30</v>
      </c>
      <c r="AJ1" s="279"/>
    </row>
    <row r="2" spans="1:36" s="177" customFormat="1" ht="25.5" customHeight="1" x14ac:dyDescent="0.25">
      <c r="A2" s="270"/>
      <c r="B2" s="271"/>
      <c r="C2" s="271"/>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80"/>
      <c r="AJ2" s="281"/>
    </row>
    <row r="3" spans="1:36" s="177" customFormat="1" ht="36" customHeight="1" x14ac:dyDescent="0.25">
      <c r="A3" s="270"/>
      <c r="B3" s="271"/>
      <c r="C3" s="271"/>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80"/>
      <c r="AJ3" s="281"/>
    </row>
    <row r="4" spans="1:36" s="177" customFormat="1" ht="18.75" customHeight="1" x14ac:dyDescent="0.25">
      <c r="A4" s="270"/>
      <c r="B4" s="271"/>
      <c r="C4" s="271"/>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80"/>
      <c r="AJ4" s="281"/>
    </row>
    <row r="5" spans="1:36" s="177" customFormat="1" ht="33.75" customHeight="1" thickBot="1" x14ac:dyDescent="0.3">
      <c r="A5" s="272"/>
      <c r="B5" s="273"/>
      <c r="C5" s="273"/>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82"/>
      <c r="AJ5" s="283"/>
    </row>
    <row r="6" spans="1:36" s="177" customFormat="1" ht="17.25" customHeight="1" thickBot="1" x14ac:dyDescent="0.3">
      <c r="A6" s="284"/>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6"/>
    </row>
    <row r="7" spans="1:36" ht="45.75" customHeight="1" x14ac:dyDescent="0.3">
      <c r="A7" s="287" t="s">
        <v>31</v>
      </c>
      <c r="B7" s="265"/>
      <c r="C7" s="265"/>
      <c r="D7" s="265"/>
      <c r="E7" s="266"/>
      <c r="F7" s="264" t="s">
        <v>32</v>
      </c>
      <c r="G7" s="265"/>
      <c r="H7" s="266"/>
      <c r="I7" s="264" t="s">
        <v>33</v>
      </c>
      <c r="J7" s="265"/>
      <c r="K7" s="266"/>
      <c r="L7" s="288" t="s">
        <v>34</v>
      </c>
      <c r="M7" s="290"/>
      <c r="N7" s="290"/>
      <c r="O7" s="291"/>
      <c r="P7" s="264" t="s">
        <v>35</v>
      </c>
      <c r="Q7" s="265"/>
      <c r="R7" s="265"/>
      <c r="S7" s="265"/>
      <c r="T7" s="265"/>
      <c r="U7" s="265"/>
      <c r="V7" s="266"/>
      <c r="W7" s="264" t="s">
        <v>36</v>
      </c>
      <c r="X7" s="265"/>
      <c r="Y7" s="265"/>
      <c r="Z7" s="265"/>
      <c r="AA7" s="265"/>
      <c r="AB7" s="265"/>
      <c r="AC7" s="266"/>
      <c r="AD7" s="264" t="s">
        <v>37</v>
      </c>
      <c r="AE7" s="265"/>
      <c r="AF7" s="265"/>
      <c r="AG7" s="264" t="s">
        <v>38</v>
      </c>
      <c r="AH7" s="265"/>
      <c r="AI7" s="265"/>
      <c r="AJ7" s="267"/>
    </row>
    <row r="8" spans="1:36" s="184" customFormat="1" ht="94.2" x14ac:dyDescent="0.3">
      <c r="A8" s="178" t="s">
        <v>39</v>
      </c>
      <c r="B8" s="179" t="s">
        <v>40</v>
      </c>
      <c r="C8" s="179" t="s">
        <v>18</v>
      </c>
      <c r="D8" s="179" t="s">
        <v>41</v>
      </c>
      <c r="E8" s="180" t="s">
        <v>42</v>
      </c>
      <c r="F8" s="181" t="s">
        <v>43</v>
      </c>
      <c r="G8" s="181" t="s">
        <v>44</v>
      </c>
      <c r="H8" s="181" t="s">
        <v>45</v>
      </c>
      <c r="I8" s="181" t="s">
        <v>46</v>
      </c>
      <c r="J8" s="181" t="s">
        <v>47</v>
      </c>
      <c r="K8" s="181" t="s">
        <v>48</v>
      </c>
      <c r="L8" s="289"/>
      <c r="M8" s="181" t="s">
        <v>49</v>
      </c>
      <c r="N8" s="181" t="s">
        <v>50</v>
      </c>
      <c r="O8" s="181" t="s">
        <v>51</v>
      </c>
      <c r="P8" s="181" t="s">
        <v>52</v>
      </c>
      <c r="Q8" s="181" t="s">
        <v>53</v>
      </c>
      <c r="R8" s="181" t="s">
        <v>54</v>
      </c>
      <c r="S8" s="181" t="s">
        <v>55</v>
      </c>
      <c r="T8" s="181" t="s">
        <v>56</v>
      </c>
      <c r="U8" s="181" t="s">
        <v>57</v>
      </c>
      <c r="V8" s="181" t="s">
        <v>58</v>
      </c>
      <c r="W8" s="191" t="s">
        <v>59</v>
      </c>
      <c r="X8" s="181" t="s">
        <v>60</v>
      </c>
      <c r="Y8" s="181" t="s">
        <v>61</v>
      </c>
      <c r="Z8" s="181" t="s">
        <v>62</v>
      </c>
      <c r="AA8" s="181" t="s">
        <v>63</v>
      </c>
      <c r="AB8" s="191" t="s">
        <v>64</v>
      </c>
      <c r="AC8" s="181" t="s">
        <v>65</v>
      </c>
      <c r="AD8" s="181" t="s">
        <v>66</v>
      </c>
      <c r="AE8" s="181" t="s">
        <v>67</v>
      </c>
      <c r="AF8" s="181" t="s">
        <v>68</v>
      </c>
      <c r="AG8" s="182" t="s">
        <v>69</v>
      </c>
      <c r="AH8" s="182" t="s">
        <v>70</v>
      </c>
      <c r="AI8" s="182" t="s">
        <v>71</v>
      </c>
      <c r="AJ8" s="183" t="s">
        <v>72</v>
      </c>
    </row>
    <row r="9" spans="1:36" ht="26.25" customHeight="1" x14ac:dyDescent="0.3">
      <c r="A9" s="185" t="s">
        <v>514</v>
      </c>
      <c r="B9" s="123" t="s">
        <v>515</v>
      </c>
      <c r="C9" s="123" t="s">
        <v>516</v>
      </c>
      <c r="D9" s="123" t="s">
        <v>517</v>
      </c>
      <c r="E9" s="123" t="s">
        <v>518</v>
      </c>
      <c r="F9" s="123" t="s">
        <v>519</v>
      </c>
      <c r="G9" s="123" t="s">
        <v>520</v>
      </c>
      <c r="H9" s="123" t="s">
        <v>521</v>
      </c>
      <c r="I9" s="123" t="s">
        <v>264</v>
      </c>
      <c r="J9" s="123" t="s">
        <v>522</v>
      </c>
      <c r="K9" s="123" t="s">
        <v>523</v>
      </c>
      <c r="L9" s="123" t="s">
        <v>524</v>
      </c>
      <c r="M9" s="123" t="s">
        <v>525</v>
      </c>
      <c r="N9" s="123" t="s">
        <v>526</v>
      </c>
      <c r="O9" s="123" t="s">
        <v>527</v>
      </c>
      <c r="P9" s="123" t="s">
        <v>528</v>
      </c>
      <c r="Q9" s="123" t="s">
        <v>529</v>
      </c>
      <c r="R9" s="123" t="s">
        <v>230</v>
      </c>
      <c r="S9" s="123" t="s">
        <v>530</v>
      </c>
      <c r="T9" s="123" t="s">
        <v>531</v>
      </c>
      <c r="U9" s="123" t="s">
        <v>532</v>
      </c>
      <c r="V9" s="123" t="s">
        <v>230</v>
      </c>
      <c r="W9" s="192" t="s">
        <v>533</v>
      </c>
      <c r="X9" s="123" t="s">
        <v>533</v>
      </c>
      <c r="Y9" s="100" t="s">
        <v>533</v>
      </c>
      <c r="Z9" s="100" t="s">
        <v>533</v>
      </c>
      <c r="AA9" s="123" t="s">
        <v>533</v>
      </c>
      <c r="AB9" s="192" t="s">
        <v>533</v>
      </c>
      <c r="AC9" s="100" t="s">
        <v>533</v>
      </c>
      <c r="AD9" s="123" t="s">
        <v>528</v>
      </c>
      <c r="AE9" s="123" t="s">
        <v>528</v>
      </c>
      <c r="AF9" s="123" t="s">
        <v>528</v>
      </c>
      <c r="AG9" s="123" t="s">
        <v>265</v>
      </c>
      <c r="AH9" s="123" t="s">
        <v>261</v>
      </c>
      <c r="AI9" s="123" t="s">
        <v>261</v>
      </c>
      <c r="AJ9" s="186" t="str">
        <f>IF(OR(AND(AG9="Alta",AH9="Alta"),AND(AG9="Alta",AI9="Alta"),AND(AH9="Alta",AI9="Alta")),"Alta",IF(AND(AG9="Baja",AH9="Baja",AI9="Baja"),"Baja",IF(AG9="Media","Media",IF(AG9="Alta","Media",IF(AH9="Media","Media",IF(AH9="Alta","Media",IF(AI9="Media","Media",IF(AI9="Alta","Media",""))))))))</f>
        <v>Alta</v>
      </c>
    </row>
    <row r="10" spans="1:36" ht="26.25" customHeight="1" x14ac:dyDescent="0.3">
      <c r="A10" s="185" t="s">
        <v>534</v>
      </c>
      <c r="B10" s="123" t="s">
        <v>515</v>
      </c>
      <c r="C10" s="123" t="s">
        <v>516</v>
      </c>
      <c r="D10" s="123" t="s">
        <v>533</v>
      </c>
      <c r="E10" s="123" t="s">
        <v>535</v>
      </c>
      <c r="F10" s="123" t="s">
        <v>536</v>
      </c>
      <c r="G10" s="123" t="s">
        <v>537</v>
      </c>
      <c r="H10" s="123" t="s">
        <v>521</v>
      </c>
      <c r="I10" s="123" t="s">
        <v>264</v>
      </c>
      <c r="J10" s="123" t="s">
        <v>522</v>
      </c>
      <c r="K10" s="123" t="s">
        <v>538</v>
      </c>
      <c r="L10" s="123" t="s">
        <v>524</v>
      </c>
      <c r="M10" s="123" t="s">
        <v>539</v>
      </c>
      <c r="N10" s="123" t="s">
        <v>539</v>
      </c>
      <c r="O10" s="123" t="s">
        <v>539</v>
      </c>
      <c r="P10" s="123" t="s">
        <v>528</v>
      </c>
      <c r="Q10" s="123" t="s">
        <v>529</v>
      </c>
      <c r="R10" s="123" t="s">
        <v>230</v>
      </c>
      <c r="S10" s="123" t="s">
        <v>530</v>
      </c>
      <c r="T10" s="123" t="s">
        <v>531</v>
      </c>
      <c r="U10" s="123" t="s">
        <v>532</v>
      </c>
      <c r="V10" s="123" t="s">
        <v>540</v>
      </c>
      <c r="W10" s="192" t="s">
        <v>533</v>
      </c>
      <c r="X10" s="123" t="s">
        <v>533</v>
      </c>
      <c r="Y10" s="100" t="s">
        <v>533</v>
      </c>
      <c r="Z10" s="100" t="s">
        <v>533</v>
      </c>
      <c r="AA10" s="123" t="s">
        <v>533</v>
      </c>
      <c r="AB10" s="192" t="s">
        <v>533</v>
      </c>
      <c r="AC10" s="100" t="s">
        <v>533</v>
      </c>
      <c r="AD10" s="123" t="s">
        <v>528</v>
      </c>
      <c r="AE10" s="123" t="s">
        <v>528</v>
      </c>
      <c r="AF10" s="123" t="s">
        <v>528</v>
      </c>
      <c r="AG10" s="123" t="s">
        <v>265</v>
      </c>
      <c r="AH10" s="123" t="s">
        <v>261</v>
      </c>
      <c r="AI10" s="123" t="s">
        <v>261</v>
      </c>
      <c r="AJ10" s="186" t="str">
        <f t="shared" ref="AJ10:AJ73" si="0">IF(OR(AND(AG10="Alta",AH10="Alta"),AND(AG10="Alta",AI10="Alta"),AND(AH10="Alta",AI10="Alta")),"Alta",IF(AND(AG10="Baja",AH10="Baja",AI10="Baja"),"Baja",IF(AG10="Media","Media",IF(AG10="Alta","Media",IF(AH10="Media","Media",IF(AH10="Alta","Media",IF(AI10="Media","Media",IF(AI10="Alta","Media",""))))))))</f>
        <v>Alta</v>
      </c>
    </row>
    <row r="11" spans="1:36" ht="26.4" x14ac:dyDescent="0.3">
      <c r="A11" s="185" t="s">
        <v>541</v>
      </c>
      <c r="B11" s="123" t="s">
        <v>515</v>
      </c>
      <c r="C11" s="123" t="s">
        <v>516</v>
      </c>
      <c r="D11" s="123" t="s">
        <v>517</v>
      </c>
      <c r="E11" s="123" t="s">
        <v>542</v>
      </c>
      <c r="F11" s="123" t="s">
        <v>543</v>
      </c>
      <c r="G11" s="123" t="s">
        <v>544</v>
      </c>
      <c r="H11" s="123" t="s">
        <v>521</v>
      </c>
      <c r="I11" s="123" t="s">
        <v>264</v>
      </c>
      <c r="J11" s="123" t="s">
        <v>522</v>
      </c>
      <c r="K11" s="123" t="s">
        <v>523</v>
      </c>
      <c r="L11" s="123" t="s">
        <v>524</v>
      </c>
      <c r="M11" s="123" t="s">
        <v>525</v>
      </c>
      <c r="N11" s="123" t="s">
        <v>526</v>
      </c>
      <c r="O11" s="123" t="s">
        <v>527</v>
      </c>
      <c r="P11" s="123" t="s">
        <v>528</v>
      </c>
      <c r="Q11" s="123" t="s">
        <v>529</v>
      </c>
      <c r="R11" s="123" t="s">
        <v>230</v>
      </c>
      <c r="S11" s="123" t="s">
        <v>530</v>
      </c>
      <c r="T11" s="123" t="s">
        <v>531</v>
      </c>
      <c r="U11" s="123" t="s">
        <v>545</v>
      </c>
      <c r="V11" s="123" t="s">
        <v>230</v>
      </c>
      <c r="W11" s="192" t="s">
        <v>533</v>
      </c>
      <c r="X11" s="123" t="s">
        <v>533</v>
      </c>
      <c r="Y11" s="100" t="s">
        <v>533</v>
      </c>
      <c r="Z11" s="100" t="s">
        <v>533</v>
      </c>
      <c r="AA11" s="123" t="s">
        <v>533</v>
      </c>
      <c r="AB11" s="192" t="s">
        <v>533</v>
      </c>
      <c r="AC11" s="100" t="s">
        <v>533</v>
      </c>
      <c r="AD11" s="123" t="s">
        <v>528</v>
      </c>
      <c r="AE11" s="123" t="s">
        <v>528</v>
      </c>
      <c r="AF11" s="123" t="s">
        <v>528</v>
      </c>
      <c r="AG11" s="123" t="s">
        <v>265</v>
      </c>
      <c r="AH11" s="123" t="s">
        <v>261</v>
      </c>
      <c r="AI11" s="123" t="s">
        <v>261</v>
      </c>
      <c r="AJ11" s="186" t="str">
        <f t="shared" si="0"/>
        <v>Alta</v>
      </c>
    </row>
    <row r="12" spans="1:36" ht="39.6" x14ac:dyDescent="0.3">
      <c r="A12" s="185" t="s">
        <v>546</v>
      </c>
      <c r="B12" s="123" t="s">
        <v>515</v>
      </c>
      <c r="C12" s="123" t="s">
        <v>516</v>
      </c>
      <c r="D12" s="123" t="s">
        <v>517</v>
      </c>
      <c r="E12" s="123" t="s">
        <v>533</v>
      </c>
      <c r="F12" s="123" t="s">
        <v>547</v>
      </c>
      <c r="G12" s="123" t="s">
        <v>548</v>
      </c>
      <c r="H12" s="123" t="s">
        <v>521</v>
      </c>
      <c r="I12" s="123" t="s">
        <v>264</v>
      </c>
      <c r="J12" s="123" t="s">
        <v>522</v>
      </c>
      <c r="K12" s="123" t="s">
        <v>538</v>
      </c>
      <c r="L12" s="123" t="s">
        <v>524</v>
      </c>
      <c r="M12" s="123" t="s">
        <v>525</v>
      </c>
      <c r="N12" s="123" t="s">
        <v>549</v>
      </c>
      <c r="O12" s="123" t="s">
        <v>550</v>
      </c>
      <c r="P12" s="123" t="s">
        <v>528</v>
      </c>
      <c r="Q12" s="123" t="s">
        <v>529</v>
      </c>
      <c r="R12" s="123" t="s">
        <v>230</v>
      </c>
      <c r="S12" s="123" t="s">
        <v>530</v>
      </c>
      <c r="T12" s="123" t="s">
        <v>531</v>
      </c>
      <c r="U12" s="123" t="s">
        <v>532</v>
      </c>
      <c r="V12" s="123" t="s">
        <v>230</v>
      </c>
      <c r="W12" s="192" t="s">
        <v>533</v>
      </c>
      <c r="X12" s="123" t="s">
        <v>533</v>
      </c>
      <c r="Y12" s="100" t="s">
        <v>533</v>
      </c>
      <c r="Z12" s="100" t="s">
        <v>533</v>
      </c>
      <c r="AA12" s="123" t="s">
        <v>533</v>
      </c>
      <c r="AB12" s="192" t="s">
        <v>533</v>
      </c>
      <c r="AC12" s="100" t="s">
        <v>533</v>
      </c>
      <c r="AD12" s="123" t="s">
        <v>528</v>
      </c>
      <c r="AE12" s="123" t="s">
        <v>528</v>
      </c>
      <c r="AF12" s="123" t="s">
        <v>528</v>
      </c>
      <c r="AG12" s="123" t="s">
        <v>265</v>
      </c>
      <c r="AH12" s="123" t="s">
        <v>261</v>
      </c>
      <c r="AI12" s="123" t="s">
        <v>261</v>
      </c>
      <c r="AJ12" s="186" t="str">
        <f t="shared" si="0"/>
        <v>Alta</v>
      </c>
    </row>
    <row r="13" spans="1:36" ht="66" x14ac:dyDescent="0.3">
      <c r="A13" s="185" t="s">
        <v>551</v>
      </c>
      <c r="B13" s="123" t="s">
        <v>515</v>
      </c>
      <c r="C13" s="123" t="s">
        <v>516</v>
      </c>
      <c r="D13" s="123" t="s">
        <v>552</v>
      </c>
      <c r="E13" s="123" t="s">
        <v>533</v>
      </c>
      <c r="F13" s="123" t="s">
        <v>553</v>
      </c>
      <c r="G13" s="123" t="s">
        <v>554</v>
      </c>
      <c r="H13" s="123" t="s">
        <v>521</v>
      </c>
      <c r="I13" s="123" t="s">
        <v>264</v>
      </c>
      <c r="J13" s="123" t="s">
        <v>522</v>
      </c>
      <c r="K13" s="123" t="s">
        <v>523</v>
      </c>
      <c r="L13" s="123" t="s">
        <v>524</v>
      </c>
      <c r="M13" s="123" t="s">
        <v>555</v>
      </c>
      <c r="N13" s="123" t="s">
        <v>556</v>
      </c>
      <c r="O13" s="123" t="s">
        <v>557</v>
      </c>
      <c r="P13" s="123" t="s">
        <v>528</v>
      </c>
      <c r="Q13" s="123" t="s">
        <v>529</v>
      </c>
      <c r="R13" s="123" t="s">
        <v>230</v>
      </c>
      <c r="S13" s="123" t="s">
        <v>530</v>
      </c>
      <c r="T13" s="123" t="s">
        <v>531</v>
      </c>
      <c r="U13" s="123" t="s">
        <v>558</v>
      </c>
      <c r="V13" s="123" t="s">
        <v>230</v>
      </c>
      <c r="W13" s="192" t="s">
        <v>533</v>
      </c>
      <c r="X13" s="123" t="s">
        <v>533</v>
      </c>
      <c r="Y13" s="100" t="s">
        <v>533</v>
      </c>
      <c r="Z13" s="100" t="s">
        <v>533</v>
      </c>
      <c r="AA13" s="123" t="s">
        <v>533</v>
      </c>
      <c r="AB13" s="192" t="s">
        <v>533</v>
      </c>
      <c r="AC13" s="100" t="s">
        <v>533</v>
      </c>
      <c r="AD13" s="123" t="s">
        <v>528</v>
      </c>
      <c r="AE13" s="123" t="s">
        <v>528</v>
      </c>
      <c r="AF13" s="123" t="s">
        <v>528</v>
      </c>
      <c r="AG13" s="123" t="s">
        <v>265</v>
      </c>
      <c r="AH13" s="123" t="s">
        <v>261</v>
      </c>
      <c r="AI13" s="123" t="s">
        <v>261</v>
      </c>
      <c r="AJ13" s="186" t="str">
        <f t="shared" si="0"/>
        <v>Alta</v>
      </c>
    </row>
    <row r="14" spans="1:36" ht="26.4" x14ac:dyDescent="0.3">
      <c r="A14" s="185" t="s">
        <v>559</v>
      </c>
      <c r="B14" s="123" t="s">
        <v>515</v>
      </c>
      <c r="C14" s="123" t="s">
        <v>516</v>
      </c>
      <c r="D14" s="123" t="s">
        <v>533</v>
      </c>
      <c r="E14" s="123" t="s">
        <v>533</v>
      </c>
      <c r="F14" s="123" t="s">
        <v>560</v>
      </c>
      <c r="G14" s="123" t="s">
        <v>561</v>
      </c>
      <c r="H14" s="123" t="s">
        <v>521</v>
      </c>
      <c r="I14" s="123" t="s">
        <v>264</v>
      </c>
      <c r="J14" s="123" t="s">
        <v>522</v>
      </c>
      <c r="K14" s="123" t="s">
        <v>523</v>
      </c>
      <c r="L14" s="123" t="s">
        <v>524</v>
      </c>
      <c r="M14" s="123" t="s">
        <v>539</v>
      </c>
      <c r="N14" s="123" t="s">
        <v>539</v>
      </c>
      <c r="O14" s="123" t="s">
        <v>539</v>
      </c>
      <c r="P14" s="123" t="s">
        <v>528</v>
      </c>
      <c r="Q14" s="123" t="s">
        <v>529</v>
      </c>
      <c r="R14" s="123" t="s">
        <v>230</v>
      </c>
      <c r="S14" s="123" t="s">
        <v>530</v>
      </c>
      <c r="T14" s="123" t="s">
        <v>562</v>
      </c>
      <c r="U14" s="123" t="s">
        <v>533</v>
      </c>
      <c r="V14" s="123" t="s">
        <v>540</v>
      </c>
      <c r="W14" s="192" t="s">
        <v>533</v>
      </c>
      <c r="X14" s="123" t="s">
        <v>533</v>
      </c>
      <c r="Y14" s="100" t="s">
        <v>533</v>
      </c>
      <c r="Z14" s="100" t="s">
        <v>533</v>
      </c>
      <c r="AA14" s="123" t="s">
        <v>533</v>
      </c>
      <c r="AB14" s="192" t="s">
        <v>533</v>
      </c>
      <c r="AC14" s="100" t="s">
        <v>533</v>
      </c>
      <c r="AD14" s="123" t="s">
        <v>528</v>
      </c>
      <c r="AE14" s="123" t="s">
        <v>528</v>
      </c>
      <c r="AF14" s="123" t="s">
        <v>528</v>
      </c>
      <c r="AG14" s="123" t="s">
        <v>265</v>
      </c>
      <c r="AH14" s="123" t="s">
        <v>263</v>
      </c>
      <c r="AI14" s="123" t="s">
        <v>263</v>
      </c>
      <c r="AJ14" s="186" t="str">
        <f t="shared" si="0"/>
        <v>Media</v>
      </c>
    </row>
    <row r="15" spans="1:36" ht="26.4" x14ac:dyDescent="0.3">
      <c r="A15" s="185" t="s">
        <v>563</v>
      </c>
      <c r="B15" s="123" t="s">
        <v>515</v>
      </c>
      <c r="C15" s="123" t="s">
        <v>516</v>
      </c>
      <c r="D15" s="123" t="s">
        <v>533</v>
      </c>
      <c r="E15" s="123" t="s">
        <v>533</v>
      </c>
      <c r="F15" s="123" t="s">
        <v>564</v>
      </c>
      <c r="G15" s="123" t="s">
        <v>565</v>
      </c>
      <c r="H15" s="123" t="s">
        <v>521</v>
      </c>
      <c r="I15" s="123" t="s">
        <v>264</v>
      </c>
      <c r="J15" s="123" t="s">
        <v>566</v>
      </c>
      <c r="K15" s="123" t="s">
        <v>567</v>
      </c>
      <c r="L15" s="123" t="s">
        <v>524</v>
      </c>
      <c r="M15" s="123" t="s">
        <v>564</v>
      </c>
      <c r="N15" s="123" t="s">
        <v>568</v>
      </c>
      <c r="O15" s="123" t="s">
        <v>569</v>
      </c>
      <c r="P15" s="123" t="s">
        <v>570</v>
      </c>
      <c r="Q15" s="123" t="s">
        <v>529</v>
      </c>
      <c r="R15" s="123" t="s">
        <v>540</v>
      </c>
      <c r="S15" s="123" t="s">
        <v>530</v>
      </c>
      <c r="T15" s="123" t="s">
        <v>571</v>
      </c>
      <c r="U15" s="123" t="s">
        <v>533</v>
      </c>
      <c r="V15" s="123" t="s">
        <v>540</v>
      </c>
      <c r="W15" s="192" t="s">
        <v>533</v>
      </c>
      <c r="X15" s="123" t="s">
        <v>533</v>
      </c>
      <c r="Y15" s="100" t="s">
        <v>533</v>
      </c>
      <c r="Z15" s="100" t="s">
        <v>533</v>
      </c>
      <c r="AA15" s="123" t="s">
        <v>533</v>
      </c>
      <c r="AB15" s="192" t="s">
        <v>533</v>
      </c>
      <c r="AC15" s="100" t="s">
        <v>533</v>
      </c>
      <c r="AD15" s="123" t="s">
        <v>528</v>
      </c>
      <c r="AE15" s="123" t="s">
        <v>528</v>
      </c>
      <c r="AF15" s="123" t="s">
        <v>528</v>
      </c>
      <c r="AG15" s="123" t="s">
        <v>265</v>
      </c>
      <c r="AH15" s="123" t="s">
        <v>263</v>
      </c>
      <c r="AI15" s="123" t="s">
        <v>263</v>
      </c>
      <c r="AJ15" s="186" t="str">
        <f t="shared" si="0"/>
        <v>Media</v>
      </c>
    </row>
    <row r="16" spans="1:36" ht="26.4" x14ac:dyDescent="0.3">
      <c r="A16" s="185" t="s">
        <v>572</v>
      </c>
      <c r="B16" s="123" t="s">
        <v>515</v>
      </c>
      <c r="C16" s="123" t="s">
        <v>516</v>
      </c>
      <c r="D16" s="123" t="s">
        <v>533</v>
      </c>
      <c r="E16" s="123" t="s">
        <v>533</v>
      </c>
      <c r="F16" s="123" t="s">
        <v>573</v>
      </c>
      <c r="G16" s="123" t="s">
        <v>574</v>
      </c>
      <c r="H16" s="123" t="s">
        <v>521</v>
      </c>
      <c r="I16" s="123" t="s">
        <v>264</v>
      </c>
      <c r="J16" s="123" t="s">
        <v>566</v>
      </c>
      <c r="K16" s="123" t="s">
        <v>567</v>
      </c>
      <c r="L16" s="123" t="s">
        <v>524</v>
      </c>
      <c r="M16" s="123" t="s">
        <v>573</v>
      </c>
      <c r="N16" s="123" t="s">
        <v>575</v>
      </c>
      <c r="O16" s="123" t="s">
        <v>576</v>
      </c>
      <c r="P16" s="123" t="s">
        <v>570</v>
      </c>
      <c r="Q16" s="123" t="s">
        <v>529</v>
      </c>
      <c r="R16" s="123" t="s">
        <v>540</v>
      </c>
      <c r="S16" s="123" t="s">
        <v>530</v>
      </c>
      <c r="T16" s="123" t="s">
        <v>571</v>
      </c>
      <c r="U16" s="123" t="s">
        <v>533</v>
      </c>
      <c r="V16" s="123" t="s">
        <v>540</v>
      </c>
      <c r="W16" s="192" t="s">
        <v>533</v>
      </c>
      <c r="X16" s="123" t="s">
        <v>533</v>
      </c>
      <c r="Y16" s="100" t="s">
        <v>533</v>
      </c>
      <c r="Z16" s="100" t="s">
        <v>533</v>
      </c>
      <c r="AA16" s="123" t="s">
        <v>533</v>
      </c>
      <c r="AB16" s="192" t="s">
        <v>533</v>
      </c>
      <c r="AC16" s="100" t="s">
        <v>533</v>
      </c>
      <c r="AD16" s="123" t="s">
        <v>528</v>
      </c>
      <c r="AE16" s="123" t="s">
        <v>528</v>
      </c>
      <c r="AF16" s="123" t="s">
        <v>528</v>
      </c>
      <c r="AG16" s="123" t="s">
        <v>265</v>
      </c>
      <c r="AH16" s="123" t="s">
        <v>263</v>
      </c>
      <c r="AI16" s="123" t="s">
        <v>263</v>
      </c>
      <c r="AJ16" s="186" t="str">
        <f t="shared" si="0"/>
        <v>Media</v>
      </c>
    </row>
    <row r="17" spans="1:36" ht="26.4" x14ac:dyDescent="0.3">
      <c r="A17" s="185" t="s">
        <v>577</v>
      </c>
      <c r="B17" s="123" t="s">
        <v>515</v>
      </c>
      <c r="C17" s="123" t="s">
        <v>516</v>
      </c>
      <c r="D17" s="123" t="s">
        <v>533</v>
      </c>
      <c r="E17" s="123" t="s">
        <v>533</v>
      </c>
      <c r="F17" s="123" t="s">
        <v>578</v>
      </c>
      <c r="G17" s="123" t="s">
        <v>579</v>
      </c>
      <c r="H17" s="123" t="s">
        <v>521</v>
      </c>
      <c r="I17" s="123" t="s">
        <v>264</v>
      </c>
      <c r="J17" s="123" t="s">
        <v>566</v>
      </c>
      <c r="K17" s="123" t="s">
        <v>567</v>
      </c>
      <c r="L17" s="123" t="s">
        <v>524</v>
      </c>
      <c r="M17" s="123" t="s">
        <v>580</v>
      </c>
      <c r="N17" s="123" t="s">
        <v>581</v>
      </c>
      <c r="O17" s="123" t="s">
        <v>582</v>
      </c>
      <c r="P17" s="123" t="s">
        <v>570</v>
      </c>
      <c r="Q17" s="123" t="s">
        <v>583</v>
      </c>
      <c r="R17" s="123" t="s">
        <v>540</v>
      </c>
      <c r="S17" s="123" t="s">
        <v>530</v>
      </c>
      <c r="T17" s="123" t="s">
        <v>571</v>
      </c>
      <c r="U17" s="123" t="s">
        <v>533</v>
      </c>
      <c r="V17" s="123" t="s">
        <v>540</v>
      </c>
      <c r="W17" s="192">
        <v>2020</v>
      </c>
      <c r="X17" s="123" t="s">
        <v>584</v>
      </c>
      <c r="Y17" s="100" t="s">
        <v>585</v>
      </c>
      <c r="Z17" s="100" t="s">
        <v>586</v>
      </c>
      <c r="AA17" s="123" t="s">
        <v>587</v>
      </c>
      <c r="AB17" s="192">
        <v>45518</v>
      </c>
      <c r="AC17" s="100" t="s">
        <v>588</v>
      </c>
      <c r="AD17" s="123" t="s">
        <v>528</v>
      </c>
      <c r="AE17" s="123" t="s">
        <v>528</v>
      </c>
      <c r="AF17" s="123" t="s">
        <v>528</v>
      </c>
      <c r="AG17" s="123" t="s">
        <v>261</v>
      </c>
      <c r="AH17" s="123" t="s">
        <v>261</v>
      </c>
      <c r="AI17" s="123" t="s">
        <v>261</v>
      </c>
      <c r="AJ17" s="186" t="str">
        <f t="shared" si="0"/>
        <v>Alta</v>
      </c>
    </row>
    <row r="18" spans="1:36" ht="66" x14ac:dyDescent="0.3">
      <c r="A18" s="185" t="s">
        <v>589</v>
      </c>
      <c r="B18" s="123" t="s">
        <v>515</v>
      </c>
      <c r="C18" s="123" t="s">
        <v>590</v>
      </c>
      <c r="D18" s="123" t="s">
        <v>533</v>
      </c>
      <c r="E18" s="123" t="s">
        <v>533</v>
      </c>
      <c r="F18" s="123" t="s">
        <v>591</v>
      </c>
      <c r="G18" s="123" t="s">
        <v>592</v>
      </c>
      <c r="H18" s="123" t="s">
        <v>521</v>
      </c>
      <c r="I18" s="123" t="s">
        <v>264</v>
      </c>
      <c r="J18" s="123" t="s">
        <v>522</v>
      </c>
      <c r="K18" s="123" t="s">
        <v>538</v>
      </c>
      <c r="L18" s="123" t="s">
        <v>524</v>
      </c>
      <c r="M18" s="123" t="s">
        <v>593</v>
      </c>
      <c r="N18" s="123" t="s">
        <v>594</v>
      </c>
      <c r="O18" s="123" t="s">
        <v>595</v>
      </c>
      <c r="P18" s="123" t="s">
        <v>528</v>
      </c>
      <c r="Q18" s="123" t="s">
        <v>596</v>
      </c>
      <c r="R18" s="123" t="s">
        <v>230</v>
      </c>
      <c r="S18" s="123" t="s">
        <v>597</v>
      </c>
      <c r="T18" s="123" t="s">
        <v>531</v>
      </c>
      <c r="U18" s="123" t="s">
        <v>532</v>
      </c>
      <c r="V18" s="123" t="s">
        <v>230</v>
      </c>
      <c r="W18" s="192" t="s">
        <v>533</v>
      </c>
      <c r="X18" s="123" t="s">
        <v>533</v>
      </c>
      <c r="Y18" s="100" t="s">
        <v>533</v>
      </c>
      <c r="Z18" s="100" t="s">
        <v>533</v>
      </c>
      <c r="AA18" s="123" t="s">
        <v>533</v>
      </c>
      <c r="AB18" s="192" t="s">
        <v>533</v>
      </c>
      <c r="AC18" s="100" t="s">
        <v>533</v>
      </c>
      <c r="AD18" s="123" t="s">
        <v>528</v>
      </c>
      <c r="AE18" s="123" t="s">
        <v>528</v>
      </c>
      <c r="AF18" s="123" t="s">
        <v>528</v>
      </c>
      <c r="AG18" s="123" t="s">
        <v>265</v>
      </c>
      <c r="AH18" s="123" t="s">
        <v>263</v>
      </c>
      <c r="AI18" s="123" t="s">
        <v>263</v>
      </c>
      <c r="AJ18" s="186" t="str">
        <f t="shared" si="0"/>
        <v>Media</v>
      </c>
    </row>
    <row r="19" spans="1:36" ht="66" x14ac:dyDescent="0.3">
      <c r="A19" s="185" t="s">
        <v>598</v>
      </c>
      <c r="B19" s="123" t="s">
        <v>515</v>
      </c>
      <c r="C19" s="123" t="s">
        <v>590</v>
      </c>
      <c r="D19" s="123" t="s">
        <v>599</v>
      </c>
      <c r="E19" s="123" t="s">
        <v>533</v>
      </c>
      <c r="F19" s="123" t="s">
        <v>600</v>
      </c>
      <c r="G19" s="123" t="s">
        <v>601</v>
      </c>
      <c r="H19" s="123" t="s">
        <v>521</v>
      </c>
      <c r="I19" s="123" t="s">
        <v>264</v>
      </c>
      <c r="J19" s="123" t="s">
        <v>522</v>
      </c>
      <c r="K19" s="123" t="s">
        <v>523</v>
      </c>
      <c r="L19" s="123" t="s">
        <v>524</v>
      </c>
      <c r="M19" s="123" t="s">
        <v>602</v>
      </c>
      <c r="N19" s="123" t="s">
        <v>539</v>
      </c>
      <c r="O19" s="123" t="s">
        <v>603</v>
      </c>
      <c r="P19" s="123" t="s">
        <v>528</v>
      </c>
      <c r="Q19" s="123" t="s">
        <v>529</v>
      </c>
      <c r="R19" s="123" t="s">
        <v>230</v>
      </c>
      <c r="S19" s="123" t="s">
        <v>530</v>
      </c>
      <c r="T19" s="123" t="s">
        <v>531</v>
      </c>
      <c r="U19" s="123" t="s">
        <v>604</v>
      </c>
      <c r="V19" s="123" t="s">
        <v>230</v>
      </c>
      <c r="W19" s="192" t="s">
        <v>533</v>
      </c>
      <c r="X19" s="123" t="s">
        <v>533</v>
      </c>
      <c r="Y19" s="100" t="s">
        <v>533</v>
      </c>
      <c r="Z19" s="100" t="s">
        <v>533</v>
      </c>
      <c r="AA19" s="123" t="s">
        <v>533</v>
      </c>
      <c r="AB19" s="192" t="s">
        <v>533</v>
      </c>
      <c r="AC19" s="100" t="s">
        <v>533</v>
      </c>
      <c r="AD19" s="123" t="s">
        <v>528</v>
      </c>
      <c r="AE19" s="123" t="s">
        <v>528</v>
      </c>
      <c r="AF19" s="123" t="s">
        <v>528</v>
      </c>
      <c r="AG19" s="123" t="s">
        <v>265</v>
      </c>
      <c r="AH19" s="123" t="s">
        <v>265</v>
      </c>
      <c r="AI19" s="123" t="s">
        <v>265</v>
      </c>
      <c r="AJ19" s="186" t="str">
        <f t="shared" si="0"/>
        <v>Baja</v>
      </c>
    </row>
    <row r="20" spans="1:36" ht="26.4" x14ac:dyDescent="0.3">
      <c r="A20" s="185" t="s">
        <v>605</v>
      </c>
      <c r="B20" s="123" t="s">
        <v>515</v>
      </c>
      <c r="C20" s="123" t="s">
        <v>590</v>
      </c>
      <c r="D20" s="123" t="s">
        <v>606</v>
      </c>
      <c r="E20" s="123" t="s">
        <v>607</v>
      </c>
      <c r="F20" s="123" t="s">
        <v>608</v>
      </c>
      <c r="G20" s="123" t="s">
        <v>609</v>
      </c>
      <c r="H20" s="123" t="s">
        <v>521</v>
      </c>
      <c r="I20" s="123" t="s">
        <v>264</v>
      </c>
      <c r="J20" s="123" t="s">
        <v>522</v>
      </c>
      <c r="K20" s="123" t="s">
        <v>538</v>
      </c>
      <c r="L20" s="123" t="s">
        <v>524</v>
      </c>
      <c r="M20" s="123" t="s">
        <v>539</v>
      </c>
      <c r="N20" s="123" t="s">
        <v>539</v>
      </c>
      <c r="O20" s="123" t="s">
        <v>539</v>
      </c>
      <c r="P20" s="123" t="s">
        <v>528</v>
      </c>
      <c r="Q20" s="123" t="s">
        <v>529</v>
      </c>
      <c r="R20" s="123" t="s">
        <v>230</v>
      </c>
      <c r="S20" s="187" t="s">
        <v>530</v>
      </c>
      <c r="T20" s="123" t="s">
        <v>562</v>
      </c>
      <c r="U20" s="123" t="s">
        <v>533</v>
      </c>
      <c r="V20" s="123" t="s">
        <v>230</v>
      </c>
      <c r="W20" s="192" t="s">
        <v>533</v>
      </c>
      <c r="X20" s="123" t="s">
        <v>533</v>
      </c>
      <c r="Y20" s="100" t="s">
        <v>533</v>
      </c>
      <c r="Z20" s="100" t="s">
        <v>533</v>
      </c>
      <c r="AA20" s="123" t="s">
        <v>533</v>
      </c>
      <c r="AB20" s="192" t="s">
        <v>533</v>
      </c>
      <c r="AC20" s="100" t="s">
        <v>533</v>
      </c>
      <c r="AD20" s="123" t="s">
        <v>528</v>
      </c>
      <c r="AE20" s="123" t="s">
        <v>528</v>
      </c>
      <c r="AF20" s="123" t="s">
        <v>528</v>
      </c>
      <c r="AG20" s="123" t="s">
        <v>265</v>
      </c>
      <c r="AH20" s="123" t="s">
        <v>265</v>
      </c>
      <c r="AI20" s="123" t="s">
        <v>265</v>
      </c>
      <c r="AJ20" s="186" t="str">
        <f t="shared" si="0"/>
        <v>Baja</v>
      </c>
    </row>
    <row r="21" spans="1:36" ht="52.8" x14ac:dyDescent="0.3">
      <c r="A21" s="185" t="s">
        <v>610</v>
      </c>
      <c r="B21" s="123" t="s">
        <v>515</v>
      </c>
      <c r="C21" s="123" t="s">
        <v>611</v>
      </c>
      <c r="D21" s="123" t="s">
        <v>533</v>
      </c>
      <c r="E21" s="123" t="s">
        <v>533</v>
      </c>
      <c r="F21" s="123" t="s">
        <v>612</v>
      </c>
      <c r="G21" s="123" t="s">
        <v>613</v>
      </c>
      <c r="H21" s="123" t="s">
        <v>521</v>
      </c>
      <c r="I21" s="123" t="s">
        <v>266</v>
      </c>
      <c r="J21" s="123" t="s">
        <v>522</v>
      </c>
      <c r="K21" s="123" t="s">
        <v>567</v>
      </c>
      <c r="L21" s="123" t="s">
        <v>524</v>
      </c>
      <c r="M21" s="123" t="s">
        <v>539</v>
      </c>
      <c r="N21" s="123" t="s">
        <v>539</v>
      </c>
      <c r="O21" s="123" t="s">
        <v>539</v>
      </c>
      <c r="P21" s="123" t="s">
        <v>570</v>
      </c>
      <c r="Q21" s="123" t="s">
        <v>614</v>
      </c>
      <c r="R21" s="123" t="s">
        <v>615</v>
      </c>
      <c r="S21" s="123" t="s">
        <v>530</v>
      </c>
      <c r="T21" s="123" t="s">
        <v>531</v>
      </c>
      <c r="U21" s="123" t="s">
        <v>533</v>
      </c>
      <c r="V21" s="123" t="s">
        <v>615</v>
      </c>
      <c r="W21" s="192">
        <v>42644</v>
      </c>
      <c r="X21" s="123" t="s">
        <v>616</v>
      </c>
      <c r="Y21" s="100" t="s">
        <v>617</v>
      </c>
      <c r="Z21" s="100" t="s">
        <v>618</v>
      </c>
      <c r="AA21" s="123" t="s">
        <v>587</v>
      </c>
      <c r="AB21" s="192">
        <v>45483</v>
      </c>
      <c r="AC21" s="100" t="s">
        <v>619</v>
      </c>
      <c r="AD21" s="123" t="s">
        <v>528</v>
      </c>
      <c r="AE21" s="123" t="s">
        <v>528</v>
      </c>
      <c r="AF21" s="123" t="s">
        <v>528</v>
      </c>
      <c r="AG21" s="123" t="s">
        <v>261</v>
      </c>
      <c r="AH21" s="123" t="s">
        <v>263</v>
      </c>
      <c r="AI21" s="123" t="s">
        <v>263</v>
      </c>
      <c r="AJ21" s="186" t="str">
        <f t="shared" si="0"/>
        <v>Media</v>
      </c>
    </row>
    <row r="22" spans="1:36" ht="52.8" x14ac:dyDescent="0.3">
      <c r="A22" s="185" t="s">
        <v>620</v>
      </c>
      <c r="B22" s="123" t="s">
        <v>515</v>
      </c>
      <c r="C22" s="123" t="s">
        <v>611</v>
      </c>
      <c r="D22" s="123" t="s">
        <v>533</v>
      </c>
      <c r="E22" s="123" t="s">
        <v>533</v>
      </c>
      <c r="F22" s="123" t="s">
        <v>621</v>
      </c>
      <c r="G22" s="123" t="s">
        <v>622</v>
      </c>
      <c r="H22" s="123" t="s">
        <v>521</v>
      </c>
      <c r="I22" s="123" t="s">
        <v>266</v>
      </c>
      <c r="J22" s="123" t="s">
        <v>623</v>
      </c>
      <c r="K22" s="123" t="s">
        <v>624</v>
      </c>
      <c r="L22" s="123" t="s">
        <v>524</v>
      </c>
      <c r="M22" s="123" t="s">
        <v>539</v>
      </c>
      <c r="N22" s="123" t="s">
        <v>539</v>
      </c>
      <c r="O22" s="123" t="s">
        <v>539</v>
      </c>
      <c r="P22" s="123" t="s">
        <v>570</v>
      </c>
      <c r="Q22" s="123" t="s">
        <v>614</v>
      </c>
      <c r="R22" s="123" t="s">
        <v>615</v>
      </c>
      <c r="S22" s="123" t="s">
        <v>530</v>
      </c>
      <c r="T22" s="123" t="s">
        <v>531</v>
      </c>
      <c r="U22" s="123" t="s">
        <v>533</v>
      </c>
      <c r="V22" s="123" t="s">
        <v>615</v>
      </c>
      <c r="W22" s="192">
        <v>42644</v>
      </c>
      <c r="X22" s="123" t="s">
        <v>625</v>
      </c>
      <c r="Y22" s="100" t="s">
        <v>626</v>
      </c>
      <c r="Z22" s="100" t="s">
        <v>618</v>
      </c>
      <c r="AA22" s="123" t="s">
        <v>587</v>
      </c>
      <c r="AB22" s="192">
        <v>45483</v>
      </c>
      <c r="AC22" s="100" t="s">
        <v>619</v>
      </c>
      <c r="AD22" s="123" t="s">
        <v>528</v>
      </c>
      <c r="AE22" s="123" t="s">
        <v>528</v>
      </c>
      <c r="AF22" s="123" t="s">
        <v>528</v>
      </c>
      <c r="AG22" s="123" t="s">
        <v>261</v>
      </c>
      <c r="AH22" s="123" t="s">
        <v>263</v>
      </c>
      <c r="AI22" s="123" t="s">
        <v>263</v>
      </c>
      <c r="AJ22" s="186" t="str">
        <f t="shared" si="0"/>
        <v>Media</v>
      </c>
    </row>
    <row r="23" spans="1:36" ht="92.4" x14ac:dyDescent="0.3">
      <c r="A23" s="185" t="s">
        <v>627</v>
      </c>
      <c r="B23" s="123" t="s">
        <v>515</v>
      </c>
      <c r="C23" s="123" t="s">
        <v>611</v>
      </c>
      <c r="D23" s="123" t="s">
        <v>628</v>
      </c>
      <c r="E23" s="123" t="s">
        <v>629</v>
      </c>
      <c r="F23" s="123" t="s">
        <v>630</v>
      </c>
      <c r="G23" s="123" t="s">
        <v>631</v>
      </c>
      <c r="H23" s="123" t="s">
        <v>521</v>
      </c>
      <c r="I23" s="123" t="s">
        <v>264</v>
      </c>
      <c r="J23" s="123" t="s">
        <v>632</v>
      </c>
      <c r="K23" s="123" t="s">
        <v>633</v>
      </c>
      <c r="L23" s="123" t="s">
        <v>524</v>
      </c>
      <c r="M23" s="123" t="s">
        <v>634</v>
      </c>
      <c r="N23" s="123" t="s">
        <v>635</v>
      </c>
      <c r="O23" s="123" t="s">
        <v>636</v>
      </c>
      <c r="P23" s="123" t="s">
        <v>528</v>
      </c>
      <c r="Q23" s="123" t="s">
        <v>614</v>
      </c>
      <c r="R23" s="123" t="s">
        <v>615</v>
      </c>
      <c r="S23" s="123" t="s">
        <v>530</v>
      </c>
      <c r="T23" s="123" t="s">
        <v>571</v>
      </c>
      <c r="U23" s="123" t="s">
        <v>533</v>
      </c>
      <c r="V23" s="123" t="s">
        <v>615</v>
      </c>
      <c r="W23" s="192">
        <v>44460</v>
      </c>
      <c r="X23" s="123" t="s">
        <v>616</v>
      </c>
      <c r="Y23" s="100" t="s">
        <v>617</v>
      </c>
      <c r="Z23" s="100" t="s">
        <v>618</v>
      </c>
      <c r="AA23" s="123" t="s">
        <v>587</v>
      </c>
      <c r="AB23" s="192">
        <v>45483</v>
      </c>
      <c r="AC23" s="100" t="s">
        <v>619</v>
      </c>
      <c r="AD23" s="123" t="s">
        <v>528</v>
      </c>
      <c r="AE23" s="123" t="s">
        <v>528</v>
      </c>
      <c r="AF23" s="123" t="s">
        <v>528</v>
      </c>
      <c r="AG23" s="123" t="s">
        <v>265</v>
      </c>
      <c r="AH23" s="123" t="s">
        <v>265</v>
      </c>
      <c r="AI23" s="123" t="s">
        <v>265</v>
      </c>
      <c r="AJ23" s="186" t="str">
        <f t="shared" si="0"/>
        <v>Baja</v>
      </c>
    </row>
    <row r="24" spans="1:36" ht="66" x14ac:dyDescent="0.3">
      <c r="A24" s="185" t="s">
        <v>637</v>
      </c>
      <c r="B24" s="123" t="s">
        <v>515</v>
      </c>
      <c r="C24" s="123" t="s">
        <v>611</v>
      </c>
      <c r="D24" s="123" t="s">
        <v>638</v>
      </c>
      <c r="E24" s="123" t="s">
        <v>639</v>
      </c>
      <c r="F24" s="123" t="s">
        <v>640</v>
      </c>
      <c r="G24" s="123" t="s">
        <v>641</v>
      </c>
      <c r="H24" s="123" t="s">
        <v>521</v>
      </c>
      <c r="I24" s="123" t="s">
        <v>264</v>
      </c>
      <c r="J24" s="123" t="s">
        <v>522</v>
      </c>
      <c r="K24" s="123" t="s">
        <v>633</v>
      </c>
      <c r="L24" s="123" t="s">
        <v>524</v>
      </c>
      <c r="M24" s="123" t="s">
        <v>642</v>
      </c>
      <c r="N24" s="123" t="s">
        <v>643</v>
      </c>
      <c r="O24" s="123" t="s">
        <v>644</v>
      </c>
      <c r="P24" s="123" t="s">
        <v>528</v>
      </c>
      <c r="Q24" s="123" t="s">
        <v>614</v>
      </c>
      <c r="R24" s="123" t="s">
        <v>615</v>
      </c>
      <c r="S24" s="123" t="s">
        <v>530</v>
      </c>
      <c r="T24" s="123" t="s">
        <v>562</v>
      </c>
      <c r="U24" s="123" t="s">
        <v>533</v>
      </c>
      <c r="V24" s="123" t="s">
        <v>615</v>
      </c>
      <c r="W24" s="192">
        <v>44461</v>
      </c>
      <c r="X24" s="123" t="s">
        <v>616</v>
      </c>
      <c r="Y24" s="100" t="s">
        <v>617</v>
      </c>
      <c r="Z24" s="100" t="s">
        <v>618</v>
      </c>
      <c r="AA24" s="123" t="s">
        <v>587</v>
      </c>
      <c r="AB24" s="192">
        <v>45483</v>
      </c>
      <c r="AC24" s="100" t="s">
        <v>619</v>
      </c>
      <c r="AD24" s="123" t="s">
        <v>528</v>
      </c>
      <c r="AE24" s="123" t="s">
        <v>528</v>
      </c>
      <c r="AF24" s="123" t="s">
        <v>528</v>
      </c>
      <c r="AG24" s="123" t="s">
        <v>263</v>
      </c>
      <c r="AH24" s="123" t="s">
        <v>263</v>
      </c>
      <c r="AI24" s="123" t="s">
        <v>265</v>
      </c>
      <c r="AJ24" s="186" t="str">
        <f t="shared" si="0"/>
        <v>Media</v>
      </c>
    </row>
    <row r="25" spans="1:36" ht="52.8" x14ac:dyDescent="0.3">
      <c r="A25" s="185" t="s">
        <v>645</v>
      </c>
      <c r="B25" s="123" t="s">
        <v>515</v>
      </c>
      <c r="C25" s="123" t="s">
        <v>611</v>
      </c>
      <c r="D25" s="123" t="s">
        <v>646</v>
      </c>
      <c r="E25" s="123" t="s">
        <v>647</v>
      </c>
      <c r="F25" s="123" t="s">
        <v>648</v>
      </c>
      <c r="G25" s="123" t="s">
        <v>649</v>
      </c>
      <c r="H25" s="123" t="s">
        <v>521</v>
      </c>
      <c r="I25" s="123" t="s">
        <v>264</v>
      </c>
      <c r="J25" s="123" t="s">
        <v>522</v>
      </c>
      <c r="K25" s="123" t="s">
        <v>633</v>
      </c>
      <c r="L25" s="123" t="s">
        <v>524</v>
      </c>
      <c r="M25" s="123" t="s">
        <v>539</v>
      </c>
      <c r="N25" s="123" t="s">
        <v>539</v>
      </c>
      <c r="O25" s="123" t="s">
        <v>539</v>
      </c>
      <c r="P25" s="123" t="s">
        <v>528</v>
      </c>
      <c r="Q25" s="123" t="s">
        <v>614</v>
      </c>
      <c r="R25" s="123" t="s">
        <v>615</v>
      </c>
      <c r="S25" s="123" t="s">
        <v>530</v>
      </c>
      <c r="T25" s="123" t="s">
        <v>562</v>
      </c>
      <c r="U25" s="123" t="s">
        <v>533</v>
      </c>
      <c r="V25" s="123" t="s">
        <v>615</v>
      </c>
      <c r="W25" s="192">
        <v>44462</v>
      </c>
      <c r="X25" s="123" t="s">
        <v>616</v>
      </c>
      <c r="Y25" s="100" t="s">
        <v>617</v>
      </c>
      <c r="Z25" s="100" t="s">
        <v>618</v>
      </c>
      <c r="AA25" s="123" t="s">
        <v>587</v>
      </c>
      <c r="AB25" s="192">
        <v>45483</v>
      </c>
      <c r="AC25" s="100" t="s">
        <v>619</v>
      </c>
      <c r="AD25" s="123" t="s">
        <v>528</v>
      </c>
      <c r="AE25" s="123" t="s">
        <v>528</v>
      </c>
      <c r="AF25" s="123" t="s">
        <v>528</v>
      </c>
      <c r="AG25" s="123" t="s">
        <v>265</v>
      </c>
      <c r="AH25" s="123" t="s">
        <v>265</v>
      </c>
      <c r="AI25" s="123" t="s">
        <v>265</v>
      </c>
      <c r="AJ25" s="186" t="str">
        <f t="shared" si="0"/>
        <v>Baja</v>
      </c>
    </row>
    <row r="26" spans="1:36" ht="66" x14ac:dyDescent="0.3">
      <c r="A26" s="185" t="s">
        <v>650</v>
      </c>
      <c r="B26" s="123" t="s">
        <v>515</v>
      </c>
      <c r="C26" s="123" t="s">
        <v>611</v>
      </c>
      <c r="D26" s="123" t="s">
        <v>533</v>
      </c>
      <c r="E26" s="123" t="s">
        <v>651</v>
      </c>
      <c r="F26" s="123" t="s">
        <v>652</v>
      </c>
      <c r="G26" s="123" t="s">
        <v>653</v>
      </c>
      <c r="H26" s="123" t="s">
        <v>521</v>
      </c>
      <c r="I26" s="123" t="s">
        <v>264</v>
      </c>
      <c r="J26" s="123" t="s">
        <v>522</v>
      </c>
      <c r="K26" s="123" t="s">
        <v>567</v>
      </c>
      <c r="L26" s="123" t="s">
        <v>524</v>
      </c>
      <c r="M26" s="123" t="s">
        <v>654</v>
      </c>
      <c r="N26" s="123" t="s">
        <v>655</v>
      </c>
      <c r="O26" s="123" t="s">
        <v>656</v>
      </c>
      <c r="P26" s="123" t="s">
        <v>528</v>
      </c>
      <c r="Q26" s="123" t="s">
        <v>529</v>
      </c>
      <c r="R26" s="123" t="s">
        <v>615</v>
      </c>
      <c r="S26" s="123" t="s">
        <v>530</v>
      </c>
      <c r="T26" s="123" t="s">
        <v>531</v>
      </c>
      <c r="U26" s="123" t="s">
        <v>657</v>
      </c>
      <c r="V26" s="123" t="s">
        <v>615</v>
      </c>
      <c r="W26" s="192" t="s">
        <v>533</v>
      </c>
      <c r="X26" s="123" t="s">
        <v>533</v>
      </c>
      <c r="Y26" s="100" t="s">
        <v>533</v>
      </c>
      <c r="Z26" s="100" t="s">
        <v>533</v>
      </c>
      <c r="AA26" s="123" t="s">
        <v>533</v>
      </c>
      <c r="AB26" s="192" t="s">
        <v>533</v>
      </c>
      <c r="AC26" s="100" t="s">
        <v>533</v>
      </c>
      <c r="AD26" s="123" t="s">
        <v>528</v>
      </c>
      <c r="AE26" s="123" t="s">
        <v>528</v>
      </c>
      <c r="AF26" s="123" t="s">
        <v>528</v>
      </c>
      <c r="AG26" s="123" t="s">
        <v>265</v>
      </c>
      <c r="AH26" s="123" t="s">
        <v>265</v>
      </c>
      <c r="AI26" s="123" t="s">
        <v>265</v>
      </c>
      <c r="AJ26" s="186" t="str">
        <f t="shared" si="0"/>
        <v>Baja</v>
      </c>
    </row>
    <row r="27" spans="1:36" ht="52.8" x14ac:dyDescent="0.3">
      <c r="A27" s="185" t="s">
        <v>658</v>
      </c>
      <c r="B27" s="123" t="s">
        <v>515</v>
      </c>
      <c r="C27" s="123" t="s">
        <v>611</v>
      </c>
      <c r="D27" s="123" t="s">
        <v>533</v>
      </c>
      <c r="E27" s="123" t="s">
        <v>659</v>
      </c>
      <c r="F27" s="123" t="s">
        <v>660</v>
      </c>
      <c r="G27" s="123" t="s">
        <v>661</v>
      </c>
      <c r="H27" s="123" t="s">
        <v>521</v>
      </c>
      <c r="I27" s="123" t="s">
        <v>264</v>
      </c>
      <c r="J27" s="123" t="s">
        <v>522</v>
      </c>
      <c r="K27" s="123" t="s">
        <v>567</v>
      </c>
      <c r="L27" s="123" t="s">
        <v>524</v>
      </c>
      <c r="M27" s="123" t="s">
        <v>539</v>
      </c>
      <c r="N27" s="123" t="s">
        <v>539</v>
      </c>
      <c r="O27" s="123" t="s">
        <v>539</v>
      </c>
      <c r="P27" s="123" t="s">
        <v>528</v>
      </c>
      <c r="Q27" s="123" t="s">
        <v>529</v>
      </c>
      <c r="R27" s="123" t="s">
        <v>615</v>
      </c>
      <c r="S27" s="123" t="s">
        <v>530</v>
      </c>
      <c r="T27" s="123" t="s">
        <v>531</v>
      </c>
      <c r="U27" s="123" t="s">
        <v>657</v>
      </c>
      <c r="V27" s="123" t="s">
        <v>615</v>
      </c>
      <c r="W27" s="192" t="s">
        <v>533</v>
      </c>
      <c r="X27" s="123" t="s">
        <v>533</v>
      </c>
      <c r="Y27" s="100" t="s">
        <v>533</v>
      </c>
      <c r="Z27" s="100" t="s">
        <v>533</v>
      </c>
      <c r="AA27" s="123" t="s">
        <v>533</v>
      </c>
      <c r="AB27" s="192" t="s">
        <v>533</v>
      </c>
      <c r="AC27" s="100" t="s">
        <v>533</v>
      </c>
      <c r="AD27" s="123" t="s">
        <v>528</v>
      </c>
      <c r="AE27" s="123" t="s">
        <v>528</v>
      </c>
      <c r="AF27" s="123" t="s">
        <v>528</v>
      </c>
      <c r="AG27" s="123" t="s">
        <v>265</v>
      </c>
      <c r="AH27" s="123" t="s">
        <v>265</v>
      </c>
      <c r="AI27" s="123" t="s">
        <v>265</v>
      </c>
      <c r="AJ27" s="186" t="str">
        <f t="shared" si="0"/>
        <v>Baja</v>
      </c>
    </row>
    <row r="28" spans="1:36" ht="66" x14ac:dyDescent="0.3">
      <c r="A28" s="185" t="s">
        <v>662</v>
      </c>
      <c r="B28" s="123" t="s">
        <v>515</v>
      </c>
      <c r="C28" s="123" t="s">
        <v>611</v>
      </c>
      <c r="D28" s="123" t="s">
        <v>533</v>
      </c>
      <c r="E28" s="123" t="s">
        <v>663</v>
      </c>
      <c r="F28" s="123" t="s">
        <v>664</v>
      </c>
      <c r="G28" s="123" t="s">
        <v>665</v>
      </c>
      <c r="H28" s="123" t="s">
        <v>521</v>
      </c>
      <c r="I28" s="123" t="s">
        <v>264</v>
      </c>
      <c r="J28" s="123" t="s">
        <v>522</v>
      </c>
      <c r="K28" s="123" t="s">
        <v>567</v>
      </c>
      <c r="L28" s="123" t="s">
        <v>524</v>
      </c>
      <c r="M28" s="123" t="s">
        <v>654</v>
      </c>
      <c r="N28" s="123" t="s">
        <v>666</v>
      </c>
      <c r="O28" s="123" t="s">
        <v>667</v>
      </c>
      <c r="P28" s="123" t="s">
        <v>528</v>
      </c>
      <c r="Q28" s="123" t="s">
        <v>529</v>
      </c>
      <c r="R28" s="123" t="s">
        <v>615</v>
      </c>
      <c r="S28" s="123" t="s">
        <v>530</v>
      </c>
      <c r="T28" s="123" t="s">
        <v>531</v>
      </c>
      <c r="U28" s="123" t="s">
        <v>657</v>
      </c>
      <c r="V28" s="123" t="s">
        <v>615</v>
      </c>
      <c r="W28" s="192" t="s">
        <v>533</v>
      </c>
      <c r="X28" s="123" t="s">
        <v>533</v>
      </c>
      <c r="Y28" s="100" t="s">
        <v>533</v>
      </c>
      <c r="Z28" s="100" t="s">
        <v>533</v>
      </c>
      <c r="AA28" s="123" t="s">
        <v>533</v>
      </c>
      <c r="AB28" s="192" t="s">
        <v>533</v>
      </c>
      <c r="AC28" s="100" t="s">
        <v>533</v>
      </c>
      <c r="AD28" s="123" t="s">
        <v>528</v>
      </c>
      <c r="AE28" s="123" t="s">
        <v>528</v>
      </c>
      <c r="AF28" s="123" t="s">
        <v>528</v>
      </c>
      <c r="AG28" s="123" t="s">
        <v>265</v>
      </c>
      <c r="AH28" s="123" t="s">
        <v>265</v>
      </c>
      <c r="AI28" s="123" t="s">
        <v>265</v>
      </c>
      <c r="AJ28" s="186" t="str">
        <f t="shared" si="0"/>
        <v>Baja</v>
      </c>
    </row>
    <row r="29" spans="1:36" ht="66" x14ac:dyDescent="0.3">
      <c r="A29" s="185" t="s">
        <v>668</v>
      </c>
      <c r="B29" s="123" t="s">
        <v>515</v>
      </c>
      <c r="C29" s="123" t="s">
        <v>611</v>
      </c>
      <c r="D29" s="123" t="s">
        <v>533</v>
      </c>
      <c r="E29" s="123" t="s">
        <v>669</v>
      </c>
      <c r="F29" s="123" t="s">
        <v>670</v>
      </c>
      <c r="G29" s="123" t="s">
        <v>671</v>
      </c>
      <c r="H29" s="123" t="s">
        <v>521</v>
      </c>
      <c r="I29" s="123" t="s">
        <v>264</v>
      </c>
      <c r="J29" s="123" t="s">
        <v>522</v>
      </c>
      <c r="K29" s="123" t="s">
        <v>567</v>
      </c>
      <c r="L29" s="123" t="s">
        <v>524</v>
      </c>
      <c r="M29" s="123" t="s">
        <v>654</v>
      </c>
      <c r="N29" s="123" t="s">
        <v>655</v>
      </c>
      <c r="O29" s="123" t="s">
        <v>656</v>
      </c>
      <c r="P29" s="123" t="s">
        <v>528</v>
      </c>
      <c r="Q29" s="123" t="s">
        <v>529</v>
      </c>
      <c r="R29" s="123" t="s">
        <v>615</v>
      </c>
      <c r="S29" s="123" t="s">
        <v>530</v>
      </c>
      <c r="T29" s="123" t="s">
        <v>531</v>
      </c>
      <c r="U29" s="123" t="s">
        <v>657</v>
      </c>
      <c r="V29" s="123" t="s">
        <v>615</v>
      </c>
      <c r="W29" s="192" t="s">
        <v>533</v>
      </c>
      <c r="X29" s="123" t="s">
        <v>533</v>
      </c>
      <c r="Y29" s="100" t="s">
        <v>533</v>
      </c>
      <c r="Z29" s="100" t="s">
        <v>533</v>
      </c>
      <c r="AA29" s="123" t="s">
        <v>533</v>
      </c>
      <c r="AB29" s="192" t="s">
        <v>533</v>
      </c>
      <c r="AC29" s="100" t="s">
        <v>533</v>
      </c>
      <c r="AD29" s="123" t="s">
        <v>528</v>
      </c>
      <c r="AE29" s="123" t="s">
        <v>528</v>
      </c>
      <c r="AF29" s="123" t="s">
        <v>528</v>
      </c>
      <c r="AG29" s="123" t="s">
        <v>265</v>
      </c>
      <c r="AH29" s="123" t="s">
        <v>265</v>
      </c>
      <c r="AI29" s="123" t="s">
        <v>265</v>
      </c>
      <c r="AJ29" s="186" t="str">
        <f t="shared" si="0"/>
        <v>Baja</v>
      </c>
    </row>
    <row r="30" spans="1:36" ht="66" x14ac:dyDescent="0.3">
      <c r="A30" s="185" t="s">
        <v>672</v>
      </c>
      <c r="B30" s="123" t="s">
        <v>515</v>
      </c>
      <c r="C30" s="123" t="s">
        <v>611</v>
      </c>
      <c r="D30" s="123" t="s">
        <v>533</v>
      </c>
      <c r="E30" s="123" t="s">
        <v>673</v>
      </c>
      <c r="F30" s="123" t="s">
        <v>674</v>
      </c>
      <c r="G30" s="123" t="s">
        <v>675</v>
      </c>
      <c r="H30" s="123" t="s">
        <v>521</v>
      </c>
      <c r="I30" s="123" t="s">
        <v>264</v>
      </c>
      <c r="J30" s="123" t="s">
        <v>522</v>
      </c>
      <c r="K30" s="123" t="s">
        <v>567</v>
      </c>
      <c r="L30" s="123" t="s">
        <v>524</v>
      </c>
      <c r="M30" s="123" t="s">
        <v>654</v>
      </c>
      <c r="N30" s="123" t="s">
        <v>676</v>
      </c>
      <c r="O30" s="123" t="s">
        <v>656</v>
      </c>
      <c r="P30" s="123" t="s">
        <v>528</v>
      </c>
      <c r="Q30" s="123" t="s">
        <v>529</v>
      </c>
      <c r="R30" s="123" t="s">
        <v>615</v>
      </c>
      <c r="S30" s="123" t="s">
        <v>530</v>
      </c>
      <c r="T30" s="123" t="s">
        <v>531</v>
      </c>
      <c r="U30" s="123" t="s">
        <v>657</v>
      </c>
      <c r="V30" s="123" t="s">
        <v>615</v>
      </c>
      <c r="W30" s="192" t="s">
        <v>533</v>
      </c>
      <c r="X30" s="123" t="s">
        <v>533</v>
      </c>
      <c r="Y30" s="100" t="s">
        <v>533</v>
      </c>
      <c r="Z30" s="100" t="s">
        <v>533</v>
      </c>
      <c r="AA30" s="123" t="s">
        <v>533</v>
      </c>
      <c r="AB30" s="192" t="s">
        <v>533</v>
      </c>
      <c r="AC30" s="100" t="s">
        <v>533</v>
      </c>
      <c r="AD30" s="123" t="s">
        <v>528</v>
      </c>
      <c r="AE30" s="123" t="s">
        <v>528</v>
      </c>
      <c r="AF30" s="123" t="s">
        <v>528</v>
      </c>
      <c r="AG30" s="123" t="s">
        <v>265</v>
      </c>
      <c r="AH30" s="123" t="s">
        <v>265</v>
      </c>
      <c r="AI30" s="123" t="s">
        <v>265</v>
      </c>
      <c r="AJ30" s="186" t="str">
        <f t="shared" si="0"/>
        <v>Baja</v>
      </c>
    </row>
    <row r="31" spans="1:36" ht="52.8" x14ac:dyDescent="0.3">
      <c r="A31" s="185" t="s">
        <v>677</v>
      </c>
      <c r="B31" s="123" t="s">
        <v>515</v>
      </c>
      <c r="C31" s="123" t="s">
        <v>611</v>
      </c>
      <c r="D31" s="123" t="s">
        <v>533</v>
      </c>
      <c r="E31" s="123" t="s">
        <v>678</v>
      </c>
      <c r="F31" s="123" t="s">
        <v>679</v>
      </c>
      <c r="G31" s="123" t="s">
        <v>680</v>
      </c>
      <c r="H31" s="123" t="s">
        <v>521</v>
      </c>
      <c r="I31" s="123" t="s">
        <v>264</v>
      </c>
      <c r="J31" s="123" t="s">
        <v>522</v>
      </c>
      <c r="K31" s="123" t="s">
        <v>567</v>
      </c>
      <c r="L31" s="123" t="s">
        <v>524</v>
      </c>
      <c r="M31" s="123" t="s">
        <v>539</v>
      </c>
      <c r="N31" s="123" t="s">
        <v>539</v>
      </c>
      <c r="O31" s="123" t="s">
        <v>539</v>
      </c>
      <c r="P31" s="123" t="s">
        <v>528</v>
      </c>
      <c r="Q31" s="123" t="s">
        <v>529</v>
      </c>
      <c r="R31" s="123" t="s">
        <v>615</v>
      </c>
      <c r="S31" s="123" t="s">
        <v>530</v>
      </c>
      <c r="T31" s="123" t="s">
        <v>531</v>
      </c>
      <c r="U31" s="123" t="s">
        <v>657</v>
      </c>
      <c r="V31" s="123" t="s">
        <v>615</v>
      </c>
      <c r="W31" s="192" t="s">
        <v>533</v>
      </c>
      <c r="X31" s="123" t="s">
        <v>533</v>
      </c>
      <c r="Y31" s="100" t="s">
        <v>533</v>
      </c>
      <c r="Z31" s="100" t="s">
        <v>533</v>
      </c>
      <c r="AA31" s="123" t="s">
        <v>533</v>
      </c>
      <c r="AB31" s="192" t="s">
        <v>533</v>
      </c>
      <c r="AC31" s="100" t="s">
        <v>533</v>
      </c>
      <c r="AD31" s="123" t="s">
        <v>528</v>
      </c>
      <c r="AE31" s="123" t="s">
        <v>528</v>
      </c>
      <c r="AF31" s="123" t="s">
        <v>528</v>
      </c>
      <c r="AG31" s="123" t="s">
        <v>265</v>
      </c>
      <c r="AH31" s="123" t="s">
        <v>265</v>
      </c>
      <c r="AI31" s="123" t="s">
        <v>265</v>
      </c>
      <c r="AJ31" s="186" t="str">
        <f t="shared" si="0"/>
        <v>Baja</v>
      </c>
    </row>
    <row r="32" spans="1:36" ht="52.8" x14ac:dyDescent="0.3">
      <c r="A32" s="185" t="s">
        <v>681</v>
      </c>
      <c r="B32" s="123" t="s">
        <v>515</v>
      </c>
      <c r="C32" s="123" t="s">
        <v>611</v>
      </c>
      <c r="D32" s="123" t="s">
        <v>682</v>
      </c>
      <c r="E32" s="123" t="s">
        <v>533</v>
      </c>
      <c r="F32" s="123" t="s">
        <v>683</v>
      </c>
      <c r="G32" s="123" t="s">
        <v>684</v>
      </c>
      <c r="H32" s="123" t="s">
        <v>521</v>
      </c>
      <c r="I32" s="123" t="s">
        <v>266</v>
      </c>
      <c r="J32" s="123" t="s">
        <v>685</v>
      </c>
      <c r="K32" s="123" t="s">
        <v>623</v>
      </c>
      <c r="L32" s="123" t="s">
        <v>524</v>
      </c>
      <c r="M32" s="123" t="s">
        <v>539</v>
      </c>
      <c r="N32" s="123" t="s">
        <v>539</v>
      </c>
      <c r="O32" s="123" t="s">
        <v>539</v>
      </c>
      <c r="P32" s="123" t="s">
        <v>528</v>
      </c>
      <c r="Q32" s="123" t="s">
        <v>614</v>
      </c>
      <c r="R32" s="123" t="s">
        <v>615</v>
      </c>
      <c r="S32" s="123" t="s">
        <v>530</v>
      </c>
      <c r="T32" s="123" t="s">
        <v>531</v>
      </c>
      <c r="U32" s="123" t="s">
        <v>533</v>
      </c>
      <c r="V32" s="123" t="s">
        <v>615</v>
      </c>
      <c r="W32" s="192">
        <v>44531</v>
      </c>
      <c r="X32" s="123" t="s">
        <v>616</v>
      </c>
      <c r="Y32" s="100" t="s">
        <v>617</v>
      </c>
      <c r="Z32" s="100" t="s">
        <v>618</v>
      </c>
      <c r="AA32" s="123" t="s">
        <v>587</v>
      </c>
      <c r="AB32" s="192">
        <v>45483</v>
      </c>
      <c r="AC32" s="100" t="s">
        <v>619</v>
      </c>
      <c r="AD32" s="123" t="s">
        <v>528</v>
      </c>
      <c r="AE32" s="123" t="s">
        <v>528</v>
      </c>
      <c r="AF32" s="123" t="s">
        <v>528</v>
      </c>
      <c r="AG32" s="123" t="s">
        <v>261</v>
      </c>
      <c r="AH32" s="123" t="s">
        <v>261</v>
      </c>
      <c r="AI32" s="123" t="s">
        <v>261</v>
      </c>
      <c r="AJ32" s="186" t="str">
        <f t="shared" si="0"/>
        <v>Alta</v>
      </c>
    </row>
    <row r="33" spans="1:36" ht="66" x14ac:dyDescent="0.3">
      <c r="A33" s="185" t="s">
        <v>686</v>
      </c>
      <c r="B33" s="123" t="s">
        <v>515</v>
      </c>
      <c r="C33" s="123" t="s">
        <v>611</v>
      </c>
      <c r="D33" s="123" t="s">
        <v>533</v>
      </c>
      <c r="E33" s="123" t="s">
        <v>533</v>
      </c>
      <c r="F33" s="123" t="s">
        <v>687</v>
      </c>
      <c r="G33" s="123" t="s">
        <v>688</v>
      </c>
      <c r="H33" s="123" t="s">
        <v>521</v>
      </c>
      <c r="I33" s="123" t="s">
        <v>267</v>
      </c>
      <c r="J33" s="123" t="s">
        <v>689</v>
      </c>
      <c r="K33" s="123" t="s">
        <v>690</v>
      </c>
      <c r="L33" s="123" t="s">
        <v>524</v>
      </c>
      <c r="M33" s="123" t="s">
        <v>634</v>
      </c>
      <c r="N33" s="123" t="s">
        <v>635</v>
      </c>
      <c r="O33" s="123" t="s">
        <v>636</v>
      </c>
      <c r="P33" s="123" t="s">
        <v>570</v>
      </c>
      <c r="Q33" s="123" t="s">
        <v>614</v>
      </c>
      <c r="R33" s="123" t="s">
        <v>615</v>
      </c>
      <c r="S33" s="123" t="s">
        <v>530</v>
      </c>
      <c r="T33" s="123" t="s">
        <v>531</v>
      </c>
      <c r="U33" s="123" t="s">
        <v>533</v>
      </c>
      <c r="V33" s="123" t="s">
        <v>615</v>
      </c>
      <c r="W33" s="192">
        <v>42644</v>
      </c>
      <c r="X33" s="123" t="s">
        <v>616</v>
      </c>
      <c r="Y33" s="100" t="s">
        <v>617</v>
      </c>
      <c r="Z33" s="100" t="s">
        <v>618</v>
      </c>
      <c r="AA33" s="123" t="s">
        <v>587</v>
      </c>
      <c r="AB33" s="192">
        <v>45483</v>
      </c>
      <c r="AC33" s="100" t="s">
        <v>619</v>
      </c>
      <c r="AD33" s="123" t="s">
        <v>528</v>
      </c>
      <c r="AE33" s="123" t="s">
        <v>528</v>
      </c>
      <c r="AF33" s="123" t="s">
        <v>528</v>
      </c>
      <c r="AG33" s="123" t="s">
        <v>261</v>
      </c>
      <c r="AH33" s="123" t="s">
        <v>261</v>
      </c>
      <c r="AI33" s="123" t="s">
        <v>261</v>
      </c>
      <c r="AJ33" s="186" t="str">
        <f t="shared" si="0"/>
        <v>Alta</v>
      </c>
    </row>
    <row r="34" spans="1:36" ht="66" x14ac:dyDescent="0.3">
      <c r="A34" s="185" t="s">
        <v>691</v>
      </c>
      <c r="B34" s="123" t="s">
        <v>515</v>
      </c>
      <c r="C34" s="123" t="s">
        <v>611</v>
      </c>
      <c r="D34" s="123" t="s">
        <v>533</v>
      </c>
      <c r="E34" s="123" t="s">
        <v>533</v>
      </c>
      <c r="F34" s="123" t="s">
        <v>692</v>
      </c>
      <c r="G34" s="123" t="s">
        <v>693</v>
      </c>
      <c r="H34" s="123" t="s">
        <v>521</v>
      </c>
      <c r="I34" s="123" t="s">
        <v>266</v>
      </c>
      <c r="J34" s="123" t="s">
        <v>694</v>
      </c>
      <c r="K34" s="123" t="s">
        <v>623</v>
      </c>
      <c r="L34" s="123" t="s">
        <v>524</v>
      </c>
      <c r="M34" s="123" t="s">
        <v>634</v>
      </c>
      <c r="N34" s="123" t="s">
        <v>635</v>
      </c>
      <c r="O34" s="123" t="s">
        <v>636</v>
      </c>
      <c r="P34" s="123" t="s">
        <v>570</v>
      </c>
      <c r="Q34" s="123" t="s">
        <v>614</v>
      </c>
      <c r="R34" s="123" t="s">
        <v>615</v>
      </c>
      <c r="S34" s="123" t="s">
        <v>530</v>
      </c>
      <c r="T34" s="123" t="s">
        <v>531</v>
      </c>
      <c r="U34" s="123" t="s">
        <v>533</v>
      </c>
      <c r="V34" s="123" t="s">
        <v>615</v>
      </c>
      <c r="W34" s="192">
        <v>43123</v>
      </c>
      <c r="X34" s="123" t="s">
        <v>616</v>
      </c>
      <c r="Y34" s="100" t="s">
        <v>617</v>
      </c>
      <c r="Z34" s="100" t="s">
        <v>618</v>
      </c>
      <c r="AA34" s="123" t="s">
        <v>587</v>
      </c>
      <c r="AB34" s="192">
        <v>45483</v>
      </c>
      <c r="AC34" s="100" t="s">
        <v>619</v>
      </c>
      <c r="AD34" s="123" t="s">
        <v>528</v>
      </c>
      <c r="AE34" s="123" t="s">
        <v>528</v>
      </c>
      <c r="AF34" s="123" t="s">
        <v>528</v>
      </c>
      <c r="AG34" s="123" t="s">
        <v>261</v>
      </c>
      <c r="AH34" s="123" t="s">
        <v>261</v>
      </c>
      <c r="AI34" s="123" t="s">
        <v>261</v>
      </c>
      <c r="AJ34" s="186" t="str">
        <f t="shared" si="0"/>
        <v>Alta</v>
      </c>
    </row>
    <row r="35" spans="1:36" ht="52.8" x14ac:dyDescent="0.3">
      <c r="A35" s="185" t="s">
        <v>695</v>
      </c>
      <c r="B35" s="123" t="s">
        <v>515</v>
      </c>
      <c r="C35" s="123" t="s">
        <v>611</v>
      </c>
      <c r="D35" s="123" t="s">
        <v>533</v>
      </c>
      <c r="E35" s="123" t="s">
        <v>533</v>
      </c>
      <c r="F35" s="123" t="s">
        <v>696</v>
      </c>
      <c r="G35" s="123" t="s">
        <v>697</v>
      </c>
      <c r="H35" s="123" t="s">
        <v>521</v>
      </c>
      <c r="I35" s="123" t="s">
        <v>264</v>
      </c>
      <c r="J35" s="123" t="s">
        <v>694</v>
      </c>
      <c r="K35" s="123" t="s">
        <v>690</v>
      </c>
      <c r="L35" s="123" t="s">
        <v>524</v>
      </c>
      <c r="M35" s="123" t="s">
        <v>539</v>
      </c>
      <c r="N35" s="123" t="s">
        <v>539</v>
      </c>
      <c r="O35" s="123" t="s">
        <v>539</v>
      </c>
      <c r="P35" s="123" t="s">
        <v>570</v>
      </c>
      <c r="Q35" s="123" t="s">
        <v>614</v>
      </c>
      <c r="R35" s="123" t="s">
        <v>615</v>
      </c>
      <c r="S35" s="123" t="s">
        <v>530</v>
      </c>
      <c r="T35" s="123" t="s">
        <v>531</v>
      </c>
      <c r="U35" s="123" t="s">
        <v>533</v>
      </c>
      <c r="V35" s="123" t="s">
        <v>615</v>
      </c>
      <c r="W35" s="192">
        <v>42644</v>
      </c>
      <c r="X35" s="123" t="s">
        <v>616</v>
      </c>
      <c r="Y35" s="100" t="s">
        <v>617</v>
      </c>
      <c r="Z35" s="100" t="s">
        <v>618</v>
      </c>
      <c r="AA35" s="123" t="s">
        <v>587</v>
      </c>
      <c r="AB35" s="192">
        <v>45483</v>
      </c>
      <c r="AC35" s="100" t="s">
        <v>619</v>
      </c>
      <c r="AD35" s="123" t="s">
        <v>528</v>
      </c>
      <c r="AE35" s="123" t="s">
        <v>528</v>
      </c>
      <c r="AF35" s="123" t="s">
        <v>528</v>
      </c>
      <c r="AG35" s="123" t="s">
        <v>261</v>
      </c>
      <c r="AH35" s="123" t="s">
        <v>261</v>
      </c>
      <c r="AI35" s="123" t="s">
        <v>261</v>
      </c>
      <c r="AJ35" s="186" t="str">
        <f t="shared" si="0"/>
        <v>Alta</v>
      </c>
    </row>
    <row r="36" spans="1:36" ht="52.8" x14ac:dyDescent="0.3">
      <c r="A36" s="185" t="s">
        <v>698</v>
      </c>
      <c r="B36" s="123" t="s">
        <v>515</v>
      </c>
      <c r="C36" s="123" t="s">
        <v>611</v>
      </c>
      <c r="D36" s="123" t="s">
        <v>533</v>
      </c>
      <c r="E36" s="123" t="s">
        <v>533</v>
      </c>
      <c r="F36" s="123" t="s">
        <v>699</v>
      </c>
      <c r="G36" s="123" t="s">
        <v>700</v>
      </c>
      <c r="H36" s="123" t="s">
        <v>521</v>
      </c>
      <c r="I36" s="123" t="s">
        <v>264</v>
      </c>
      <c r="J36" s="123" t="s">
        <v>522</v>
      </c>
      <c r="K36" s="123" t="s">
        <v>523</v>
      </c>
      <c r="L36" s="123" t="s">
        <v>524</v>
      </c>
      <c r="M36" s="123" t="s">
        <v>539</v>
      </c>
      <c r="N36" s="123" t="s">
        <v>539</v>
      </c>
      <c r="O36" s="123" t="s">
        <v>539</v>
      </c>
      <c r="P36" s="123" t="s">
        <v>528</v>
      </c>
      <c r="Q36" s="123" t="s">
        <v>529</v>
      </c>
      <c r="R36" s="123" t="s">
        <v>615</v>
      </c>
      <c r="S36" s="123" t="s">
        <v>530</v>
      </c>
      <c r="T36" s="123" t="s">
        <v>562</v>
      </c>
      <c r="U36" s="123" t="s">
        <v>533</v>
      </c>
      <c r="V36" s="123" t="s">
        <v>615</v>
      </c>
      <c r="W36" s="192" t="s">
        <v>533</v>
      </c>
      <c r="X36" s="123" t="s">
        <v>533</v>
      </c>
      <c r="Y36" s="100" t="s">
        <v>533</v>
      </c>
      <c r="Z36" s="100" t="s">
        <v>533</v>
      </c>
      <c r="AA36" s="123" t="s">
        <v>533</v>
      </c>
      <c r="AB36" s="192" t="s">
        <v>533</v>
      </c>
      <c r="AC36" s="100" t="s">
        <v>533</v>
      </c>
      <c r="AD36" s="123" t="s">
        <v>528</v>
      </c>
      <c r="AE36" s="123" t="s">
        <v>528</v>
      </c>
      <c r="AF36" s="123" t="s">
        <v>528</v>
      </c>
      <c r="AG36" s="123" t="s">
        <v>265</v>
      </c>
      <c r="AH36" s="123" t="s">
        <v>265</v>
      </c>
      <c r="AI36" s="123" t="s">
        <v>263</v>
      </c>
      <c r="AJ36" s="186" t="str">
        <f t="shared" si="0"/>
        <v>Media</v>
      </c>
    </row>
    <row r="37" spans="1:36" ht="52.8" x14ac:dyDescent="0.3">
      <c r="A37" s="185" t="s">
        <v>701</v>
      </c>
      <c r="B37" s="123" t="s">
        <v>515</v>
      </c>
      <c r="C37" s="123" t="s">
        <v>611</v>
      </c>
      <c r="D37" s="123" t="s">
        <v>682</v>
      </c>
      <c r="E37" s="123" t="s">
        <v>533</v>
      </c>
      <c r="F37" s="123" t="s">
        <v>702</v>
      </c>
      <c r="G37" s="123" t="s">
        <v>703</v>
      </c>
      <c r="H37" s="123" t="s">
        <v>521</v>
      </c>
      <c r="I37" s="123" t="s">
        <v>264</v>
      </c>
      <c r="J37" s="123" t="s">
        <v>522</v>
      </c>
      <c r="K37" s="123" t="s">
        <v>523</v>
      </c>
      <c r="L37" s="123" t="s">
        <v>524</v>
      </c>
      <c r="M37" s="123" t="s">
        <v>539</v>
      </c>
      <c r="N37" s="123" t="s">
        <v>539</v>
      </c>
      <c r="O37" s="123" t="s">
        <v>539</v>
      </c>
      <c r="P37" s="123" t="s">
        <v>528</v>
      </c>
      <c r="Q37" s="123" t="s">
        <v>529</v>
      </c>
      <c r="R37" s="123" t="s">
        <v>615</v>
      </c>
      <c r="S37" s="123" t="s">
        <v>530</v>
      </c>
      <c r="T37" s="123" t="s">
        <v>562</v>
      </c>
      <c r="U37" s="123" t="s">
        <v>533</v>
      </c>
      <c r="V37" s="123" t="s">
        <v>615</v>
      </c>
      <c r="W37" s="192" t="s">
        <v>533</v>
      </c>
      <c r="X37" s="123" t="s">
        <v>533</v>
      </c>
      <c r="Y37" s="100" t="s">
        <v>533</v>
      </c>
      <c r="Z37" s="100" t="s">
        <v>533</v>
      </c>
      <c r="AA37" s="123" t="s">
        <v>533</v>
      </c>
      <c r="AB37" s="192" t="s">
        <v>533</v>
      </c>
      <c r="AC37" s="100" t="s">
        <v>533</v>
      </c>
      <c r="AD37" s="123" t="s">
        <v>528</v>
      </c>
      <c r="AE37" s="123" t="s">
        <v>528</v>
      </c>
      <c r="AF37" s="123" t="s">
        <v>528</v>
      </c>
      <c r="AG37" s="123" t="s">
        <v>263</v>
      </c>
      <c r="AH37" s="123" t="s">
        <v>261</v>
      </c>
      <c r="AI37" s="123" t="s">
        <v>263</v>
      </c>
      <c r="AJ37" s="186" t="str">
        <f t="shared" si="0"/>
        <v>Media</v>
      </c>
    </row>
    <row r="38" spans="1:36" ht="52.8" x14ac:dyDescent="0.3">
      <c r="A38" s="185" t="s">
        <v>704</v>
      </c>
      <c r="B38" s="123" t="s">
        <v>515</v>
      </c>
      <c r="C38" s="123" t="s">
        <v>611</v>
      </c>
      <c r="D38" s="123" t="s">
        <v>705</v>
      </c>
      <c r="E38" s="123" t="s">
        <v>533</v>
      </c>
      <c r="F38" s="123" t="s">
        <v>706</v>
      </c>
      <c r="G38" s="123" t="s">
        <v>707</v>
      </c>
      <c r="H38" s="123" t="s">
        <v>521</v>
      </c>
      <c r="I38" s="123" t="s">
        <v>264</v>
      </c>
      <c r="J38" s="123" t="s">
        <v>522</v>
      </c>
      <c r="K38" s="123" t="s">
        <v>523</v>
      </c>
      <c r="L38" s="123" t="s">
        <v>524</v>
      </c>
      <c r="M38" s="123" t="s">
        <v>539</v>
      </c>
      <c r="N38" s="123" t="s">
        <v>539</v>
      </c>
      <c r="O38" s="123" t="s">
        <v>539</v>
      </c>
      <c r="P38" s="123" t="s">
        <v>528</v>
      </c>
      <c r="Q38" s="123" t="s">
        <v>529</v>
      </c>
      <c r="R38" s="123" t="s">
        <v>615</v>
      </c>
      <c r="S38" s="123" t="s">
        <v>530</v>
      </c>
      <c r="T38" s="123" t="s">
        <v>562</v>
      </c>
      <c r="U38" s="123" t="s">
        <v>533</v>
      </c>
      <c r="V38" s="123" t="s">
        <v>615</v>
      </c>
      <c r="W38" s="192" t="s">
        <v>533</v>
      </c>
      <c r="X38" s="123" t="s">
        <v>533</v>
      </c>
      <c r="Y38" s="100" t="s">
        <v>533</v>
      </c>
      <c r="Z38" s="100" t="s">
        <v>533</v>
      </c>
      <c r="AA38" s="123" t="s">
        <v>533</v>
      </c>
      <c r="AB38" s="192" t="s">
        <v>533</v>
      </c>
      <c r="AC38" s="100" t="s">
        <v>533</v>
      </c>
      <c r="AD38" s="123" t="s">
        <v>528</v>
      </c>
      <c r="AE38" s="123" t="s">
        <v>528</v>
      </c>
      <c r="AF38" s="123" t="s">
        <v>528</v>
      </c>
      <c r="AG38" s="123" t="s">
        <v>265</v>
      </c>
      <c r="AH38" s="123" t="s">
        <v>265</v>
      </c>
      <c r="AI38" s="123" t="s">
        <v>265</v>
      </c>
      <c r="AJ38" s="186" t="str">
        <f t="shared" si="0"/>
        <v>Baja</v>
      </c>
    </row>
    <row r="39" spans="1:36" ht="52.8" x14ac:dyDescent="0.3">
      <c r="A39" s="185" t="s">
        <v>708</v>
      </c>
      <c r="B39" s="123" t="s">
        <v>515</v>
      </c>
      <c r="C39" s="123" t="s">
        <v>611</v>
      </c>
      <c r="D39" s="123" t="s">
        <v>709</v>
      </c>
      <c r="E39" s="123" t="s">
        <v>533</v>
      </c>
      <c r="F39" s="123" t="s">
        <v>710</v>
      </c>
      <c r="G39" s="123" t="s">
        <v>711</v>
      </c>
      <c r="H39" s="123" t="s">
        <v>521</v>
      </c>
      <c r="I39" s="123" t="s">
        <v>264</v>
      </c>
      <c r="J39" s="123" t="s">
        <v>522</v>
      </c>
      <c r="K39" s="123" t="s">
        <v>523</v>
      </c>
      <c r="L39" s="123" t="s">
        <v>524</v>
      </c>
      <c r="M39" s="123" t="s">
        <v>539</v>
      </c>
      <c r="N39" s="123" t="s">
        <v>539</v>
      </c>
      <c r="O39" s="123" t="s">
        <v>539</v>
      </c>
      <c r="P39" s="123" t="s">
        <v>528</v>
      </c>
      <c r="Q39" s="123" t="s">
        <v>529</v>
      </c>
      <c r="R39" s="123" t="s">
        <v>615</v>
      </c>
      <c r="S39" s="123" t="s">
        <v>530</v>
      </c>
      <c r="T39" s="123" t="s">
        <v>562</v>
      </c>
      <c r="U39" s="123" t="s">
        <v>533</v>
      </c>
      <c r="V39" s="123" t="s">
        <v>615</v>
      </c>
      <c r="W39" s="192" t="s">
        <v>533</v>
      </c>
      <c r="X39" s="123" t="s">
        <v>533</v>
      </c>
      <c r="Y39" s="100" t="s">
        <v>533</v>
      </c>
      <c r="Z39" s="100" t="s">
        <v>533</v>
      </c>
      <c r="AA39" s="123" t="s">
        <v>533</v>
      </c>
      <c r="AB39" s="192" t="s">
        <v>533</v>
      </c>
      <c r="AC39" s="100" t="s">
        <v>533</v>
      </c>
      <c r="AD39" s="123" t="s">
        <v>528</v>
      </c>
      <c r="AE39" s="123" t="s">
        <v>528</v>
      </c>
      <c r="AF39" s="123" t="s">
        <v>528</v>
      </c>
      <c r="AG39" s="123" t="s">
        <v>263</v>
      </c>
      <c r="AH39" s="123" t="s">
        <v>261</v>
      </c>
      <c r="AI39" s="123" t="s">
        <v>263</v>
      </c>
      <c r="AJ39" s="186" t="str">
        <f t="shared" si="0"/>
        <v>Media</v>
      </c>
    </row>
    <row r="40" spans="1:36" ht="79.2" x14ac:dyDescent="0.3">
      <c r="A40" s="185" t="s">
        <v>712</v>
      </c>
      <c r="B40" s="123" t="s">
        <v>515</v>
      </c>
      <c r="C40" s="123" t="s">
        <v>611</v>
      </c>
      <c r="D40" s="123" t="s">
        <v>713</v>
      </c>
      <c r="E40" s="123" t="s">
        <v>714</v>
      </c>
      <c r="F40" s="123" t="s">
        <v>715</v>
      </c>
      <c r="G40" s="123" t="s">
        <v>716</v>
      </c>
      <c r="H40" s="123" t="s">
        <v>521</v>
      </c>
      <c r="I40" s="123" t="s">
        <v>267</v>
      </c>
      <c r="J40" s="123" t="s">
        <v>694</v>
      </c>
      <c r="K40" s="123" t="s">
        <v>623</v>
      </c>
      <c r="L40" s="123" t="s">
        <v>524</v>
      </c>
      <c r="M40" s="123" t="s">
        <v>634</v>
      </c>
      <c r="N40" s="123" t="s">
        <v>635</v>
      </c>
      <c r="O40" s="123" t="s">
        <v>636</v>
      </c>
      <c r="P40" s="123" t="s">
        <v>570</v>
      </c>
      <c r="Q40" s="123" t="s">
        <v>614</v>
      </c>
      <c r="R40" s="123" t="s">
        <v>615</v>
      </c>
      <c r="S40" s="123" t="s">
        <v>530</v>
      </c>
      <c r="T40" s="123" t="s">
        <v>531</v>
      </c>
      <c r="U40" s="123" t="s">
        <v>533</v>
      </c>
      <c r="V40" s="123" t="s">
        <v>615</v>
      </c>
      <c r="W40" s="192">
        <v>42644</v>
      </c>
      <c r="X40" s="123" t="s">
        <v>616</v>
      </c>
      <c r="Y40" s="100" t="s">
        <v>617</v>
      </c>
      <c r="Z40" s="100" t="s">
        <v>618</v>
      </c>
      <c r="AA40" s="123" t="s">
        <v>587</v>
      </c>
      <c r="AB40" s="192">
        <v>45483</v>
      </c>
      <c r="AC40" s="100" t="s">
        <v>619</v>
      </c>
      <c r="AD40" s="123" t="s">
        <v>528</v>
      </c>
      <c r="AE40" s="123" t="s">
        <v>528</v>
      </c>
      <c r="AF40" s="123" t="s">
        <v>528</v>
      </c>
      <c r="AG40" s="123" t="s">
        <v>261</v>
      </c>
      <c r="AH40" s="123" t="s">
        <v>263</v>
      </c>
      <c r="AI40" s="123" t="s">
        <v>261</v>
      </c>
      <c r="AJ40" s="186" t="str">
        <f t="shared" si="0"/>
        <v>Alta</v>
      </c>
    </row>
    <row r="41" spans="1:36" ht="79.2" x14ac:dyDescent="0.3">
      <c r="A41" s="185" t="s">
        <v>717</v>
      </c>
      <c r="B41" s="123" t="s">
        <v>515</v>
      </c>
      <c r="C41" s="123" t="s">
        <v>611</v>
      </c>
      <c r="D41" s="123" t="s">
        <v>682</v>
      </c>
      <c r="E41" s="123" t="s">
        <v>533</v>
      </c>
      <c r="F41" s="123" t="s">
        <v>718</v>
      </c>
      <c r="G41" s="123" t="s">
        <v>719</v>
      </c>
      <c r="H41" s="123" t="s">
        <v>521</v>
      </c>
      <c r="I41" s="123" t="s">
        <v>264</v>
      </c>
      <c r="J41" s="123" t="s">
        <v>632</v>
      </c>
      <c r="K41" s="123" t="s">
        <v>567</v>
      </c>
      <c r="L41" s="123" t="s">
        <v>524</v>
      </c>
      <c r="M41" s="123" t="s">
        <v>634</v>
      </c>
      <c r="N41" s="123" t="s">
        <v>635</v>
      </c>
      <c r="O41" s="123" t="s">
        <v>636</v>
      </c>
      <c r="P41" s="123" t="s">
        <v>528</v>
      </c>
      <c r="Q41" s="123" t="s">
        <v>529</v>
      </c>
      <c r="R41" s="123" t="s">
        <v>615</v>
      </c>
      <c r="S41" s="123" t="s">
        <v>530</v>
      </c>
      <c r="T41" s="123" t="s">
        <v>562</v>
      </c>
      <c r="U41" s="123" t="s">
        <v>533</v>
      </c>
      <c r="V41" s="123" t="s">
        <v>615</v>
      </c>
      <c r="W41" s="192" t="s">
        <v>533</v>
      </c>
      <c r="X41" s="123" t="s">
        <v>533</v>
      </c>
      <c r="Y41" s="100" t="s">
        <v>533</v>
      </c>
      <c r="Z41" s="100" t="s">
        <v>533</v>
      </c>
      <c r="AA41" s="123" t="s">
        <v>533</v>
      </c>
      <c r="AB41" s="192" t="s">
        <v>533</v>
      </c>
      <c r="AC41" s="100" t="s">
        <v>533</v>
      </c>
      <c r="AD41" s="123" t="s">
        <v>528</v>
      </c>
      <c r="AE41" s="123" t="s">
        <v>528</v>
      </c>
      <c r="AF41" s="123" t="s">
        <v>528</v>
      </c>
      <c r="AG41" s="123" t="s">
        <v>265</v>
      </c>
      <c r="AH41" s="123" t="s">
        <v>265</v>
      </c>
      <c r="AI41" s="123" t="s">
        <v>265</v>
      </c>
      <c r="AJ41" s="186" t="str">
        <f t="shared" si="0"/>
        <v>Baja</v>
      </c>
    </row>
    <row r="42" spans="1:36" ht="66" x14ac:dyDescent="0.3">
      <c r="A42" s="185" t="s">
        <v>720</v>
      </c>
      <c r="B42" s="123" t="s">
        <v>515</v>
      </c>
      <c r="C42" s="123" t="s">
        <v>611</v>
      </c>
      <c r="D42" s="123" t="s">
        <v>682</v>
      </c>
      <c r="E42" s="123" t="s">
        <v>533</v>
      </c>
      <c r="F42" s="123" t="s">
        <v>721</v>
      </c>
      <c r="G42" s="123" t="s">
        <v>722</v>
      </c>
      <c r="H42" s="123" t="s">
        <v>521</v>
      </c>
      <c r="I42" s="123" t="s">
        <v>267</v>
      </c>
      <c r="J42" s="123" t="s">
        <v>694</v>
      </c>
      <c r="K42" s="123" t="s">
        <v>623</v>
      </c>
      <c r="L42" s="123" t="s">
        <v>524</v>
      </c>
      <c r="M42" s="123" t="s">
        <v>634</v>
      </c>
      <c r="N42" s="123" t="s">
        <v>635</v>
      </c>
      <c r="O42" s="123" t="s">
        <v>636</v>
      </c>
      <c r="P42" s="123" t="s">
        <v>570</v>
      </c>
      <c r="Q42" s="123" t="s">
        <v>614</v>
      </c>
      <c r="R42" s="123" t="s">
        <v>615</v>
      </c>
      <c r="S42" s="123" t="s">
        <v>530</v>
      </c>
      <c r="T42" s="123" t="s">
        <v>531</v>
      </c>
      <c r="U42" s="123" t="s">
        <v>533</v>
      </c>
      <c r="V42" s="123" t="s">
        <v>615</v>
      </c>
      <c r="W42" s="192">
        <v>43466</v>
      </c>
      <c r="X42" s="123" t="s">
        <v>616</v>
      </c>
      <c r="Y42" s="100" t="s">
        <v>617</v>
      </c>
      <c r="Z42" s="100" t="s">
        <v>617</v>
      </c>
      <c r="AA42" s="123" t="s">
        <v>587</v>
      </c>
      <c r="AB42" s="192">
        <v>45483</v>
      </c>
      <c r="AC42" s="100" t="s">
        <v>619</v>
      </c>
      <c r="AD42" s="123" t="s">
        <v>528</v>
      </c>
      <c r="AE42" s="123" t="s">
        <v>528</v>
      </c>
      <c r="AF42" s="123" t="s">
        <v>528</v>
      </c>
      <c r="AG42" s="123" t="s">
        <v>261</v>
      </c>
      <c r="AH42" s="123" t="s">
        <v>261</v>
      </c>
      <c r="AI42" s="123" t="s">
        <v>261</v>
      </c>
      <c r="AJ42" s="186" t="str">
        <f t="shared" si="0"/>
        <v>Alta</v>
      </c>
    </row>
    <row r="43" spans="1:36" ht="66" x14ac:dyDescent="0.3">
      <c r="A43" s="185" t="s">
        <v>723</v>
      </c>
      <c r="B43" s="123" t="s">
        <v>515</v>
      </c>
      <c r="C43" s="123" t="s">
        <v>611</v>
      </c>
      <c r="D43" s="123" t="s">
        <v>682</v>
      </c>
      <c r="E43" s="123" t="s">
        <v>533</v>
      </c>
      <c r="F43" s="123" t="s">
        <v>724</v>
      </c>
      <c r="G43" s="123" t="s">
        <v>725</v>
      </c>
      <c r="H43" s="123" t="s">
        <v>521</v>
      </c>
      <c r="I43" s="123" t="s">
        <v>264</v>
      </c>
      <c r="J43" s="123" t="s">
        <v>632</v>
      </c>
      <c r="K43" s="123" t="s">
        <v>567</v>
      </c>
      <c r="L43" s="123" t="s">
        <v>524</v>
      </c>
      <c r="M43" s="123" t="s">
        <v>634</v>
      </c>
      <c r="N43" s="123" t="s">
        <v>635</v>
      </c>
      <c r="O43" s="123" t="s">
        <v>636</v>
      </c>
      <c r="P43" s="123" t="s">
        <v>528</v>
      </c>
      <c r="Q43" s="123" t="s">
        <v>529</v>
      </c>
      <c r="R43" s="123" t="s">
        <v>615</v>
      </c>
      <c r="S43" s="123" t="s">
        <v>530</v>
      </c>
      <c r="T43" s="123" t="s">
        <v>562</v>
      </c>
      <c r="U43" s="123" t="s">
        <v>533</v>
      </c>
      <c r="V43" s="123" t="s">
        <v>615</v>
      </c>
      <c r="W43" s="192" t="s">
        <v>533</v>
      </c>
      <c r="X43" s="123" t="s">
        <v>533</v>
      </c>
      <c r="Y43" s="100" t="s">
        <v>533</v>
      </c>
      <c r="Z43" s="100" t="s">
        <v>533</v>
      </c>
      <c r="AA43" s="123" t="s">
        <v>533</v>
      </c>
      <c r="AB43" s="192" t="s">
        <v>533</v>
      </c>
      <c r="AC43" s="100" t="s">
        <v>533</v>
      </c>
      <c r="AD43" s="123" t="s">
        <v>528</v>
      </c>
      <c r="AE43" s="123" t="s">
        <v>528</v>
      </c>
      <c r="AF43" s="123" t="s">
        <v>528</v>
      </c>
      <c r="AG43" s="123" t="s">
        <v>265</v>
      </c>
      <c r="AH43" s="123" t="s">
        <v>265</v>
      </c>
      <c r="AI43" s="123" t="s">
        <v>265</v>
      </c>
      <c r="AJ43" s="186" t="str">
        <f t="shared" si="0"/>
        <v>Baja</v>
      </c>
    </row>
    <row r="44" spans="1:36" ht="92.4" x14ac:dyDescent="0.3">
      <c r="A44" s="185" t="s">
        <v>726</v>
      </c>
      <c r="B44" s="123" t="s">
        <v>515</v>
      </c>
      <c r="C44" s="123" t="s">
        <v>611</v>
      </c>
      <c r="D44" s="123" t="s">
        <v>682</v>
      </c>
      <c r="E44" s="123" t="s">
        <v>533</v>
      </c>
      <c r="F44" s="123" t="s">
        <v>727</v>
      </c>
      <c r="G44" s="123" t="s">
        <v>728</v>
      </c>
      <c r="H44" s="123" t="s">
        <v>521</v>
      </c>
      <c r="I44" s="123" t="s">
        <v>267</v>
      </c>
      <c r="J44" s="123" t="s">
        <v>694</v>
      </c>
      <c r="K44" s="123" t="s">
        <v>623</v>
      </c>
      <c r="L44" s="123" t="s">
        <v>524</v>
      </c>
      <c r="M44" s="123" t="s">
        <v>634</v>
      </c>
      <c r="N44" s="123" t="s">
        <v>635</v>
      </c>
      <c r="O44" s="123" t="s">
        <v>636</v>
      </c>
      <c r="P44" s="123" t="s">
        <v>570</v>
      </c>
      <c r="Q44" s="123" t="s">
        <v>614</v>
      </c>
      <c r="R44" s="123" t="s">
        <v>615</v>
      </c>
      <c r="S44" s="123" t="s">
        <v>530</v>
      </c>
      <c r="T44" s="123" t="s">
        <v>531</v>
      </c>
      <c r="U44" s="123" t="s">
        <v>533</v>
      </c>
      <c r="V44" s="123" t="s">
        <v>615</v>
      </c>
      <c r="W44" s="192">
        <v>42736</v>
      </c>
      <c r="X44" s="123" t="s">
        <v>616</v>
      </c>
      <c r="Y44" s="100" t="s">
        <v>617</v>
      </c>
      <c r="Z44" s="100" t="s">
        <v>617</v>
      </c>
      <c r="AA44" s="123" t="s">
        <v>587</v>
      </c>
      <c r="AB44" s="192">
        <v>45483</v>
      </c>
      <c r="AC44" s="100" t="s">
        <v>619</v>
      </c>
      <c r="AD44" s="123" t="s">
        <v>528</v>
      </c>
      <c r="AE44" s="123" t="s">
        <v>528</v>
      </c>
      <c r="AF44" s="123" t="s">
        <v>528</v>
      </c>
      <c r="AG44" s="123" t="s">
        <v>261</v>
      </c>
      <c r="AH44" s="123" t="s">
        <v>261</v>
      </c>
      <c r="AI44" s="123" t="s">
        <v>261</v>
      </c>
      <c r="AJ44" s="186" t="str">
        <f t="shared" si="0"/>
        <v>Alta</v>
      </c>
    </row>
    <row r="45" spans="1:36" ht="66" x14ac:dyDescent="0.3">
      <c r="A45" s="185" t="s">
        <v>729</v>
      </c>
      <c r="B45" s="123" t="s">
        <v>515</v>
      </c>
      <c r="C45" s="123" t="s">
        <v>611</v>
      </c>
      <c r="D45" s="123" t="s">
        <v>682</v>
      </c>
      <c r="E45" s="123" t="s">
        <v>533</v>
      </c>
      <c r="F45" s="123" t="s">
        <v>730</v>
      </c>
      <c r="G45" s="123" t="s">
        <v>731</v>
      </c>
      <c r="H45" s="123" t="s">
        <v>521</v>
      </c>
      <c r="I45" s="123" t="s">
        <v>264</v>
      </c>
      <c r="J45" s="123" t="s">
        <v>632</v>
      </c>
      <c r="K45" s="123" t="s">
        <v>567</v>
      </c>
      <c r="L45" s="123" t="s">
        <v>524</v>
      </c>
      <c r="M45" s="123" t="s">
        <v>634</v>
      </c>
      <c r="N45" s="123" t="s">
        <v>635</v>
      </c>
      <c r="O45" s="123" t="s">
        <v>636</v>
      </c>
      <c r="P45" s="123" t="s">
        <v>528</v>
      </c>
      <c r="Q45" s="123" t="s">
        <v>529</v>
      </c>
      <c r="R45" s="123" t="s">
        <v>615</v>
      </c>
      <c r="S45" s="123" t="s">
        <v>530</v>
      </c>
      <c r="T45" s="123" t="s">
        <v>562</v>
      </c>
      <c r="U45" s="123" t="s">
        <v>533</v>
      </c>
      <c r="V45" s="123" t="s">
        <v>615</v>
      </c>
      <c r="W45" s="192" t="s">
        <v>533</v>
      </c>
      <c r="X45" s="123" t="s">
        <v>533</v>
      </c>
      <c r="Y45" s="100" t="s">
        <v>533</v>
      </c>
      <c r="Z45" s="100" t="s">
        <v>533</v>
      </c>
      <c r="AA45" s="123" t="s">
        <v>533</v>
      </c>
      <c r="AB45" s="192" t="s">
        <v>533</v>
      </c>
      <c r="AC45" s="100" t="s">
        <v>533</v>
      </c>
      <c r="AD45" s="123" t="s">
        <v>528</v>
      </c>
      <c r="AE45" s="123" t="s">
        <v>528</v>
      </c>
      <c r="AF45" s="123" t="s">
        <v>528</v>
      </c>
      <c r="AG45" s="123" t="s">
        <v>265</v>
      </c>
      <c r="AH45" s="123" t="s">
        <v>265</v>
      </c>
      <c r="AI45" s="123" t="s">
        <v>265</v>
      </c>
      <c r="AJ45" s="186" t="str">
        <f t="shared" si="0"/>
        <v>Baja</v>
      </c>
    </row>
    <row r="46" spans="1:36" ht="66" x14ac:dyDescent="0.3">
      <c r="A46" s="185" t="s">
        <v>732</v>
      </c>
      <c r="B46" s="123" t="s">
        <v>515</v>
      </c>
      <c r="C46" s="123" t="s">
        <v>611</v>
      </c>
      <c r="D46" s="123" t="s">
        <v>533</v>
      </c>
      <c r="E46" s="123" t="s">
        <v>533</v>
      </c>
      <c r="F46" s="123" t="s">
        <v>733</v>
      </c>
      <c r="G46" s="123" t="s">
        <v>734</v>
      </c>
      <c r="H46" s="123" t="s">
        <v>521</v>
      </c>
      <c r="I46" s="123" t="s">
        <v>267</v>
      </c>
      <c r="J46" s="123" t="s">
        <v>694</v>
      </c>
      <c r="K46" s="123" t="s">
        <v>623</v>
      </c>
      <c r="L46" s="123" t="s">
        <v>524</v>
      </c>
      <c r="M46" s="123" t="s">
        <v>634</v>
      </c>
      <c r="N46" s="123" t="s">
        <v>635</v>
      </c>
      <c r="O46" s="123" t="s">
        <v>636</v>
      </c>
      <c r="P46" s="123" t="s">
        <v>528</v>
      </c>
      <c r="Q46" s="123" t="s">
        <v>614</v>
      </c>
      <c r="R46" s="123" t="s">
        <v>615</v>
      </c>
      <c r="S46" s="123" t="s">
        <v>530</v>
      </c>
      <c r="T46" s="123" t="s">
        <v>531</v>
      </c>
      <c r="U46" s="123" t="s">
        <v>533</v>
      </c>
      <c r="V46" s="123" t="s">
        <v>615</v>
      </c>
      <c r="W46" s="192">
        <v>42795</v>
      </c>
      <c r="X46" s="123" t="s">
        <v>616</v>
      </c>
      <c r="Y46" s="100" t="s">
        <v>617</v>
      </c>
      <c r="Z46" s="100" t="s">
        <v>618</v>
      </c>
      <c r="AA46" s="123" t="s">
        <v>587</v>
      </c>
      <c r="AB46" s="192">
        <v>45483</v>
      </c>
      <c r="AC46" s="100" t="s">
        <v>619</v>
      </c>
      <c r="AD46" s="123" t="s">
        <v>528</v>
      </c>
      <c r="AE46" s="123" t="s">
        <v>528</v>
      </c>
      <c r="AF46" s="123" t="s">
        <v>528</v>
      </c>
      <c r="AG46" s="123" t="s">
        <v>261</v>
      </c>
      <c r="AH46" s="123" t="s">
        <v>261</v>
      </c>
      <c r="AI46" s="123" t="s">
        <v>261</v>
      </c>
      <c r="AJ46" s="186" t="str">
        <f t="shared" si="0"/>
        <v>Alta</v>
      </c>
    </row>
    <row r="47" spans="1:36" ht="66" x14ac:dyDescent="0.3">
      <c r="A47" s="185" t="s">
        <v>735</v>
      </c>
      <c r="B47" s="123" t="s">
        <v>515</v>
      </c>
      <c r="C47" s="123" t="s">
        <v>611</v>
      </c>
      <c r="D47" s="123" t="s">
        <v>682</v>
      </c>
      <c r="E47" s="123" t="s">
        <v>533</v>
      </c>
      <c r="F47" s="123" t="s">
        <v>736</v>
      </c>
      <c r="G47" s="123" t="s">
        <v>737</v>
      </c>
      <c r="H47" s="123" t="s">
        <v>521</v>
      </c>
      <c r="I47" s="123" t="s">
        <v>264</v>
      </c>
      <c r="J47" s="123" t="s">
        <v>632</v>
      </c>
      <c r="K47" s="123" t="s">
        <v>567</v>
      </c>
      <c r="L47" s="123" t="s">
        <v>524</v>
      </c>
      <c r="M47" s="123" t="s">
        <v>634</v>
      </c>
      <c r="N47" s="123" t="s">
        <v>635</v>
      </c>
      <c r="O47" s="123" t="s">
        <v>636</v>
      </c>
      <c r="P47" s="123" t="s">
        <v>528</v>
      </c>
      <c r="Q47" s="123" t="s">
        <v>529</v>
      </c>
      <c r="R47" s="123" t="s">
        <v>615</v>
      </c>
      <c r="S47" s="123" t="s">
        <v>530</v>
      </c>
      <c r="T47" s="123" t="s">
        <v>562</v>
      </c>
      <c r="U47" s="123" t="s">
        <v>533</v>
      </c>
      <c r="V47" s="123" t="s">
        <v>615</v>
      </c>
      <c r="W47" s="192" t="s">
        <v>533</v>
      </c>
      <c r="X47" s="123" t="s">
        <v>533</v>
      </c>
      <c r="Y47" s="100" t="s">
        <v>533</v>
      </c>
      <c r="Z47" s="100" t="s">
        <v>533</v>
      </c>
      <c r="AA47" s="123" t="s">
        <v>533</v>
      </c>
      <c r="AB47" s="192" t="s">
        <v>533</v>
      </c>
      <c r="AC47" s="100" t="s">
        <v>533</v>
      </c>
      <c r="AD47" s="123" t="s">
        <v>528</v>
      </c>
      <c r="AE47" s="123" t="s">
        <v>528</v>
      </c>
      <c r="AF47" s="123" t="s">
        <v>528</v>
      </c>
      <c r="AG47" s="123" t="s">
        <v>265</v>
      </c>
      <c r="AH47" s="123" t="s">
        <v>265</v>
      </c>
      <c r="AI47" s="123" t="s">
        <v>265</v>
      </c>
      <c r="AJ47" s="186" t="str">
        <f t="shared" si="0"/>
        <v>Baja</v>
      </c>
    </row>
    <row r="48" spans="1:36" ht="66" x14ac:dyDescent="0.3">
      <c r="A48" s="185" t="s">
        <v>738</v>
      </c>
      <c r="B48" s="123" t="s">
        <v>515</v>
      </c>
      <c r="C48" s="123" t="s">
        <v>611</v>
      </c>
      <c r="D48" s="123" t="s">
        <v>533</v>
      </c>
      <c r="E48" s="123" t="s">
        <v>533</v>
      </c>
      <c r="F48" s="123" t="s">
        <v>739</v>
      </c>
      <c r="G48" s="123" t="s">
        <v>740</v>
      </c>
      <c r="H48" s="123" t="s">
        <v>521</v>
      </c>
      <c r="I48" s="123" t="s">
        <v>267</v>
      </c>
      <c r="J48" s="123" t="s">
        <v>694</v>
      </c>
      <c r="K48" s="123" t="s">
        <v>623</v>
      </c>
      <c r="L48" s="123" t="s">
        <v>524</v>
      </c>
      <c r="M48" s="123" t="s">
        <v>634</v>
      </c>
      <c r="N48" s="123" t="s">
        <v>635</v>
      </c>
      <c r="O48" s="123" t="s">
        <v>636</v>
      </c>
      <c r="P48" s="123" t="s">
        <v>528</v>
      </c>
      <c r="Q48" s="123" t="s">
        <v>614</v>
      </c>
      <c r="R48" s="123" t="s">
        <v>615</v>
      </c>
      <c r="S48" s="123" t="s">
        <v>530</v>
      </c>
      <c r="T48" s="123" t="s">
        <v>531</v>
      </c>
      <c r="U48" s="123" t="s">
        <v>533</v>
      </c>
      <c r="V48" s="123" t="s">
        <v>615</v>
      </c>
      <c r="W48" s="192">
        <v>44927</v>
      </c>
      <c r="X48" s="123" t="s">
        <v>616</v>
      </c>
      <c r="Y48" s="100" t="s">
        <v>617</v>
      </c>
      <c r="Z48" s="100" t="s">
        <v>618</v>
      </c>
      <c r="AA48" s="123" t="s">
        <v>587</v>
      </c>
      <c r="AB48" s="192">
        <v>45483</v>
      </c>
      <c r="AC48" s="100" t="s">
        <v>619</v>
      </c>
      <c r="AD48" s="123" t="s">
        <v>528</v>
      </c>
      <c r="AE48" s="123" t="s">
        <v>528</v>
      </c>
      <c r="AF48" s="123" t="s">
        <v>528</v>
      </c>
      <c r="AG48" s="123" t="s">
        <v>261</v>
      </c>
      <c r="AH48" s="123" t="s">
        <v>261</v>
      </c>
      <c r="AI48" s="123" t="s">
        <v>261</v>
      </c>
      <c r="AJ48" s="186" t="str">
        <f t="shared" si="0"/>
        <v>Alta</v>
      </c>
    </row>
    <row r="49" spans="1:36" ht="66" x14ac:dyDescent="0.3">
      <c r="A49" s="185" t="s">
        <v>741</v>
      </c>
      <c r="B49" s="123" t="s">
        <v>515</v>
      </c>
      <c r="C49" s="123" t="s">
        <v>611</v>
      </c>
      <c r="D49" s="123" t="s">
        <v>682</v>
      </c>
      <c r="E49" s="123" t="s">
        <v>533</v>
      </c>
      <c r="F49" s="123" t="s">
        <v>742</v>
      </c>
      <c r="G49" s="123" t="s">
        <v>737</v>
      </c>
      <c r="H49" s="123" t="s">
        <v>521</v>
      </c>
      <c r="I49" s="123" t="s">
        <v>264</v>
      </c>
      <c r="J49" s="123" t="s">
        <v>632</v>
      </c>
      <c r="K49" s="123" t="s">
        <v>567</v>
      </c>
      <c r="L49" s="123" t="s">
        <v>524</v>
      </c>
      <c r="M49" s="123" t="s">
        <v>634</v>
      </c>
      <c r="N49" s="123" t="s">
        <v>635</v>
      </c>
      <c r="O49" s="123" t="s">
        <v>636</v>
      </c>
      <c r="P49" s="123" t="s">
        <v>528</v>
      </c>
      <c r="Q49" s="123" t="s">
        <v>529</v>
      </c>
      <c r="R49" s="123" t="s">
        <v>615</v>
      </c>
      <c r="S49" s="123" t="s">
        <v>530</v>
      </c>
      <c r="T49" s="123" t="s">
        <v>562</v>
      </c>
      <c r="U49" s="123" t="s">
        <v>533</v>
      </c>
      <c r="V49" s="123" t="s">
        <v>615</v>
      </c>
      <c r="W49" s="192" t="s">
        <v>533</v>
      </c>
      <c r="X49" s="123" t="s">
        <v>533</v>
      </c>
      <c r="Y49" s="100" t="s">
        <v>533</v>
      </c>
      <c r="Z49" s="100" t="s">
        <v>533</v>
      </c>
      <c r="AA49" s="123" t="s">
        <v>533</v>
      </c>
      <c r="AB49" s="192" t="s">
        <v>533</v>
      </c>
      <c r="AC49" s="100" t="s">
        <v>533</v>
      </c>
      <c r="AD49" s="123" t="s">
        <v>528</v>
      </c>
      <c r="AE49" s="123" t="s">
        <v>528</v>
      </c>
      <c r="AF49" s="123" t="s">
        <v>528</v>
      </c>
      <c r="AG49" s="123" t="s">
        <v>265</v>
      </c>
      <c r="AH49" s="123" t="s">
        <v>265</v>
      </c>
      <c r="AI49" s="123" t="s">
        <v>265</v>
      </c>
      <c r="AJ49" s="186" t="str">
        <f t="shared" si="0"/>
        <v>Baja</v>
      </c>
    </row>
    <row r="50" spans="1:36" ht="66" x14ac:dyDescent="0.3">
      <c r="A50" s="185" t="s">
        <v>743</v>
      </c>
      <c r="B50" s="123" t="s">
        <v>515</v>
      </c>
      <c r="C50" s="123" t="s">
        <v>611</v>
      </c>
      <c r="D50" s="123" t="s">
        <v>533</v>
      </c>
      <c r="E50" s="123" t="s">
        <v>533</v>
      </c>
      <c r="F50" s="123" t="s">
        <v>744</v>
      </c>
      <c r="G50" s="123" t="s">
        <v>745</v>
      </c>
      <c r="H50" s="123" t="s">
        <v>521</v>
      </c>
      <c r="I50" s="123" t="s">
        <v>267</v>
      </c>
      <c r="J50" s="123" t="s">
        <v>694</v>
      </c>
      <c r="K50" s="123" t="s">
        <v>623</v>
      </c>
      <c r="L50" s="123" t="s">
        <v>524</v>
      </c>
      <c r="M50" s="123" t="s">
        <v>634</v>
      </c>
      <c r="N50" s="123" t="s">
        <v>635</v>
      </c>
      <c r="O50" s="123" t="s">
        <v>636</v>
      </c>
      <c r="P50" s="123" t="s">
        <v>528</v>
      </c>
      <c r="Q50" s="123" t="s">
        <v>529</v>
      </c>
      <c r="R50" s="123" t="s">
        <v>615</v>
      </c>
      <c r="S50" s="123" t="s">
        <v>530</v>
      </c>
      <c r="T50" s="123" t="s">
        <v>531</v>
      </c>
      <c r="U50" s="123" t="s">
        <v>746</v>
      </c>
      <c r="V50" s="123" t="s">
        <v>615</v>
      </c>
      <c r="W50" s="192" t="s">
        <v>533</v>
      </c>
      <c r="X50" s="123" t="s">
        <v>533</v>
      </c>
      <c r="Y50" s="100" t="s">
        <v>533</v>
      </c>
      <c r="Z50" s="100" t="s">
        <v>533</v>
      </c>
      <c r="AA50" s="123" t="s">
        <v>533</v>
      </c>
      <c r="AB50" s="192" t="s">
        <v>533</v>
      </c>
      <c r="AC50" s="100" t="s">
        <v>533</v>
      </c>
      <c r="AD50" s="123" t="s">
        <v>528</v>
      </c>
      <c r="AE50" s="123" t="s">
        <v>528</v>
      </c>
      <c r="AF50" s="123" t="s">
        <v>528</v>
      </c>
      <c r="AG50" s="123" t="s">
        <v>263</v>
      </c>
      <c r="AH50" s="123" t="s">
        <v>261</v>
      </c>
      <c r="AI50" s="123" t="s">
        <v>261</v>
      </c>
      <c r="AJ50" s="186" t="str">
        <f t="shared" si="0"/>
        <v>Alta</v>
      </c>
    </row>
    <row r="51" spans="1:36" ht="66" x14ac:dyDescent="0.3">
      <c r="A51" s="185" t="s">
        <v>747</v>
      </c>
      <c r="B51" s="123" t="s">
        <v>515</v>
      </c>
      <c r="C51" s="123" t="s">
        <v>611</v>
      </c>
      <c r="D51" s="123" t="s">
        <v>533</v>
      </c>
      <c r="E51" s="123" t="s">
        <v>533</v>
      </c>
      <c r="F51" s="123" t="s">
        <v>748</v>
      </c>
      <c r="G51" s="123" t="s">
        <v>749</v>
      </c>
      <c r="H51" s="123" t="s">
        <v>521</v>
      </c>
      <c r="I51" s="123" t="s">
        <v>267</v>
      </c>
      <c r="J51" s="123" t="s">
        <v>694</v>
      </c>
      <c r="K51" s="123" t="s">
        <v>623</v>
      </c>
      <c r="L51" s="123" t="s">
        <v>524</v>
      </c>
      <c r="M51" s="123" t="s">
        <v>634</v>
      </c>
      <c r="N51" s="123" t="s">
        <v>635</v>
      </c>
      <c r="O51" s="123" t="s">
        <v>636</v>
      </c>
      <c r="P51" s="123" t="s">
        <v>528</v>
      </c>
      <c r="Q51" s="123" t="s">
        <v>529</v>
      </c>
      <c r="R51" s="123" t="s">
        <v>615</v>
      </c>
      <c r="S51" s="123" t="s">
        <v>530</v>
      </c>
      <c r="T51" s="123" t="s">
        <v>531</v>
      </c>
      <c r="U51" s="123" t="s">
        <v>533</v>
      </c>
      <c r="V51" s="123" t="s">
        <v>615</v>
      </c>
      <c r="W51" s="192" t="s">
        <v>533</v>
      </c>
      <c r="X51" s="123" t="s">
        <v>533</v>
      </c>
      <c r="Y51" s="100" t="s">
        <v>533</v>
      </c>
      <c r="Z51" s="100" t="s">
        <v>533</v>
      </c>
      <c r="AA51" s="123" t="s">
        <v>533</v>
      </c>
      <c r="AB51" s="192" t="s">
        <v>533</v>
      </c>
      <c r="AC51" s="100" t="s">
        <v>533</v>
      </c>
      <c r="AD51" s="123" t="s">
        <v>528</v>
      </c>
      <c r="AE51" s="123" t="s">
        <v>528</v>
      </c>
      <c r="AF51" s="123" t="s">
        <v>528</v>
      </c>
      <c r="AG51" s="123" t="s">
        <v>263</v>
      </c>
      <c r="AH51" s="123" t="s">
        <v>261</v>
      </c>
      <c r="AI51" s="123" t="s">
        <v>261</v>
      </c>
      <c r="AJ51" s="186" t="str">
        <f t="shared" si="0"/>
        <v>Alta</v>
      </c>
    </row>
    <row r="52" spans="1:36" ht="66" x14ac:dyDescent="0.3">
      <c r="A52" s="185" t="s">
        <v>750</v>
      </c>
      <c r="B52" s="123" t="s">
        <v>515</v>
      </c>
      <c r="C52" s="123" t="s">
        <v>611</v>
      </c>
      <c r="D52" s="123" t="s">
        <v>533</v>
      </c>
      <c r="E52" s="123" t="s">
        <v>533</v>
      </c>
      <c r="F52" s="123" t="s">
        <v>751</v>
      </c>
      <c r="G52" s="123" t="s">
        <v>752</v>
      </c>
      <c r="H52" s="123" t="s">
        <v>521</v>
      </c>
      <c r="I52" s="123" t="s">
        <v>267</v>
      </c>
      <c r="J52" s="123" t="s">
        <v>694</v>
      </c>
      <c r="K52" s="123" t="s">
        <v>623</v>
      </c>
      <c r="L52" s="123" t="s">
        <v>524</v>
      </c>
      <c r="M52" s="123" t="s">
        <v>634</v>
      </c>
      <c r="N52" s="123" t="s">
        <v>635</v>
      </c>
      <c r="O52" s="123" t="s">
        <v>636</v>
      </c>
      <c r="P52" s="123" t="s">
        <v>528</v>
      </c>
      <c r="Q52" s="123" t="s">
        <v>529</v>
      </c>
      <c r="R52" s="123" t="s">
        <v>615</v>
      </c>
      <c r="S52" s="123" t="s">
        <v>530</v>
      </c>
      <c r="T52" s="123" t="s">
        <v>531</v>
      </c>
      <c r="U52" s="123" t="s">
        <v>533</v>
      </c>
      <c r="V52" s="123" t="s">
        <v>615</v>
      </c>
      <c r="W52" s="192" t="s">
        <v>533</v>
      </c>
      <c r="X52" s="123" t="s">
        <v>533</v>
      </c>
      <c r="Y52" s="100" t="s">
        <v>533</v>
      </c>
      <c r="Z52" s="100" t="s">
        <v>533</v>
      </c>
      <c r="AA52" s="123" t="s">
        <v>533</v>
      </c>
      <c r="AB52" s="192" t="s">
        <v>533</v>
      </c>
      <c r="AC52" s="100" t="s">
        <v>533</v>
      </c>
      <c r="AD52" s="123" t="s">
        <v>528</v>
      </c>
      <c r="AE52" s="123" t="s">
        <v>528</v>
      </c>
      <c r="AF52" s="123" t="s">
        <v>528</v>
      </c>
      <c r="AG52" s="123" t="s">
        <v>265</v>
      </c>
      <c r="AH52" s="123" t="s">
        <v>263</v>
      </c>
      <c r="AI52" s="123" t="s">
        <v>265</v>
      </c>
      <c r="AJ52" s="186" t="str">
        <f t="shared" si="0"/>
        <v>Media</v>
      </c>
    </row>
    <row r="53" spans="1:36" ht="66" x14ac:dyDescent="0.3">
      <c r="A53" s="185" t="s">
        <v>753</v>
      </c>
      <c r="B53" s="123" t="s">
        <v>515</v>
      </c>
      <c r="C53" s="123" t="s">
        <v>611</v>
      </c>
      <c r="D53" s="123" t="s">
        <v>533</v>
      </c>
      <c r="E53" s="123" t="s">
        <v>533</v>
      </c>
      <c r="F53" s="123" t="s">
        <v>754</v>
      </c>
      <c r="G53" s="123" t="s">
        <v>755</v>
      </c>
      <c r="H53" s="123" t="s">
        <v>521</v>
      </c>
      <c r="I53" s="123" t="s">
        <v>267</v>
      </c>
      <c r="J53" s="123" t="s">
        <v>694</v>
      </c>
      <c r="K53" s="123" t="s">
        <v>623</v>
      </c>
      <c r="L53" s="123" t="s">
        <v>524</v>
      </c>
      <c r="M53" s="123" t="s">
        <v>634</v>
      </c>
      <c r="N53" s="123" t="s">
        <v>635</v>
      </c>
      <c r="O53" s="123" t="s">
        <v>636</v>
      </c>
      <c r="P53" s="123" t="s">
        <v>528</v>
      </c>
      <c r="Q53" s="123" t="s">
        <v>529</v>
      </c>
      <c r="R53" s="123" t="s">
        <v>615</v>
      </c>
      <c r="S53" s="123" t="s">
        <v>530</v>
      </c>
      <c r="T53" s="123" t="s">
        <v>531</v>
      </c>
      <c r="U53" s="123" t="s">
        <v>533</v>
      </c>
      <c r="V53" s="123" t="s">
        <v>615</v>
      </c>
      <c r="W53" s="192" t="s">
        <v>533</v>
      </c>
      <c r="X53" s="123" t="s">
        <v>533</v>
      </c>
      <c r="Y53" s="100" t="s">
        <v>533</v>
      </c>
      <c r="Z53" s="100" t="s">
        <v>533</v>
      </c>
      <c r="AA53" s="123" t="s">
        <v>533</v>
      </c>
      <c r="AB53" s="192" t="s">
        <v>533</v>
      </c>
      <c r="AC53" s="100" t="s">
        <v>533</v>
      </c>
      <c r="AD53" s="123" t="s">
        <v>528</v>
      </c>
      <c r="AE53" s="123" t="s">
        <v>528</v>
      </c>
      <c r="AF53" s="123" t="s">
        <v>528</v>
      </c>
      <c r="AG53" s="123" t="s">
        <v>265</v>
      </c>
      <c r="AH53" s="123" t="s">
        <v>263</v>
      </c>
      <c r="AI53" s="123" t="s">
        <v>265</v>
      </c>
      <c r="AJ53" s="186" t="str">
        <f t="shared" si="0"/>
        <v>Media</v>
      </c>
    </row>
    <row r="54" spans="1:36" ht="66" x14ac:dyDescent="0.3">
      <c r="A54" s="185" t="s">
        <v>756</v>
      </c>
      <c r="B54" s="123" t="s">
        <v>515</v>
      </c>
      <c r="C54" s="123" t="s">
        <v>611</v>
      </c>
      <c r="D54" s="123" t="s">
        <v>533</v>
      </c>
      <c r="E54" s="123" t="s">
        <v>533</v>
      </c>
      <c r="F54" s="123" t="s">
        <v>757</v>
      </c>
      <c r="G54" s="123" t="s">
        <v>758</v>
      </c>
      <c r="H54" s="123" t="s">
        <v>521</v>
      </c>
      <c r="I54" s="123" t="s">
        <v>267</v>
      </c>
      <c r="J54" s="123" t="s">
        <v>694</v>
      </c>
      <c r="K54" s="123" t="s">
        <v>623</v>
      </c>
      <c r="L54" s="123" t="s">
        <v>524</v>
      </c>
      <c r="M54" s="123" t="s">
        <v>634</v>
      </c>
      <c r="N54" s="123" t="s">
        <v>635</v>
      </c>
      <c r="O54" s="123" t="s">
        <v>636</v>
      </c>
      <c r="P54" s="123" t="s">
        <v>570</v>
      </c>
      <c r="Q54" s="123" t="s">
        <v>614</v>
      </c>
      <c r="R54" s="123" t="s">
        <v>615</v>
      </c>
      <c r="S54" s="123" t="s">
        <v>530</v>
      </c>
      <c r="T54" s="123" t="s">
        <v>531</v>
      </c>
      <c r="U54" s="123" t="s">
        <v>533</v>
      </c>
      <c r="V54" s="123" t="s">
        <v>615</v>
      </c>
      <c r="W54" s="192">
        <v>42644</v>
      </c>
      <c r="X54" s="123" t="s">
        <v>616</v>
      </c>
      <c r="Y54" s="100" t="s">
        <v>617</v>
      </c>
      <c r="Z54" s="100" t="s">
        <v>618</v>
      </c>
      <c r="AA54" s="123" t="s">
        <v>587</v>
      </c>
      <c r="AB54" s="192">
        <v>45483</v>
      </c>
      <c r="AC54" s="100" t="s">
        <v>619</v>
      </c>
      <c r="AD54" s="123" t="s">
        <v>528</v>
      </c>
      <c r="AE54" s="123" t="s">
        <v>528</v>
      </c>
      <c r="AF54" s="123" t="s">
        <v>528</v>
      </c>
      <c r="AG54" s="123" t="s">
        <v>263</v>
      </c>
      <c r="AH54" s="123" t="s">
        <v>263</v>
      </c>
      <c r="AI54" s="123" t="s">
        <v>263</v>
      </c>
      <c r="AJ54" s="186" t="str">
        <f t="shared" si="0"/>
        <v>Media</v>
      </c>
    </row>
    <row r="55" spans="1:36" ht="66" x14ac:dyDescent="0.3">
      <c r="A55" s="185" t="s">
        <v>759</v>
      </c>
      <c r="B55" s="123" t="s">
        <v>515</v>
      </c>
      <c r="C55" s="123" t="s">
        <v>611</v>
      </c>
      <c r="D55" s="123" t="s">
        <v>682</v>
      </c>
      <c r="E55" s="123" t="s">
        <v>533</v>
      </c>
      <c r="F55" s="123" t="s">
        <v>760</v>
      </c>
      <c r="G55" s="123" t="s">
        <v>761</v>
      </c>
      <c r="H55" s="123" t="s">
        <v>521</v>
      </c>
      <c r="I55" s="123" t="s">
        <v>264</v>
      </c>
      <c r="J55" s="123" t="s">
        <v>632</v>
      </c>
      <c r="K55" s="123" t="s">
        <v>567</v>
      </c>
      <c r="L55" s="123" t="s">
        <v>524</v>
      </c>
      <c r="M55" s="123" t="s">
        <v>634</v>
      </c>
      <c r="N55" s="123" t="s">
        <v>635</v>
      </c>
      <c r="O55" s="123" t="s">
        <v>636</v>
      </c>
      <c r="P55" s="123" t="s">
        <v>528</v>
      </c>
      <c r="Q55" s="123" t="s">
        <v>529</v>
      </c>
      <c r="R55" s="123" t="s">
        <v>615</v>
      </c>
      <c r="S55" s="123" t="s">
        <v>530</v>
      </c>
      <c r="T55" s="123" t="s">
        <v>562</v>
      </c>
      <c r="U55" s="123" t="s">
        <v>533</v>
      </c>
      <c r="V55" s="123" t="s">
        <v>615</v>
      </c>
      <c r="W55" s="192" t="s">
        <v>533</v>
      </c>
      <c r="X55" s="123" t="s">
        <v>533</v>
      </c>
      <c r="Y55" s="100" t="s">
        <v>533</v>
      </c>
      <c r="Z55" s="100" t="s">
        <v>533</v>
      </c>
      <c r="AA55" s="123" t="s">
        <v>533</v>
      </c>
      <c r="AB55" s="192" t="s">
        <v>533</v>
      </c>
      <c r="AC55" s="100" t="s">
        <v>533</v>
      </c>
      <c r="AD55" s="123" t="s">
        <v>528</v>
      </c>
      <c r="AE55" s="123" t="s">
        <v>528</v>
      </c>
      <c r="AF55" s="123" t="s">
        <v>528</v>
      </c>
      <c r="AG55" s="123" t="s">
        <v>265</v>
      </c>
      <c r="AH55" s="123" t="s">
        <v>265</v>
      </c>
      <c r="AI55" s="123" t="s">
        <v>265</v>
      </c>
      <c r="AJ55" s="186" t="str">
        <f t="shared" si="0"/>
        <v>Baja</v>
      </c>
    </row>
    <row r="56" spans="1:36" ht="66" x14ac:dyDescent="0.3">
      <c r="A56" s="185" t="s">
        <v>762</v>
      </c>
      <c r="B56" s="123" t="s">
        <v>515</v>
      </c>
      <c r="C56" s="123" t="s">
        <v>611</v>
      </c>
      <c r="D56" s="123" t="s">
        <v>533</v>
      </c>
      <c r="E56" s="123" t="s">
        <v>533</v>
      </c>
      <c r="F56" s="123" t="s">
        <v>763</v>
      </c>
      <c r="G56" s="123" t="s">
        <v>764</v>
      </c>
      <c r="H56" s="123" t="s">
        <v>521</v>
      </c>
      <c r="I56" s="123" t="s">
        <v>267</v>
      </c>
      <c r="J56" s="123" t="s">
        <v>694</v>
      </c>
      <c r="K56" s="123" t="s">
        <v>623</v>
      </c>
      <c r="L56" s="123" t="s">
        <v>524</v>
      </c>
      <c r="M56" s="123" t="s">
        <v>634</v>
      </c>
      <c r="N56" s="123" t="s">
        <v>635</v>
      </c>
      <c r="O56" s="123" t="s">
        <v>636</v>
      </c>
      <c r="P56" s="123" t="s">
        <v>570</v>
      </c>
      <c r="Q56" s="123" t="s">
        <v>614</v>
      </c>
      <c r="R56" s="123" t="s">
        <v>615</v>
      </c>
      <c r="S56" s="123" t="s">
        <v>530</v>
      </c>
      <c r="T56" s="123" t="s">
        <v>531</v>
      </c>
      <c r="U56" s="123" t="s">
        <v>533</v>
      </c>
      <c r="V56" s="123" t="s">
        <v>615</v>
      </c>
      <c r="W56" s="192">
        <v>43101</v>
      </c>
      <c r="X56" s="123" t="s">
        <v>616</v>
      </c>
      <c r="Y56" s="100" t="s">
        <v>617</v>
      </c>
      <c r="Z56" s="100" t="s">
        <v>618</v>
      </c>
      <c r="AA56" s="123" t="s">
        <v>587</v>
      </c>
      <c r="AB56" s="192">
        <v>45483</v>
      </c>
      <c r="AC56" s="100" t="s">
        <v>619</v>
      </c>
      <c r="AD56" s="123" t="s">
        <v>528</v>
      </c>
      <c r="AE56" s="123" t="s">
        <v>528</v>
      </c>
      <c r="AF56" s="123" t="s">
        <v>528</v>
      </c>
      <c r="AG56" s="123" t="s">
        <v>261</v>
      </c>
      <c r="AH56" s="123" t="s">
        <v>261</v>
      </c>
      <c r="AI56" s="123" t="s">
        <v>261</v>
      </c>
      <c r="AJ56" s="186" t="str">
        <f t="shared" si="0"/>
        <v>Alta</v>
      </c>
    </row>
    <row r="57" spans="1:36" ht="66" x14ac:dyDescent="0.3">
      <c r="A57" s="185" t="s">
        <v>765</v>
      </c>
      <c r="B57" s="123" t="s">
        <v>515</v>
      </c>
      <c r="C57" s="123" t="s">
        <v>611</v>
      </c>
      <c r="D57" s="123" t="s">
        <v>682</v>
      </c>
      <c r="E57" s="123" t="s">
        <v>533</v>
      </c>
      <c r="F57" s="123" t="s">
        <v>766</v>
      </c>
      <c r="G57" s="123" t="s">
        <v>767</v>
      </c>
      <c r="H57" s="123" t="s">
        <v>521</v>
      </c>
      <c r="I57" s="123" t="s">
        <v>264</v>
      </c>
      <c r="J57" s="123" t="s">
        <v>632</v>
      </c>
      <c r="K57" s="123" t="s">
        <v>567</v>
      </c>
      <c r="L57" s="123" t="s">
        <v>524</v>
      </c>
      <c r="M57" s="123" t="s">
        <v>634</v>
      </c>
      <c r="N57" s="123" t="s">
        <v>635</v>
      </c>
      <c r="O57" s="123" t="s">
        <v>636</v>
      </c>
      <c r="P57" s="123" t="s">
        <v>528</v>
      </c>
      <c r="Q57" s="123" t="s">
        <v>529</v>
      </c>
      <c r="R57" s="123" t="s">
        <v>615</v>
      </c>
      <c r="S57" s="123" t="s">
        <v>530</v>
      </c>
      <c r="T57" s="123" t="s">
        <v>562</v>
      </c>
      <c r="U57" s="123" t="s">
        <v>533</v>
      </c>
      <c r="V57" s="123" t="s">
        <v>615</v>
      </c>
      <c r="W57" s="192" t="s">
        <v>533</v>
      </c>
      <c r="X57" s="123" t="s">
        <v>533</v>
      </c>
      <c r="Y57" s="100" t="s">
        <v>533</v>
      </c>
      <c r="Z57" s="100" t="s">
        <v>533</v>
      </c>
      <c r="AA57" s="123" t="s">
        <v>533</v>
      </c>
      <c r="AB57" s="192" t="s">
        <v>533</v>
      </c>
      <c r="AC57" s="100" t="s">
        <v>533</v>
      </c>
      <c r="AD57" s="123" t="s">
        <v>528</v>
      </c>
      <c r="AE57" s="123" t="s">
        <v>528</v>
      </c>
      <c r="AF57" s="123" t="s">
        <v>528</v>
      </c>
      <c r="AG57" s="123" t="s">
        <v>265</v>
      </c>
      <c r="AH57" s="123" t="s">
        <v>265</v>
      </c>
      <c r="AI57" s="123" t="s">
        <v>265</v>
      </c>
      <c r="AJ57" s="186" t="str">
        <f t="shared" si="0"/>
        <v>Baja</v>
      </c>
    </row>
    <row r="58" spans="1:36" ht="66" x14ac:dyDescent="0.3">
      <c r="A58" s="185" t="s">
        <v>768</v>
      </c>
      <c r="B58" s="123" t="s">
        <v>515</v>
      </c>
      <c r="C58" s="123" t="s">
        <v>611</v>
      </c>
      <c r="D58" s="123" t="s">
        <v>533</v>
      </c>
      <c r="E58" s="123" t="s">
        <v>533</v>
      </c>
      <c r="F58" s="123" t="s">
        <v>769</v>
      </c>
      <c r="G58" s="123" t="s">
        <v>770</v>
      </c>
      <c r="H58" s="123" t="s">
        <v>521</v>
      </c>
      <c r="I58" s="123" t="s">
        <v>267</v>
      </c>
      <c r="J58" s="123" t="s">
        <v>694</v>
      </c>
      <c r="K58" s="123" t="s">
        <v>623</v>
      </c>
      <c r="L58" s="123" t="s">
        <v>524</v>
      </c>
      <c r="M58" s="123" t="s">
        <v>634</v>
      </c>
      <c r="N58" s="123" t="s">
        <v>635</v>
      </c>
      <c r="O58" s="123" t="s">
        <v>636</v>
      </c>
      <c r="P58" s="123" t="s">
        <v>528</v>
      </c>
      <c r="Q58" s="123" t="s">
        <v>614</v>
      </c>
      <c r="R58" s="123" t="s">
        <v>615</v>
      </c>
      <c r="S58" s="123" t="s">
        <v>530</v>
      </c>
      <c r="T58" s="123" t="s">
        <v>531</v>
      </c>
      <c r="U58" s="123" t="s">
        <v>533</v>
      </c>
      <c r="V58" s="123" t="s">
        <v>615</v>
      </c>
      <c r="W58" s="192" t="s">
        <v>771</v>
      </c>
      <c r="X58" s="123" t="s">
        <v>616</v>
      </c>
      <c r="Y58" s="100" t="s">
        <v>617</v>
      </c>
      <c r="Z58" s="100" t="s">
        <v>618</v>
      </c>
      <c r="AA58" s="123" t="s">
        <v>587</v>
      </c>
      <c r="AB58" s="192">
        <v>45483</v>
      </c>
      <c r="AC58" s="100" t="s">
        <v>619</v>
      </c>
      <c r="AD58" s="123" t="s">
        <v>528</v>
      </c>
      <c r="AE58" s="123" t="s">
        <v>528</v>
      </c>
      <c r="AF58" s="123" t="s">
        <v>528</v>
      </c>
      <c r="AG58" s="123" t="s">
        <v>265</v>
      </c>
      <c r="AH58" s="123" t="s">
        <v>265</v>
      </c>
      <c r="AI58" s="123" t="s">
        <v>265</v>
      </c>
      <c r="AJ58" s="186" t="str">
        <f t="shared" si="0"/>
        <v>Baja</v>
      </c>
    </row>
    <row r="59" spans="1:36" ht="66" x14ac:dyDescent="0.3">
      <c r="A59" s="185" t="s">
        <v>772</v>
      </c>
      <c r="B59" s="123" t="s">
        <v>515</v>
      </c>
      <c r="C59" s="123" t="s">
        <v>611</v>
      </c>
      <c r="D59" s="123" t="s">
        <v>533</v>
      </c>
      <c r="E59" s="123" t="s">
        <v>533</v>
      </c>
      <c r="F59" s="123" t="s">
        <v>773</v>
      </c>
      <c r="G59" s="123" t="s">
        <v>774</v>
      </c>
      <c r="H59" s="123" t="s">
        <v>521</v>
      </c>
      <c r="I59" s="123" t="s">
        <v>267</v>
      </c>
      <c r="J59" s="123" t="s">
        <v>694</v>
      </c>
      <c r="K59" s="123" t="s">
        <v>623</v>
      </c>
      <c r="L59" s="123" t="s">
        <v>524</v>
      </c>
      <c r="M59" s="123" t="s">
        <v>634</v>
      </c>
      <c r="N59" s="123" t="s">
        <v>635</v>
      </c>
      <c r="O59" s="123" t="s">
        <v>636</v>
      </c>
      <c r="P59" s="123" t="s">
        <v>570</v>
      </c>
      <c r="Q59" s="123" t="s">
        <v>614</v>
      </c>
      <c r="R59" s="123" t="s">
        <v>615</v>
      </c>
      <c r="S59" s="123" t="s">
        <v>530</v>
      </c>
      <c r="T59" s="123" t="s">
        <v>531</v>
      </c>
      <c r="U59" s="123" t="s">
        <v>533</v>
      </c>
      <c r="V59" s="123" t="s">
        <v>615</v>
      </c>
      <c r="W59" s="192">
        <v>42644</v>
      </c>
      <c r="X59" s="123" t="s">
        <v>616</v>
      </c>
      <c r="Y59" s="100" t="s">
        <v>617</v>
      </c>
      <c r="Z59" s="100" t="s">
        <v>618</v>
      </c>
      <c r="AA59" s="123" t="s">
        <v>587</v>
      </c>
      <c r="AB59" s="192">
        <v>45483</v>
      </c>
      <c r="AC59" s="100" t="s">
        <v>619</v>
      </c>
      <c r="AD59" s="123" t="s">
        <v>528</v>
      </c>
      <c r="AE59" s="123" t="s">
        <v>528</v>
      </c>
      <c r="AF59" s="123" t="s">
        <v>528</v>
      </c>
      <c r="AG59" s="123" t="s">
        <v>261</v>
      </c>
      <c r="AH59" s="123" t="s">
        <v>261</v>
      </c>
      <c r="AI59" s="123" t="s">
        <v>261</v>
      </c>
      <c r="AJ59" s="186" t="str">
        <f t="shared" si="0"/>
        <v>Alta</v>
      </c>
    </row>
    <row r="60" spans="1:36" ht="66" x14ac:dyDescent="0.3">
      <c r="A60" s="185" t="s">
        <v>775</v>
      </c>
      <c r="B60" s="123" t="s">
        <v>515</v>
      </c>
      <c r="C60" s="123" t="s">
        <v>611</v>
      </c>
      <c r="D60" s="123" t="s">
        <v>533</v>
      </c>
      <c r="E60" s="123" t="s">
        <v>533</v>
      </c>
      <c r="F60" s="123" t="s">
        <v>776</v>
      </c>
      <c r="G60" s="123" t="s">
        <v>777</v>
      </c>
      <c r="H60" s="123" t="s">
        <v>521</v>
      </c>
      <c r="I60" s="123" t="s">
        <v>264</v>
      </c>
      <c r="J60" s="123" t="s">
        <v>694</v>
      </c>
      <c r="K60" s="123" t="s">
        <v>690</v>
      </c>
      <c r="L60" s="123" t="s">
        <v>524</v>
      </c>
      <c r="M60" s="123" t="s">
        <v>634</v>
      </c>
      <c r="N60" s="123" t="s">
        <v>635</v>
      </c>
      <c r="O60" s="123" t="s">
        <v>636</v>
      </c>
      <c r="P60" s="123" t="s">
        <v>570</v>
      </c>
      <c r="Q60" s="123" t="s">
        <v>529</v>
      </c>
      <c r="R60" s="123" t="s">
        <v>615</v>
      </c>
      <c r="S60" s="123" t="s">
        <v>530</v>
      </c>
      <c r="T60" s="123" t="s">
        <v>562</v>
      </c>
      <c r="U60" s="123" t="s">
        <v>533</v>
      </c>
      <c r="V60" s="123" t="s">
        <v>615</v>
      </c>
      <c r="W60" s="192" t="s">
        <v>533</v>
      </c>
      <c r="X60" s="123" t="s">
        <v>533</v>
      </c>
      <c r="Y60" s="100" t="s">
        <v>533</v>
      </c>
      <c r="Z60" s="100" t="s">
        <v>533</v>
      </c>
      <c r="AA60" s="123" t="s">
        <v>533</v>
      </c>
      <c r="AB60" s="192" t="s">
        <v>533</v>
      </c>
      <c r="AC60" s="100" t="s">
        <v>533</v>
      </c>
      <c r="AD60" s="123" t="s">
        <v>528</v>
      </c>
      <c r="AE60" s="123" t="s">
        <v>528</v>
      </c>
      <c r="AF60" s="123" t="s">
        <v>528</v>
      </c>
      <c r="AG60" s="123" t="s">
        <v>265</v>
      </c>
      <c r="AH60" s="123" t="s">
        <v>265</v>
      </c>
      <c r="AI60" s="123" t="s">
        <v>265</v>
      </c>
      <c r="AJ60" s="186" t="str">
        <f t="shared" si="0"/>
        <v>Baja</v>
      </c>
    </row>
    <row r="61" spans="1:36" ht="66" x14ac:dyDescent="0.3">
      <c r="A61" s="185" t="s">
        <v>778</v>
      </c>
      <c r="B61" s="123" t="s">
        <v>515</v>
      </c>
      <c r="C61" s="123" t="s">
        <v>611</v>
      </c>
      <c r="D61" s="123" t="s">
        <v>533</v>
      </c>
      <c r="E61" s="123" t="s">
        <v>533</v>
      </c>
      <c r="F61" s="123" t="s">
        <v>779</v>
      </c>
      <c r="G61" s="123" t="s">
        <v>780</v>
      </c>
      <c r="H61" s="123" t="s">
        <v>521</v>
      </c>
      <c r="I61" s="123" t="s">
        <v>267</v>
      </c>
      <c r="J61" s="123" t="s">
        <v>694</v>
      </c>
      <c r="K61" s="123" t="s">
        <v>623</v>
      </c>
      <c r="L61" s="123" t="s">
        <v>524</v>
      </c>
      <c r="M61" s="123" t="s">
        <v>634</v>
      </c>
      <c r="N61" s="123" t="s">
        <v>635</v>
      </c>
      <c r="O61" s="123" t="s">
        <v>636</v>
      </c>
      <c r="P61" s="123" t="s">
        <v>570</v>
      </c>
      <c r="Q61" s="123" t="s">
        <v>614</v>
      </c>
      <c r="R61" s="123" t="s">
        <v>615</v>
      </c>
      <c r="S61" s="123" t="s">
        <v>530</v>
      </c>
      <c r="T61" s="123" t="s">
        <v>531</v>
      </c>
      <c r="U61" s="123" t="s">
        <v>533</v>
      </c>
      <c r="V61" s="123" t="s">
        <v>615</v>
      </c>
      <c r="W61" s="192">
        <v>43831</v>
      </c>
      <c r="X61" s="123" t="s">
        <v>616</v>
      </c>
      <c r="Y61" s="100" t="s">
        <v>617</v>
      </c>
      <c r="Z61" s="100" t="s">
        <v>618</v>
      </c>
      <c r="AA61" s="123" t="s">
        <v>587</v>
      </c>
      <c r="AB61" s="192">
        <v>45483</v>
      </c>
      <c r="AC61" s="100" t="s">
        <v>619</v>
      </c>
      <c r="AD61" s="123" t="s">
        <v>528</v>
      </c>
      <c r="AE61" s="123" t="s">
        <v>528</v>
      </c>
      <c r="AF61" s="123" t="s">
        <v>528</v>
      </c>
      <c r="AG61" s="123" t="s">
        <v>261</v>
      </c>
      <c r="AH61" s="123" t="s">
        <v>261</v>
      </c>
      <c r="AI61" s="123" t="s">
        <v>261</v>
      </c>
      <c r="AJ61" s="186" t="str">
        <f t="shared" si="0"/>
        <v>Alta</v>
      </c>
    </row>
    <row r="62" spans="1:36" ht="66" x14ac:dyDescent="0.3">
      <c r="A62" s="185" t="s">
        <v>781</v>
      </c>
      <c r="B62" s="123" t="s">
        <v>515</v>
      </c>
      <c r="C62" s="123" t="s">
        <v>611</v>
      </c>
      <c r="D62" s="123" t="s">
        <v>682</v>
      </c>
      <c r="E62" s="123" t="s">
        <v>533</v>
      </c>
      <c r="F62" s="123" t="s">
        <v>782</v>
      </c>
      <c r="G62" s="123" t="s">
        <v>783</v>
      </c>
      <c r="H62" s="123" t="s">
        <v>521</v>
      </c>
      <c r="I62" s="123" t="s">
        <v>264</v>
      </c>
      <c r="J62" s="123" t="s">
        <v>632</v>
      </c>
      <c r="K62" s="123" t="s">
        <v>567</v>
      </c>
      <c r="L62" s="123" t="s">
        <v>524</v>
      </c>
      <c r="M62" s="123" t="s">
        <v>634</v>
      </c>
      <c r="N62" s="123" t="s">
        <v>635</v>
      </c>
      <c r="O62" s="123" t="s">
        <v>636</v>
      </c>
      <c r="P62" s="123" t="s">
        <v>528</v>
      </c>
      <c r="Q62" s="123" t="s">
        <v>529</v>
      </c>
      <c r="R62" s="123" t="s">
        <v>615</v>
      </c>
      <c r="S62" s="123" t="s">
        <v>530</v>
      </c>
      <c r="T62" s="123" t="s">
        <v>562</v>
      </c>
      <c r="U62" s="123" t="s">
        <v>533</v>
      </c>
      <c r="V62" s="123" t="s">
        <v>615</v>
      </c>
      <c r="W62" s="192" t="s">
        <v>533</v>
      </c>
      <c r="X62" s="123" t="s">
        <v>533</v>
      </c>
      <c r="Y62" s="100" t="s">
        <v>533</v>
      </c>
      <c r="Z62" s="100" t="s">
        <v>533</v>
      </c>
      <c r="AA62" s="123" t="s">
        <v>533</v>
      </c>
      <c r="AB62" s="192" t="s">
        <v>533</v>
      </c>
      <c r="AC62" s="100" t="s">
        <v>533</v>
      </c>
      <c r="AD62" s="123" t="s">
        <v>528</v>
      </c>
      <c r="AE62" s="123" t="s">
        <v>528</v>
      </c>
      <c r="AF62" s="123" t="s">
        <v>528</v>
      </c>
      <c r="AG62" s="123" t="s">
        <v>265</v>
      </c>
      <c r="AH62" s="123" t="s">
        <v>265</v>
      </c>
      <c r="AI62" s="123" t="s">
        <v>265</v>
      </c>
      <c r="AJ62" s="186" t="str">
        <f t="shared" si="0"/>
        <v>Baja</v>
      </c>
    </row>
    <row r="63" spans="1:36" ht="66" x14ac:dyDescent="0.3">
      <c r="A63" s="185" t="s">
        <v>784</v>
      </c>
      <c r="B63" s="123" t="s">
        <v>515</v>
      </c>
      <c r="C63" s="123" t="s">
        <v>611</v>
      </c>
      <c r="D63" s="123" t="s">
        <v>533</v>
      </c>
      <c r="E63" s="123" t="s">
        <v>533</v>
      </c>
      <c r="F63" s="123" t="s">
        <v>785</v>
      </c>
      <c r="G63" s="123" t="s">
        <v>786</v>
      </c>
      <c r="H63" s="123" t="s">
        <v>521</v>
      </c>
      <c r="I63" s="123" t="s">
        <v>267</v>
      </c>
      <c r="J63" s="123" t="s">
        <v>694</v>
      </c>
      <c r="K63" s="123" t="s">
        <v>623</v>
      </c>
      <c r="L63" s="123" t="s">
        <v>524</v>
      </c>
      <c r="M63" s="123" t="s">
        <v>634</v>
      </c>
      <c r="N63" s="123" t="s">
        <v>635</v>
      </c>
      <c r="O63" s="123" t="s">
        <v>636</v>
      </c>
      <c r="P63" s="123" t="s">
        <v>570</v>
      </c>
      <c r="Q63" s="123" t="s">
        <v>614</v>
      </c>
      <c r="R63" s="123" t="s">
        <v>615</v>
      </c>
      <c r="S63" s="123" t="s">
        <v>530</v>
      </c>
      <c r="T63" s="123" t="s">
        <v>531</v>
      </c>
      <c r="U63" s="123" t="s">
        <v>533</v>
      </c>
      <c r="V63" s="123" t="s">
        <v>615</v>
      </c>
      <c r="W63" s="192">
        <v>43800</v>
      </c>
      <c r="X63" s="123" t="s">
        <v>616</v>
      </c>
      <c r="Y63" s="100" t="s">
        <v>617</v>
      </c>
      <c r="Z63" s="100" t="s">
        <v>618</v>
      </c>
      <c r="AA63" s="123" t="s">
        <v>587</v>
      </c>
      <c r="AB63" s="192">
        <v>45483</v>
      </c>
      <c r="AC63" s="100" t="s">
        <v>619</v>
      </c>
      <c r="AD63" s="123" t="s">
        <v>528</v>
      </c>
      <c r="AE63" s="123" t="s">
        <v>528</v>
      </c>
      <c r="AF63" s="123" t="s">
        <v>528</v>
      </c>
      <c r="AG63" s="123" t="s">
        <v>261</v>
      </c>
      <c r="AH63" s="123" t="s">
        <v>261</v>
      </c>
      <c r="AI63" s="123" t="s">
        <v>261</v>
      </c>
      <c r="AJ63" s="186" t="str">
        <f t="shared" si="0"/>
        <v>Alta</v>
      </c>
    </row>
    <row r="64" spans="1:36" ht="66" x14ac:dyDescent="0.3">
      <c r="A64" s="185" t="s">
        <v>787</v>
      </c>
      <c r="B64" s="123" t="s">
        <v>515</v>
      </c>
      <c r="C64" s="123" t="s">
        <v>611</v>
      </c>
      <c r="D64" s="123" t="s">
        <v>682</v>
      </c>
      <c r="E64" s="123" t="s">
        <v>533</v>
      </c>
      <c r="F64" s="123" t="s">
        <v>788</v>
      </c>
      <c r="G64" s="123" t="s">
        <v>789</v>
      </c>
      <c r="H64" s="123" t="s">
        <v>521</v>
      </c>
      <c r="I64" s="123" t="s">
        <v>264</v>
      </c>
      <c r="J64" s="123" t="s">
        <v>632</v>
      </c>
      <c r="K64" s="123" t="s">
        <v>567</v>
      </c>
      <c r="L64" s="123" t="s">
        <v>524</v>
      </c>
      <c r="M64" s="123" t="s">
        <v>634</v>
      </c>
      <c r="N64" s="123" t="s">
        <v>635</v>
      </c>
      <c r="O64" s="123" t="s">
        <v>636</v>
      </c>
      <c r="P64" s="123" t="s">
        <v>528</v>
      </c>
      <c r="Q64" s="123" t="s">
        <v>529</v>
      </c>
      <c r="R64" s="123" t="s">
        <v>615</v>
      </c>
      <c r="S64" s="123" t="s">
        <v>530</v>
      </c>
      <c r="T64" s="123" t="s">
        <v>562</v>
      </c>
      <c r="U64" s="123" t="s">
        <v>533</v>
      </c>
      <c r="V64" s="123" t="s">
        <v>615</v>
      </c>
      <c r="W64" s="192" t="s">
        <v>533</v>
      </c>
      <c r="X64" s="123" t="s">
        <v>533</v>
      </c>
      <c r="Y64" s="100" t="s">
        <v>533</v>
      </c>
      <c r="Z64" s="100" t="s">
        <v>533</v>
      </c>
      <c r="AA64" s="123" t="s">
        <v>533</v>
      </c>
      <c r="AB64" s="192" t="s">
        <v>533</v>
      </c>
      <c r="AC64" s="100" t="s">
        <v>533</v>
      </c>
      <c r="AD64" s="123" t="s">
        <v>528</v>
      </c>
      <c r="AE64" s="123" t="s">
        <v>528</v>
      </c>
      <c r="AF64" s="123" t="s">
        <v>528</v>
      </c>
      <c r="AG64" s="123" t="s">
        <v>265</v>
      </c>
      <c r="AH64" s="123" t="s">
        <v>265</v>
      </c>
      <c r="AI64" s="123" t="s">
        <v>265</v>
      </c>
      <c r="AJ64" s="186" t="str">
        <f t="shared" si="0"/>
        <v>Baja</v>
      </c>
    </row>
    <row r="65" spans="1:36" ht="66" x14ac:dyDescent="0.3">
      <c r="A65" s="185" t="s">
        <v>790</v>
      </c>
      <c r="B65" s="123" t="s">
        <v>515</v>
      </c>
      <c r="C65" s="123" t="s">
        <v>611</v>
      </c>
      <c r="D65" s="123" t="s">
        <v>533</v>
      </c>
      <c r="E65" s="123" t="s">
        <v>533</v>
      </c>
      <c r="F65" s="123" t="s">
        <v>791</v>
      </c>
      <c r="G65" s="123" t="s">
        <v>792</v>
      </c>
      <c r="H65" s="123" t="s">
        <v>521</v>
      </c>
      <c r="I65" s="123" t="s">
        <v>267</v>
      </c>
      <c r="J65" s="123" t="s">
        <v>694</v>
      </c>
      <c r="K65" s="123" t="s">
        <v>623</v>
      </c>
      <c r="L65" s="123" t="s">
        <v>524</v>
      </c>
      <c r="M65" s="123" t="s">
        <v>634</v>
      </c>
      <c r="N65" s="123" t="s">
        <v>635</v>
      </c>
      <c r="O65" s="123" t="s">
        <v>636</v>
      </c>
      <c r="P65" s="123" t="s">
        <v>570</v>
      </c>
      <c r="Q65" s="123" t="s">
        <v>614</v>
      </c>
      <c r="R65" s="123" t="s">
        <v>615</v>
      </c>
      <c r="S65" s="123" t="s">
        <v>530</v>
      </c>
      <c r="T65" s="123" t="s">
        <v>531</v>
      </c>
      <c r="U65" s="123" t="s">
        <v>533</v>
      </c>
      <c r="V65" s="123" t="s">
        <v>615</v>
      </c>
      <c r="W65" s="192">
        <v>43800</v>
      </c>
      <c r="X65" s="123" t="s">
        <v>616</v>
      </c>
      <c r="Y65" s="100" t="s">
        <v>617</v>
      </c>
      <c r="Z65" s="100" t="s">
        <v>618</v>
      </c>
      <c r="AA65" s="123" t="s">
        <v>587</v>
      </c>
      <c r="AB65" s="192">
        <v>45483</v>
      </c>
      <c r="AC65" s="100" t="s">
        <v>619</v>
      </c>
      <c r="AD65" s="123" t="s">
        <v>528</v>
      </c>
      <c r="AE65" s="123" t="s">
        <v>528</v>
      </c>
      <c r="AF65" s="123" t="s">
        <v>528</v>
      </c>
      <c r="AG65" s="123" t="s">
        <v>261</v>
      </c>
      <c r="AH65" s="123" t="s">
        <v>261</v>
      </c>
      <c r="AI65" s="123" t="s">
        <v>261</v>
      </c>
      <c r="AJ65" s="186" t="str">
        <f t="shared" si="0"/>
        <v>Alta</v>
      </c>
    </row>
    <row r="66" spans="1:36" ht="66" x14ac:dyDescent="0.3">
      <c r="A66" s="185" t="s">
        <v>793</v>
      </c>
      <c r="B66" s="123" t="s">
        <v>515</v>
      </c>
      <c r="C66" s="123" t="s">
        <v>611</v>
      </c>
      <c r="D66" s="123" t="s">
        <v>682</v>
      </c>
      <c r="E66" s="123" t="s">
        <v>533</v>
      </c>
      <c r="F66" s="123" t="s">
        <v>794</v>
      </c>
      <c r="G66" s="123" t="s">
        <v>795</v>
      </c>
      <c r="H66" s="123" t="s">
        <v>521</v>
      </c>
      <c r="I66" s="123" t="s">
        <v>264</v>
      </c>
      <c r="J66" s="123" t="s">
        <v>632</v>
      </c>
      <c r="K66" s="123" t="s">
        <v>567</v>
      </c>
      <c r="L66" s="123" t="s">
        <v>524</v>
      </c>
      <c r="M66" s="123" t="s">
        <v>634</v>
      </c>
      <c r="N66" s="123" t="s">
        <v>635</v>
      </c>
      <c r="O66" s="123" t="s">
        <v>636</v>
      </c>
      <c r="P66" s="123" t="s">
        <v>528</v>
      </c>
      <c r="Q66" s="123" t="s">
        <v>529</v>
      </c>
      <c r="R66" s="123" t="s">
        <v>615</v>
      </c>
      <c r="S66" s="123" t="s">
        <v>530</v>
      </c>
      <c r="T66" s="123" t="s">
        <v>562</v>
      </c>
      <c r="U66" s="123" t="s">
        <v>533</v>
      </c>
      <c r="V66" s="123" t="s">
        <v>615</v>
      </c>
      <c r="W66" s="192" t="s">
        <v>533</v>
      </c>
      <c r="X66" s="123" t="s">
        <v>533</v>
      </c>
      <c r="Y66" s="100" t="s">
        <v>533</v>
      </c>
      <c r="Z66" s="100" t="s">
        <v>533</v>
      </c>
      <c r="AA66" s="123" t="s">
        <v>533</v>
      </c>
      <c r="AB66" s="192" t="s">
        <v>533</v>
      </c>
      <c r="AC66" s="100" t="s">
        <v>533</v>
      </c>
      <c r="AD66" s="123" t="s">
        <v>528</v>
      </c>
      <c r="AE66" s="123" t="s">
        <v>528</v>
      </c>
      <c r="AF66" s="123" t="s">
        <v>528</v>
      </c>
      <c r="AG66" s="123" t="s">
        <v>265</v>
      </c>
      <c r="AH66" s="123" t="s">
        <v>265</v>
      </c>
      <c r="AI66" s="123" t="s">
        <v>265</v>
      </c>
      <c r="AJ66" s="186" t="str">
        <f t="shared" si="0"/>
        <v>Baja</v>
      </c>
    </row>
    <row r="67" spans="1:36" ht="66" x14ac:dyDescent="0.3">
      <c r="A67" s="185" t="s">
        <v>796</v>
      </c>
      <c r="B67" s="123" t="s">
        <v>515</v>
      </c>
      <c r="C67" s="123" t="s">
        <v>611</v>
      </c>
      <c r="D67" s="123" t="s">
        <v>682</v>
      </c>
      <c r="E67" s="123" t="s">
        <v>533</v>
      </c>
      <c r="F67" s="123" t="s">
        <v>797</v>
      </c>
      <c r="G67" s="123" t="s">
        <v>798</v>
      </c>
      <c r="H67" s="123" t="s">
        <v>521</v>
      </c>
      <c r="I67" s="123" t="s">
        <v>267</v>
      </c>
      <c r="J67" s="123" t="s">
        <v>694</v>
      </c>
      <c r="K67" s="123" t="s">
        <v>623</v>
      </c>
      <c r="L67" s="123" t="s">
        <v>524</v>
      </c>
      <c r="M67" s="123" t="s">
        <v>634</v>
      </c>
      <c r="N67" s="123" t="s">
        <v>635</v>
      </c>
      <c r="O67" s="123" t="s">
        <v>636</v>
      </c>
      <c r="P67" s="123" t="s">
        <v>570</v>
      </c>
      <c r="Q67" s="123" t="s">
        <v>614</v>
      </c>
      <c r="R67" s="123" t="s">
        <v>615</v>
      </c>
      <c r="S67" s="123" t="s">
        <v>530</v>
      </c>
      <c r="T67" s="123" t="s">
        <v>531</v>
      </c>
      <c r="U67" s="123" t="s">
        <v>533</v>
      </c>
      <c r="V67" s="123" t="s">
        <v>615</v>
      </c>
      <c r="W67" s="192">
        <v>43831</v>
      </c>
      <c r="X67" s="123" t="s">
        <v>616</v>
      </c>
      <c r="Y67" s="100" t="s">
        <v>617</v>
      </c>
      <c r="Z67" s="100" t="s">
        <v>799</v>
      </c>
      <c r="AA67" s="123" t="s">
        <v>587</v>
      </c>
      <c r="AB67" s="192">
        <v>45483</v>
      </c>
      <c r="AC67" s="100" t="s">
        <v>619</v>
      </c>
      <c r="AD67" s="123" t="s">
        <v>528</v>
      </c>
      <c r="AE67" s="123" t="s">
        <v>528</v>
      </c>
      <c r="AF67" s="123" t="s">
        <v>528</v>
      </c>
      <c r="AG67" s="123" t="s">
        <v>263</v>
      </c>
      <c r="AH67" s="123" t="s">
        <v>261</v>
      </c>
      <c r="AI67" s="123" t="s">
        <v>263</v>
      </c>
      <c r="AJ67" s="186" t="str">
        <f t="shared" si="0"/>
        <v>Media</v>
      </c>
    </row>
    <row r="68" spans="1:36" ht="66" x14ac:dyDescent="0.3">
      <c r="A68" s="185" t="s">
        <v>800</v>
      </c>
      <c r="B68" s="123" t="s">
        <v>515</v>
      </c>
      <c r="C68" s="123" t="s">
        <v>611</v>
      </c>
      <c r="D68" s="123" t="s">
        <v>682</v>
      </c>
      <c r="E68" s="123" t="s">
        <v>533</v>
      </c>
      <c r="F68" s="123" t="s">
        <v>801</v>
      </c>
      <c r="G68" s="123" t="s">
        <v>798</v>
      </c>
      <c r="H68" s="123" t="s">
        <v>521</v>
      </c>
      <c r="I68" s="123" t="s">
        <v>264</v>
      </c>
      <c r="J68" s="123" t="s">
        <v>632</v>
      </c>
      <c r="K68" s="123" t="s">
        <v>567</v>
      </c>
      <c r="L68" s="123" t="s">
        <v>524</v>
      </c>
      <c r="M68" s="123" t="s">
        <v>634</v>
      </c>
      <c r="N68" s="123" t="s">
        <v>635</v>
      </c>
      <c r="O68" s="123" t="s">
        <v>636</v>
      </c>
      <c r="P68" s="123" t="s">
        <v>528</v>
      </c>
      <c r="Q68" s="123" t="s">
        <v>529</v>
      </c>
      <c r="R68" s="123" t="s">
        <v>615</v>
      </c>
      <c r="S68" s="123" t="s">
        <v>530</v>
      </c>
      <c r="T68" s="123" t="s">
        <v>562</v>
      </c>
      <c r="U68" s="123" t="s">
        <v>533</v>
      </c>
      <c r="V68" s="123" t="s">
        <v>615</v>
      </c>
      <c r="W68" s="192" t="s">
        <v>533</v>
      </c>
      <c r="X68" s="123" t="s">
        <v>533</v>
      </c>
      <c r="Y68" s="100" t="s">
        <v>533</v>
      </c>
      <c r="Z68" s="100" t="s">
        <v>533</v>
      </c>
      <c r="AA68" s="123" t="s">
        <v>533</v>
      </c>
      <c r="AB68" s="192" t="s">
        <v>533</v>
      </c>
      <c r="AC68" s="100" t="s">
        <v>533</v>
      </c>
      <c r="AD68" s="123" t="s">
        <v>528</v>
      </c>
      <c r="AE68" s="123" t="s">
        <v>528</v>
      </c>
      <c r="AF68" s="123" t="s">
        <v>528</v>
      </c>
      <c r="AG68" s="123" t="s">
        <v>265</v>
      </c>
      <c r="AH68" s="123" t="s">
        <v>265</v>
      </c>
      <c r="AI68" s="123" t="s">
        <v>265</v>
      </c>
      <c r="AJ68" s="186" t="str">
        <f t="shared" si="0"/>
        <v>Baja</v>
      </c>
    </row>
    <row r="69" spans="1:36" ht="66" x14ac:dyDescent="0.3">
      <c r="A69" s="185" t="s">
        <v>802</v>
      </c>
      <c r="B69" s="123" t="s">
        <v>515</v>
      </c>
      <c r="C69" s="123" t="s">
        <v>611</v>
      </c>
      <c r="D69" s="123" t="s">
        <v>682</v>
      </c>
      <c r="E69" s="123" t="s">
        <v>533</v>
      </c>
      <c r="F69" s="123" t="s">
        <v>803</v>
      </c>
      <c r="G69" s="123" t="s">
        <v>804</v>
      </c>
      <c r="H69" s="123" t="s">
        <v>521</v>
      </c>
      <c r="I69" s="123" t="s">
        <v>267</v>
      </c>
      <c r="J69" s="123" t="s">
        <v>694</v>
      </c>
      <c r="K69" s="123" t="s">
        <v>623</v>
      </c>
      <c r="L69" s="123" t="s">
        <v>524</v>
      </c>
      <c r="M69" s="123" t="s">
        <v>634</v>
      </c>
      <c r="N69" s="123" t="s">
        <v>635</v>
      </c>
      <c r="O69" s="123" t="s">
        <v>636</v>
      </c>
      <c r="P69" s="123" t="s">
        <v>528</v>
      </c>
      <c r="Q69" s="123" t="s">
        <v>614</v>
      </c>
      <c r="R69" s="123" t="s">
        <v>615</v>
      </c>
      <c r="S69" s="123" t="s">
        <v>530</v>
      </c>
      <c r="T69" s="123" t="s">
        <v>531</v>
      </c>
      <c r="U69" s="123" t="s">
        <v>533</v>
      </c>
      <c r="V69" s="123" t="s">
        <v>615</v>
      </c>
      <c r="W69" s="192">
        <v>43831</v>
      </c>
      <c r="X69" s="123" t="s">
        <v>616</v>
      </c>
      <c r="Y69" s="100" t="s">
        <v>617</v>
      </c>
      <c r="Z69" s="100" t="s">
        <v>799</v>
      </c>
      <c r="AA69" s="123" t="s">
        <v>587</v>
      </c>
      <c r="AB69" s="192">
        <v>45483</v>
      </c>
      <c r="AC69" s="100" t="s">
        <v>619</v>
      </c>
      <c r="AD69" s="123" t="s">
        <v>528</v>
      </c>
      <c r="AE69" s="123" t="s">
        <v>528</v>
      </c>
      <c r="AF69" s="123" t="s">
        <v>528</v>
      </c>
      <c r="AG69" s="123" t="s">
        <v>265</v>
      </c>
      <c r="AH69" s="123" t="s">
        <v>263</v>
      </c>
      <c r="AI69" s="123" t="s">
        <v>263</v>
      </c>
      <c r="AJ69" s="186" t="str">
        <f t="shared" si="0"/>
        <v>Media</v>
      </c>
    </row>
    <row r="70" spans="1:36" ht="66" x14ac:dyDescent="0.3">
      <c r="A70" s="185" t="s">
        <v>805</v>
      </c>
      <c r="B70" s="123" t="s">
        <v>515</v>
      </c>
      <c r="C70" s="123" t="s">
        <v>611</v>
      </c>
      <c r="D70" s="123" t="s">
        <v>682</v>
      </c>
      <c r="E70" s="123" t="s">
        <v>533</v>
      </c>
      <c r="F70" s="123" t="s">
        <v>806</v>
      </c>
      <c r="G70" s="123" t="s">
        <v>804</v>
      </c>
      <c r="H70" s="123" t="s">
        <v>521</v>
      </c>
      <c r="I70" s="123" t="s">
        <v>264</v>
      </c>
      <c r="J70" s="123" t="s">
        <v>632</v>
      </c>
      <c r="K70" s="123" t="s">
        <v>567</v>
      </c>
      <c r="L70" s="123" t="s">
        <v>524</v>
      </c>
      <c r="M70" s="123" t="s">
        <v>634</v>
      </c>
      <c r="N70" s="123" t="s">
        <v>635</v>
      </c>
      <c r="O70" s="123" t="s">
        <v>636</v>
      </c>
      <c r="P70" s="123" t="s">
        <v>528</v>
      </c>
      <c r="Q70" s="123" t="s">
        <v>529</v>
      </c>
      <c r="R70" s="123" t="s">
        <v>615</v>
      </c>
      <c r="S70" s="123" t="s">
        <v>530</v>
      </c>
      <c r="T70" s="123" t="s">
        <v>562</v>
      </c>
      <c r="U70" s="123" t="s">
        <v>533</v>
      </c>
      <c r="V70" s="123" t="s">
        <v>615</v>
      </c>
      <c r="W70" s="192" t="s">
        <v>533</v>
      </c>
      <c r="X70" s="123" t="s">
        <v>533</v>
      </c>
      <c r="Y70" s="100" t="s">
        <v>533</v>
      </c>
      <c r="Z70" s="100" t="s">
        <v>533</v>
      </c>
      <c r="AA70" s="123" t="s">
        <v>533</v>
      </c>
      <c r="AB70" s="192" t="s">
        <v>533</v>
      </c>
      <c r="AC70" s="100" t="s">
        <v>533</v>
      </c>
      <c r="AD70" s="123" t="s">
        <v>528</v>
      </c>
      <c r="AE70" s="123" t="s">
        <v>528</v>
      </c>
      <c r="AF70" s="123" t="s">
        <v>528</v>
      </c>
      <c r="AG70" s="123" t="s">
        <v>265</v>
      </c>
      <c r="AH70" s="123" t="s">
        <v>265</v>
      </c>
      <c r="AI70" s="123" t="s">
        <v>265</v>
      </c>
      <c r="AJ70" s="186" t="str">
        <f t="shared" si="0"/>
        <v>Baja</v>
      </c>
    </row>
    <row r="71" spans="1:36" ht="66" x14ac:dyDescent="0.3">
      <c r="A71" s="185" t="s">
        <v>807</v>
      </c>
      <c r="B71" s="123" t="s">
        <v>515</v>
      </c>
      <c r="C71" s="123" t="s">
        <v>611</v>
      </c>
      <c r="D71" s="123" t="s">
        <v>682</v>
      </c>
      <c r="E71" s="123" t="s">
        <v>533</v>
      </c>
      <c r="F71" s="123" t="s">
        <v>808</v>
      </c>
      <c r="G71" s="123" t="s">
        <v>809</v>
      </c>
      <c r="H71" s="123" t="s">
        <v>521</v>
      </c>
      <c r="I71" s="123" t="s">
        <v>267</v>
      </c>
      <c r="J71" s="123" t="s">
        <v>694</v>
      </c>
      <c r="K71" s="123" t="s">
        <v>623</v>
      </c>
      <c r="L71" s="123" t="s">
        <v>524</v>
      </c>
      <c r="M71" s="123" t="s">
        <v>634</v>
      </c>
      <c r="N71" s="123" t="s">
        <v>635</v>
      </c>
      <c r="O71" s="123" t="s">
        <v>636</v>
      </c>
      <c r="P71" s="123" t="s">
        <v>528</v>
      </c>
      <c r="Q71" s="123" t="s">
        <v>529</v>
      </c>
      <c r="R71" s="123" t="s">
        <v>615</v>
      </c>
      <c r="S71" s="123" t="s">
        <v>530</v>
      </c>
      <c r="T71" s="123" t="s">
        <v>531</v>
      </c>
      <c r="U71" s="123" t="s">
        <v>533</v>
      </c>
      <c r="V71" s="123" t="s">
        <v>615</v>
      </c>
      <c r="W71" s="192" t="s">
        <v>533</v>
      </c>
      <c r="X71" s="123" t="s">
        <v>533</v>
      </c>
      <c r="Y71" s="100" t="s">
        <v>533</v>
      </c>
      <c r="Z71" s="100" t="s">
        <v>533</v>
      </c>
      <c r="AA71" s="123" t="s">
        <v>533</v>
      </c>
      <c r="AB71" s="192" t="s">
        <v>533</v>
      </c>
      <c r="AC71" s="100" t="s">
        <v>533</v>
      </c>
      <c r="AD71" s="123" t="s">
        <v>528</v>
      </c>
      <c r="AE71" s="123" t="s">
        <v>528</v>
      </c>
      <c r="AF71" s="123" t="s">
        <v>528</v>
      </c>
      <c r="AG71" s="123" t="s">
        <v>265</v>
      </c>
      <c r="AH71" s="123" t="s">
        <v>265</v>
      </c>
      <c r="AI71" s="123" t="s">
        <v>265</v>
      </c>
      <c r="AJ71" s="186" t="str">
        <f t="shared" si="0"/>
        <v>Baja</v>
      </c>
    </row>
    <row r="72" spans="1:36" ht="92.4" x14ac:dyDescent="0.3">
      <c r="A72" s="185" t="s">
        <v>810</v>
      </c>
      <c r="B72" s="123" t="s">
        <v>515</v>
      </c>
      <c r="C72" s="123" t="s">
        <v>611</v>
      </c>
      <c r="D72" s="123" t="s">
        <v>682</v>
      </c>
      <c r="E72" s="123" t="s">
        <v>533</v>
      </c>
      <c r="F72" s="123" t="s">
        <v>811</v>
      </c>
      <c r="G72" s="123" t="s">
        <v>812</v>
      </c>
      <c r="H72" s="123" t="s">
        <v>521</v>
      </c>
      <c r="I72" s="123" t="s">
        <v>267</v>
      </c>
      <c r="J72" s="123" t="s">
        <v>694</v>
      </c>
      <c r="K72" s="123" t="s">
        <v>623</v>
      </c>
      <c r="L72" s="123" t="s">
        <v>524</v>
      </c>
      <c r="M72" s="123" t="s">
        <v>634</v>
      </c>
      <c r="N72" s="123" t="s">
        <v>635</v>
      </c>
      <c r="O72" s="123" t="s">
        <v>636</v>
      </c>
      <c r="P72" s="123" t="s">
        <v>528</v>
      </c>
      <c r="Q72" s="123" t="s">
        <v>529</v>
      </c>
      <c r="R72" s="123" t="s">
        <v>615</v>
      </c>
      <c r="S72" s="123" t="s">
        <v>530</v>
      </c>
      <c r="T72" s="123" t="s">
        <v>531</v>
      </c>
      <c r="U72" s="123" t="s">
        <v>533</v>
      </c>
      <c r="V72" s="123" t="s">
        <v>615</v>
      </c>
      <c r="W72" s="192" t="s">
        <v>533</v>
      </c>
      <c r="X72" s="123" t="s">
        <v>533</v>
      </c>
      <c r="Y72" s="100" t="s">
        <v>533</v>
      </c>
      <c r="Z72" s="100" t="s">
        <v>533</v>
      </c>
      <c r="AA72" s="123" t="s">
        <v>533</v>
      </c>
      <c r="AB72" s="192" t="s">
        <v>533</v>
      </c>
      <c r="AC72" s="100" t="s">
        <v>533</v>
      </c>
      <c r="AD72" s="123" t="s">
        <v>528</v>
      </c>
      <c r="AE72" s="123" t="s">
        <v>528</v>
      </c>
      <c r="AF72" s="123" t="s">
        <v>528</v>
      </c>
      <c r="AG72" s="123" t="s">
        <v>263</v>
      </c>
      <c r="AH72" s="123" t="s">
        <v>263</v>
      </c>
      <c r="AI72" s="123" t="s">
        <v>263</v>
      </c>
      <c r="AJ72" s="186" t="str">
        <f t="shared" si="0"/>
        <v>Media</v>
      </c>
    </row>
    <row r="73" spans="1:36" ht="66" x14ac:dyDescent="0.3">
      <c r="A73" s="123" t="s">
        <v>813</v>
      </c>
      <c r="B73" s="123" t="s">
        <v>515</v>
      </c>
      <c r="C73" s="123" t="s">
        <v>611</v>
      </c>
      <c r="D73" s="123" t="s">
        <v>682</v>
      </c>
      <c r="E73" s="123" t="s">
        <v>533</v>
      </c>
      <c r="F73" s="123" t="s">
        <v>814</v>
      </c>
      <c r="G73" s="123" t="s">
        <v>815</v>
      </c>
      <c r="H73" s="123" t="s">
        <v>521</v>
      </c>
      <c r="I73" s="123" t="s">
        <v>264</v>
      </c>
      <c r="J73" s="123" t="s">
        <v>522</v>
      </c>
      <c r="K73" s="123" t="s">
        <v>567</v>
      </c>
      <c r="L73" s="123" t="s">
        <v>524</v>
      </c>
      <c r="M73" s="123" t="s">
        <v>634</v>
      </c>
      <c r="N73" s="123" t="s">
        <v>635</v>
      </c>
      <c r="O73" s="123" t="s">
        <v>636</v>
      </c>
      <c r="P73" s="123" t="s">
        <v>528</v>
      </c>
      <c r="Q73" s="123" t="s">
        <v>529</v>
      </c>
      <c r="R73" s="123" t="s">
        <v>615</v>
      </c>
      <c r="S73" s="123" t="s">
        <v>530</v>
      </c>
      <c r="T73" s="123" t="s">
        <v>562</v>
      </c>
      <c r="U73" s="123" t="s">
        <v>533</v>
      </c>
      <c r="V73" s="123" t="s">
        <v>615</v>
      </c>
      <c r="W73" s="192" t="s">
        <v>533</v>
      </c>
      <c r="X73" s="123" t="s">
        <v>533</v>
      </c>
      <c r="Y73" s="100" t="s">
        <v>533</v>
      </c>
      <c r="Z73" s="100" t="s">
        <v>533</v>
      </c>
      <c r="AA73" s="123" t="s">
        <v>587</v>
      </c>
      <c r="AB73" s="192">
        <v>45483</v>
      </c>
      <c r="AC73" s="100" t="s">
        <v>619</v>
      </c>
      <c r="AD73" s="123" t="s">
        <v>528</v>
      </c>
      <c r="AE73" s="123" t="s">
        <v>528</v>
      </c>
      <c r="AF73" s="123" t="s">
        <v>528</v>
      </c>
      <c r="AG73" s="123" t="s">
        <v>265</v>
      </c>
      <c r="AH73" s="123" t="s">
        <v>265</v>
      </c>
      <c r="AI73" s="123" t="s">
        <v>265</v>
      </c>
      <c r="AJ73" s="100" t="str">
        <f t="shared" si="0"/>
        <v>Baja</v>
      </c>
    </row>
    <row r="74" spans="1:36" ht="66" x14ac:dyDescent="0.3">
      <c r="A74" s="123" t="s">
        <v>816</v>
      </c>
      <c r="B74" s="123" t="s">
        <v>515</v>
      </c>
      <c r="C74" s="123" t="s">
        <v>611</v>
      </c>
      <c r="D74" s="123" t="s">
        <v>533</v>
      </c>
      <c r="E74" s="123" t="s">
        <v>533</v>
      </c>
      <c r="F74" s="123" t="s">
        <v>817</v>
      </c>
      <c r="G74" s="123" t="s">
        <v>818</v>
      </c>
      <c r="H74" s="123" t="s">
        <v>521</v>
      </c>
      <c r="I74" s="123" t="s">
        <v>267</v>
      </c>
      <c r="J74" s="123" t="s">
        <v>694</v>
      </c>
      <c r="K74" s="123" t="s">
        <v>623</v>
      </c>
      <c r="L74" s="123" t="s">
        <v>524</v>
      </c>
      <c r="M74" s="123" t="s">
        <v>634</v>
      </c>
      <c r="N74" s="123" t="s">
        <v>635</v>
      </c>
      <c r="O74" s="123" t="s">
        <v>636</v>
      </c>
      <c r="P74" s="123" t="s">
        <v>570</v>
      </c>
      <c r="Q74" s="123" t="s">
        <v>614</v>
      </c>
      <c r="R74" s="123" t="s">
        <v>615</v>
      </c>
      <c r="S74" s="123" t="s">
        <v>530</v>
      </c>
      <c r="T74" s="123" t="s">
        <v>531</v>
      </c>
      <c r="U74" s="123" t="s">
        <v>533</v>
      </c>
      <c r="V74" s="123" t="s">
        <v>615</v>
      </c>
      <c r="W74" s="192">
        <v>42644</v>
      </c>
      <c r="X74" s="123" t="s">
        <v>616</v>
      </c>
      <c r="Y74" s="100" t="s">
        <v>617</v>
      </c>
      <c r="Z74" s="100" t="s">
        <v>618</v>
      </c>
      <c r="AA74" s="123" t="s">
        <v>587</v>
      </c>
      <c r="AB74" s="192">
        <v>45483</v>
      </c>
      <c r="AC74" s="100" t="s">
        <v>619</v>
      </c>
      <c r="AD74" s="123" t="s">
        <v>528</v>
      </c>
      <c r="AE74" s="123" t="s">
        <v>528</v>
      </c>
      <c r="AF74" s="123" t="s">
        <v>528</v>
      </c>
      <c r="AG74" s="123" t="s">
        <v>261</v>
      </c>
      <c r="AH74" s="123" t="s">
        <v>261</v>
      </c>
      <c r="AI74" s="123" t="s">
        <v>261</v>
      </c>
      <c r="AJ74" s="100" t="str">
        <f t="shared" ref="AJ74:AJ137" si="1">IF(OR(AND(AG74="Alta",AH74="Alta"),AND(AG74="Alta",AI74="Alta"),AND(AH74="Alta",AI74="Alta")),"Alta",IF(AND(AG74="Baja",AH74="Baja",AI74="Baja"),"Baja",IF(AG74="Media","Media",IF(AG74="Alta","Media",IF(AH74="Media","Media",IF(AH74="Alta","Media",IF(AI74="Media","Media",IF(AI74="Alta","Media",""))))))))</f>
        <v>Alta</v>
      </c>
    </row>
    <row r="75" spans="1:36" ht="66" x14ac:dyDescent="0.3">
      <c r="A75" s="123" t="s">
        <v>819</v>
      </c>
      <c r="B75" s="123" t="s">
        <v>515</v>
      </c>
      <c r="C75" s="123" t="s">
        <v>611</v>
      </c>
      <c r="D75" s="123" t="s">
        <v>682</v>
      </c>
      <c r="E75" s="123" t="s">
        <v>533</v>
      </c>
      <c r="F75" s="123" t="s">
        <v>820</v>
      </c>
      <c r="G75" s="123" t="s">
        <v>821</v>
      </c>
      <c r="H75" s="123" t="s">
        <v>521</v>
      </c>
      <c r="I75" s="123" t="s">
        <v>264</v>
      </c>
      <c r="J75" s="123" t="s">
        <v>632</v>
      </c>
      <c r="K75" s="123" t="s">
        <v>567</v>
      </c>
      <c r="L75" s="123" t="s">
        <v>524</v>
      </c>
      <c r="M75" s="123" t="s">
        <v>634</v>
      </c>
      <c r="N75" s="123" t="s">
        <v>635</v>
      </c>
      <c r="O75" s="123" t="s">
        <v>636</v>
      </c>
      <c r="P75" s="123" t="s">
        <v>528</v>
      </c>
      <c r="Q75" s="123" t="s">
        <v>529</v>
      </c>
      <c r="R75" s="123" t="s">
        <v>615</v>
      </c>
      <c r="S75" s="123" t="s">
        <v>530</v>
      </c>
      <c r="T75" s="123" t="s">
        <v>562</v>
      </c>
      <c r="U75" s="123" t="s">
        <v>533</v>
      </c>
      <c r="V75" s="123" t="s">
        <v>615</v>
      </c>
      <c r="W75" s="192" t="s">
        <v>533</v>
      </c>
      <c r="X75" s="123" t="s">
        <v>533</v>
      </c>
      <c r="Y75" s="100" t="s">
        <v>533</v>
      </c>
      <c r="Z75" s="100" t="s">
        <v>533</v>
      </c>
      <c r="AA75" s="123" t="s">
        <v>533</v>
      </c>
      <c r="AB75" s="192" t="s">
        <v>533</v>
      </c>
      <c r="AC75" s="100" t="s">
        <v>533</v>
      </c>
      <c r="AD75" s="123" t="s">
        <v>528</v>
      </c>
      <c r="AE75" s="123" t="s">
        <v>528</v>
      </c>
      <c r="AF75" s="123" t="s">
        <v>528</v>
      </c>
      <c r="AG75" s="123" t="s">
        <v>265</v>
      </c>
      <c r="AH75" s="123" t="s">
        <v>265</v>
      </c>
      <c r="AI75" s="123" t="s">
        <v>265</v>
      </c>
      <c r="AJ75" s="100" t="str">
        <f t="shared" si="1"/>
        <v>Baja</v>
      </c>
    </row>
    <row r="76" spans="1:36" ht="66" x14ac:dyDescent="0.3">
      <c r="A76" s="123" t="s">
        <v>822</v>
      </c>
      <c r="B76" s="123" t="s">
        <v>515</v>
      </c>
      <c r="C76" s="123" t="s">
        <v>611</v>
      </c>
      <c r="D76" s="123" t="s">
        <v>682</v>
      </c>
      <c r="E76" s="123" t="s">
        <v>533</v>
      </c>
      <c r="F76" s="123" t="s">
        <v>823</v>
      </c>
      <c r="G76" s="123" t="s">
        <v>824</v>
      </c>
      <c r="H76" s="123" t="s">
        <v>521</v>
      </c>
      <c r="I76" s="123" t="s">
        <v>267</v>
      </c>
      <c r="J76" s="123" t="s">
        <v>694</v>
      </c>
      <c r="K76" s="123" t="s">
        <v>623</v>
      </c>
      <c r="L76" s="123" t="s">
        <v>524</v>
      </c>
      <c r="M76" s="123" t="s">
        <v>634</v>
      </c>
      <c r="N76" s="123" t="s">
        <v>635</v>
      </c>
      <c r="O76" s="123" t="s">
        <v>636</v>
      </c>
      <c r="P76" s="123" t="s">
        <v>528</v>
      </c>
      <c r="Q76" s="123" t="s">
        <v>529</v>
      </c>
      <c r="R76" s="123" t="s">
        <v>615</v>
      </c>
      <c r="S76" s="123" t="s">
        <v>530</v>
      </c>
      <c r="T76" s="123" t="s">
        <v>531</v>
      </c>
      <c r="U76" s="123" t="s">
        <v>533</v>
      </c>
      <c r="V76" s="123" t="s">
        <v>615</v>
      </c>
      <c r="W76" s="192" t="s">
        <v>533</v>
      </c>
      <c r="X76" s="123" t="s">
        <v>533</v>
      </c>
      <c r="Y76" s="100" t="s">
        <v>533</v>
      </c>
      <c r="Z76" s="100" t="s">
        <v>533</v>
      </c>
      <c r="AA76" s="123" t="s">
        <v>533</v>
      </c>
      <c r="AB76" s="192" t="s">
        <v>533</v>
      </c>
      <c r="AC76" s="100" t="s">
        <v>533</v>
      </c>
      <c r="AD76" s="123" t="s">
        <v>528</v>
      </c>
      <c r="AE76" s="123" t="s">
        <v>528</v>
      </c>
      <c r="AF76" s="123" t="s">
        <v>528</v>
      </c>
      <c r="AG76" s="123" t="s">
        <v>263</v>
      </c>
      <c r="AH76" s="123" t="s">
        <v>263</v>
      </c>
      <c r="AI76" s="123" t="s">
        <v>263</v>
      </c>
      <c r="AJ76" s="100" t="str">
        <f t="shared" si="1"/>
        <v>Media</v>
      </c>
    </row>
    <row r="77" spans="1:36" ht="105.6" x14ac:dyDescent="0.3">
      <c r="A77" s="123" t="s">
        <v>825</v>
      </c>
      <c r="B77" s="123" t="s">
        <v>515</v>
      </c>
      <c r="C77" s="123" t="s">
        <v>611</v>
      </c>
      <c r="D77" s="123" t="s">
        <v>682</v>
      </c>
      <c r="E77" s="123" t="s">
        <v>533</v>
      </c>
      <c r="F77" s="123" t="s">
        <v>826</v>
      </c>
      <c r="G77" s="123" t="s">
        <v>827</v>
      </c>
      <c r="H77" s="123" t="s">
        <v>521</v>
      </c>
      <c r="I77" s="123" t="s">
        <v>267</v>
      </c>
      <c r="J77" s="123" t="s">
        <v>694</v>
      </c>
      <c r="K77" s="123" t="s">
        <v>623</v>
      </c>
      <c r="L77" s="123" t="s">
        <v>524</v>
      </c>
      <c r="M77" s="123" t="s">
        <v>634</v>
      </c>
      <c r="N77" s="123" t="s">
        <v>635</v>
      </c>
      <c r="O77" s="123" t="s">
        <v>636</v>
      </c>
      <c r="P77" s="123" t="s">
        <v>570</v>
      </c>
      <c r="Q77" s="123" t="s">
        <v>614</v>
      </c>
      <c r="R77" s="123" t="s">
        <v>615</v>
      </c>
      <c r="S77" s="123" t="s">
        <v>530</v>
      </c>
      <c r="T77" s="123" t="s">
        <v>531</v>
      </c>
      <c r="U77" s="123" t="s">
        <v>533</v>
      </c>
      <c r="V77" s="123" t="s">
        <v>615</v>
      </c>
      <c r="W77" s="192">
        <v>45292</v>
      </c>
      <c r="X77" s="123" t="s">
        <v>616</v>
      </c>
      <c r="Y77" s="100" t="s">
        <v>617</v>
      </c>
      <c r="Z77" s="100" t="s">
        <v>618</v>
      </c>
      <c r="AA77" s="123" t="s">
        <v>533</v>
      </c>
      <c r="AB77" s="192">
        <v>45483</v>
      </c>
      <c r="AC77" s="100" t="s">
        <v>619</v>
      </c>
      <c r="AD77" s="123" t="s">
        <v>528</v>
      </c>
      <c r="AE77" s="123" t="s">
        <v>528</v>
      </c>
      <c r="AF77" s="123" t="s">
        <v>528</v>
      </c>
      <c r="AG77" s="123" t="s">
        <v>261</v>
      </c>
      <c r="AH77" s="123" t="s">
        <v>261</v>
      </c>
      <c r="AI77" s="123" t="s">
        <v>261</v>
      </c>
      <c r="AJ77" s="100" t="str">
        <f t="shared" si="1"/>
        <v>Alta</v>
      </c>
    </row>
    <row r="78" spans="1:36" ht="66" x14ac:dyDescent="0.3">
      <c r="A78" s="123" t="s">
        <v>828</v>
      </c>
      <c r="B78" s="123" t="s">
        <v>515</v>
      </c>
      <c r="C78" s="123" t="s">
        <v>611</v>
      </c>
      <c r="D78" s="123" t="s">
        <v>682</v>
      </c>
      <c r="E78" s="123" t="s">
        <v>533</v>
      </c>
      <c r="F78" s="123" t="s">
        <v>829</v>
      </c>
      <c r="G78" s="123" t="s">
        <v>830</v>
      </c>
      <c r="H78" s="123" t="s">
        <v>521</v>
      </c>
      <c r="I78" s="123" t="s">
        <v>264</v>
      </c>
      <c r="J78" s="123" t="s">
        <v>522</v>
      </c>
      <c r="K78" s="123" t="s">
        <v>567</v>
      </c>
      <c r="L78" s="123" t="s">
        <v>524</v>
      </c>
      <c r="M78" s="123" t="s">
        <v>634</v>
      </c>
      <c r="N78" s="123" t="s">
        <v>635</v>
      </c>
      <c r="O78" s="123" t="s">
        <v>636</v>
      </c>
      <c r="P78" s="123" t="s">
        <v>528</v>
      </c>
      <c r="Q78" s="123" t="s">
        <v>529</v>
      </c>
      <c r="R78" s="123" t="s">
        <v>615</v>
      </c>
      <c r="S78" s="123" t="s">
        <v>530</v>
      </c>
      <c r="T78" s="123" t="s">
        <v>562</v>
      </c>
      <c r="U78" s="123" t="s">
        <v>533</v>
      </c>
      <c r="V78" s="123" t="s">
        <v>615</v>
      </c>
      <c r="W78" s="192" t="s">
        <v>533</v>
      </c>
      <c r="X78" s="123" t="s">
        <v>533</v>
      </c>
      <c r="Y78" s="100" t="s">
        <v>533</v>
      </c>
      <c r="Z78" s="100" t="s">
        <v>533</v>
      </c>
      <c r="AA78" s="123" t="s">
        <v>587</v>
      </c>
      <c r="AB78" s="192">
        <v>45483</v>
      </c>
      <c r="AC78" s="100" t="s">
        <v>619</v>
      </c>
      <c r="AD78" s="123" t="s">
        <v>528</v>
      </c>
      <c r="AE78" s="123" t="s">
        <v>528</v>
      </c>
      <c r="AF78" s="123" t="s">
        <v>528</v>
      </c>
      <c r="AG78" s="123" t="s">
        <v>265</v>
      </c>
      <c r="AH78" s="123" t="s">
        <v>265</v>
      </c>
      <c r="AI78" s="123" t="s">
        <v>265</v>
      </c>
      <c r="AJ78" s="100" t="str">
        <f t="shared" si="1"/>
        <v>Baja</v>
      </c>
    </row>
    <row r="79" spans="1:36" ht="66" x14ac:dyDescent="0.3">
      <c r="A79" s="123" t="s">
        <v>831</v>
      </c>
      <c r="B79" s="123" t="s">
        <v>515</v>
      </c>
      <c r="C79" s="123" t="s">
        <v>611</v>
      </c>
      <c r="D79" s="123" t="s">
        <v>682</v>
      </c>
      <c r="E79" s="123" t="s">
        <v>533</v>
      </c>
      <c r="F79" s="123" t="s">
        <v>832</v>
      </c>
      <c r="G79" s="123" t="s">
        <v>833</v>
      </c>
      <c r="H79" s="123" t="s">
        <v>521</v>
      </c>
      <c r="I79" s="123" t="s">
        <v>267</v>
      </c>
      <c r="J79" s="123" t="s">
        <v>694</v>
      </c>
      <c r="K79" s="123" t="s">
        <v>623</v>
      </c>
      <c r="L79" s="123" t="s">
        <v>524</v>
      </c>
      <c r="M79" s="123" t="s">
        <v>634</v>
      </c>
      <c r="N79" s="123" t="s">
        <v>635</v>
      </c>
      <c r="O79" s="123" t="s">
        <v>636</v>
      </c>
      <c r="P79" s="123" t="s">
        <v>570</v>
      </c>
      <c r="Q79" s="123" t="s">
        <v>614</v>
      </c>
      <c r="R79" s="123" t="s">
        <v>615</v>
      </c>
      <c r="S79" s="123" t="s">
        <v>530</v>
      </c>
      <c r="T79" s="123" t="s">
        <v>531</v>
      </c>
      <c r="U79" s="123" t="s">
        <v>533</v>
      </c>
      <c r="V79" s="123" t="s">
        <v>615</v>
      </c>
      <c r="W79" s="192">
        <v>42644</v>
      </c>
      <c r="X79" s="123" t="s">
        <v>616</v>
      </c>
      <c r="Y79" s="100" t="s">
        <v>617</v>
      </c>
      <c r="Z79" s="100" t="s">
        <v>834</v>
      </c>
      <c r="AA79" s="123" t="s">
        <v>533</v>
      </c>
      <c r="AB79" s="192">
        <v>45483</v>
      </c>
      <c r="AC79" s="100" t="s">
        <v>619</v>
      </c>
      <c r="AD79" s="123" t="s">
        <v>528</v>
      </c>
      <c r="AE79" s="123" t="s">
        <v>528</v>
      </c>
      <c r="AF79" s="123" t="s">
        <v>528</v>
      </c>
      <c r="AG79" s="123" t="s">
        <v>261</v>
      </c>
      <c r="AH79" s="123" t="s">
        <v>261</v>
      </c>
      <c r="AI79" s="123" t="s">
        <v>261</v>
      </c>
      <c r="AJ79" s="100" t="str">
        <f t="shared" si="1"/>
        <v>Alta</v>
      </c>
    </row>
    <row r="80" spans="1:36" ht="66" x14ac:dyDescent="0.3">
      <c r="A80" s="123" t="s">
        <v>835</v>
      </c>
      <c r="B80" s="123" t="s">
        <v>515</v>
      </c>
      <c r="C80" s="123" t="s">
        <v>611</v>
      </c>
      <c r="D80" s="123" t="s">
        <v>682</v>
      </c>
      <c r="E80" s="123" t="s">
        <v>533</v>
      </c>
      <c r="F80" s="123" t="s">
        <v>836</v>
      </c>
      <c r="G80" s="123" t="s">
        <v>837</v>
      </c>
      <c r="H80" s="123" t="s">
        <v>521</v>
      </c>
      <c r="I80" s="123" t="s">
        <v>264</v>
      </c>
      <c r="J80" s="123" t="s">
        <v>522</v>
      </c>
      <c r="K80" s="123" t="s">
        <v>567</v>
      </c>
      <c r="L80" s="123" t="s">
        <v>524</v>
      </c>
      <c r="M80" s="123" t="s">
        <v>634</v>
      </c>
      <c r="N80" s="123" t="s">
        <v>635</v>
      </c>
      <c r="O80" s="123" t="s">
        <v>636</v>
      </c>
      <c r="P80" s="123" t="s">
        <v>528</v>
      </c>
      <c r="Q80" s="123" t="s">
        <v>529</v>
      </c>
      <c r="R80" s="123" t="s">
        <v>615</v>
      </c>
      <c r="S80" s="123" t="s">
        <v>530</v>
      </c>
      <c r="T80" s="123" t="s">
        <v>562</v>
      </c>
      <c r="U80" s="123" t="s">
        <v>533</v>
      </c>
      <c r="V80" s="123" t="s">
        <v>615</v>
      </c>
      <c r="W80" s="192" t="s">
        <v>533</v>
      </c>
      <c r="X80" s="123" t="s">
        <v>533</v>
      </c>
      <c r="Y80" s="100" t="s">
        <v>533</v>
      </c>
      <c r="Z80" s="100" t="s">
        <v>533</v>
      </c>
      <c r="AA80" s="123" t="s">
        <v>587</v>
      </c>
      <c r="AB80" s="192">
        <v>45483</v>
      </c>
      <c r="AC80" s="100" t="s">
        <v>619</v>
      </c>
      <c r="AD80" s="123" t="s">
        <v>528</v>
      </c>
      <c r="AE80" s="123" t="s">
        <v>528</v>
      </c>
      <c r="AF80" s="123" t="s">
        <v>528</v>
      </c>
      <c r="AG80" s="123" t="s">
        <v>265</v>
      </c>
      <c r="AH80" s="123" t="s">
        <v>265</v>
      </c>
      <c r="AI80" s="123" t="s">
        <v>265</v>
      </c>
      <c r="AJ80" s="100" t="str">
        <f t="shared" si="1"/>
        <v>Baja</v>
      </c>
    </row>
    <row r="81" spans="1:36" ht="79.2" x14ac:dyDescent="0.3">
      <c r="A81" s="123" t="s">
        <v>838</v>
      </c>
      <c r="B81" s="123" t="s">
        <v>515</v>
      </c>
      <c r="C81" s="123" t="s">
        <v>611</v>
      </c>
      <c r="D81" s="123" t="s">
        <v>682</v>
      </c>
      <c r="E81" s="123" t="s">
        <v>533</v>
      </c>
      <c r="F81" s="123" t="s">
        <v>839</v>
      </c>
      <c r="G81" s="123" t="s">
        <v>840</v>
      </c>
      <c r="H81" s="123" t="s">
        <v>521</v>
      </c>
      <c r="I81" s="123" t="s">
        <v>267</v>
      </c>
      <c r="J81" s="123" t="s">
        <v>694</v>
      </c>
      <c r="K81" s="123" t="s">
        <v>623</v>
      </c>
      <c r="L81" s="123" t="s">
        <v>524</v>
      </c>
      <c r="M81" s="123" t="s">
        <v>634</v>
      </c>
      <c r="N81" s="123" t="s">
        <v>635</v>
      </c>
      <c r="O81" s="123" t="s">
        <v>636</v>
      </c>
      <c r="P81" s="123" t="s">
        <v>570</v>
      </c>
      <c r="Q81" s="123" t="s">
        <v>614</v>
      </c>
      <c r="R81" s="123" t="s">
        <v>615</v>
      </c>
      <c r="S81" s="123" t="s">
        <v>530</v>
      </c>
      <c r="T81" s="123" t="s">
        <v>531</v>
      </c>
      <c r="U81" s="123" t="s">
        <v>533</v>
      </c>
      <c r="V81" s="123" t="s">
        <v>615</v>
      </c>
      <c r="W81" s="192">
        <v>43831</v>
      </c>
      <c r="X81" s="123" t="s">
        <v>616</v>
      </c>
      <c r="Y81" s="100" t="s">
        <v>617</v>
      </c>
      <c r="Z81" s="100" t="s">
        <v>841</v>
      </c>
      <c r="AA81" s="123" t="s">
        <v>533</v>
      </c>
      <c r="AB81" s="192">
        <v>45483</v>
      </c>
      <c r="AC81" s="100" t="s">
        <v>619</v>
      </c>
      <c r="AD81" s="123" t="s">
        <v>528</v>
      </c>
      <c r="AE81" s="123" t="s">
        <v>528</v>
      </c>
      <c r="AF81" s="123" t="s">
        <v>528</v>
      </c>
      <c r="AG81" s="123" t="s">
        <v>261</v>
      </c>
      <c r="AH81" s="123" t="s">
        <v>261</v>
      </c>
      <c r="AI81" s="123" t="s">
        <v>261</v>
      </c>
      <c r="AJ81" s="100" t="str">
        <f t="shared" si="1"/>
        <v>Alta</v>
      </c>
    </row>
    <row r="82" spans="1:36" ht="66" x14ac:dyDescent="0.3">
      <c r="A82" s="123" t="s">
        <v>842</v>
      </c>
      <c r="B82" s="123" t="s">
        <v>515</v>
      </c>
      <c r="C82" s="123" t="s">
        <v>611</v>
      </c>
      <c r="D82" s="123" t="s">
        <v>682</v>
      </c>
      <c r="E82" s="123" t="s">
        <v>533</v>
      </c>
      <c r="F82" s="123" t="s">
        <v>843</v>
      </c>
      <c r="G82" s="123" t="s">
        <v>844</v>
      </c>
      <c r="H82" s="123" t="s">
        <v>521</v>
      </c>
      <c r="I82" s="123" t="s">
        <v>264</v>
      </c>
      <c r="J82" s="123" t="s">
        <v>522</v>
      </c>
      <c r="K82" s="123" t="s">
        <v>567</v>
      </c>
      <c r="L82" s="123" t="s">
        <v>524</v>
      </c>
      <c r="M82" s="123" t="s">
        <v>634</v>
      </c>
      <c r="N82" s="123" t="s">
        <v>635</v>
      </c>
      <c r="O82" s="123" t="s">
        <v>636</v>
      </c>
      <c r="P82" s="123" t="s">
        <v>528</v>
      </c>
      <c r="Q82" s="123" t="s">
        <v>529</v>
      </c>
      <c r="R82" s="123" t="s">
        <v>615</v>
      </c>
      <c r="S82" s="123" t="s">
        <v>530</v>
      </c>
      <c r="T82" s="123" t="s">
        <v>562</v>
      </c>
      <c r="U82" s="123" t="s">
        <v>533</v>
      </c>
      <c r="V82" s="123" t="s">
        <v>615</v>
      </c>
      <c r="W82" s="192" t="s">
        <v>533</v>
      </c>
      <c r="X82" s="123" t="s">
        <v>533</v>
      </c>
      <c r="Y82" s="100" t="s">
        <v>533</v>
      </c>
      <c r="Z82" s="100" t="s">
        <v>533</v>
      </c>
      <c r="AA82" s="123" t="s">
        <v>587</v>
      </c>
      <c r="AB82" s="192">
        <v>45483</v>
      </c>
      <c r="AC82" s="100" t="s">
        <v>619</v>
      </c>
      <c r="AD82" s="123" t="s">
        <v>528</v>
      </c>
      <c r="AE82" s="123" t="s">
        <v>528</v>
      </c>
      <c r="AF82" s="123" t="s">
        <v>528</v>
      </c>
      <c r="AG82" s="123" t="s">
        <v>265</v>
      </c>
      <c r="AH82" s="123" t="s">
        <v>265</v>
      </c>
      <c r="AI82" s="123" t="s">
        <v>265</v>
      </c>
      <c r="AJ82" s="100" t="str">
        <f t="shared" si="1"/>
        <v>Baja</v>
      </c>
    </row>
    <row r="83" spans="1:36" ht="66" x14ac:dyDescent="0.3">
      <c r="A83" s="123" t="s">
        <v>845</v>
      </c>
      <c r="B83" s="123" t="s">
        <v>515</v>
      </c>
      <c r="C83" s="123" t="s">
        <v>611</v>
      </c>
      <c r="D83" s="123" t="s">
        <v>682</v>
      </c>
      <c r="E83" s="123" t="s">
        <v>533</v>
      </c>
      <c r="F83" s="123" t="s">
        <v>846</v>
      </c>
      <c r="G83" s="123" t="s">
        <v>847</v>
      </c>
      <c r="H83" s="123" t="s">
        <v>521</v>
      </c>
      <c r="I83" s="123" t="s">
        <v>267</v>
      </c>
      <c r="J83" s="123" t="s">
        <v>694</v>
      </c>
      <c r="K83" s="123" t="s">
        <v>623</v>
      </c>
      <c r="L83" s="123" t="s">
        <v>524</v>
      </c>
      <c r="M83" s="123" t="s">
        <v>634</v>
      </c>
      <c r="N83" s="123" t="s">
        <v>635</v>
      </c>
      <c r="O83" s="123" t="s">
        <v>636</v>
      </c>
      <c r="P83" s="123" t="s">
        <v>570</v>
      </c>
      <c r="Q83" s="123" t="s">
        <v>614</v>
      </c>
      <c r="R83" s="123" t="s">
        <v>615</v>
      </c>
      <c r="S83" s="123" t="s">
        <v>530</v>
      </c>
      <c r="T83" s="123" t="s">
        <v>531</v>
      </c>
      <c r="U83" s="123" t="s">
        <v>533</v>
      </c>
      <c r="V83" s="123" t="s">
        <v>615</v>
      </c>
      <c r="W83" s="192">
        <v>44470</v>
      </c>
      <c r="X83" s="123" t="s">
        <v>616</v>
      </c>
      <c r="Y83" s="100" t="s">
        <v>617</v>
      </c>
      <c r="Z83" s="100" t="s">
        <v>848</v>
      </c>
      <c r="AA83" s="123" t="s">
        <v>533</v>
      </c>
      <c r="AB83" s="192">
        <v>45483</v>
      </c>
      <c r="AC83" s="100" t="s">
        <v>619</v>
      </c>
      <c r="AD83" s="123" t="s">
        <v>528</v>
      </c>
      <c r="AE83" s="123" t="s">
        <v>528</v>
      </c>
      <c r="AF83" s="123" t="s">
        <v>528</v>
      </c>
      <c r="AG83" s="123" t="s">
        <v>261</v>
      </c>
      <c r="AH83" s="123" t="s">
        <v>261</v>
      </c>
      <c r="AI83" s="123" t="s">
        <v>261</v>
      </c>
      <c r="AJ83" s="100" t="str">
        <f t="shared" si="1"/>
        <v>Alta</v>
      </c>
    </row>
    <row r="84" spans="1:36" ht="66" x14ac:dyDescent="0.3">
      <c r="A84" s="123" t="s">
        <v>849</v>
      </c>
      <c r="B84" s="123" t="s">
        <v>515</v>
      </c>
      <c r="C84" s="123" t="s">
        <v>611</v>
      </c>
      <c r="D84" s="123" t="s">
        <v>682</v>
      </c>
      <c r="E84" s="123" t="s">
        <v>533</v>
      </c>
      <c r="F84" s="123" t="s">
        <v>850</v>
      </c>
      <c r="G84" s="123" t="s">
        <v>851</v>
      </c>
      <c r="H84" s="123" t="s">
        <v>521</v>
      </c>
      <c r="I84" s="123" t="s">
        <v>264</v>
      </c>
      <c r="J84" s="123" t="s">
        <v>522</v>
      </c>
      <c r="K84" s="123" t="s">
        <v>567</v>
      </c>
      <c r="L84" s="123" t="s">
        <v>524</v>
      </c>
      <c r="M84" s="123" t="s">
        <v>634</v>
      </c>
      <c r="N84" s="123" t="s">
        <v>635</v>
      </c>
      <c r="O84" s="123" t="s">
        <v>636</v>
      </c>
      <c r="P84" s="123" t="s">
        <v>528</v>
      </c>
      <c r="Q84" s="123" t="s">
        <v>529</v>
      </c>
      <c r="R84" s="123" t="s">
        <v>615</v>
      </c>
      <c r="S84" s="123" t="s">
        <v>530</v>
      </c>
      <c r="T84" s="123" t="s">
        <v>562</v>
      </c>
      <c r="U84" s="123" t="s">
        <v>533</v>
      </c>
      <c r="V84" s="123" t="s">
        <v>615</v>
      </c>
      <c r="W84" s="192" t="s">
        <v>533</v>
      </c>
      <c r="X84" s="123" t="s">
        <v>533</v>
      </c>
      <c r="Y84" s="100" t="s">
        <v>533</v>
      </c>
      <c r="Z84" s="100" t="s">
        <v>533</v>
      </c>
      <c r="AA84" s="123" t="s">
        <v>587</v>
      </c>
      <c r="AB84" s="192">
        <v>45483</v>
      </c>
      <c r="AC84" s="100" t="s">
        <v>619</v>
      </c>
      <c r="AD84" s="123" t="s">
        <v>528</v>
      </c>
      <c r="AE84" s="123" t="s">
        <v>528</v>
      </c>
      <c r="AF84" s="123" t="s">
        <v>528</v>
      </c>
      <c r="AG84" s="123" t="s">
        <v>265</v>
      </c>
      <c r="AH84" s="123" t="s">
        <v>265</v>
      </c>
      <c r="AI84" s="123" t="s">
        <v>265</v>
      </c>
      <c r="AJ84" s="100" t="str">
        <f t="shared" si="1"/>
        <v>Baja</v>
      </c>
    </row>
    <row r="85" spans="1:36" ht="66" x14ac:dyDescent="0.3">
      <c r="A85" s="123" t="s">
        <v>852</v>
      </c>
      <c r="B85" s="123" t="s">
        <v>515</v>
      </c>
      <c r="C85" s="123" t="s">
        <v>611</v>
      </c>
      <c r="D85" s="123" t="s">
        <v>682</v>
      </c>
      <c r="E85" s="123" t="s">
        <v>533</v>
      </c>
      <c r="F85" s="123" t="s">
        <v>853</v>
      </c>
      <c r="G85" s="123" t="s">
        <v>854</v>
      </c>
      <c r="H85" s="123" t="s">
        <v>521</v>
      </c>
      <c r="I85" s="123" t="s">
        <v>267</v>
      </c>
      <c r="J85" s="123" t="s">
        <v>694</v>
      </c>
      <c r="K85" s="123" t="s">
        <v>623</v>
      </c>
      <c r="L85" s="123" t="s">
        <v>524</v>
      </c>
      <c r="M85" s="123" t="s">
        <v>634</v>
      </c>
      <c r="N85" s="123" t="s">
        <v>635</v>
      </c>
      <c r="O85" s="123" t="s">
        <v>636</v>
      </c>
      <c r="P85" s="123" t="s">
        <v>570</v>
      </c>
      <c r="Q85" s="123" t="s">
        <v>614</v>
      </c>
      <c r="R85" s="123" t="s">
        <v>615</v>
      </c>
      <c r="S85" s="123" t="s">
        <v>530</v>
      </c>
      <c r="T85" s="123" t="s">
        <v>531</v>
      </c>
      <c r="U85" s="123" t="s">
        <v>533</v>
      </c>
      <c r="V85" s="123" t="s">
        <v>615</v>
      </c>
      <c r="W85" s="192">
        <v>44927</v>
      </c>
      <c r="X85" s="123" t="s">
        <v>616</v>
      </c>
      <c r="Y85" s="100" t="s">
        <v>617</v>
      </c>
      <c r="Z85" s="100" t="s">
        <v>855</v>
      </c>
      <c r="AA85" s="123" t="s">
        <v>533</v>
      </c>
      <c r="AB85" s="192">
        <v>45483</v>
      </c>
      <c r="AC85" s="100" t="s">
        <v>619</v>
      </c>
      <c r="AD85" s="123" t="s">
        <v>528</v>
      </c>
      <c r="AE85" s="123" t="s">
        <v>528</v>
      </c>
      <c r="AF85" s="123" t="s">
        <v>528</v>
      </c>
      <c r="AG85" s="123" t="s">
        <v>261</v>
      </c>
      <c r="AH85" s="123" t="s">
        <v>261</v>
      </c>
      <c r="AI85" s="123" t="s">
        <v>261</v>
      </c>
      <c r="AJ85" s="100" t="str">
        <f t="shared" si="1"/>
        <v>Alta</v>
      </c>
    </row>
    <row r="86" spans="1:36" ht="66" x14ac:dyDescent="0.3">
      <c r="A86" s="123" t="s">
        <v>856</v>
      </c>
      <c r="B86" s="123" t="s">
        <v>515</v>
      </c>
      <c r="C86" s="123" t="s">
        <v>611</v>
      </c>
      <c r="D86" s="123" t="s">
        <v>682</v>
      </c>
      <c r="E86" s="123" t="s">
        <v>533</v>
      </c>
      <c r="F86" s="123" t="s">
        <v>857</v>
      </c>
      <c r="G86" s="123" t="s">
        <v>858</v>
      </c>
      <c r="H86" s="123" t="s">
        <v>521</v>
      </c>
      <c r="I86" s="123" t="s">
        <v>264</v>
      </c>
      <c r="J86" s="123" t="s">
        <v>522</v>
      </c>
      <c r="K86" s="123" t="s">
        <v>567</v>
      </c>
      <c r="L86" s="123" t="s">
        <v>524</v>
      </c>
      <c r="M86" s="123" t="s">
        <v>634</v>
      </c>
      <c r="N86" s="123" t="s">
        <v>635</v>
      </c>
      <c r="O86" s="123" t="s">
        <v>636</v>
      </c>
      <c r="P86" s="123" t="s">
        <v>528</v>
      </c>
      <c r="Q86" s="123" t="s">
        <v>529</v>
      </c>
      <c r="R86" s="123" t="s">
        <v>615</v>
      </c>
      <c r="S86" s="123" t="s">
        <v>530</v>
      </c>
      <c r="T86" s="123" t="s">
        <v>562</v>
      </c>
      <c r="U86" s="123" t="s">
        <v>533</v>
      </c>
      <c r="V86" s="123" t="s">
        <v>615</v>
      </c>
      <c r="W86" s="192" t="s">
        <v>533</v>
      </c>
      <c r="X86" s="123" t="s">
        <v>533</v>
      </c>
      <c r="Y86" s="100" t="s">
        <v>533</v>
      </c>
      <c r="Z86" s="100" t="s">
        <v>533</v>
      </c>
      <c r="AA86" s="123" t="s">
        <v>587</v>
      </c>
      <c r="AB86" s="192">
        <v>45483</v>
      </c>
      <c r="AC86" s="100" t="s">
        <v>619</v>
      </c>
      <c r="AD86" s="123" t="s">
        <v>528</v>
      </c>
      <c r="AE86" s="123" t="s">
        <v>528</v>
      </c>
      <c r="AF86" s="123" t="s">
        <v>528</v>
      </c>
      <c r="AG86" s="123" t="s">
        <v>265</v>
      </c>
      <c r="AH86" s="123" t="s">
        <v>265</v>
      </c>
      <c r="AI86" s="123" t="s">
        <v>265</v>
      </c>
      <c r="AJ86" s="100" t="str">
        <f t="shared" si="1"/>
        <v>Baja</v>
      </c>
    </row>
    <row r="87" spans="1:36" ht="66" x14ac:dyDescent="0.3">
      <c r="A87" s="123" t="s">
        <v>859</v>
      </c>
      <c r="B87" s="123" t="s">
        <v>515</v>
      </c>
      <c r="C87" s="123" t="s">
        <v>611</v>
      </c>
      <c r="D87" s="123" t="s">
        <v>682</v>
      </c>
      <c r="E87" s="123" t="s">
        <v>533</v>
      </c>
      <c r="F87" s="123" t="s">
        <v>860</v>
      </c>
      <c r="G87" s="123" t="s">
        <v>861</v>
      </c>
      <c r="H87" s="123" t="s">
        <v>521</v>
      </c>
      <c r="I87" s="123" t="s">
        <v>267</v>
      </c>
      <c r="J87" s="123" t="s">
        <v>694</v>
      </c>
      <c r="K87" s="123" t="s">
        <v>623</v>
      </c>
      <c r="L87" s="123" t="s">
        <v>524</v>
      </c>
      <c r="M87" s="123" t="s">
        <v>634</v>
      </c>
      <c r="N87" s="123" t="s">
        <v>635</v>
      </c>
      <c r="O87" s="123" t="s">
        <v>636</v>
      </c>
      <c r="P87" s="123" t="s">
        <v>570</v>
      </c>
      <c r="Q87" s="123" t="s">
        <v>614</v>
      </c>
      <c r="R87" s="123" t="s">
        <v>615</v>
      </c>
      <c r="S87" s="123" t="s">
        <v>530</v>
      </c>
      <c r="T87" s="123" t="s">
        <v>531</v>
      </c>
      <c r="U87" s="123" t="s">
        <v>533</v>
      </c>
      <c r="V87" s="123" t="s">
        <v>615</v>
      </c>
      <c r="W87" s="192">
        <v>45292</v>
      </c>
      <c r="X87" s="123" t="s">
        <v>616</v>
      </c>
      <c r="Y87" s="100" t="s">
        <v>617</v>
      </c>
      <c r="Z87" s="100" t="s">
        <v>862</v>
      </c>
      <c r="AA87" s="123" t="s">
        <v>533</v>
      </c>
      <c r="AB87" s="192">
        <v>45483</v>
      </c>
      <c r="AC87" s="100" t="s">
        <v>619</v>
      </c>
      <c r="AD87" s="123" t="s">
        <v>528</v>
      </c>
      <c r="AE87" s="123" t="s">
        <v>528</v>
      </c>
      <c r="AF87" s="123" t="s">
        <v>528</v>
      </c>
      <c r="AG87" s="123" t="s">
        <v>261</v>
      </c>
      <c r="AH87" s="123" t="s">
        <v>261</v>
      </c>
      <c r="AI87" s="123" t="s">
        <v>261</v>
      </c>
      <c r="AJ87" s="100" t="str">
        <f t="shared" si="1"/>
        <v>Alta</v>
      </c>
    </row>
    <row r="88" spans="1:36" ht="66" x14ac:dyDescent="0.3">
      <c r="A88" s="123" t="s">
        <v>863</v>
      </c>
      <c r="B88" s="123" t="s">
        <v>515</v>
      </c>
      <c r="C88" s="123" t="s">
        <v>611</v>
      </c>
      <c r="D88" s="123" t="s">
        <v>682</v>
      </c>
      <c r="E88" s="123" t="s">
        <v>533</v>
      </c>
      <c r="F88" s="123" t="s">
        <v>864</v>
      </c>
      <c r="G88" s="123" t="s">
        <v>865</v>
      </c>
      <c r="H88" s="123" t="s">
        <v>521</v>
      </c>
      <c r="I88" s="123" t="s">
        <v>264</v>
      </c>
      <c r="J88" s="123" t="s">
        <v>522</v>
      </c>
      <c r="K88" s="123" t="s">
        <v>567</v>
      </c>
      <c r="L88" s="123" t="s">
        <v>524</v>
      </c>
      <c r="M88" s="123" t="s">
        <v>634</v>
      </c>
      <c r="N88" s="123" t="s">
        <v>635</v>
      </c>
      <c r="O88" s="123" t="s">
        <v>636</v>
      </c>
      <c r="P88" s="123" t="s">
        <v>528</v>
      </c>
      <c r="Q88" s="123" t="s">
        <v>529</v>
      </c>
      <c r="R88" s="123" t="s">
        <v>615</v>
      </c>
      <c r="S88" s="123" t="s">
        <v>530</v>
      </c>
      <c r="T88" s="123" t="s">
        <v>562</v>
      </c>
      <c r="U88" s="123" t="s">
        <v>533</v>
      </c>
      <c r="V88" s="123" t="s">
        <v>615</v>
      </c>
      <c r="W88" s="192" t="s">
        <v>533</v>
      </c>
      <c r="X88" s="123" t="s">
        <v>533</v>
      </c>
      <c r="Y88" s="100" t="s">
        <v>533</v>
      </c>
      <c r="Z88" s="100" t="s">
        <v>533</v>
      </c>
      <c r="AA88" s="123" t="s">
        <v>587</v>
      </c>
      <c r="AB88" s="192">
        <v>45483</v>
      </c>
      <c r="AC88" s="100" t="s">
        <v>619</v>
      </c>
      <c r="AD88" s="123" t="s">
        <v>528</v>
      </c>
      <c r="AE88" s="123" t="s">
        <v>528</v>
      </c>
      <c r="AF88" s="123" t="s">
        <v>528</v>
      </c>
      <c r="AG88" s="123" t="s">
        <v>265</v>
      </c>
      <c r="AH88" s="123" t="s">
        <v>265</v>
      </c>
      <c r="AI88" s="123" t="s">
        <v>265</v>
      </c>
      <c r="AJ88" s="100" t="str">
        <f t="shared" si="1"/>
        <v>Baja</v>
      </c>
    </row>
    <row r="89" spans="1:36" ht="105.6" x14ac:dyDescent="0.3">
      <c r="A89" s="123" t="s">
        <v>866</v>
      </c>
      <c r="B89" s="123" t="s">
        <v>515</v>
      </c>
      <c r="C89" s="123" t="s">
        <v>867</v>
      </c>
      <c r="D89" s="123" t="s">
        <v>533</v>
      </c>
      <c r="E89" s="123" t="s">
        <v>533</v>
      </c>
      <c r="F89" s="123" t="s">
        <v>868</v>
      </c>
      <c r="G89" s="123" t="s">
        <v>869</v>
      </c>
      <c r="H89" s="123" t="s">
        <v>521</v>
      </c>
      <c r="I89" s="123" t="s">
        <v>264</v>
      </c>
      <c r="J89" s="123" t="s">
        <v>685</v>
      </c>
      <c r="K89" s="123" t="s">
        <v>623</v>
      </c>
      <c r="L89" s="123" t="s">
        <v>524</v>
      </c>
      <c r="M89" s="123" t="s">
        <v>870</v>
      </c>
      <c r="N89" s="123" t="s">
        <v>871</v>
      </c>
      <c r="O89" s="123" t="s">
        <v>872</v>
      </c>
      <c r="P89" s="123" t="s">
        <v>528</v>
      </c>
      <c r="Q89" s="123" t="s">
        <v>529</v>
      </c>
      <c r="R89" s="123" t="s">
        <v>873</v>
      </c>
      <c r="S89" s="123" t="s">
        <v>597</v>
      </c>
      <c r="T89" s="123" t="s">
        <v>531</v>
      </c>
      <c r="U89" s="123" t="s">
        <v>874</v>
      </c>
      <c r="V89" s="123" t="s">
        <v>873</v>
      </c>
      <c r="W89" s="192" t="s">
        <v>533</v>
      </c>
      <c r="X89" s="123" t="s">
        <v>533</v>
      </c>
      <c r="Y89" s="100" t="s">
        <v>533</v>
      </c>
      <c r="Z89" s="100" t="s">
        <v>533</v>
      </c>
      <c r="AA89" s="123" t="s">
        <v>533</v>
      </c>
      <c r="AB89" s="192" t="s">
        <v>533</v>
      </c>
      <c r="AC89" s="100" t="s">
        <v>533</v>
      </c>
      <c r="AD89" s="123" t="s">
        <v>528</v>
      </c>
      <c r="AE89" s="123" t="s">
        <v>528</v>
      </c>
      <c r="AF89" s="123" t="s">
        <v>528</v>
      </c>
      <c r="AG89" s="123" t="s">
        <v>263</v>
      </c>
      <c r="AH89" s="123" t="s">
        <v>263</v>
      </c>
      <c r="AI89" s="123" t="s">
        <v>263</v>
      </c>
      <c r="AJ89" s="100" t="str">
        <f t="shared" si="1"/>
        <v>Media</v>
      </c>
    </row>
    <row r="90" spans="1:36" ht="105.6" x14ac:dyDescent="0.3">
      <c r="A90" s="123" t="s">
        <v>875</v>
      </c>
      <c r="B90" s="123" t="s">
        <v>515</v>
      </c>
      <c r="C90" s="123" t="s">
        <v>867</v>
      </c>
      <c r="D90" s="123" t="s">
        <v>533</v>
      </c>
      <c r="E90" s="123" t="s">
        <v>533</v>
      </c>
      <c r="F90" s="123" t="s">
        <v>876</v>
      </c>
      <c r="G90" s="123" t="s">
        <v>877</v>
      </c>
      <c r="H90" s="123" t="s">
        <v>521</v>
      </c>
      <c r="I90" s="123" t="s">
        <v>264</v>
      </c>
      <c r="J90" s="123" t="s">
        <v>685</v>
      </c>
      <c r="K90" s="123" t="s">
        <v>878</v>
      </c>
      <c r="L90" s="123" t="s">
        <v>524</v>
      </c>
      <c r="M90" s="123" t="s">
        <v>870</v>
      </c>
      <c r="N90" s="123" t="s">
        <v>871</v>
      </c>
      <c r="O90" s="123" t="s">
        <v>872</v>
      </c>
      <c r="P90" s="123" t="s">
        <v>528</v>
      </c>
      <c r="Q90" s="123" t="s">
        <v>529</v>
      </c>
      <c r="R90" s="123" t="s">
        <v>873</v>
      </c>
      <c r="S90" s="123" t="s">
        <v>530</v>
      </c>
      <c r="T90" s="123" t="s">
        <v>531</v>
      </c>
      <c r="U90" s="123" t="s">
        <v>874</v>
      </c>
      <c r="V90" s="123" t="s">
        <v>873</v>
      </c>
      <c r="W90" s="192" t="s">
        <v>533</v>
      </c>
      <c r="X90" s="123" t="s">
        <v>533</v>
      </c>
      <c r="Y90" s="100" t="s">
        <v>533</v>
      </c>
      <c r="Z90" s="100" t="s">
        <v>533</v>
      </c>
      <c r="AA90" s="123" t="s">
        <v>533</v>
      </c>
      <c r="AB90" s="192" t="s">
        <v>533</v>
      </c>
      <c r="AC90" s="100" t="s">
        <v>533</v>
      </c>
      <c r="AD90" s="123" t="s">
        <v>528</v>
      </c>
      <c r="AE90" s="123" t="s">
        <v>528</v>
      </c>
      <c r="AF90" s="123" t="s">
        <v>528</v>
      </c>
      <c r="AG90" s="123" t="s">
        <v>265</v>
      </c>
      <c r="AH90" s="123" t="s">
        <v>263</v>
      </c>
      <c r="AI90" s="123" t="s">
        <v>261</v>
      </c>
      <c r="AJ90" s="100" t="str">
        <f t="shared" si="1"/>
        <v>Media</v>
      </c>
    </row>
    <row r="91" spans="1:36" ht="105.6" x14ac:dyDescent="0.3">
      <c r="A91" s="123" t="s">
        <v>879</v>
      </c>
      <c r="B91" s="123" t="s">
        <v>515</v>
      </c>
      <c r="C91" s="123" t="s">
        <v>867</v>
      </c>
      <c r="D91" s="123" t="s">
        <v>533</v>
      </c>
      <c r="E91" s="123" t="s">
        <v>533</v>
      </c>
      <c r="F91" s="123" t="s">
        <v>880</v>
      </c>
      <c r="G91" s="123" t="s">
        <v>881</v>
      </c>
      <c r="H91" s="123" t="s">
        <v>521</v>
      </c>
      <c r="I91" s="123" t="s">
        <v>264</v>
      </c>
      <c r="J91" s="123" t="s">
        <v>685</v>
      </c>
      <c r="K91" s="123" t="s">
        <v>882</v>
      </c>
      <c r="L91" s="123" t="s">
        <v>524</v>
      </c>
      <c r="M91" s="123" t="s">
        <v>870</v>
      </c>
      <c r="N91" s="123" t="s">
        <v>871</v>
      </c>
      <c r="O91" s="123" t="s">
        <v>872</v>
      </c>
      <c r="P91" s="123" t="s">
        <v>528</v>
      </c>
      <c r="Q91" s="123" t="s">
        <v>529</v>
      </c>
      <c r="R91" s="123" t="s">
        <v>873</v>
      </c>
      <c r="S91" s="123" t="s">
        <v>597</v>
      </c>
      <c r="T91" s="123" t="s">
        <v>531</v>
      </c>
      <c r="U91" s="123" t="s">
        <v>874</v>
      </c>
      <c r="V91" s="123" t="s">
        <v>873</v>
      </c>
      <c r="W91" s="192" t="s">
        <v>533</v>
      </c>
      <c r="X91" s="123" t="s">
        <v>533</v>
      </c>
      <c r="Y91" s="100" t="s">
        <v>533</v>
      </c>
      <c r="Z91" s="100" t="s">
        <v>533</v>
      </c>
      <c r="AA91" s="123" t="s">
        <v>533</v>
      </c>
      <c r="AB91" s="192" t="s">
        <v>533</v>
      </c>
      <c r="AC91" s="100" t="s">
        <v>533</v>
      </c>
      <c r="AD91" s="123" t="s">
        <v>528</v>
      </c>
      <c r="AE91" s="123" t="s">
        <v>528</v>
      </c>
      <c r="AF91" s="123" t="s">
        <v>528</v>
      </c>
      <c r="AG91" s="123" t="s">
        <v>265</v>
      </c>
      <c r="AH91" s="123" t="s">
        <v>263</v>
      </c>
      <c r="AI91" s="123" t="s">
        <v>261</v>
      </c>
      <c r="AJ91" s="100" t="str">
        <f t="shared" si="1"/>
        <v>Media</v>
      </c>
    </row>
    <row r="92" spans="1:36" ht="105.6" x14ac:dyDescent="0.3">
      <c r="A92" s="123" t="s">
        <v>883</v>
      </c>
      <c r="B92" s="123" t="s">
        <v>515</v>
      </c>
      <c r="C92" s="123" t="s">
        <v>867</v>
      </c>
      <c r="D92" s="123" t="s">
        <v>533</v>
      </c>
      <c r="E92" s="123" t="s">
        <v>533</v>
      </c>
      <c r="F92" s="123" t="s">
        <v>884</v>
      </c>
      <c r="G92" s="123" t="s">
        <v>885</v>
      </c>
      <c r="H92" s="123" t="s">
        <v>521</v>
      </c>
      <c r="I92" s="123" t="s">
        <v>264</v>
      </c>
      <c r="J92" s="123" t="s">
        <v>685</v>
      </c>
      <c r="K92" s="123" t="s">
        <v>623</v>
      </c>
      <c r="L92" s="123" t="s">
        <v>524</v>
      </c>
      <c r="M92" s="123" t="s">
        <v>870</v>
      </c>
      <c r="N92" s="123" t="s">
        <v>886</v>
      </c>
      <c r="O92" s="123" t="s">
        <v>887</v>
      </c>
      <c r="P92" s="123" t="s">
        <v>528</v>
      </c>
      <c r="Q92" s="123" t="s">
        <v>529</v>
      </c>
      <c r="R92" s="123" t="s">
        <v>873</v>
      </c>
      <c r="S92" s="123" t="s">
        <v>597</v>
      </c>
      <c r="T92" s="123" t="s">
        <v>531</v>
      </c>
      <c r="U92" s="123" t="s">
        <v>533</v>
      </c>
      <c r="V92" s="123" t="s">
        <v>873</v>
      </c>
      <c r="W92" s="192" t="s">
        <v>533</v>
      </c>
      <c r="X92" s="123" t="s">
        <v>533</v>
      </c>
      <c r="Y92" s="100" t="s">
        <v>533</v>
      </c>
      <c r="Z92" s="100" t="s">
        <v>533</v>
      </c>
      <c r="AA92" s="123" t="s">
        <v>533</v>
      </c>
      <c r="AB92" s="192" t="s">
        <v>533</v>
      </c>
      <c r="AC92" s="100" t="s">
        <v>533</v>
      </c>
      <c r="AD92" s="123" t="s">
        <v>528</v>
      </c>
      <c r="AE92" s="123" t="s">
        <v>528</v>
      </c>
      <c r="AF92" s="123" t="s">
        <v>528</v>
      </c>
      <c r="AG92" s="123" t="s">
        <v>263</v>
      </c>
      <c r="AH92" s="123" t="s">
        <v>265</v>
      </c>
      <c r="AI92" s="123" t="s">
        <v>263</v>
      </c>
      <c r="AJ92" s="100" t="str">
        <f t="shared" si="1"/>
        <v>Media</v>
      </c>
    </row>
    <row r="93" spans="1:36" ht="79.2" x14ac:dyDescent="0.3">
      <c r="A93" s="123" t="s">
        <v>888</v>
      </c>
      <c r="B93" s="123" t="s">
        <v>515</v>
      </c>
      <c r="C93" s="123" t="s">
        <v>867</v>
      </c>
      <c r="D93" s="123" t="s">
        <v>533</v>
      </c>
      <c r="E93" s="123" t="s">
        <v>533</v>
      </c>
      <c r="F93" s="123" t="s">
        <v>889</v>
      </c>
      <c r="G93" s="123" t="s">
        <v>890</v>
      </c>
      <c r="H93" s="123" t="s">
        <v>521</v>
      </c>
      <c r="I93" s="123" t="s">
        <v>264</v>
      </c>
      <c r="J93" s="123" t="s">
        <v>685</v>
      </c>
      <c r="K93" s="123" t="s">
        <v>891</v>
      </c>
      <c r="L93" s="123" t="s">
        <v>524</v>
      </c>
      <c r="M93" s="123" t="s">
        <v>870</v>
      </c>
      <c r="N93" s="123" t="s">
        <v>892</v>
      </c>
      <c r="O93" s="123" t="s">
        <v>893</v>
      </c>
      <c r="P93" s="123" t="s">
        <v>528</v>
      </c>
      <c r="Q93" s="123" t="s">
        <v>529</v>
      </c>
      <c r="R93" s="123" t="s">
        <v>873</v>
      </c>
      <c r="S93" s="123" t="s">
        <v>597</v>
      </c>
      <c r="T93" s="123" t="s">
        <v>531</v>
      </c>
      <c r="U93" s="123" t="s">
        <v>874</v>
      </c>
      <c r="V93" s="123" t="s">
        <v>873</v>
      </c>
      <c r="W93" s="192" t="s">
        <v>533</v>
      </c>
      <c r="X93" s="123" t="s">
        <v>533</v>
      </c>
      <c r="Y93" s="100" t="s">
        <v>533</v>
      </c>
      <c r="Z93" s="100" t="s">
        <v>533</v>
      </c>
      <c r="AA93" s="123" t="s">
        <v>533</v>
      </c>
      <c r="AB93" s="192" t="s">
        <v>533</v>
      </c>
      <c r="AC93" s="100" t="s">
        <v>533</v>
      </c>
      <c r="AD93" s="123" t="s">
        <v>528</v>
      </c>
      <c r="AE93" s="123" t="s">
        <v>528</v>
      </c>
      <c r="AF93" s="123" t="s">
        <v>528</v>
      </c>
      <c r="AG93" s="123" t="s">
        <v>265</v>
      </c>
      <c r="AH93" s="123" t="s">
        <v>263</v>
      </c>
      <c r="AI93" s="123" t="s">
        <v>261</v>
      </c>
      <c r="AJ93" s="100" t="str">
        <f t="shared" si="1"/>
        <v>Media</v>
      </c>
    </row>
    <row r="94" spans="1:36" ht="171.6" x14ac:dyDescent="0.3">
      <c r="A94" s="123" t="s">
        <v>894</v>
      </c>
      <c r="B94" s="123" t="s">
        <v>515</v>
      </c>
      <c r="C94" s="123" t="s">
        <v>867</v>
      </c>
      <c r="D94" s="123" t="s">
        <v>533</v>
      </c>
      <c r="E94" s="123" t="s">
        <v>895</v>
      </c>
      <c r="F94" s="123" t="s">
        <v>896</v>
      </c>
      <c r="G94" s="123" t="s">
        <v>897</v>
      </c>
      <c r="H94" s="123" t="s">
        <v>521</v>
      </c>
      <c r="I94" s="123" t="s">
        <v>264</v>
      </c>
      <c r="J94" s="123" t="s">
        <v>685</v>
      </c>
      <c r="K94" s="123" t="s">
        <v>567</v>
      </c>
      <c r="L94" s="123" t="s">
        <v>898</v>
      </c>
      <c r="M94" s="123" t="s">
        <v>525</v>
      </c>
      <c r="N94" s="123" t="s">
        <v>899</v>
      </c>
      <c r="O94" s="123" t="s">
        <v>900</v>
      </c>
      <c r="P94" s="123" t="s">
        <v>528</v>
      </c>
      <c r="Q94" s="123" t="s">
        <v>529</v>
      </c>
      <c r="R94" s="123" t="s">
        <v>873</v>
      </c>
      <c r="S94" s="123" t="s">
        <v>597</v>
      </c>
      <c r="T94" s="123" t="s">
        <v>531</v>
      </c>
      <c r="U94" s="123" t="s">
        <v>874</v>
      </c>
      <c r="V94" s="123" t="s">
        <v>873</v>
      </c>
      <c r="W94" s="192" t="s">
        <v>533</v>
      </c>
      <c r="X94" s="123" t="s">
        <v>533</v>
      </c>
      <c r="Y94" s="100" t="s">
        <v>533</v>
      </c>
      <c r="Z94" s="100" t="s">
        <v>533</v>
      </c>
      <c r="AA94" s="123" t="s">
        <v>533</v>
      </c>
      <c r="AB94" s="192" t="s">
        <v>533</v>
      </c>
      <c r="AC94" s="100" t="s">
        <v>533</v>
      </c>
      <c r="AD94" s="123" t="s">
        <v>528</v>
      </c>
      <c r="AE94" s="123" t="s">
        <v>528</v>
      </c>
      <c r="AF94" s="123" t="s">
        <v>528</v>
      </c>
      <c r="AG94" s="123" t="s">
        <v>265</v>
      </c>
      <c r="AH94" s="123" t="s">
        <v>265</v>
      </c>
      <c r="AI94" s="123" t="s">
        <v>263</v>
      </c>
      <c r="AJ94" s="100" t="str">
        <f t="shared" si="1"/>
        <v>Media</v>
      </c>
    </row>
    <row r="95" spans="1:36" ht="26.4" x14ac:dyDescent="0.3">
      <c r="A95" s="123" t="s">
        <v>901</v>
      </c>
      <c r="B95" s="123" t="s">
        <v>515</v>
      </c>
      <c r="C95" s="123" t="s">
        <v>867</v>
      </c>
      <c r="D95" s="123" t="s">
        <v>902</v>
      </c>
      <c r="E95" s="123" t="s">
        <v>533</v>
      </c>
      <c r="F95" s="123" t="s">
        <v>903</v>
      </c>
      <c r="G95" s="123" t="s">
        <v>904</v>
      </c>
      <c r="H95" s="123" t="s">
        <v>521</v>
      </c>
      <c r="I95" s="123" t="s">
        <v>264</v>
      </c>
      <c r="J95" s="123" t="s">
        <v>694</v>
      </c>
      <c r="K95" s="123" t="s">
        <v>623</v>
      </c>
      <c r="L95" s="123" t="s">
        <v>524</v>
      </c>
      <c r="M95" s="123" t="s">
        <v>539</v>
      </c>
      <c r="N95" s="123" t="s">
        <v>539</v>
      </c>
      <c r="O95" s="123" t="s">
        <v>539</v>
      </c>
      <c r="P95" s="123" t="s">
        <v>528</v>
      </c>
      <c r="Q95" s="123" t="s">
        <v>529</v>
      </c>
      <c r="R95" s="123" t="s">
        <v>873</v>
      </c>
      <c r="S95" s="123" t="s">
        <v>530</v>
      </c>
      <c r="T95" s="123" t="s">
        <v>531</v>
      </c>
      <c r="U95" s="123" t="s">
        <v>533</v>
      </c>
      <c r="V95" s="123" t="s">
        <v>873</v>
      </c>
      <c r="W95" s="192" t="s">
        <v>533</v>
      </c>
      <c r="X95" s="123" t="s">
        <v>533</v>
      </c>
      <c r="Y95" s="100" t="s">
        <v>533</v>
      </c>
      <c r="Z95" s="100" t="s">
        <v>533</v>
      </c>
      <c r="AA95" s="123" t="s">
        <v>533</v>
      </c>
      <c r="AB95" s="192" t="s">
        <v>533</v>
      </c>
      <c r="AC95" s="100" t="s">
        <v>533</v>
      </c>
      <c r="AD95" s="123" t="s">
        <v>528</v>
      </c>
      <c r="AE95" s="123" t="s">
        <v>528</v>
      </c>
      <c r="AF95" s="123" t="s">
        <v>528</v>
      </c>
      <c r="AG95" s="123" t="s">
        <v>261</v>
      </c>
      <c r="AH95" s="123" t="s">
        <v>261</v>
      </c>
      <c r="AI95" s="123" t="s">
        <v>261</v>
      </c>
      <c r="AJ95" s="100" t="str">
        <f t="shared" si="1"/>
        <v>Alta</v>
      </c>
    </row>
    <row r="96" spans="1:36" ht="52.8" x14ac:dyDescent="0.3">
      <c r="A96" s="123" t="s">
        <v>905</v>
      </c>
      <c r="B96" s="123" t="s">
        <v>515</v>
      </c>
      <c r="C96" s="123" t="s">
        <v>906</v>
      </c>
      <c r="D96" s="123" t="s">
        <v>907</v>
      </c>
      <c r="E96" s="123" t="s">
        <v>907</v>
      </c>
      <c r="F96" s="123" t="s">
        <v>564</v>
      </c>
      <c r="G96" s="123" t="s">
        <v>908</v>
      </c>
      <c r="H96" s="123" t="s">
        <v>521</v>
      </c>
      <c r="I96" s="123" t="s">
        <v>264</v>
      </c>
      <c r="J96" s="123" t="s">
        <v>522</v>
      </c>
      <c r="K96" s="123" t="s">
        <v>567</v>
      </c>
      <c r="L96" s="123" t="s">
        <v>524</v>
      </c>
      <c r="M96" s="123" t="s">
        <v>564</v>
      </c>
      <c r="N96" s="123" t="s">
        <v>909</v>
      </c>
      <c r="O96" s="123" t="s">
        <v>910</v>
      </c>
      <c r="P96" s="123" t="s">
        <v>570</v>
      </c>
      <c r="Q96" s="123" t="s">
        <v>529</v>
      </c>
      <c r="R96" s="123" t="s">
        <v>215</v>
      </c>
      <c r="S96" s="123" t="s">
        <v>530</v>
      </c>
      <c r="T96" s="123" t="s">
        <v>562</v>
      </c>
      <c r="U96" s="123" t="s">
        <v>533</v>
      </c>
      <c r="V96" s="123" t="s">
        <v>215</v>
      </c>
      <c r="W96" s="192" t="s">
        <v>533</v>
      </c>
      <c r="X96" s="123" t="s">
        <v>533</v>
      </c>
      <c r="Y96" s="100" t="s">
        <v>533</v>
      </c>
      <c r="Z96" s="100" t="s">
        <v>533</v>
      </c>
      <c r="AA96" s="123" t="s">
        <v>533</v>
      </c>
      <c r="AB96" s="192" t="s">
        <v>907</v>
      </c>
      <c r="AC96" s="100" t="s">
        <v>533</v>
      </c>
      <c r="AD96" s="123" t="s">
        <v>528</v>
      </c>
      <c r="AE96" s="123" t="s">
        <v>528</v>
      </c>
      <c r="AF96" s="123" t="s">
        <v>528</v>
      </c>
      <c r="AG96" s="123" t="s">
        <v>263</v>
      </c>
      <c r="AH96" s="123" t="s">
        <v>263</v>
      </c>
      <c r="AI96" s="123" t="s">
        <v>263</v>
      </c>
      <c r="AJ96" s="100" t="str">
        <f t="shared" si="1"/>
        <v>Media</v>
      </c>
    </row>
    <row r="97" spans="1:36" ht="118.8" x14ac:dyDescent="0.3">
      <c r="A97" s="123" t="s">
        <v>911</v>
      </c>
      <c r="B97" s="123" t="s">
        <v>515</v>
      </c>
      <c r="C97" s="123" t="s">
        <v>906</v>
      </c>
      <c r="D97" s="123" t="s">
        <v>912</v>
      </c>
      <c r="E97" s="123" t="s">
        <v>533</v>
      </c>
      <c r="F97" s="123" t="s">
        <v>913</v>
      </c>
      <c r="G97" s="123" t="s">
        <v>914</v>
      </c>
      <c r="H97" s="123" t="s">
        <v>521</v>
      </c>
      <c r="I97" s="123" t="s">
        <v>264</v>
      </c>
      <c r="J97" s="123" t="s">
        <v>632</v>
      </c>
      <c r="K97" s="123" t="s">
        <v>915</v>
      </c>
      <c r="L97" s="123" t="s">
        <v>524</v>
      </c>
      <c r="M97" s="123" t="s">
        <v>916</v>
      </c>
      <c r="N97" s="123" t="s">
        <v>917</v>
      </c>
      <c r="O97" s="123" t="s">
        <v>918</v>
      </c>
      <c r="P97" s="123" t="s">
        <v>528</v>
      </c>
      <c r="Q97" s="123" t="s">
        <v>529</v>
      </c>
      <c r="R97" s="123" t="s">
        <v>215</v>
      </c>
      <c r="S97" s="123" t="s">
        <v>597</v>
      </c>
      <c r="T97" s="123" t="s">
        <v>531</v>
      </c>
      <c r="U97" s="123" t="s">
        <v>657</v>
      </c>
      <c r="V97" s="123" t="s">
        <v>215</v>
      </c>
      <c r="W97" s="192" t="s">
        <v>533</v>
      </c>
      <c r="X97" s="123" t="s">
        <v>533</v>
      </c>
      <c r="Y97" s="100" t="s">
        <v>533</v>
      </c>
      <c r="Z97" s="100" t="s">
        <v>533</v>
      </c>
      <c r="AA97" s="123" t="s">
        <v>533</v>
      </c>
      <c r="AB97" s="192" t="s">
        <v>533</v>
      </c>
      <c r="AC97" s="100" t="s">
        <v>533</v>
      </c>
      <c r="AD97" s="123" t="s">
        <v>528</v>
      </c>
      <c r="AE97" s="123" t="s">
        <v>528</v>
      </c>
      <c r="AF97" s="123" t="s">
        <v>528</v>
      </c>
      <c r="AG97" s="123" t="s">
        <v>265</v>
      </c>
      <c r="AH97" s="123" t="s">
        <v>265</v>
      </c>
      <c r="AI97" s="123" t="s">
        <v>265</v>
      </c>
      <c r="AJ97" s="100" t="str">
        <f t="shared" si="1"/>
        <v>Baja</v>
      </c>
    </row>
    <row r="98" spans="1:36" ht="79.2" x14ac:dyDescent="0.3">
      <c r="A98" s="123" t="s">
        <v>919</v>
      </c>
      <c r="B98" s="123" t="s">
        <v>515</v>
      </c>
      <c r="C98" s="123" t="s">
        <v>906</v>
      </c>
      <c r="D98" s="123" t="s">
        <v>912</v>
      </c>
      <c r="E98" s="123" t="s">
        <v>920</v>
      </c>
      <c r="F98" s="123" t="s">
        <v>921</v>
      </c>
      <c r="G98" s="123" t="s">
        <v>922</v>
      </c>
      <c r="H98" s="123" t="s">
        <v>521</v>
      </c>
      <c r="I98" s="123" t="s">
        <v>264</v>
      </c>
      <c r="J98" s="123" t="s">
        <v>522</v>
      </c>
      <c r="K98" s="123" t="s">
        <v>923</v>
      </c>
      <c r="L98" s="123" t="s">
        <v>524</v>
      </c>
      <c r="M98" s="123" t="s">
        <v>924</v>
      </c>
      <c r="N98" s="123" t="s">
        <v>924</v>
      </c>
      <c r="O98" s="123" t="s">
        <v>533</v>
      </c>
      <c r="P98" s="123" t="s">
        <v>570</v>
      </c>
      <c r="Q98" s="123" t="s">
        <v>614</v>
      </c>
      <c r="R98" s="123" t="s">
        <v>215</v>
      </c>
      <c r="S98" s="123" t="s">
        <v>530</v>
      </c>
      <c r="T98" s="123" t="s">
        <v>531</v>
      </c>
      <c r="U98" s="123" t="s">
        <v>533</v>
      </c>
      <c r="V98" s="123" t="s">
        <v>215</v>
      </c>
      <c r="W98" s="192">
        <v>44562</v>
      </c>
      <c r="X98" s="123" t="s">
        <v>625</v>
      </c>
      <c r="Y98" s="100" t="s">
        <v>925</v>
      </c>
      <c r="Z98" s="100" t="s">
        <v>926</v>
      </c>
      <c r="AA98" s="123" t="s">
        <v>927</v>
      </c>
      <c r="AB98" s="192">
        <v>45608</v>
      </c>
      <c r="AC98" s="100" t="s">
        <v>928</v>
      </c>
      <c r="AD98" s="123" t="s">
        <v>528</v>
      </c>
      <c r="AE98" s="123" t="s">
        <v>528</v>
      </c>
      <c r="AF98" s="123" t="s">
        <v>528</v>
      </c>
      <c r="AG98" s="123" t="s">
        <v>265</v>
      </c>
      <c r="AH98" s="123" t="s">
        <v>263</v>
      </c>
      <c r="AI98" s="123" t="s">
        <v>263</v>
      </c>
      <c r="AJ98" s="100" t="str">
        <f t="shared" si="1"/>
        <v>Media</v>
      </c>
    </row>
    <row r="99" spans="1:36" ht="52.8" x14ac:dyDescent="0.3">
      <c r="A99" s="123" t="s">
        <v>929</v>
      </c>
      <c r="B99" s="123" t="s">
        <v>515</v>
      </c>
      <c r="C99" s="123" t="s">
        <v>906</v>
      </c>
      <c r="D99" s="123" t="s">
        <v>912</v>
      </c>
      <c r="E99" s="123" t="s">
        <v>930</v>
      </c>
      <c r="F99" s="123" t="s">
        <v>931</v>
      </c>
      <c r="G99" s="123" t="s">
        <v>932</v>
      </c>
      <c r="H99" s="123" t="s">
        <v>521</v>
      </c>
      <c r="I99" s="123" t="s">
        <v>264</v>
      </c>
      <c r="J99" s="123" t="s">
        <v>522</v>
      </c>
      <c r="K99" s="123" t="s">
        <v>523</v>
      </c>
      <c r="L99" s="123" t="s">
        <v>524</v>
      </c>
      <c r="M99" s="123" t="s">
        <v>924</v>
      </c>
      <c r="N99" s="123" t="s">
        <v>924</v>
      </c>
      <c r="O99" s="123" t="s">
        <v>533</v>
      </c>
      <c r="P99" s="123" t="s">
        <v>570</v>
      </c>
      <c r="Q99" s="123" t="s">
        <v>614</v>
      </c>
      <c r="R99" s="123" t="s">
        <v>215</v>
      </c>
      <c r="S99" s="123" t="s">
        <v>530</v>
      </c>
      <c r="T99" s="123" t="s">
        <v>562</v>
      </c>
      <c r="U99" s="123" t="s">
        <v>533</v>
      </c>
      <c r="V99" s="123" t="s">
        <v>215</v>
      </c>
      <c r="W99" s="192">
        <v>43831</v>
      </c>
      <c r="X99" s="123" t="s">
        <v>625</v>
      </c>
      <c r="Y99" s="100" t="s">
        <v>925</v>
      </c>
      <c r="Z99" s="100" t="s">
        <v>926</v>
      </c>
      <c r="AA99" s="123" t="s">
        <v>927</v>
      </c>
      <c r="AB99" s="192">
        <v>45608</v>
      </c>
      <c r="AC99" s="100" t="s">
        <v>928</v>
      </c>
      <c r="AD99" s="123" t="s">
        <v>528</v>
      </c>
      <c r="AE99" s="123" t="s">
        <v>528</v>
      </c>
      <c r="AF99" s="123" t="s">
        <v>528</v>
      </c>
      <c r="AG99" s="123" t="s">
        <v>265</v>
      </c>
      <c r="AH99" s="123" t="s">
        <v>263</v>
      </c>
      <c r="AI99" s="123" t="s">
        <v>263</v>
      </c>
      <c r="AJ99" s="100" t="str">
        <f t="shared" si="1"/>
        <v>Media</v>
      </c>
    </row>
    <row r="100" spans="1:36" ht="79.2" x14ac:dyDescent="0.3">
      <c r="A100" s="123" t="s">
        <v>933</v>
      </c>
      <c r="B100" s="123" t="s">
        <v>515</v>
      </c>
      <c r="C100" s="123" t="s">
        <v>906</v>
      </c>
      <c r="D100" s="123" t="s">
        <v>912</v>
      </c>
      <c r="E100" s="123" t="s">
        <v>934</v>
      </c>
      <c r="F100" s="123" t="s">
        <v>935</v>
      </c>
      <c r="G100" s="123" t="s">
        <v>936</v>
      </c>
      <c r="H100" s="123" t="s">
        <v>521</v>
      </c>
      <c r="I100" s="123" t="s">
        <v>264</v>
      </c>
      <c r="J100" s="123" t="s">
        <v>566</v>
      </c>
      <c r="K100" s="123" t="s">
        <v>538</v>
      </c>
      <c r="L100" s="123" t="s">
        <v>524</v>
      </c>
      <c r="M100" s="123" t="s">
        <v>924</v>
      </c>
      <c r="N100" s="123" t="s">
        <v>924</v>
      </c>
      <c r="O100" s="123" t="s">
        <v>533</v>
      </c>
      <c r="P100" s="123" t="s">
        <v>570</v>
      </c>
      <c r="Q100" s="123" t="s">
        <v>614</v>
      </c>
      <c r="R100" s="123" t="s">
        <v>215</v>
      </c>
      <c r="S100" s="123" t="s">
        <v>530</v>
      </c>
      <c r="T100" s="123" t="s">
        <v>562</v>
      </c>
      <c r="U100" s="123" t="s">
        <v>533</v>
      </c>
      <c r="V100" s="123" t="s">
        <v>215</v>
      </c>
      <c r="W100" s="192">
        <v>44562</v>
      </c>
      <c r="X100" s="123" t="s">
        <v>625</v>
      </c>
      <c r="Y100" s="100" t="s">
        <v>925</v>
      </c>
      <c r="Z100" s="100" t="s">
        <v>926</v>
      </c>
      <c r="AA100" s="123" t="s">
        <v>927</v>
      </c>
      <c r="AB100" s="192">
        <v>45608</v>
      </c>
      <c r="AC100" s="100" t="s">
        <v>928</v>
      </c>
      <c r="AD100" s="123" t="s">
        <v>528</v>
      </c>
      <c r="AE100" s="123" t="s">
        <v>528</v>
      </c>
      <c r="AF100" s="123" t="s">
        <v>528</v>
      </c>
      <c r="AG100" s="123" t="s">
        <v>265</v>
      </c>
      <c r="AH100" s="123" t="s">
        <v>265</v>
      </c>
      <c r="AI100" s="123" t="s">
        <v>265</v>
      </c>
      <c r="AJ100" s="100" t="str">
        <f t="shared" si="1"/>
        <v>Baja</v>
      </c>
    </row>
    <row r="101" spans="1:36" ht="105.6" x14ac:dyDescent="0.3">
      <c r="A101" s="123" t="s">
        <v>937</v>
      </c>
      <c r="B101" s="123" t="s">
        <v>515</v>
      </c>
      <c r="C101" s="123" t="s">
        <v>906</v>
      </c>
      <c r="D101" s="123" t="s">
        <v>912</v>
      </c>
      <c r="E101" s="123" t="s">
        <v>533</v>
      </c>
      <c r="F101" s="123" t="s">
        <v>938</v>
      </c>
      <c r="G101" s="123" t="s">
        <v>939</v>
      </c>
      <c r="H101" s="123" t="s">
        <v>521</v>
      </c>
      <c r="I101" s="123" t="s">
        <v>264</v>
      </c>
      <c r="J101" s="123" t="s">
        <v>566</v>
      </c>
      <c r="K101" s="123" t="s">
        <v>523</v>
      </c>
      <c r="L101" s="123" t="s">
        <v>524</v>
      </c>
      <c r="M101" s="123" t="s">
        <v>924</v>
      </c>
      <c r="N101" s="123" t="s">
        <v>924</v>
      </c>
      <c r="O101" s="123" t="s">
        <v>533</v>
      </c>
      <c r="P101" s="123" t="s">
        <v>528</v>
      </c>
      <c r="Q101" s="123" t="s">
        <v>614</v>
      </c>
      <c r="R101" s="123" t="s">
        <v>215</v>
      </c>
      <c r="S101" s="123" t="s">
        <v>530</v>
      </c>
      <c r="T101" s="123" t="s">
        <v>562</v>
      </c>
      <c r="U101" s="123" t="s">
        <v>533</v>
      </c>
      <c r="V101" s="123" t="s">
        <v>215</v>
      </c>
      <c r="W101" s="192">
        <v>44562</v>
      </c>
      <c r="X101" s="123" t="s">
        <v>625</v>
      </c>
      <c r="Y101" s="100" t="s">
        <v>925</v>
      </c>
      <c r="Z101" s="100" t="s">
        <v>926</v>
      </c>
      <c r="AA101" s="123" t="s">
        <v>927</v>
      </c>
      <c r="AB101" s="192">
        <v>45608</v>
      </c>
      <c r="AC101" s="100" t="s">
        <v>928</v>
      </c>
      <c r="AD101" s="123" t="s">
        <v>528</v>
      </c>
      <c r="AE101" s="123" t="s">
        <v>528</v>
      </c>
      <c r="AF101" s="123" t="s">
        <v>528</v>
      </c>
      <c r="AG101" s="123" t="s">
        <v>265</v>
      </c>
      <c r="AH101" s="123" t="s">
        <v>265</v>
      </c>
      <c r="AI101" s="123" t="s">
        <v>265</v>
      </c>
      <c r="AJ101" s="100" t="str">
        <f t="shared" si="1"/>
        <v>Baja</v>
      </c>
    </row>
    <row r="102" spans="1:36" ht="92.4" x14ac:dyDescent="0.3">
      <c r="A102" s="123" t="s">
        <v>940</v>
      </c>
      <c r="B102" s="123" t="s">
        <v>515</v>
      </c>
      <c r="C102" s="123" t="s">
        <v>906</v>
      </c>
      <c r="D102" s="123" t="s">
        <v>912</v>
      </c>
      <c r="E102" s="123" t="s">
        <v>941</v>
      </c>
      <c r="F102" s="123" t="s">
        <v>942</v>
      </c>
      <c r="G102" s="123" t="s">
        <v>943</v>
      </c>
      <c r="H102" s="123" t="s">
        <v>521</v>
      </c>
      <c r="I102" s="123" t="s">
        <v>264</v>
      </c>
      <c r="J102" s="123" t="s">
        <v>522</v>
      </c>
      <c r="K102" s="123" t="s">
        <v>690</v>
      </c>
      <c r="L102" s="123" t="s">
        <v>898</v>
      </c>
      <c r="M102" s="123" t="s">
        <v>924</v>
      </c>
      <c r="N102" s="123" t="s">
        <v>924</v>
      </c>
      <c r="O102" s="123" t="s">
        <v>533</v>
      </c>
      <c r="P102" s="123" t="s">
        <v>944</v>
      </c>
      <c r="Q102" s="123" t="s">
        <v>614</v>
      </c>
      <c r="R102" s="123" t="s">
        <v>215</v>
      </c>
      <c r="S102" s="123" t="s">
        <v>530</v>
      </c>
      <c r="T102" s="123" t="s">
        <v>531</v>
      </c>
      <c r="U102" s="123" t="s">
        <v>533</v>
      </c>
      <c r="V102" s="123" t="s">
        <v>215</v>
      </c>
      <c r="W102" s="192">
        <v>44562</v>
      </c>
      <c r="X102" s="123" t="s">
        <v>625</v>
      </c>
      <c r="Y102" s="100" t="s">
        <v>925</v>
      </c>
      <c r="Z102" s="100" t="s">
        <v>926</v>
      </c>
      <c r="AA102" s="123" t="s">
        <v>927</v>
      </c>
      <c r="AB102" s="192">
        <v>45608</v>
      </c>
      <c r="AC102" s="100" t="s">
        <v>928</v>
      </c>
      <c r="AD102" s="123" t="s">
        <v>528</v>
      </c>
      <c r="AE102" s="123" t="s">
        <v>528</v>
      </c>
      <c r="AF102" s="123" t="s">
        <v>528</v>
      </c>
      <c r="AG102" s="123" t="s">
        <v>265</v>
      </c>
      <c r="AH102" s="123" t="s">
        <v>265</v>
      </c>
      <c r="AI102" s="123" t="s">
        <v>265</v>
      </c>
      <c r="AJ102" s="100" t="str">
        <f t="shared" si="1"/>
        <v>Baja</v>
      </c>
    </row>
    <row r="103" spans="1:36" ht="92.4" x14ac:dyDescent="0.3">
      <c r="A103" s="123" t="s">
        <v>945</v>
      </c>
      <c r="B103" s="123" t="s">
        <v>515</v>
      </c>
      <c r="C103" s="123" t="s">
        <v>906</v>
      </c>
      <c r="D103" s="123" t="s">
        <v>912</v>
      </c>
      <c r="E103" s="123" t="s">
        <v>533</v>
      </c>
      <c r="F103" s="123" t="s">
        <v>946</v>
      </c>
      <c r="G103" s="123" t="s">
        <v>947</v>
      </c>
      <c r="H103" s="123" t="s">
        <v>521</v>
      </c>
      <c r="I103" s="123" t="s">
        <v>264</v>
      </c>
      <c r="J103" s="123" t="s">
        <v>522</v>
      </c>
      <c r="K103" s="123" t="s">
        <v>523</v>
      </c>
      <c r="L103" s="123" t="s">
        <v>524</v>
      </c>
      <c r="M103" s="123" t="s">
        <v>924</v>
      </c>
      <c r="N103" s="123" t="s">
        <v>924</v>
      </c>
      <c r="O103" s="123" t="s">
        <v>533</v>
      </c>
      <c r="P103" s="123" t="s">
        <v>528</v>
      </c>
      <c r="Q103" s="123" t="s">
        <v>614</v>
      </c>
      <c r="R103" s="123" t="s">
        <v>215</v>
      </c>
      <c r="S103" s="123" t="s">
        <v>597</v>
      </c>
      <c r="T103" s="123" t="s">
        <v>531</v>
      </c>
      <c r="U103" s="123" t="s">
        <v>657</v>
      </c>
      <c r="V103" s="123" t="s">
        <v>215</v>
      </c>
      <c r="W103" s="192">
        <v>44562</v>
      </c>
      <c r="X103" s="123" t="s">
        <v>625</v>
      </c>
      <c r="Y103" s="100" t="s">
        <v>925</v>
      </c>
      <c r="Z103" s="100" t="s">
        <v>926</v>
      </c>
      <c r="AA103" s="123" t="s">
        <v>927</v>
      </c>
      <c r="AB103" s="192">
        <v>45608</v>
      </c>
      <c r="AC103" s="100" t="s">
        <v>928</v>
      </c>
      <c r="AD103" s="123" t="s">
        <v>528</v>
      </c>
      <c r="AE103" s="123" t="s">
        <v>528</v>
      </c>
      <c r="AF103" s="123" t="s">
        <v>528</v>
      </c>
      <c r="AG103" s="123" t="s">
        <v>265</v>
      </c>
      <c r="AH103" s="123" t="s">
        <v>265</v>
      </c>
      <c r="AI103" s="123" t="s">
        <v>265</v>
      </c>
      <c r="AJ103" s="100" t="str">
        <f t="shared" si="1"/>
        <v>Baja</v>
      </c>
    </row>
    <row r="104" spans="1:36" ht="66" x14ac:dyDescent="0.3">
      <c r="A104" s="123" t="s">
        <v>948</v>
      </c>
      <c r="B104" s="123" t="s">
        <v>515</v>
      </c>
      <c r="C104" s="123" t="s">
        <v>906</v>
      </c>
      <c r="D104" s="123" t="s">
        <v>912</v>
      </c>
      <c r="E104" s="123" t="s">
        <v>949</v>
      </c>
      <c r="F104" s="123" t="s">
        <v>950</v>
      </c>
      <c r="G104" s="123" t="s">
        <v>951</v>
      </c>
      <c r="H104" s="123" t="s">
        <v>521</v>
      </c>
      <c r="I104" s="123" t="s">
        <v>264</v>
      </c>
      <c r="J104" s="123" t="s">
        <v>522</v>
      </c>
      <c r="K104" s="123" t="s">
        <v>567</v>
      </c>
      <c r="L104" s="123" t="s">
        <v>524</v>
      </c>
      <c r="M104" s="123" t="s">
        <v>924</v>
      </c>
      <c r="N104" s="123" t="s">
        <v>924</v>
      </c>
      <c r="O104" s="123" t="s">
        <v>533</v>
      </c>
      <c r="P104" s="123" t="s">
        <v>528</v>
      </c>
      <c r="Q104" s="123" t="s">
        <v>529</v>
      </c>
      <c r="R104" s="123" t="s">
        <v>215</v>
      </c>
      <c r="S104" s="123" t="s">
        <v>597</v>
      </c>
      <c r="T104" s="123" t="s">
        <v>531</v>
      </c>
      <c r="U104" s="123" t="s">
        <v>657</v>
      </c>
      <c r="V104" s="123" t="s">
        <v>215</v>
      </c>
      <c r="W104" s="192" t="s">
        <v>533</v>
      </c>
      <c r="X104" s="123" t="s">
        <v>533</v>
      </c>
      <c r="Y104" s="100" t="s">
        <v>533</v>
      </c>
      <c r="Z104" s="100" t="s">
        <v>533</v>
      </c>
      <c r="AA104" s="123" t="s">
        <v>533</v>
      </c>
      <c r="AB104" s="192" t="s">
        <v>533</v>
      </c>
      <c r="AC104" s="100" t="s">
        <v>533</v>
      </c>
      <c r="AD104" s="123" t="s">
        <v>528</v>
      </c>
      <c r="AE104" s="123" t="s">
        <v>528</v>
      </c>
      <c r="AF104" s="123" t="s">
        <v>528</v>
      </c>
      <c r="AG104" s="123" t="s">
        <v>265</v>
      </c>
      <c r="AH104" s="123" t="s">
        <v>265</v>
      </c>
      <c r="AI104" s="123" t="s">
        <v>265</v>
      </c>
      <c r="AJ104" s="100" t="str">
        <f t="shared" si="1"/>
        <v>Baja</v>
      </c>
    </row>
    <row r="105" spans="1:36" ht="132" x14ac:dyDescent="0.3">
      <c r="A105" s="123" t="s">
        <v>952</v>
      </c>
      <c r="B105" s="123" t="s">
        <v>515</v>
      </c>
      <c r="C105" s="123" t="s">
        <v>906</v>
      </c>
      <c r="D105" s="123" t="s">
        <v>912</v>
      </c>
      <c r="E105" s="123" t="s">
        <v>953</v>
      </c>
      <c r="F105" s="123" t="s">
        <v>954</v>
      </c>
      <c r="G105" s="123" t="s">
        <v>955</v>
      </c>
      <c r="H105" s="123" t="s">
        <v>521</v>
      </c>
      <c r="I105" s="123" t="s">
        <v>264</v>
      </c>
      <c r="J105" s="123" t="s">
        <v>522</v>
      </c>
      <c r="K105" s="123" t="s">
        <v>567</v>
      </c>
      <c r="L105" s="123" t="s">
        <v>524</v>
      </c>
      <c r="M105" s="123" t="s">
        <v>924</v>
      </c>
      <c r="N105" s="123" t="s">
        <v>924</v>
      </c>
      <c r="O105" s="123" t="s">
        <v>533</v>
      </c>
      <c r="P105" s="123" t="s">
        <v>528</v>
      </c>
      <c r="Q105" s="123" t="s">
        <v>529</v>
      </c>
      <c r="R105" s="123" t="s">
        <v>215</v>
      </c>
      <c r="S105" s="123" t="s">
        <v>597</v>
      </c>
      <c r="T105" s="123" t="s">
        <v>531</v>
      </c>
      <c r="U105" s="123" t="s">
        <v>657</v>
      </c>
      <c r="V105" s="123" t="s">
        <v>215</v>
      </c>
      <c r="W105" s="192" t="s">
        <v>533</v>
      </c>
      <c r="X105" s="123" t="s">
        <v>533</v>
      </c>
      <c r="Y105" s="100" t="s">
        <v>533</v>
      </c>
      <c r="Z105" s="100" t="s">
        <v>533</v>
      </c>
      <c r="AA105" s="123" t="s">
        <v>533</v>
      </c>
      <c r="AB105" s="192" t="s">
        <v>533</v>
      </c>
      <c r="AC105" s="100" t="s">
        <v>533</v>
      </c>
      <c r="AD105" s="123" t="s">
        <v>528</v>
      </c>
      <c r="AE105" s="123" t="s">
        <v>528</v>
      </c>
      <c r="AF105" s="123" t="s">
        <v>528</v>
      </c>
      <c r="AG105" s="123" t="s">
        <v>265</v>
      </c>
      <c r="AH105" s="123" t="s">
        <v>265</v>
      </c>
      <c r="AI105" s="123" t="s">
        <v>265</v>
      </c>
      <c r="AJ105" s="100" t="str">
        <f t="shared" si="1"/>
        <v>Baja</v>
      </c>
    </row>
    <row r="106" spans="1:36" ht="105.6" x14ac:dyDescent="0.3">
      <c r="A106" s="123" t="s">
        <v>956</v>
      </c>
      <c r="B106" s="123" t="s">
        <v>515</v>
      </c>
      <c r="C106" s="123" t="s">
        <v>906</v>
      </c>
      <c r="D106" s="123" t="s">
        <v>912</v>
      </c>
      <c r="E106" s="123" t="s">
        <v>533</v>
      </c>
      <c r="F106" s="123" t="s">
        <v>957</v>
      </c>
      <c r="G106" s="123" t="s">
        <v>958</v>
      </c>
      <c r="H106" s="123" t="s">
        <v>521</v>
      </c>
      <c r="I106" s="123" t="s">
        <v>264</v>
      </c>
      <c r="J106" s="123" t="s">
        <v>522</v>
      </c>
      <c r="K106" s="123" t="s">
        <v>690</v>
      </c>
      <c r="L106" s="123" t="s">
        <v>898</v>
      </c>
      <c r="M106" s="123" t="s">
        <v>959</v>
      </c>
      <c r="N106" s="123" t="s">
        <v>533</v>
      </c>
      <c r="O106" s="123" t="s">
        <v>960</v>
      </c>
      <c r="P106" s="123" t="s">
        <v>570</v>
      </c>
      <c r="Q106" s="123" t="s">
        <v>614</v>
      </c>
      <c r="R106" s="123" t="s">
        <v>615</v>
      </c>
      <c r="S106" s="123" t="s">
        <v>597</v>
      </c>
      <c r="T106" s="123" t="s">
        <v>531</v>
      </c>
      <c r="U106" s="123" t="s">
        <v>533</v>
      </c>
      <c r="V106" s="123" t="s">
        <v>215</v>
      </c>
      <c r="W106" s="192">
        <v>45071</v>
      </c>
      <c r="X106" s="123" t="s">
        <v>625</v>
      </c>
      <c r="Y106" s="100" t="s">
        <v>961</v>
      </c>
      <c r="Z106" s="100" t="s">
        <v>962</v>
      </c>
      <c r="AA106" s="123" t="s">
        <v>927</v>
      </c>
      <c r="AB106" s="192">
        <v>45608</v>
      </c>
      <c r="AC106" s="100" t="s">
        <v>928</v>
      </c>
      <c r="AD106" s="123" t="s">
        <v>528</v>
      </c>
      <c r="AE106" s="123" t="s">
        <v>528</v>
      </c>
      <c r="AF106" s="123" t="s">
        <v>528</v>
      </c>
      <c r="AG106" s="123" t="s">
        <v>263</v>
      </c>
      <c r="AH106" s="123" t="s">
        <v>263</v>
      </c>
      <c r="AI106" s="123" t="s">
        <v>263</v>
      </c>
      <c r="AJ106" s="100" t="str">
        <f t="shared" si="1"/>
        <v>Media</v>
      </c>
    </row>
    <row r="107" spans="1:36" ht="66" x14ac:dyDescent="0.3">
      <c r="A107" s="123" t="s">
        <v>963</v>
      </c>
      <c r="B107" s="123" t="s">
        <v>515</v>
      </c>
      <c r="C107" s="123" t="s">
        <v>906</v>
      </c>
      <c r="D107" s="123" t="s">
        <v>964</v>
      </c>
      <c r="E107" s="123" t="s">
        <v>964</v>
      </c>
      <c r="F107" s="123" t="s">
        <v>965</v>
      </c>
      <c r="G107" s="123" t="s">
        <v>966</v>
      </c>
      <c r="H107" s="123" t="s">
        <v>521</v>
      </c>
      <c r="I107" s="123" t="s">
        <v>264</v>
      </c>
      <c r="J107" s="123" t="s">
        <v>967</v>
      </c>
      <c r="K107" s="123" t="s">
        <v>567</v>
      </c>
      <c r="L107" s="123" t="s">
        <v>968</v>
      </c>
      <c r="M107" s="123" t="s">
        <v>539</v>
      </c>
      <c r="N107" s="123" t="s">
        <v>539</v>
      </c>
      <c r="O107" s="123" t="s">
        <v>539</v>
      </c>
      <c r="P107" s="123" t="s">
        <v>944</v>
      </c>
      <c r="Q107" s="123" t="s">
        <v>583</v>
      </c>
      <c r="R107" s="123" t="s">
        <v>215</v>
      </c>
      <c r="S107" s="123" t="s">
        <v>530</v>
      </c>
      <c r="T107" s="123" t="s">
        <v>969</v>
      </c>
      <c r="U107" s="123" t="s">
        <v>533</v>
      </c>
      <c r="V107" s="123" t="s">
        <v>215</v>
      </c>
      <c r="W107" s="192">
        <v>38927</v>
      </c>
      <c r="X107" s="123" t="s">
        <v>970</v>
      </c>
      <c r="Y107" s="100" t="s">
        <v>971</v>
      </c>
      <c r="Z107" s="100" t="s">
        <v>972</v>
      </c>
      <c r="AA107" s="123" t="s">
        <v>927</v>
      </c>
      <c r="AB107" s="192">
        <v>45608</v>
      </c>
      <c r="AC107" s="100" t="s">
        <v>973</v>
      </c>
      <c r="AD107" s="123" t="s">
        <v>528</v>
      </c>
      <c r="AE107" s="123" t="s">
        <v>528</v>
      </c>
      <c r="AF107" s="123" t="s">
        <v>528</v>
      </c>
      <c r="AG107" s="123" t="s">
        <v>263</v>
      </c>
      <c r="AH107" s="123" t="s">
        <v>263</v>
      </c>
      <c r="AI107" s="123" t="s">
        <v>263</v>
      </c>
      <c r="AJ107" s="100" t="str">
        <f t="shared" si="1"/>
        <v>Media</v>
      </c>
    </row>
    <row r="108" spans="1:36" ht="79.2" x14ac:dyDescent="0.3">
      <c r="A108" s="123" t="s">
        <v>974</v>
      </c>
      <c r="B108" s="123" t="s">
        <v>515</v>
      </c>
      <c r="C108" s="123" t="s">
        <v>975</v>
      </c>
      <c r="D108" s="123" t="s">
        <v>533</v>
      </c>
      <c r="E108" s="123" t="s">
        <v>533</v>
      </c>
      <c r="F108" s="123" t="s">
        <v>976</v>
      </c>
      <c r="G108" s="123" t="s">
        <v>977</v>
      </c>
      <c r="H108" s="123" t="s">
        <v>521</v>
      </c>
      <c r="I108" s="123" t="s">
        <v>264</v>
      </c>
      <c r="J108" s="123" t="s">
        <v>689</v>
      </c>
      <c r="K108" s="123" t="s">
        <v>567</v>
      </c>
      <c r="L108" s="123" t="s">
        <v>524</v>
      </c>
      <c r="M108" s="123" t="s">
        <v>978</v>
      </c>
      <c r="N108" s="123" t="s">
        <v>924</v>
      </c>
      <c r="O108" s="123" t="s">
        <v>979</v>
      </c>
      <c r="P108" s="123" t="s">
        <v>570</v>
      </c>
      <c r="Q108" s="123" t="s">
        <v>614</v>
      </c>
      <c r="R108" s="123" t="s">
        <v>980</v>
      </c>
      <c r="S108" s="123" t="s">
        <v>530</v>
      </c>
      <c r="T108" s="123" t="s">
        <v>531</v>
      </c>
      <c r="U108" s="123" t="s">
        <v>533</v>
      </c>
      <c r="V108" s="123" t="s">
        <v>980</v>
      </c>
      <c r="W108" s="192">
        <v>42644</v>
      </c>
      <c r="X108" s="123" t="s">
        <v>981</v>
      </c>
      <c r="Y108" s="100" t="s">
        <v>982</v>
      </c>
      <c r="Z108" s="100" t="s">
        <v>983</v>
      </c>
      <c r="AA108" s="123" t="s">
        <v>587</v>
      </c>
      <c r="AB108" s="192">
        <v>45485</v>
      </c>
      <c r="AC108" s="100" t="s">
        <v>619</v>
      </c>
      <c r="AD108" s="123" t="s">
        <v>528</v>
      </c>
      <c r="AE108" s="123" t="s">
        <v>528</v>
      </c>
      <c r="AF108" s="123" t="s">
        <v>528</v>
      </c>
      <c r="AG108" s="123" t="s">
        <v>261</v>
      </c>
      <c r="AH108" s="123" t="s">
        <v>261</v>
      </c>
      <c r="AI108" s="123" t="s">
        <v>261</v>
      </c>
      <c r="AJ108" s="100" t="str">
        <f t="shared" si="1"/>
        <v>Alta</v>
      </c>
    </row>
    <row r="109" spans="1:36" ht="132" x14ac:dyDescent="0.3">
      <c r="A109" s="123" t="s">
        <v>984</v>
      </c>
      <c r="B109" s="123" t="s">
        <v>515</v>
      </c>
      <c r="C109" s="123" t="s">
        <v>975</v>
      </c>
      <c r="D109" s="123" t="s">
        <v>533</v>
      </c>
      <c r="E109" s="123" t="s">
        <v>533</v>
      </c>
      <c r="F109" s="123" t="s">
        <v>985</v>
      </c>
      <c r="G109" s="123" t="s">
        <v>986</v>
      </c>
      <c r="H109" s="123" t="s">
        <v>521</v>
      </c>
      <c r="I109" s="123" t="s">
        <v>264</v>
      </c>
      <c r="J109" s="123" t="s">
        <v>522</v>
      </c>
      <c r="K109" s="123" t="s">
        <v>538</v>
      </c>
      <c r="L109" s="123" t="s">
        <v>524</v>
      </c>
      <c r="M109" s="123" t="s">
        <v>987</v>
      </c>
      <c r="N109" s="123" t="s">
        <v>924</v>
      </c>
      <c r="O109" s="123" t="s">
        <v>988</v>
      </c>
      <c r="P109" s="123" t="s">
        <v>570</v>
      </c>
      <c r="Q109" s="123" t="s">
        <v>529</v>
      </c>
      <c r="R109" s="123" t="s">
        <v>980</v>
      </c>
      <c r="S109" s="123" t="s">
        <v>597</v>
      </c>
      <c r="T109" s="123" t="s">
        <v>562</v>
      </c>
      <c r="U109" s="123" t="s">
        <v>989</v>
      </c>
      <c r="V109" s="123" t="s">
        <v>980</v>
      </c>
      <c r="W109" s="192" t="s">
        <v>533</v>
      </c>
      <c r="X109" s="123" t="s">
        <v>533</v>
      </c>
      <c r="Y109" s="100" t="s">
        <v>533</v>
      </c>
      <c r="Z109" s="100" t="s">
        <v>533</v>
      </c>
      <c r="AA109" s="123" t="s">
        <v>533</v>
      </c>
      <c r="AB109" s="192" t="s">
        <v>533</v>
      </c>
      <c r="AC109" s="100" t="s">
        <v>533</v>
      </c>
      <c r="AD109" s="123" t="s">
        <v>528</v>
      </c>
      <c r="AE109" s="123" t="s">
        <v>528</v>
      </c>
      <c r="AF109" s="123" t="s">
        <v>528</v>
      </c>
      <c r="AG109" s="123" t="s">
        <v>265</v>
      </c>
      <c r="AH109" s="123" t="s">
        <v>265</v>
      </c>
      <c r="AI109" s="123" t="s">
        <v>263</v>
      </c>
      <c r="AJ109" s="100" t="str">
        <f t="shared" si="1"/>
        <v>Media</v>
      </c>
    </row>
    <row r="110" spans="1:36" ht="316.8" x14ac:dyDescent="0.3">
      <c r="A110" s="123" t="s">
        <v>990</v>
      </c>
      <c r="B110" s="123" t="s">
        <v>515</v>
      </c>
      <c r="C110" s="123" t="s">
        <v>975</v>
      </c>
      <c r="D110" s="123" t="s">
        <v>533</v>
      </c>
      <c r="E110" s="123" t="s">
        <v>533</v>
      </c>
      <c r="F110" s="123" t="s">
        <v>991</v>
      </c>
      <c r="G110" s="123" t="s">
        <v>992</v>
      </c>
      <c r="H110" s="123" t="s">
        <v>521</v>
      </c>
      <c r="I110" s="123" t="s">
        <v>264</v>
      </c>
      <c r="J110" s="123" t="s">
        <v>967</v>
      </c>
      <c r="K110" s="123" t="s">
        <v>633</v>
      </c>
      <c r="L110" s="123" t="s">
        <v>524</v>
      </c>
      <c r="M110" s="123" t="s">
        <v>993</v>
      </c>
      <c r="N110" s="123" t="s">
        <v>991</v>
      </c>
      <c r="O110" s="123" t="s">
        <v>994</v>
      </c>
      <c r="P110" s="123" t="s">
        <v>570</v>
      </c>
      <c r="Q110" s="123" t="s">
        <v>583</v>
      </c>
      <c r="R110" s="123" t="s">
        <v>980</v>
      </c>
      <c r="S110" s="123" t="s">
        <v>530</v>
      </c>
      <c r="T110" s="123" t="s">
        <v>969</v>
      </c>
      <c r="U110" s="123" t="s">
        <v>528</v>
      </c>
      <c r="V110" s="123" t="s">
        <v>980</v>
      </c>
      <c r="W110" s="192">
        <v>42644</v>
      </c>
      <c r="X110" s="123" t="s">
        <v>970</v>
      </c>
      <c r="Y110" s="100" t="s">
        <v>995</v>
      </c>
      <c r="Z110" s="100" t="s">
        <v>983</v>
      </c>
      <c r="AA110" s="123" t="s">
        <v>587</v>
      </c>
      <c r="AB110" s="192">
        <v>45485</v>
      </c>
      <c r="AC110" s="100" t="s">
        <v>996</v>
      </c>
      <c r="AD110" s="123" t="s">
        <v>528</v>
      </c>
      <c r="AE110" s="123" t="s">
        <v>528</v>
      </c>
      <c r="AF110" s="123" t="s">
        <v>528</v>
      </c>
      <c r="AG110" s="123" t="s">
        <v>261</v>
      </c>
      <c r="AH110" s="123" t="s">
        <v>261</v>
      </c>
      <c r="AI110" s="123" t="s">
        <v>261</v>
      </c>
      <c r="AJ110" s="100" t="str">
        <f t="shared" si="1"/>
        <v>Alta</v>
      </c>
    </row>
    <row r="111" spans="1:36" ht="66" x14ac:dyDescent="0.3">
      <c r="A111" s="123" t="s">
        <v>997</v>
      </c>
      <c r="B111" s="123" t="s">
        <v>515</v>
      </c>
      <c r="C111" s="123" t="s">
        <v>975</v>
      </c>
      <c r="D111" s="123" t="s">
        <v>533</v>
      </c>
      <c r="E111" s="123" t="s">
        <v>533</v>
      </c>
      <c r="F111" s="123" t="s">
        <v>998</v>
      </c>
      <c r="G111" s="123" t="s">
        <v>999</v>
      </c>
      <c r="H111" s="123" t="s">
        <v>521</v>
      </c>
      <c r="I111" s="123" t="s">
        <v>264</v>
      </c>
      <c r="J111" s="123" t="s">
        <v>522</v>
      </c>
      <c r="K111" s="123" t="s">
        <v>633</v>
      </c>
      <c r="L111" s="123" t="s">
        <v>524</v>
      </c>
      <c r="M111" s="123" t="s">
        <v>916</v>
      </c>
      <c r="N111" s="123" t="s">
        <v>998</v>
      </c>
      <c r="O111" s="123" t="s">
        <v>1000</v>
      </c>
      <c r="P111" s="123" t="s">
        <v>570</v>
      </c>
      <c r="Q111" s="123" t="s">
        <v>614</v>
      </c>
      <c r="R111" s="123" t="s">
        <v>980</v>
      </c>
      <c r="S111" s="123" t="s">
        <v>530</v>
      </c>
      <c r="T111" s="123" t="s">
        <v>562</v>
      </c>
      <c r="U111" s="123" t="s">
        <v>533</v>
      </c>
      <c r="V111" s="123" t="s">
        <v>980</v>
      </c>
      <c r="W111" s="192">
        <v>43282</v>
      </c>
      <c r="X111" s="123" t="s">
        <v>625</v>
      </c>
      <c r="Y111" s="100" t="s">
        <v>1001</v>
      </c>
      <c r="Z111" s="100" t="s">
        <v>983</v>
      </c>
      <c r="AA111" s="123" t="s">
        <v>587</v>
      </c>
      <c r="AB111" s="192">
        <v>45485</v>
      </c>
      <c r="AC111" s="100" t="s">
        <v>619</v>
      </c>
      <c r="AD111" s="123" t="s">
        <v>528</v>
      </c>
      <c r="AE111" s="123" t="s">
        <v>528</v>
      </c>
      <c r="AF111" s="123" t="s">
        <v>528</v>
      </c>
      <c r="AG111" s="123" t="s">
        <v>261</v>
      </c>
      <c r="AH111" s="123" t="s">
        <v>261</v>
      </c>
      <c r="AI111" s="123" t="s">
        <v>263</v>
      </c>
      <c r="AJ111" s="100" t="str">
        <f t="shared" si="1"/>
        <v>Alta</v>
      </c>
    </row>
    <row r="112" spans="1:36" ht="66" x14ac:dyDescent="0.3">
      <c r="A112" s="123" t="s">
        <v>1002</v>
      </c>
      <c r="B112" s="123" t="s">
        <v>515</v>
      </c>
      <c r="C112" s="123" t="s">
        <v>975</v>
      </c>
      <c r="D112" s="123" t="s">
        <v>533</v>
      </c>
      <c r="E112" s="123" t="s">
        <v>533</v>
      </c>
      <c r="F112" s="123" t="s">
        <v>1003</v>
      </c>
      <c r="G112" s="123" t="s">
        <v>1004</v>
      </c>
      <c r="H112" s="123" t="s">
        <v>521</v>
      </c>
      <c r="I112" s="123" t="s">
        <v>264</v>
      </c>
      <c r="J112" s="123" t="s">
        <v>522</v>
      </c>
      <c r="K112" s="123" t="s">
        <v>523</v>
      </c>
      <c r="L112" s="123" t="s">
        <v>524</v>
      </c>
      <c r="M112" s="123" t="s">
        <v>924</v>
      </c>
      <c r="N112" s="123" t="s">
        <v>924</v>
      </c>
      <c r="O112" s="123" t="s">
        <v>533</v>
      </c>
      <c r="P112" s="123" t="s">
        <v>570</v>
      </c>
      <c r="Q112" s="123" t="s">
        <v>614</v>
      </c>
      <c r="R112" s="123" t="s">
        <v>980</v>
      </c>
      <c r="S112" s="123" t="s">
        <v>530</v>
      </c>
      <c r="T112" s="123" t="s">
        <v>562</v>
      </c>
      <c r="U112" s="123" t="s">
        <v>533</v>
      </c>
      <c r="V112" s="123" t="s">
        <v>980</v>
      </c>
      <c r="W112" s="192">
        <v>42644</v>
      </c>
      <c r="X112" s="123" t="s">
        <v>625</v>
      </c>
      <c r="Y112" s="100" t="s">
        <v>1001</v>
      </c>
      <c r="Z112" s="100" t="s">
        <v>1005</v>
      </c>
      <c r="AA112" s="123" t="s">
        <v>587</v>
      </c>
      <c r="AB112" s="192">
        <v>45485</v>
      </c>
      <c r="AC112" s="100" t="s">
        <v>619</v>
      </c>
      <c r="AD112" s="123" t="s">
        <v>528</v>
      </c>
      <c r="AE112" s="123" t="s">
        <v>528</v>
      </c>
      <c r="AF112" s="123" t="s">
        <v>528</v>
      </c>
      <c r="AG112" s="123" t="s">
        <v>261</v>
      </c>
      <c r="AH112" s="123" t="s">
        <v>261</v>
      </c>
      <c r="AI112" s="123" t="s">
        <v>261</v>
      </c>
      <c r="AJ112" s="100" t="str">
        <f t="shared" si="1"/>
        <v>Alta</v>
      </c>
    </row>
    <row r="113" spans="1:36" ht="52.8" x14ac:dyDescent="0.3">
      <c r="A113" s="123" t="s">
        <v>1006</v>
      </c>
      <c r="B113" s="123" t="s">
        <v>515</v>
      </c>
      <c r="C113" s="123" t="s">
        <v>975</v>
      </c>
      <c r="D113" s="123" t="s">
        <v>533</v>
      </c>
      <c r="E113" s="123" t="s">
        <v>533</v>
      </c>
      <c r="F113" s="123" t="s">
        <v>1007</v>
      </c>
      <c r="G113" s="123" t="s">
        <v>1008</v>
      </c>
      <c r="H113" s="123" t="s">
        <v>521</v>
      </c>
      <c r="I113" s="123" t="s">
        <v>264</v>
      </c>
      <c r="J113" s="123" t="s">
        <v>522</v>
      </c>
      <c r="K113" s="123" t="s">
        <v>523</v>
      </c>
      <c r="L113" s="123" t="s">
        <v>524</v>
      </c>
      <c r="M113" s="123" t="s">
        <v>924</v>
      </c>
      <c r="N113" s="123" t="s">
        <v>924</v>
      </c>
      <c r="O113" s="123" t="s">
        <v>533</v>
      </c>
      <c r="P113" s="123" t="s">
        <v>528</v>
      </c>
      <c r="Q113" s="123" t="s">
        <v>614</v>
      </c>
      <c r="R113" s="123" t="s">
        <v>980</v>
      </c>
      <c r="S113" s="123" t="s">
        <v>530</v>
      </c>
      <c r="T113" s="123" t="s">
        <v>562</v>
      </c>
      <c r="U113" s="123" t="s">
        <v>533</v>
      </c>
      <c r="V113" s="123" t="s">
        <v>980</v>
      </c>
      <c r="W113" s="192">
        <v>42644</v>
      </c>
      <c r="X113" s="123" t="s">
        <v>625</v>
      </c>
      <c r="Y113" s="100" t="s">
        <v>1001</v>
      </c>
      <c r="Z113" s="100" t="s">
        <v>983</v>
      </c>
      <c r="AA113" s="123" t="s">
        <v>587</v>
      </c>
      <c r="AB113" s="192">
        <v>45485</v>
      </c>
      <c r="AC113" s="100" t="s">
        <v>619</v>
      </c>
      <c r="AD113" s="123" t="s">
        <v>528</v>
      </c>
      <c r="AE113" s="123" t="s">
        <v>528</v>
      </c>
      <c r="AF113" s="123" t="s">
        <v>528</v>
      </c>
      <c r="AG113" s="123" t="s">
        <v>265</v>
      </c>
      <c r="AH113" s="123" t="s">
        <v>263</v>
      </c>
      <c r="AI113" s="123" t="s">
        <v>263</v>
      </c>
      <c r="AJ113" s="100" t="str">
        <f t="shared" si="1"/>
        <v>Media</v>
      </c>
    </row>
    <row r="114" spans="1:36" ht="52.8" x14ac:dyDescent="0.3">
      <c r="A114" s="123" t="s">
        <v>1009</v>
      </c>
      <c r="B114" s="123" t="s">
        <v>515</v>
      </c>
      <c r="C114" s="123" t="s">
        <v>975</v>
      </c>
      <c r="D114" s="123" t="s">
        <v>533</v>
      </c>
      <c r="E114" s="123" t="s">
        <v>533</v>
      </c>
      <c r="F114" s="123" t="s">
        <v>1010</v>
      </c>
      <c r="G114" s="123" t="s">
        <v>1011</v>
      </c>
      <c r="H114" s="123" t="s">
        <v>521</v>
      </c>
      <c r="I114" s="123" t="s">
        <v>264</v>
      </c>
      <c r="J114" s="123" t="s">
        <v>522</v>
      </c>
      <c r="K114" s="123" t="s">
        <v>923</v>
      </c>
      <c r="L114" s="123" t="s">
        <v>524</v>
      </c>
      <c r="M114" s="123" t="s">
        <v>924</v>
      </c>
      <c r="N114" s="123" t="s">
        <v>924</v>
      </c>
      <c r="O114" s="123" t="s">
        <v>533</v>
      </c>
      <c r="P114" s="123" t="s">
        <v>528</v>
      </c>
      <c r="Q114" s="123" t="s">
        <v>614</v>
      </c>
      <c r="R114" s="123" t="s">
        <v>980</v>
      </c>
      <c r="S114" s="123" t="s">
        <v>530</v>
      </c>
      <c r="T114" s="123" t="s">
        <v>562</v>
      </c>
      <c r="U114" s="123" t="s">
        <v>533</v>
      </c>
      <c r="V114" s="123" t="s">
        <v>980</v>
      </c>
      <c r="W114" s="192">
        <v>42644</v>
      </c>
      <c r="X114" s="123" t="s">
        <v>625</v>
      </c>
      <c r="Y114" s="100" t="s">
        <v>1001</v>
      </c>
      <c r="Z114" s="100" t="s">
        <v>983</v>
      </c>
      <c r="AA114" s="123" t="s">
        <v>587</v>
      </c>
      <c r="AB114" s="192">
        <v>45485</v>
      </c>
      <c r="AC114" s="100" t="s">
        <v>619</v>
      </c>
      <c r="AD114" s="123" t="s">
        <v>528</v>
      </c>
      <c r="AE114" s="123" t="s">
        <v>528</v>
      </c>
      <c r="AF114" s="123" t="s">
        <v>528</v>
      </c>
      <c r="AG114" s="123" t="s">
        <v>265</v>
      </c>
      <c r="AH114" s="123" t="s">
        <v>265</v>
      </c>
      <c r="AI114" s="123" t="s">
        <v>265</v>
      </c>
      <c r="AJ114" s="100" t="str">
        <f t="shared" si="1"/>
        <v>Baja</v>
      </c>
    </row>
    <row r="115" spans="1:36" ht="52.8" x14ac:dyDescent="0.3">
      <c r="A115" s="123" t="s">
        <v>1012</v>
      </c>
      <c r="B115" s="123" t="s">
        <v>515</v>
      </c>
      <c r="C115" s="123" t="s">
        <v>975</v>
      </c>
      <c r="D115" s="123" t="s">
        <v>533</v>
      </c>
      <c r="E115" s="123" t="s">
        <v>533</v>
      </c>
      <c r="F115" s="123" t="s">
        <v>1013</v>
      </c>
      <c r="G115" s="123" t="s">
        <v>1014</v>
      </c>
      <c r="H115" s="123" t="s">
        <v>521</v>
      </c>
      <c r="I115" s="123" t="s">
        <v>264</v>
      </c>
      <c r="J115" s="123" t="s">
        <v>522</v>
      </c>
      <c r="K115" s="123" t="s">
        <v>523</v>
      </c>
      <c r="L115" s="123" t="s">
        <v>524</v>
      </c>
      <c r="M115" s="123" t="s">
        <v>924</v>
      </c>
      <c r="N115" s="123" t="s">
        <v>924</v>
      </c>
      <c r="O115" s="123" t="s">
        <v>533</v>
      </c>
      <c r="P115" s="123" t="s">
        <v>528</v>
      </c>
      <c r="Q115" s="123" t="s">
        <v>614</v>
      </c>
      <c r="R115" s="123" t="s">
        <v>980</v>
      </c>
      <c r="S115" s="123" t="s">
        <v>530</v>
      </c>
      <c r="T115" s="123" t="s">
        <v>562</v>
      </c>
      <c r="U115" s="123" t="s">
        <v>533</v>
      </c>
      <c r="V115" s="123" t="s">
        <v>980</v>
      </c>
      <c r="W115" s="192">
        <v>43833</v>
      </c>
      <c r="X115" s="123" t="s">
        <v>625</v>
      </c>
      <c r="Y115" s="100" t="s">
        <v>1001</v>
      </c>
      <c r="Z115" s="100" t="s">
        <v>983</v>
      </c>
      <c r="AA115" s="123" t="s">
        <v>587</v>
      </c>
      <c r="AB115" s="192">
        <v>45485</v>
      </c>
      <c r="AC115" s="100" t="s">
        <v>619</v>
      </c>
      <c r="AD115" s="123" t="s">
        <v>528</v>
      </c>
      <c r="AE115" s="123" t="s">
        <v>528</v>
      </c>
      <c r="AF115" s="123" t="s">
        <v>528</v>
      </c>
      <c r="AG115" s="123" t="s">
        <v>261</v>
      </c>
      <c r="AH115" s="123" t="s">
        <v>265</v>
      </c>
      <c r="AI115" s="123" t="s">
        <v>265</v>
      </c>
      <c r="AJ115" s="100" t="str">
        <f t="shared" si="1"/>
        <v>Media</v>
      </c>
    </row>
    <row r="116" spans="1:36" ht="52.8" x14ac:dyDescent="0.3">
      <c r="A116" s="123" t="s">
        <v>1015</v>
      </c>
      <c r="B116" s="123" t="s">
        <v>515</v>
      </c>
      <c r="C116" s="123" t="s">
        <v>975</v>
      </c>
      <c r="D116" s="123" t="s">
        <v>533</v>
      </c>
      <c r="E116" s="123" t="s">
        <v>533</v>
      </c>
      <c r="F116" s="123" t="s">
        <v>1016</v>
      </c>
      <c r="G116" s="123" t="s">
        <v>1017</v>
      </c>
      <c r="H116" s="123" t="s">
        <v>521</v>
      </c>
      <c r="I116" s="123" t="s">
        <v>264</v>
      </c>
      <c r="J116" s="123" t="s">
        <v>522</v>
      </c>
      <c r="K116" s="123" t="s">
        <v>923</v>
      </c>
      <c r="L116" s="123" t="s">
        <v>524</v>
      </c>
      <c r="M116" s="123" t="s">
        <v>924</v>
      </c>
      <c r="N116" s="123" t="s">
        <v>924</v>
      </c>
      <c r="O116" s="123" t="s">
        <v>533</v>
      </c>
      <c r="P116" s="123" t="s">
        <v>570</v>
      </c>
      <c r="Q116" s="123" t="s">
        <v>614</v>
      </c>
      <c r="R116" s="123" t="s">
        <v>980</v>
      </c>
      <c r="S116" s="123" t="s">
        <v>530</v>
      </c>
      <c r="T116" s="123" t="s">
        <v>562</v>
      </c>
      <c r="U116" s="123" t="s">
        <v>533</v>
      </c>
      <c r="V116" s="123" t="s">
        <v>980</v>
      </c>
      <c r="W116" s="192">
        <v>42644</v>
      </c>
      <c r="X116" s="123" t="s">
        <v>625</v>
      </c>
      <c r="Y116" s="100" t="s">
        <v>1001</v>
      </c>
      <c r="Z116" s="100" t="s">
        <v>983</v>
      </c>
      <c r="AA116" s="123" t="s">
        <v>587</v>
      </c>
      <c r="AB116" s="192">
        <v>45485</v>
      </c>
      <c r="AC116" s="100" t="s">
        <v>619</v>
      </c>
      <c r="AD116" s="123" t="s">
        <v>528</v>
      </c>
      <c r="AE116" s="123" t="s">
        <v>528</v>
      </c>
      <c r="AF116" s="123" t="s">
        <v>528</v>
      </c>
      <c r="AG116" s="123" t="s">
        <v>261</v>
      </c>
      <c r="AH116" s="123" t="s">
        <v>261</v>
      </c>
      <c r="AI116" s="123" t="s">
        <v>261</v>
      </c>
      <c r="AJ116" s="100" t="str">
        <f t="shared" si="1"/>
        <v>Alta</v>
      </c>
    </row>
    <row r="117" spans="1:36" ht="105.6" x14ac:dyDescent="0.3">
      <c r="A117" s="123" t="s">
        <v>1018</v>
      </c>
      <c r="B117" s="123" t="s">
        <v>515</v>
      </c>
      <c r="C117" s="123" t="s">
        <v>975</v>
      </c>
      <c r="D117" s="123" t="s">
        <v>533</v>
      </c>
      <c r="E117" s="123" t="s">
        <v>533</v>
      </c>
      <c r="F117" s="123" t="s">
        <v>1019</v>
      </c>
      <c r="G117" s="123" t="s">
        <v>1020</v>
      </c>
      <c r="H117" s="123" t="s">
        <v>521</v>
      </c>
      <c r="I117" s="123" t="s">
        <v>264</v>
      </c>
      <c r="J117" s="123" t="s">
        <v>522</v>
      </c>
      <c r="K117" s="123" t="s">
        <v>690</v>
      </c>
      <c r="L117" s="123" t="s">
        <v>524</v>
      </c>
      <c r="M117" s="123" t="s">
        <v>924</v>
      </c>
      <c r="N117" s="123" t="s">
        <v>924</v>
      </c>
      <c r="O117" s="123" t="s">
        <v>533</v>
      </c>
      <c r="P117" s="123" t="s">
        <v>570</v>
      </c>
      <c r="Q117" s="123" t="s">
        <v>529</v>
      </c>
      <c r="R117" s="123" t="s">
        <v>980</v>
      </c>
      <c r="S117" s="123" t="s">
        <v>597</v>
      </c>
      <c r="T117" s="123" t="s">
        <v>531</v>
      </c>
      <c r="U117" s="123" t="s">
        <v>1021</v>
      </c>
      <c r="V117" s="123" t="s">
        <v>980</v>
      </c>
      <c r="W117" s="192" t="s">
        <v>533</v>
      </c>
      <c r="X117" s="123" t="s">
        <v>533</v>
      </c>
      <c r="Y117" s="100" t="s">
        <v>533</v>
      </c>
      <c r="Z117" s="100" t="s">
        <v>533</v>
      </c>
      <c r="AA117" s="123" t="s">
        <v>533</v>
      </c>
      <c r="AB117" s="192" t="s">
        <v>533</v>
      </c>
      <c r="AC117" s="100" t="s">
        <v>533</v>
      </c>
      <c r="AD117" s="123" t="s">
        <v>528</v>
      </c>
      <c r="AE117" s="123" t="s">
        <v>528</v>
      </c>
      <c r="AF117" s="123" t="s">
        <v>528</v>
      </c>
      <c r="AG117" s="123" t="s">
        <v>263</v>
      </c>
      <c r="AH117" s="123" t="s">
        <v>263</v>
      </c>
      <c r="AI117" s="123" t="s">
        <v>263</v>
      </c>
      <c r="AJ117" s="100" t="str">
        <f t="shared" si="1"/>
        <v>Media</v>
      </c>
    </row>
    <row r="118" spans="1:36" ht="39.6" x14ac:dyDescent="0.3">
      <c r="A118" s="123" t="s">
        <v>1022</v>
      </c>
      <c r="B118" s="123" t="s">
        <v>515</v>
      </c>
      <c r="C118" s="123" t="s">
        <v>975</v>
      </c>
      <c r="D118" s="123" t="s">
        <v>533</v>
      </c>
      <c r="E118" s="123" t="s">
        <v>533</v>
      </c>
      <c r="F118" s="123" t="s">
        <v>1023</v>
      </c>
      <c r="G118" s="123" t="s">
        <v>1024</v>
      </c>
      <c r="H118" s="123" t="s">
        <v>521</v>
      </c>
      <c r="I118" s="123" t="s">
        <v>264</v>
      </c>
      <c r="J118" s="123" t="s">
        <v>522</v>
      </c>
      <c r="K118" s="123" t="s">
        <v>690</v>
      </c>
      <c r="L118" s="123" t="s">
        <v>524</v>
      </c>
      <c r="M118" s="123" t="s">
        <v>924</v>
      </c>
      <c r="N118" s="123" t="s">
        <v>924</v>
      </c>
      <c r="O118" s="123" t="s">
        <v>533</v>
      </c>
      <c r="P118" s="123" t="s">
        <v>528</v>
      </c>
      <c r="Q118" s="123" t="s">
        <v>614</v>
      </c>
      <c r="R118" s="123" t="s">
        <v>980</v>
      </c>
      <c r="S118" s="123" t="s">
        <v>530</v>
      </c>
      <c r="T118" s="123" t="s">
        <v>562</v>
      </c>
      <c r="U118" s="123" t="s">
        <v>533</v>
      </c>
      <c r="V118" s="123" t="s">
        <v>980</v>
      </c>
      <c r="W118" s="192">
        <v>42644</v>
      </c>
      <c r="X118" s="123" t="s">
        <v>981</v>
      </c>
      <c r="Y118" s="100" t="s">
        <v>982</v>
      </c>
      <c r="Z118" s="100" t="s">
        <v>983</v>
      </c>
      <c r="AA118" s="123" t="s">
        <v>587</v>
      </c>
      <c r="AB118" s="192">
        <v>45485</v>
      </c>
      <c r="AC118" s="100" t="s">
        <v>619</v>
      </c>
      <c r="AD118" s="123" t="s">
        <v>528</v>
      </c>
      <c r="AE118" s="123" t="s">
        <v>528</v>
      </c>
      <c r="AF118" s="123" t="s">
        <v>528</v>
      </c>
      <c r="AG118" s="123" t="s">
        <v>265</v>
      </c>
      <c r="AH118" s="123" t="s">
        <v>265</v>
      </c>
      <c r="AI118" s="123" t="s">
        <v>265</v>
      </c>
      <c r="AJ118" s="100" t="str">
        <f t="shared" si="1"/>
        <v>Baja</v>
      </c>
    </row>
    <row r="119" spans="1:36" ht="79.2" x14ac:dyDescent="0.3">
      <c r="A119" s="123" t="s">
        <v>1025</v>
      </c>
      <c r="B119" s="123" t="s">
        <v>515</v>
      </c>
      <c r="C119" s="123" t="s">
        <v>975</v>
      </c>
      <c r="D119" s="123" t="s">
        <v>533</v>
      </c>
      <c r="E119" s="123" t="s">
        <v>533</v>
      </c>
      <c r="F119" s="123" t="s">
        <v>1026</v>
      </c>
      <c r="G119" s="123" t="s">
        <v>1027</v>
      </c>
      <c r="H119" s="123" t="s">
        <v>521</v>
      </c>
      <c r="I119" s="123" t="s">
        <v>264</v>
      </c>
      <c r="J119" s="123" t="s">
        <v>522</v>
      </c>
      <c r="K119" s="123" t="s">
        <v>690</v>
      </c>
      <c r="L119" s="123" t="s">
        <v>524</v>
      </c>
      <c r="M119" s="123" t="s">
        <v>924</v>
      </c>
      <c r="N119" s="123" t="s">
        <v>924</v>
      </c>
      <c r="O119" s="123" t="s">
        <v>533</v>
      </c>
      <c r="P119" s="123" t="s">
        <v>570</v>
      </c>
      <c r="Q119" s="123" t="s">
        <v>614</v>
      </c>
      <c r="R119" s="123" t="s">
        <v>980</v>
      </c>
      <c r="S119" s="123" t="s">
        <v>530</v>
      </c>
      <c r="T119" s="123" t="s">
        <v>562</v>
      </c>
      <c r="U119" s="123" t="s">
        <v>533</v>
      </c>
      <c r="V119" s="123" t="s">
        <v>980</v>
      </c>
      <c r="W119" s="192">
        <v>42644</v>
      </c>
      <c r="X119" s="123" t="s">
        <v>625</v>
      </c>
      <c r="Y119" s="100" t="s">
        <v>1001</v>
      </c>
      <c r="Z119" s="100" t="s">
        <v>983</v>
      </c>
      <c r="AA119" s="123" t="s">
        <v>587</v>
      </c>
      <c r="AB119" s="192">
        <v>45485</v>
      </c>
      <c r="AC119" s="100" t="s">
        <v>619</v>
      </c>
      <c r="AD119" s="123" t="s">
        <v>528</v>
      </c>
      <c r="AE119" s="123" t="s">
        <v>528</v>
      </c>
      <c r="AF119" s="123" t="s">
        <v>528</v>
      </c>
      <c r="AG119" s="123" t="s">
        <v>261</v>
      </c>
      <c r="AH119" s="123" t="s">
        <v>263</v>
      </c>
      <c r="AI119" s="123" t="s">
        <v>265</v>
      </c>
      <c r="AJ119" s="100" t="str">
        <f t="shared" si="1"/>
        <v>Media</v>
      </c>
    </row>
    <row r="120" spans="1:36" ht="52.8" x14ac:dyDescent="0.3">
      <c r="A120" s="123" t="s">
        <v>1028</v>
      </c>
      <c r="B120" s="123" t="s">
        <v>515</v>
      </c>
      <c r="C120" s="123" t="s">
        <v>975</v>
      </c>
      <c r="D120" s="123" t="s">
        <v>533</v>
      </c>
      <c r="E120" s="123" t="s">
        <v>533</v>
      </c>
      <c r="F120" s="123" t="s">
        <v>1029</v>
      </c>
      <c r="G120" s="123" t="s">
        <v>1030</v>
      </c>
      <c r="H120" s="123" t="s">
        <v>521</v>
      </c>
      <c r="I120" s="123" t="s">
        <v>264</v>
      </c>
      <c r="J120" s="123" t="s">
        <v>522</v>
      </c>
      <c r="K120" s="123" t="s">
        <v>690</v>
      </c>
      <c r="L120" s="123" t="s">
        <v>524</v>
      </c>
      <c r="M120" s="123" t="s">
        <v>924</v>
      </c>
      <c r="N120" s="123" t="s">
        <v>924</v>
      </c>
      <c r="O120" s="123" t="s">
        <v>533</v>
      </c>
      <c r="P120" s="123" t="s">
        <v>528</v>
      </c>
      <c r="Q120" s="123" t="s">
        <v>614</v>
      </c>
      <c r="R120" s="123" t="s">
        <v>980</v>
      </c>
      <c r="S120" s="123" t="s">
        <v>530</v>
      </c>
      <c r="T120" s="123" t="s">
        <v>562</v>
      </c>
      <c r="U120" s="123" t="s">
        <v>533</v>
      </c>
      <c r="V120" s="123" t="s">
        <v>980</v>
      </c>
      <c r="W120" s="192">
        <v>44259</v>
      </c>
      <c r="X120" s="123" t="s">
        <v>625</v>
      </c>
      <c r="Y120" s="100" t="s">
        <v>1001</v>
      </c>
      <c r="Z120" s="100" t="s">
        <v>983</v>
      </c>
      <c r="AA120" s="123" t="s">
        <v>587</v>
      </c>
      <c r="AB120" s="192">
        <v>45485</v>
      </c>
      <c r="AC120" s="100" t="s">
        <v>619</v>
      </c>
      <c r="AD120" s="123" t="s">
        <v>528</v>
      </c>
      <c r="AE120" s="123" t="s">
        <v>528</v>
      </c>
      <c r="AF120" s="123" t="s">
        <v>528</v>
      </c>
      <c r="AG120" s="123" t="s">
        <v>265</v>
      </c>
      <c r="AH120" s="123" t="s">
        <v>265</v>
      </c>
      <c r="AI120" s="123" t="s">
        <v>263</v>
      </c>
      <c r="AJ120" s="100" t="str">
        <f t="shared" si="1"/>
        <v>Media</v>
      </c>
    </row>
    <row r="121" spans="1:36" ht="66" x14ac:dyDescent="0.3">
      <c r="A121" s="123" t="s">
        <v>1031</v>
      </c>
      <c r="B121" s="123" t="s">
        <v>515</v>
      </c>
      <c r="C121" s="123" t="s">
        <v>975</v>
      </c>
      <c r="D121" s="123" t="s">
        <v>533</v>
      </c>
      <c r="E121" s="123" t="s">
        <v>533</v>
      </c>
      <c r="F121" s="123" t="s">
        <v>1032</v>
      </c>
      <c r="G121" s="123" t="s">
        <v>1033</v>
      </c>
      <c r="H121" s="123" t="s">
        <v>521</v>
      </c>
      <c r="I121" s="123" t="s">
        <v>264</v>
      </c>
      <c r="J121" s="123" t="s">
        <v>522</v>
      </c>
      <c r="K121" s="123" t="s">
        <v>567</v>
      </c>
      <c r="L121" s="123" t="s">
        <v>524</v>
      </c>
      <c r="M121" s="123" t="s">
        <v>1034</v>
      </c>
      <c r="N121" s="123" t="s">
        <v>1035</v>
      </c>
      <c r="O121" s="123" t="s">
        <v>1036</v>
      </c>
      <c r="P121" s="123" t="s">
        <v>570</v>
      </c>
      <c r="Q121" s="123" t="s">
        <v>614</v>
      </c>
      <c r="R121" s="123" t="s">
        <v>980</v>
      </c>
      <c r="S121" s="123" t="s">
        <v>530</v>
      </c>
      <c r="T121" s="123" t="s">
        <v>562</v>
      </c>
      <c r="U121" s="123" t="s">
        <v>533</v>
      </c>
      <c r="V121" s="123" t="s">
        <v>980</v>
      </c>
      <c r="W121" s="192">
        <v>42644</v>
      </c>
      <c r="X121" s="123" t="s">
        <v>625</v>
      </c>
      <c r="Y121" s="100" t="s">
        <v>1001</v>
      </c>
      <c r="Z121" s="100" t="s">
        <v>983</v>
      </c>
      <c r="AA121" s="123" t="s">
        <v>587</v>
      </c>
      <c r="AB121" s="192">
        <v>45485</v>
      </c>
      <c r="AC121" s="100" t="s">
        <v>619</v>
      </c>
      <c r="AD121" s="123" t="s">
        <v>528</v>
      </c>
      <c r="AE121" s="123" t="s">
        <v>528</v>
      </c>
      <c r="AF121" s="123" t="s">
        <v>528</v>
      </c>
      <c r="AG121" s="123" t="s">
        <v>261</v>
      </c>
      <c r="AH121" s="123" t="s">
        <v>261</v>
      </c>
      <c r="AI121" s="123" t="s">
        <v>261</v>
      </c>
      <c r="AJ121" s="100" t="str">
        <f t="shared" si="1"/>
        <v>Alta</v>
      </c>
    </row>
    <row r="122" spans="1:36" ht="52.8" x14ac:dyDescent="0.3">
      <c r="A122" s="123" t="s">
        <v>1037</v>
      </c>
      <c r="B122" s="123" t="s">
        <v>515</v>
      </c>
      <c r="C122" s="123" t="s">
        <v>975</v>
      </c>
      <c r="D122" s="123" t="s">
        <v>533</v>
      </c>
      <c r="E122" s="123" t="s">
        <v>533</v>
      </c>
      <c r="F122" s="123" t="s">
        <v>1038</v>
      </c>
      <c r="G122" s="123" t="s">
        <v>1039</v>
      </c>
      <c r="H122" s="123" t="s">
        <v>521</v>
      </c>
      <c r="I122" s="123" t="s">
        <v>264</v>
      </c>
      <c r="J122" s="123" t="s">
        <v>689</v>
      </c>
      <c r="K122" s="123" t="s">
        <v>567</v>
      </c>
      <c r="L122" s="123" t="s">
        <v>524</v>
      </c>
      <c r="M122" s="123" t="s">
        <v>978</v>
      </c>
      <c r="N122" s="123" t="s">
        <v>924</v>
      </c>
      <c r="O122" s="123" t="s">
        <v>1040</v>
      </c>
      <c r="P122" s="123" t="s">
        <v>570</v>
      </c>
      <c r="Q122" s="123" t="s">
        <v>614</v>
      </c>
      <c r="R122" s="123" t="s">
        <v>980</v>
      </c>
      <c r="S122" s="123" t="s">
        <v>530</v>
      </c>
      <c r="T122" s="123" t="s">
        <v>531</v>
      </c>
      <c r="U122" s="123" t="s">
        <v>533</v>
      </c>
      <c r="V122" s="123" t="s">
        <v>980</v>
      </c>
      <c r="W122" s="192">
        <v>42644</v>
      </c>
      <c r="X122" s="123" t="s">
        <v>625</v>
      </c>
      <c r="Y122" s="100" t="s">
        <v>1001</v>
      </c>
      <c r="Z122" s="100" t="s">
        <v>983</v>
      </c>
      <c r="AA122" s="123" t="s">
        <v>587</v>
      </c>
      <c r="AB122" s="192">
        <v>45485</v>
      </c>
      <c r="AC122" s="100" t="s">
        <v>619</v>
      </c>
      <c r="AD122" s="123" t="s">
        <v>528</v>
      </c>
      <c r="AE122" s="123" t="s">
        <v>528</v>
      </c>
      <c r="AF122" s="123" t="s">
        <v>528</v>
      </c>
      <c r="AG122" s="123" t="s">
        <v>261</v>
      </c>
      <c r="AH122" s="123" t="s">
        <v>261</v>
      </c>
      <c r="AI122" s="123" t="s">
        <v>261</v>
      </c>
      <c r="AJ122" s="100" t="str">
        <f t="shared" si="1"/>
        <v>Alta</v>
      </c>
    </row>
    <row r="123" spans="1:36" ht="66" x14ac:dyDescent="0.3">
      <c r="A123" s="123" t="s">
        <v>1041</v>
      </c>
      <c r="B123" s="123" t="s">
        <v>515</v>
      </c>
      <c r="C123" s="123" t="s">
        <v>975</v>
      </c>
      <c r="D123" s="123" t="s">
        <v>533</v>
      </c>
      <c r="E123" s="123" t="s">
        <v>533</v>
      </c>
      <c r="F123" s="123" t="s">
        <v>1042</v>
      </c>
      <c r="G123" s="123" t="s">
        <v>1043</v>
      </c>
      <c r="H123" s="123" t="s">
        <v>521</v>
      </c>
      <c r="I123" s="123" t="s">
        <v>264</v>
      </c>
      <c r="J123" s="123" t="s">
        <v>522</v>
      </c>
      <c r="K123" s="123" t="s">
        <v>523</v>
      </c>
      <c r="L123" s="123" t="s">
        <v>524</v>
      </c>
      <c r="M123" s="123" t="s">
        <v>924</v>
      </c>
      <c r="N123" s="123" t="s">
        <v>924</v>
      </c>
      <c r="O123" s="123" t="s">
        <v>1043</v>
      </c>
      <c r="P123" s="123" t="s">
        <v>570</v>
      </c>
      <c r="Q123" s="123" t="s">
        <v>614</v>
      </c>
      <c r="R123" s="123" t="s">
        <v>980</v>
      </c>
      <c r="S123" s="123" t="s">
        <v>530</v>
      </c>
      <c r="T123" s="123" t="s">
        <v>562</v>
      </c>
      <c r="U123" s="123" t="s">
        <v>533</v>
      </c>
      <c r="V123" s="123" t="s">
        <v>980</v>
      </c>
      <c r="W123" s="192">
        <v>43922</v>
      </c>
      <c r="X123" s="123" t="s">
        <v>625</v>
      </c>
      <c r="Y123" s="100" t="s">
        <v>1001</v>
      </c>
      <c r="Z123" s="100" t="s">
        <v>983</v>
      </c>
      <c r="AA123" s="123" t="s">
        <v>587</v>
      </c>
      <c r="AB123" s="192">
        <v>45485</v>
      </c>
      <c r="AC123" s="100" t="s">
        <v>619</v>
      </c>
      <c r="AD123" s="123" t="s">
        <v>528</v>
      </c>
      <c r="AE123" s="123" t="s">
        <v>528</v>
      </c>
      <c r="AF123" s="123" t="s">
        <v>528</v>
      </c>
      <c r="AG123" s="123" t="s">
        <v>261</v>
      </c>
      <c r="AH123" s="123" t="s">
        <v>261</v>
      </c>
      <c r="AI123" s="123" t="s">
        <v>261</v>
      </c>
      <c r="AJ123" s="100" t="str">
        <f t="shared" si="1"/>
        <v>Alta</v>
      </c>
    </row>
    <row r="124" spans="1:36" ht="79.2" x14ac:dyDescent="0.3">
      <c r="A124" s="123" t="s">
        <v>1044</v>
      </c>
      <c r="B124" s="123" t="s">
        <v>515</v>
      </c>
      <c r="C124" s="123" t="s">
        <v>1045</v>
      </c>
      <c r="D124" s="123" t="s">
        <v>533</v>
      </c>
      <c r="E124" s="123" t="s">
        <v>533</v>
      </c>
      <c r="F124" s="123" t="s">
        <v>1046</v>
      </c>
      <c r="G124" s="123" t="s">
        <v>1047</v>
      </c>
      <c r="H124" s="123" t="s">
        <v>521</v>
      </c>
      <c r="I124" s="123" t="s">
        <v>264</v>
      </c>
      <c r="J124" s="123" t="s">
        <v>522</v>
      </c>
      <c r="K124" s="123" t="s">
        <v>567</v>
      </c>
      <c r="L124" s="123" t="s">
        <v>524</v>
      </c>
      <c r="M124" s="123" t="s">
        <v>1048</v>
      </c>
      <c r="N124" s="123" t="s">
        <v>924</v>
      </c>
      <c r="O124" s="123" t="s">
        <v>1049</v>
      </c>
      <c r="P124" s="123" t="s">
        <v>528</v>
      </c>
      <c r="Q124" s="123" t="s">
        <v>614</v>
      </c>
      <c r="R124" s="123" t="s">
        <v>1050</v>
      </c>
      <c r="S124" s="123" t="s">
        <v>530</v>
      </c>
      <c r="T124" s="123" t="s">
        <v>562</v>
      </c>
      <c r="U124" s="123" t="s">
        <v>533</v>
      </c>
      <c r="V124" s="123" t="s">
        <v>1050</v>
      </c>
      <c r="W124" s="192">
        <v>42735</v>
      </c>
      <c r="X124" s="123" t="s">
        <v>616</v>
      </c>
      <c r="Y124" s="100" t="s">
        <v>1051</v>
      </c>
      <c r="Z124" s="100" t="s">
        <v>586</v>
      </c>
      <c r="AA124" s="123" t="s">
        <v>587</v>
      </c>
      <c r="AB124" s="192">
        <v>45531</v>
      </c>
      <c r="AC124" s="100" t="s">
        <v>928</v>
      </c>
      <c r="AD124" s="123" t="s">
        <v>528</v>
      </c>
      <c r="AE124" s="123" t="s">
        <v>528</v>
      </c>
      <c r="AF124" s="123" t="s">
        <v>528</v>
      </c>
      <c r="AG124" s="123" t="s">
        <v>265</v>
      </c>
      <c r="AH124" s="123" t="s">
        <v>261</v>
      </c>
      <c r="AI124" s="123" t="s">
        <v>263</v>
      </c>
      <c r="AJ124" s="100" t="str">
        <f t="shared" si="1"/>
        <v>Media</v>
      </c>
    </row>
    <row r="125" spans="1:36" ht="105.6" x14ac:dyDescent="0.3">
      <c r="A125" s="123" t="s">
        <v>1052</v>
      </c>
      <c r="B125" s="123" t="s">
        <v>515</v>
      </c>
      <c r="C125" s="123" t="s">
        <v>1045</v>
      </c>
      <c r="D125" s="123" t="s">
        <v>1053</v>
      </c>
      <c r="E125" s="123" t="s">
        <v>533</v>
      </c>
      <c r="F125" s="123" t="s">
        <v>1054</v>
      </c>
      <c r="G125" s="123" t="s">
        <v>1055</v>
      </c>
      <c r="H125" s="123" t="s">
        <v>521</v>
      </c>
      <c r="I125" s="123" t="s">
        <v>264</v>
      </c>
      <c r="J125" s="123" t="s">
        <v>522</v>
      </c>
      <c r="K125" s="123" t="s">
        <v>567</v>
      </c>
      <c r="L125" s="123" t="s">
        <v>524</v>
      </c>
      <c r="M125" s="123" t="s">
        <v>1056</v>
      </c>
      <c r="N125" s="123" t="s">
        <v>924</v>
      </c>
      <c r="O125" s="123" t="s">
        <v>1057</v>
      </c>
      <c r="P125" s="123" t="s">
        <v>528</v>
      </c>
      <c r="Q125" s="123" t="s">
        <v>614</v>
      </c>
      <c r="R125" s="123" t="s">
        <v>1050</v>
      </c>
      <c r="S125" s="123" t="s">
        <v>530</v>
      </c>
      <c r="T125" s="123" t="s">
        <v>562</v>
      </c>
      <c r="U125" s="123" t="s">
        <v>533</v>
      </c>
      <c r="V125" s="123" t="s">
        <v>1050</v>
      </c>
      <c r="W125" s="192">
        <v>42857</v>
      </c>
      <c r="X125" s="123" t="s">
        <v>616</v>
      </c>
      <c r="Y125" s="100" t="s">
        <v>1051</v>
      </c>
      <c r="Z125" s="100" t="s">
        <v>586</v>
      </c>
      <c r="AA125" s="123" t="s">
        <v>587</v>
      </c>
      <c r="AB125" s="192">
        <v>45531</v>
      </c>
      <c r="AC125" s="100" t="s">
        <v>928</v>
      </c>
      <c r="AD125" s="123" t="s">
        <v>528</v>
      </c>
      <c r="AE125" s="123" t="s">
        <v>528</v>
      </c>
      <c r="AF125" s="123" t="s">
        <v>528</v>
      </c>
      <c r="AG125" s="123" t="s">
        <v>261</v>
      </c>
      <c r="AH125" s="123" t="s">
        <v>261</v>
      </c>
      <c r="AI125" s="123" t="s">
        <v>263</v>
      </c>
      <c r="AJ125" s="100" t="str">
        <f t="shared" si="1"/>
        <v>Alta</v>
      </c>
    </row>
    <row r="126" spans="1:36" ht="52.8" x14ac:dyDescent="0.3">
      <c r="A126" s="123" t="s">
        <v>1058</v>
      </c>
      <c r="B126" s="123" t="s">
        <v>515</v>
      </c>
      <c r="C126" s="123" t="s">
        <v>1045</v>
      </c>
      <c r="D126" s="123" t="s">
        <v>533</v>
      </c>
      <c r="E126" s="123" t="s">
        <v>533</v>
      </c>
      <c r="F126" s="123" t="s">
        <v>1059</v>
      </c>
      <c r="G126" s="123" t="s">
        <v>1060</v>
      </c>
      <c r="H126" s="123" t="s">
        <v>521</v>
      </c>
      <c r="I126" s="123" t="s">
        <v>264</v>
      </c>
      <c r="J126" s="123" t="s">
        <v>623</v>
      </c>
      <c r="K126" s="123" t="s">
        <v>690</v>
      </c>
      <c r="L126" s="123" t="s">
        <v>524</v>
      </c>
      <c r="M126" s="123" t="s">
        <v>924</v>
      </c>
      <c r="N126" s="123" t="s">
        <v>924</v>
      </c>
      <c r="O126" s="123" t="s">
        <v>1061</v>
      </c>
      <c r="P126" s="123" t="s">
        <v>944</v>
      </c>
      <c r="Q126" s="123" t="s">
        <v>614</v>
      </c>
      <c r="R126" s="123" t="s">
        <v>1050</v>
      </c>
      <c r="S126" s="123" t="s">
        <v>530</v>
      </c>
      <c r="T126" s="123" t="s">
        <v>531</v>
      </c>
      <c r="U126" s="123" t="s">
        <v>533</v>
      </c>
      <c r="V126" s="123" t="s">
        <v>1050</v>
      </c>
      <c r="W126" s="192">
        <v>42736</v>
      </c>
      <c r="X126" s="123" t="s">
        <v>616</v>
      </c>
      <c r="Y126" s="100" t="s">
        <v>1051</v>
      </c>
      <c r="Z126" s="100" t="s">
        <v>586</v>
      </c>
      <c r="AA126" s="123" t="s">
        <v>587</v>
      </c>
      <c r="AB126" s="192">
        <v>45531</v>
      </c>
      <c r="AC126" s="100" t="s">
        <v>928</v>
      </c>
      <c r="AD126" s="123" t="s">
        <v>528</v>
      </c>
      <c r="AE126" s="123" t="s">
        <v>528</v>
      </c>
      <c r="AF126" s="123" t="s">
        <v>528</v>
      </c>
      <c r="AG126" s="123" t="s">
        <v>261</v>
      </c>
      <c r="AH126" s="123" t="s">
        <v>263</v>
      </c>
      <c r="AI126" s="123" t="s">
        <v>261</v>
      </c>
      <c r="AJ126" s="100" t="str">
        <f t="shared" si="1"/>
        <v>Alta</v>
      </c>
    </row>
    <row r="127" spans="1:36" ht="52.8" x14ac:dyDescent="0.3">
      <c r="A127" s="123" t="s">
        <v>1062</v>
      </c>
      <c r="B127" s="123" t="s">
        <v>1063</v>
      </c>
      <c r="C127" s="123" t="s">
        <v>1064</v>
      </c>
      <c r="D127" s="123" t="s">
        <v>1065</v>
      </c>
      <c r="E127" s="123" t="s">
        <v>533</v>
      </c>
      <c r="F127" s="123" t="s">
        <v>1066</v>
      </c>
      <c r="G127" s="123" t="s">
        <v>1067</v>
      </c>
      <c r="H127" s="123" t="s">
        <v>521</v>
      </c>
      <c r="I127" s="123" t="s">
        <v>262</v>
      </c>
      <c r="J127" s="123" t="s">
        <v>623</v>
      </c>
      <c r="K127" s="123" t="s">
        <v>690</v>
      </c>
      <c r="L127" s="123" t="s">
        <v>524</v>
      </c>
      <c r="M127" s="123" t="s">
        <v>539</v>
      </c>
      <c r="N127" s="123" t="s">
        <v>539</v>
      </c>
      <c r="O127" s="123" t="s">
        <v>539</v>
      </c>
      <c r="P127" s="123" t="s">
        <v>570</v>
      </c>
      <c r="Q127" s="123" t="s">
        <v>614</v>
      </c>
      <c r="R127" s="123" t="s">
        <v>1068</v>
      </c>
      <c r="S127" s="123" t="s">
        <v>530</v>
      </c>
      <c r="T127" s="123" t="s">
        <v>531</v>
      </c>
      <c r="U127" s="123" t="s">
        <v>1069</v>
      </c>
      <c r="V127" s="123" t="s">
        <v>1070</v>
      </c>
      <c r="W127" s="192" t="s">
        <v>1071</v>
      </c>
      <c r="X127" s="123" t="s">
        <v>981</v>
      </c>
      <c r="Y127" s="100" t="s">
        <v>1072</v>
      </c>
      <c r="Z127" s="100" t="s">
        <v>586</v>
      </c>
      <c r="AA127" s="123" t="s">
        <v>587</v>
      </c>
      <c r="AB127" s="192">
        <v>45454</v>
      </c>
      <c r="AC127" s="100" t="s">
        <v>619</v>
      </c>
      <c r="AD127" s="123" t="s">
        <v>528</v>
      </c>
      <c r="AE127" s="123" t="s">
        <v>528</v>
      </c>
      <c r="AF127" s="123" t="s">
        <v>528</v>
      </c>
      <c r="AG127" s="123" t="s">
        <v>261</v>
      </c>
      <c r="AH127" s="123" t="s">
        <v>261</v>
      </c>
      <c r="AI127" s="123" t="s">
        <v>261</v>
      </c>
      <c r="AJ127" s="100" t="str">
        <f t="shared" si="1"/>
        <v>Alta</v>
      </c>
    </row>
    <row r="128" spans="1:36" ht="171.6" x14ac:dyDescent="0.3">
      <c r="A128" s="123" t="s">
        <v>1073</v>
      </c>
      <c r="B128" s="123" t="s">
        <v>1063</v>
      </c>
      <c r="C128" s="123" t="s">
        <v>1074</v>
      </c>
      <c r="D128" s="123" t="s">
        <v>533</v>
      </c>
      <c r="E128" s="123" t="s">
        <v>1075</v>
      </c>
      <c r="F128" s="123" t="s">
        <v>1076</v>
      </c>
      <c r="G128" s="123" t="s">
        <v>1077</v>
      </c>
      <c r="H128" s="123" t="s">
        <v>521</v>
      </c>
      <c r="I128" s="123" t="s">
        <v>264</v>
      </c>
      <c r="J128" s="123" t="s">
        <v>632</v>
      </c>
      <c r="K128" s="123" t="s">
        <v>538</v>
      </c>
      <c r="L128" s="123" t="s">
        <v>524</v>
      </c>
      <c r="M128" s="123" t="s">
        <v>578</v>
      </c>
      <c r="N128" s="123" t="s">
        <v>1078</v>
      </c>
      <c r="O128" s="123" t="s">
        <v>1079</v>
      </c>
      <c r="P128" s="123" t="s">
        <v>570</v>
      </c>
      <c r="Q128" s="123" t="s">
        <v>614</v>
      </c>
      <c r="R128" s="123" t="s">
        <v>1070</v>
      </c>
      <c r="S128" s="123" t="s">
        <v>530</v>
      </c>
      <c r="T128" s="123" t="s">
        <v>571</v>
      </c>
      <c r="U128" s="123" t="s">
        <v>533</v>
      </c>
      <c r="V128" s="123" t="s">
        <v>1070</v>
      </c>
      <c r="W128" s="192" t="s">
        <v>1080</v>
      </c>
      <c r="X128" s="123" t="s">
        <v>981</v>
      </c>
      <c r="Y128" s="100" t="s">
        <v>1081</v>
      </c>
      <c r="Z128" s="100" t="s">
        <v>586</v>
      </c>
      <c r="AA128" s="123" t="s">
        <v>587</v>
      </c>
      <c r="AB128" s="192">
        <v>45454</v>
      </c>
      <c r="AC128" s="100" t="s">
        <v>619</v>
      </c>
      <c r="AD128" s="123" t="s">
        <v>528</v>
      </c>
      <c r="AE128" s="123" t="s">
        <v>528</v>
      </c>
      <c r="AF128" s="123" t="s">
        <v>528</v>
      </c>
      <c r="AG128" s="123" t="s">
        <v>263</v>
      </c>
      <c r="AH128" s="123" t="s">
        <v>261</v>
      </c>
      <c r="AI128" s="123" t="s">
        <v>263</v>
      </c>
      <c r="AJ128" s="100" t="str">
        <f t="shared" si="1"/>
        <v>Media</v>
      </c>
    </row>
    <row r="129" spans="1:36" ht="158.4" x14ac:dyDescent="0.3">
      <c r="A129" s="123" t="s">
        <v>1082</v>
      </c>
      <c r="B129" s="123" t="s">
        <v>1063</v>
      </c>
      <c r="C129" s="123" t="s">
        <v>1074</v>
      </c>
      <c r="D129" s="123" t="s">
        <v>1083</v>
      </c>
      <c r="E129" s="123" t="s">
        <v>1084</v>
      </c>
      <c r="F129" s="123" t="s">
        <v>1085</v>
      </c>
      <c r="G129" s="123" t="s">
        <v>1086</v>
      </c>
      <c r="H129" s="123" t="s">
        <v>521</v>
      </c>
      <c r="I129" s="123" t="s">
        <v>264</v>
      </c>
      <c r="J129" s="123" t="s">
        <v>694</v>
      </c>
      <c r="K129" s="123" t="s">
        <v>878</v>
      </c>
      <c r="L129" s="123" t="s">
        <v>524</v>
      </c>
      <c r="M129" s="123" t="s">
        <v>1087</v>
      </c>
      <c r="N129" s="123" t="s">
        <v>1088</v>
      </c>
      <c r="O129" s="123" t="s">
        <v>1089</v>
      </c>
      <c r="P129" s="123" t="s">
        <v>570</v>
      </c>
      <c r="Q129" s="123" t="s">
        <v>583</v>
      </c>
      <c r="R129" s="123" t="s">
        <v>1070</v>
      </c>
      <c r="S129" s="123" t="s">
        <v>530</v>
      </c>
      <c r="T129" s="123" t="s">
        <v>969</v>
      </c>
      <c r="U129" s="123" t="s">
        <v>533</v>
      </c>
      <c r="V129" s="123" t="s">
        <v>1070</v>
      </c>
      <c r="W129" s="192" t="s">
        <v>1071</v>
      </c>
      <c r="X129" s="123" t="s">
        <v>970</v>
      </c>
      <c r="Y129" s="100" t="s">
        <v>1090</v>
      </c>
      <c r="Z129" s="100" t="s">
        <v>586</v>
      </c>
      <c r="AA129" s="123" t="s">
        <v>587</v>
      </c>
      <c r="AB129" s="192">
        <v>45454</v>
      </c>
      <c r="AC129" s="100" t="s">
        <v>996</v>
      </c>
      <c r="AD129" s="123" t="s">
        <v>528</v>
      </c>
      <c r="AE129" s="123" t="s">
        <v>528</v>
      </c>
      <c r="AF129" s="123" t="s">
        <v>528</v>
      </c>
      <c r="AG129" s="123" t="s">
        <v>261</v>
      </c>
      <c r="AH129" s="123" t="s">
        <v>261</v>
      </c>
      <c r="AI129" s="123" t="s">
        <v>261</v>
      </c>
      <c r="AJ129" s="100" t="str">
        <f t="shared" si="1"/>
        <v>Alta</v>
      </c>
    </row>
    <row r="130" spans="1:36" ht="79.2" x14ac:dyDescent="0.3">
      <c r="A130" s="123" t="s">
        <v>1091</v>
      </c>
      <c r="B130" s="123" t="s">
        <v>1063</v>
      </c>
      <c r="C130" s="123" t="s">
        <v>1074</v>
      </c>
      <c r="D130" s="123" t="s">
        <v>1092</v>
      </c>
      <c r="E130" s="123" t="s">
        <v>533</v>
      </c>
      <c r="F130" s="123" t="s">
        <v>1093</v>
      </c>
      <c r="G130" s="123" t="s">
        <v>1094</v>
      </c>
      <c r="H130" s="123" t="s">
        <v>521</v>
      </c>
      <c r="I130" s="123" t="s">
        <v>264</v>
      </c>
      <c r="J130" s="123" t="s">
        <v>689</v>
      </c>
      <c r="K130" s="123" t="s">
        <v>690</v>
      </c>
      <c r="L130" s="123" t="s">
        <v>524</v>
      </c>
      <c r="M130" s="123" t="s">
        <v>1087</v>
      </c>
      <c r="N130" s="123" t="s">
        <v>1088</v>
      </c>
      <c r="O130" s="123" t="s">
        <v>1089</v>
      </c>
      <c r="P130" s="123" t="s">
        <v>570</v>
      </c>
      <c r="Q130" s="123" t="s">
        <v>583</v>
      </c>
      <c r="R130" s="123" t="s">
        <v>1070</v>
      </c>
      <c r="S130" s="123" t="s">
        <v>530</v>
      </c>
      <c r="T130" s="123" t="s">
        <v>969</v>
      </c>
      <c r="U130" s="123" t="s">
        <v>533</v>
      </c>
      <c r="V130" s="123" t="s">
        <v>1070</v>
      </c>
      <c r="W130" s="192" t="s">
        <v>1071</v>
      </c>
      <c r="X130" s="123" t="s">
        <v>970</v>
      </c>
      <c r="Y130" s="100" t="s">
        <v>1090</v>
      </c>
      <c r="Z130" s="100" t="s">
        <v>586</v>
      </c>
      <c r="AA130" s="123" t="s">
        <v>587</v>
      </c>
      <c r="AB130" s="192">
        <v>45454</v>
      </c>
      <c r="AC130" s="100" t="s">
        <v>996</v>
      </c>
      <c r="AD130" s="123" t="s">
        <v>528</v>
      </c>
      <c r="AE130" s="123" t="s">
        <v>528</v>
      </c>
      <c r="AF130" s="123" t="s">
        <v>528</v>
      </c>
      <c r="AG130" s="123" t="s">
        <v>261</v>
      </c>
      <c r="AH130" s="123" t="s">
        <v>261</v>
      </c>
      <c r="AI130" s="123" t="s">
        <v>261</v>
      </c>
      <c r="AJ130" s="100" t="str">
        <f t="shared" si="1"/>
        <v>Alta</v>
      </c>
    </row>
    <row r="131" spans="1:36" ht="132" x14ac:dyDescent="0.3">
      <c r="A131" s="123" t="s">
        <v>1095</v>
      </c>
      <c r="B131" s="123" t="s">
        <v>1063</v>
      </c>
      <c r="C131" s="123" t="s">
        <v>1074</v>
      </c>
      <c r="D131" s="123" t="s">
        <v>1096</v>
      </c>
      <c r="E131" s="123" t="s">
        <v>533</v>
      </c>
      <c r="F131" s="123" t="s">
        <v>1097</v>
      </c>
      <c r="G131" s="123" t="s">
        <v>1098</v>
      </c>
      <c r="H131" s="123" t="s">
        <v>521</v>
      </c>
      <c r="I131" s="123" t="s">
        <v>264</v>
      </c>
      <c r="J131" s="123" t="s">
        <v>689</v>
      </c>
      <c r="K131" s="123" t="s">
        <v>538</v>
      </c>
      <c r="L131" s="123" t="s">
        <v>524</v>
      </c>
      <c r="M131" s="123" t="s">
        <v>1087</v>
      </c>
      <c r="N131" s="123" t="s">
        <v>1099</v>
      </c>
      <c r="O131" s="123" t="s">
        <v>1100</v>
      </c>
      <c r="P131" s="123" t="s">
        <v>570</v>
      </c>
      <c r="Q131" s="123" t="s">
        <v>583</v>
      </c>
      <c r="R131" s="123" t="s">
        <v>1070</v>
      </c>
      <c r="S131" s="123" t="s">
        <v>530</v>
      </c>
      <c r="T131" s="123" t="s">
        <v>571</v>
      </c>
      <c r="U131" s="123" t="s">
        <v>533</v>
      </c>
      <c r="V131" s="123" t="s">
        <v>1070</v>
      </c>
      <c r="W131" s="192" t="s">
        <v>1101</v>
      </c>
      <c r="X131" s="123" t="s">
        <v>970</v>
      </c>
      <c r="Y131" s="100" t="s">
        <v>1090</v>
      </c>
      <c r="Z131" s="100" t="s">
        <v>586</v>
      </c>
      <c r="AA131" s="123" t="s">
        <v>587</v>
      </c>
      <c r="AB131" s="192">
        <v>45454</v>
      </c>
      <c r="AC131" s="100" t="s">
        <v>996</v>
      </c>
      <c r="AD131" s="123" t="s">
        <v>528</v>
      </c>
      <c r="AE131" s="123" t="s">
        <v>528</v>
      </c>
      <c r="AF131" s="123" t="s">
        <v>528</v>
      </c>
      <c r="AG131" s="123" t="s">
        <v>263</v>
      </c>
      <c r="AH131" s="123" t="s">
        <v>261</v>
      </c>
      <c r="AI131" s="123" t="s">
        <v>263</v>
      </c>
      <c r="AJ131" s="100" t="str">
        <f t="shared" si="1"/>
        <v>Media</v>
      </c>
    </row>
    <row r="132" spans="1:36" ht="132" x14ac:dyDescent="0.3">
      <c r="A132" s="123" t="s">
        <v>1102</v>
      </c>
      <c r="B132" s="123" t="s">
        <v>1063</v>
      </c>
      <c r="C132" s="123" t="s">
        <v>1074</v>
      </c>
      <c r="D132" s="123" t="s">
        <v>1096</v>
      </c>
      <c r="E132" s="123" t="s">
        <v>533</v>
      </c>
      <c r="F132" s="123" t="s">
        <v>1103</v>
      </c>
      <c r="G132" s="123" t="s">
        <v>1104</v>
      </c>
      <c r="H132" s="123" t="s">
        <v>521</v>
      </c>
      <c r="I132" s="123" t="s">
        <v>264</v>
      </c>
      <c r="J132" s="123" t="s">
        <v>632</v>
      </c>
      <c r="K132" s="123" t="s">
        <v>538</v>
      </c>
      <c r="L132" s="123" t="s">
        <v>524</v>
      </c>
      <c r="M132" s="123" t="s">
        <v>1087</v>
      </c>
      <c r="N132" s="123" t="s">
        <v>1099</v>
      </c>
      <c r="O132" s="123" t="s">
        <v>1100</v>
      </c>
      <c r="P132" s="123" t="s">
        <v>570</v>
      </c>
      <c r="Q132" s="123" t="s">
        <v>583</v>
      </c>
      <c r="R132" s="123" t="s">
        <v>1070</v>
      </c>
      <c r="S132" s="123" t="s">
        <v>530</v>
      </c>
      <c r="T132" s="123" t="s">
        <v>571</v>
      </c>
      <c r="U132" s="123" t="s">
        <v>533</v>
      </c>
      <c r="V132" s="123" t="s">
        <v>1070</v>
      </c>
      <c r="W132" s="192" t="s">
        <v>1101</v>
      </c>
      <c r="X132" s="123" t="s">
        <v>970</v>
      </c>
      <c r="Y132" s="100" t="s">
        <v>1090</v>
      </c>
      <c r="Z132" s="100" t="s">
        <v>586</v>
      </c>
      <c r="AA132" s="123" t="s">
        <v>587</v>
      </c>
      <c r="AB132" s="192">
        <v>45454</v>
      </c>
      <c r="AC132" s="100" t="s">
        <v>996</v>
      </c>
      <c r="AD132" s="123" t="s">
        <v>528</v>
      </c>
      <c r="AE132" s="123" t="s">
        <v>528</v>
      </c>
      <c r="AF132" s="123" t="s">
        <v>528</v>
      </c>
      <c r="AG132" s="123" t="s">
        <v>263</v>
      </c>
      <c r="AH132" s="123" t="s">
        <v>263</v>
      </c>
      <c r="AI132" s="123" t="s">
        <v>263</v>
      </c>
      <c r="AJ132" s="100" t="str">
        <f t="shared" si="1"/>
        <v>Media</v>
      </c>
    </row>
    <row r="133" spans="1:36" ht="66" x14ac:dyDescent="0.3">
      <c r="A133" s="123" t="s">
        <v>1105</v>
      </c>
      <c r="B133" s="123" t="s">
        <v>1063</v>
      </c>
      <c r="C133" s="123" t="s">
        <v>1074</v>
      </c>
      <c r="D133" s="123" t="s">
        <v>1092</v>
      </c>
      <c r="E133" s="123" t="s">
        <v>533</v>
      </c>
      <c r="F133" s="123" t="s">
        <v>1106</v>
      </c>
      <c r="G133" s="123" t="s">
        <v>1107</v>
      </c>
      <c r="H133" s="123" t="s">
        <v>521</v>
      </c>
      <c r="I133" s="123" t="s">
        <v>262</v>
      </c>
      <c r="J133" s="123" t="s">
        <v>623</v>
      </c>
      <c r="K133" s="123" t="s">
        <v>690</v>
      </c>
      <c r="L133" s="123" t="s">
        <v>524</v>
      </c>
      <c r="M133" s="123" t="s">
        <v>539</v>
      </c>
      <c r="N133" s="123" t="s">
        <v>539</v>
      </c>
      <c r="O133" s="123" t="s">
        <v>539</v>
      </c>
      <c r="P133" s="123" t="s">
        <v>570</v>
      </c>
      <c r="Q133" s="123" t="s">
        <v>614</v>
      </c>
      <c r="R133" s="123" t="s">
        <v>1070</v>
      </c>
      <c r="S133" s="123" t="s">
        <v>530</v>
      </c>
      <c r="T133" s="123" t="s">
        <v>531</v>
      </c>
      <c r="U133" s="123" t="s">
        <v>1069</v>
      </c>
      <c r="V133" s="123" t="s">
        <v>1070</v>
      </c>
      <c r="W133" s="192" t="s">
        <v>1071</v>
      </c>
      <c r="X133" s="123" t="s">
        <v>981</v>
      </c>
      <c r="Y133" s="100" t="s">
        <v>1072</v>
      </c>
      <c r="Z133" s="100" t="s">
        <v>586</v>
      </c>
      <c r="AA133" s="123" t="s">
        <v>587</v>
      </c>
      <c r="AB133" s="192">
        <v>45454</v>
      </c>
      <c r="AC133" s="100" t="s">
        <v>619</v>
      </c>
      <c r="AD133" s="123" t="s">
        <v>570</v>
      </c>
      <c r="AE133" s="123" t="s">
        <v>570</v>
      </c>
      <c r="AF133" s="123" t="s">
        <v>528</v>
      </c>
      <c r="AG133" s="123" t="s">
        <v>261</v>
      </c>
      <c r="AH133" s="123" t="s">
        <v>261</v>
      </c>
      <c r="AI133" s="123" t="s">
        <v>261</v>
      </c>
      <c r="AJ133" s="100" t="str">
        <f t="shared" si="1"/>
        <v>Alta</v>
      </c>
    </row>
    <row r="134" spans="1:36" ht="66" x14ac:dyDescent="0.3">
      <c r="A134" s="123" t="s">
        <v>1108</v>
      </c>
      <c r="B134" s="123" t="s">
        <v>1063</v>
      </c>
      <c r="C134" s="123" t="s">
        <v>1074</v>
      </c>
      <c r="D134" s="123" t="s">
        <v>1092</v>
      </c>
      <c r="E134" s="123" t="s">
        <v>533</v>
      </c>
      <c r="F134" s="123" t="s">
        <v>1109</v>
      </c>
      <c r="G134" s="123" t="s">
        <v>1110</v>
      </c>
      <c r="H134" s="123" t="s">
        <v>521</v>
      </c>
      <c r="I134" s="123" t="s">
        <v>262</v>
      </c>
      <c r="J134" s="123" t="s">
        <v>623</v>
      </c>
      <c r="K134" s="123" t="s">
        <v>623</v>
      </c>
      <c r="L134" s="123" t="s">
        <v>524</v>
      </c>
      <c r="M134" s="123" t="s">
        <v>539</v>
      </c>
      <c r="N134" s="123" t="s">
        <v>539</v>
      </c>
      <c r="O134" s="123" t="s">
        <v>539</v>
      </c>
      <c r="P134" s="123" t="s">
        <v>570</v>
      </c>
      <c r="Q134" s="123" t="s">
        <v>614</v>
      </c>
      <c r="R134" s="123" t="s">
        <v>1070</v>
      </c>
      <c r="S134" s="123" t="s">
        <v>530</v>
      </c>
      <c r="T134" s="123" t="s">
        <v>531</v>
      </c>
      <c r="U134" s="123" t="s">
        <v>1069</v>
      </c>
      <c r="V134" s="123" t="s">
        <v>1070</v>
      </c>
      <c r="W134" s="192" t="s">
        <v>1071</v>
      </c>
      <c r="X134" s="123" t="s">
        <v>981</v>
      </c>
      <c r="Y134" s="100" t="s">
        <v>1072</v>
      </c>
      <c r="Z134" s="100" t="s">
        <v>586</v>
      </c>
      <c r="AA134" s="123" t="s">
        <v>587</v>
      </c>
      <c r="AB134" s="192">
        <v>45454</v>
      </c>
      <c r="AC134" s="100" t="s">
        <v>619</v>
      </c>
      <c r="AD134" s="123" t="s">
        <v>528</v>
      </c>
      <c r="AE134" s="123" t="s">
        <v>528</v>
      </c>
      <c r="AF134" s="123" t="s">
        <v>528</v>
      </c>
      <c r="AG134" s="123" t="s">
        <v>261</v>
      </c>
      <c r="AH134" s="123" t="s">
        <v>261</v>
      </c>
      <c r="AI134" s="123" t="s">
        <v>261</v>
      </c>
      <c r="AJ134" s="100" t="str">
        <f t="shared" si="1"/>
        <v>Alta</v>
      </c>
    </row>
    <row r="135" spans="1:36" ht="66" x14ac:dyDescent="0.3">
      <c r="A135" s="123" t="s">
        <v>1111</v>
      </c>
      <c r="B135" s="123" t="s">
        <v>1063</v>
      </c>
      <c r="C135" s="123" t="s">
        <v>1074</v>
      </c>
      <c r="D135" s="123" t="s">
        <v>1112</v>
      </c>
      <c r="E135" s="123" t="s">
        <v>533</v>
      </c>
      <c r="F135" s="123" t="s">
        <v>1113</v>
      </c>
      <c r="G135" s="123" t="s">
        <v>1114</v>
      </c>
      <c r="H135" s="123" t="s">
        <v>521</v>
      </c>
      <c r="I135" s="123" t="s">
        <v>264</v>
      </c>
      <c r="J135" s="123" t="s">
        <v>623</v>
      </c>
      <c r="K135" s="123" t="s">
        <v>623</v>
      </c>
      <c r="L135" s="123" t="s">
        <v>524</v>
      </c>
      <c r="M135" s="123" t="s">
        <v>539</v>
      </c>
      <c r="N135" s="123" t="s">
        <v>539</v>
      </c>
      <c r="O135" s="123" t="s">
        <v>539</v>
      </c>
      <c r="P135" s="123" t="s">
        <v>570</v>
      </c>
      <c r="Q135" s="123" t="s">
        <v>614</v>
      </c>
      <c r="R135" s="123" t="s">
        <v>1070</v>
      </c>
      <c r="S135" s="123" t="s">
        <v>530</v>
      </c>
      <c r="T135" s="123" t="s">
        <v>531</v>
      </c>
      <c r="U135" s="123" t="s">
        <v>1069</v>
      </c>
      <c r="V135" s="123" t="s">
        <v>1070</v>
      </c>
      <c r="W135" s="192" t="s">
        <v>1115</v>
      </c>
      <c r="X135" s="123" t="s">
        <v>981</v>
      </c>
      <c r="Y135" s="100" t="s">
        <v>1072</v>
      </c>
      <c r="Z135" s="100" t="s">
        <v>586</v>
      </c>
      <c r="AA135" s="123" t="s">
        <v>587</v>
      </c>
      <c r="AB135" s="192">
        <v>45454</v>
      </c>
      <c r="AC135" s="100" t="s">
        <v>619</v>
      </c>
      <c r="AD135" s="123" t="s">
        <v>528</v>
      </c>
      <c r="AE135" s="123" t="s">
        <v>528</v>
      </c>
      <c r="AF135" s="123" t="s">
        <v>528</v>
      </c>
      <c r="AG135" s="123" t="s">
        <v>261</v>
      </c>
      <c r="AH135" s="123" t="s">
        <v>261</v>
      </c>
      <c r="AI135" s="123" t="s">
        <v>261</v>
      </c>
      <c r="AJ135" s="100" t="str">
        <f t="shared" si="1"/>
        <v>Alta</v>
      </c>
    </row>
    <row r="136" spans="1:36" ht="79.2" x14ac:dyDescent="0.3">
      <c r="A136" s="123" t="s">
        <v>1116</v>
      </c>
      <c r="B136" s="123" t="s">
        <v>1063</v>
      </c>
      <c r="C136" s="123" t="s">
        <v>1074</v>
      </c>
      <c r="D136" s="123" t="s">
        <v>1117</v>
      </c>
      <c r="E136" s="123" t="s">
        <v>533</v>
      </c>
      <c r="F136" s="123" t="s">
        <v>1118</v>
      </c>
      <c r="G136" s="123" t="s">
        <v>1119</v>
      </c>
      <c r="H136" s="123" t="s">
        <v>521</v>
      </c>
      <c r="I136" s="123" t="s">
        <v>264</v>
      </c>
      <c r="J136" s="123" t="s">
        <v>623</v>
      </c>
      <c r="K136" s="123" t="s">
        <v>623</v>
      </c>
      <c r="L136" s="123" t="s">
        <v>524</v>
      </c>
      <c r="M136" s="123" t="s">
        <v>539</v>
      </c>
      <c r="N136" s="123" t="s">
        <v>539</v>
      </c>
      <c r="O136" s="123" t="s">
        <v>539</v>
      </c>
      <c r="P136" s="123" t="s">
        <v>570</v>
      </c>
      <c r="Q136" s="123" t="s">
        <v>614</v>
      </c>
      <c r="R136" s="123" t="s">
        <v>1070</v>
      </c>
      <c r="S136" s="123" t="s">
        <v>530</v>
      </c>
      <c r="T136" s="123" t="s">
        <v>612</v>
      </c>
      <c r="U136" s="123" t="s">
        <v>533</v>
      </c>
      <c r="V136" s="123" t="s">
        <v>1070</v>
      </c>
      <c r="W136" s="192" t="s">
        <v>1120</v>
      </c>
      <c r="X136" s="123" t="s">
        <v>981</v>
      </c>
      <c r="Y136" s="100" t="s">
        <v>1072</v>
      </c>
      <c r="Z136" s="100" t="s">
        <v>586</v>
      </c>
      <c r="AA136" s="123" t="s">
        <v>587</v>
      </c>
      <c r="AB136" s="192">
        <v>45454</v>
      </c>
      <c r="AC136" s="100" t="s">
        <v>619</v>
      </c>
      <c r="AD136" s="123" t="s">
        <v>528</v>
      </c>
      <c r="AE136" s="123" t="s">
        <v>528</v>
      </c>
      <c r="AF136" s="123" t="s">
        <v>528</v>
      </c>
      <c r="AG136" s="123" t="s">
        <v>261</v>
      </c>
      <c r="AH136" s="123" t="s">
        <v>261</v>
      </c>
      <c r="AI136" s="123" t="s">
        <v>261</v>
      </c>
      <c r="AJ136" s="100" t="str">
        <f t="shared" si="1"/>
        <v>Alta</v>
      </c>
    </row>
    <row r="137" spans="1:36" ht="79.2" x14ac:dyDescent="0.3">
      <c r="A137" s="123" t="s">
        <v>1121</v>
      </c>
      <c r="B137" s="123" t="s">
        <v>1122</v>
      </c>
      <c r="C137" s="123" t="s">
        <v>1123</v>
      </c>
      <c r="D137" s="123" t="s">
        <v>1124</v>
      </c>
      <c r="E137" s="123" t="s">
        <v>533</v>
      </c>
      <c r="F137" s="123" t="s">
        <v>1125</v>
      </c>
      <c r="G137" s="123" t="s">
        <v>1126</v>
      </c>
      <c r="H137" s="123" t="s">
        <v>521</v>
      </c>
      <c r="I137" s="123" t="s">
        <v>264</v>
      </c>
      <c r="J137" s="123" t="s">
        <v>522</v>
      </c>
      <c r="K137" s="123" t="s">
        <v>538</v>
      </c>
      <c r="L137" s="123" t="s">
        <v>524</v>
      </c>
      <c r="M137" s="123" t="s">
        <v>539</v>
      </c>
      <c r="N137" s="123" t="s">
        <v>539</v>
      </c>
      <c r="O137" s="123" t="s">
        <v>539</v>
      </c>
      <c r="P137" s="123" t="s">
        <v>570</v>
      </c>
      <c r="Q137" s="123" t="s">
        <v>529</v>
      </c>
      <c r="R137" s="123" t="s">
        <v>1127</v>
      </c>
      <c r="S137" s="123" t="s">
        <v>530</v>
      </c>
      <c r="T137" s="123" t="s">
        <v>562</v>
      </c>
      <c r="U137" s="123" t="s">
        <v>533</v>
      </c>
      <c r="V137" s="123" t="s">
        <v>1127</v>
      </c>
      <c r="W137" s="192" t="s">
        <v>533</v>
      </c>
      <c r="X137" s="123" t="s">
        <v>533</v>
      </c>
      <c r="Y137" s="100" t="s">
        <v>533</v>
      </c>
      <c r="Z137" s="100" t="s">
        <v>533</v>
      </c>
      <c r="AA137" s="123" t="s">
        <v>533</v>
      </c>
      <c r="AB137" s="192" t="s">
        <v>533</v>
      </c>
      <c r="AC137" s="100" t="s">
        <v>533</v>
      </c>
      <c r="AD137" s="123" t="s">
        <v>528</v>
      </c>
      <c r="AE137" s="123" t="s">
        <v>528</v>
      </c>
      <c r="AF137" s="123" t="s">
        <v>528</v>
      </c>
      <c r="AG137" s="123" t="s">
        <v>263</v>
      </c>
      <c r="AH137" s="123" t="s">
        <v>263</v>
      </c>
      <c r="AI137" s="123" t="s">
        <v>261</v>
      </c>
      <c r="AJ137" s="100" t="str">
        <f t="shared" si="1"/>
        <v>Media</v>
      </c>
    </row>
    <row r="138" spans="1:36" ht="79.2" x14ac:dyDescent="0.3">
      <c r="A138" s="123" t="s">
        <v>1128</v>
      </c>
      <c r="B138" s="123" t="s">
        <v>1122</v>
      </c>
      <c r="C138" s="123" t="s">
        <v>1123</v>
      </c>
      <c r="D138" s="123" t="s">
        <v>533</v>
      </c>
      <c r="E138" s="123" t="s">
        <v>533</v>
      </c>
      <c r="F138" s="123" t="s">
        <v>1129</v>
      </c>
      <c r="G138" s="123" t="s">
        <v>1130</v>
      </c>
      <c r="H138" s="123" t="s">
        <v>521</v>
      </c>
      <c r="I138" s="123" t="s">
        <v>264</v>
      </c>
      <c r="J138" s="123" t="s">
        <v>623</v>
      </c>
      <c r="K138" s="123" t="s">
        <v>690</v>
      </c>
      <c r="L138" s="123" t="s">
        <v>524</v>
      </c>
      <c r="M138" s="123" t="s">
        <v>539</v>
      </c>
      <c r="N138" s="123" t="s">
        <v>539</v>
      </c>
      <c r="O138" s="123" t="s">
        <v>539</v>
      </c>
      <c r="P138" s="123" t="s">
        <v>528</v>
      </c>
      <c r="Q138" s="123" t="s">
        <v>614</v>
      </c>
      <c r="R138" s="123" t="s">
        <v>1127</v>
      </c>
      <c r="S138" s="123" t="s">
        <v>530</v>
      </c>
      <c r="T138" s="123" t="s">
        <v>531</v>
      </c>
      <c r="U138" s="123" t="s">
        <v>533</v>
      </c>
      <c r="V138" s="123" t="s">
        <v>1127</v>
      </c>
      <c r="W138" s="192">
        <v>43831</v>
      </c>
      <c r="X138" s="123" t="s">
        <v>616</v>
      </c>
      <c r="Y138" s="100" t="s">
        <v>1131</v>
      </c>
      <c r="Z138" s="100" t="s">
        <v>586</v>
      </c>
      <c r="AA138" s="123" t="s">
        <v>927</v>
      </c>
      <c r="AB138" s="192">
        <v>45482</v>
      </c>
      <c r="AC138" s="100" t="s">
        <v>588</v>
      </c>
      <c r="AD138" s="123" t="s">
        <v>528</v>
      </c>
      <c r="AE138" s="123" t="s">
        <v>528</v>
      </c>
      <c r="AF138" s="123" t="s">
        <v>528</v>
      </c>
      <c r="AG138" s="123" t="s">
        <v>261</v>
      </c>
      <c r="AH138" s="123" t="s">
        <v>261</v>
      </c>
      <c r="AI138" s="123" t="s">
        <v>261</v>
      </c>
      <c r="AJ138" s="100" t="str">
        <f t="shared" ref="AJ138:AJ201" si="2">IF(OR(AND(AG138="Alta",AH138="Alta"),AND(AG138="Alta",AI138="Alta"),AND(AH138="Alta",AI138="Alta")),"Alta",IF(AND(AG138="Baja",AH138="Baja",AI138="Baja"),"Baja",IF(AG138="Media","Media",IF(AG138="Alta","Media",IF(AH138="Media","Media",IF(AH138="Alta","Media",IF(AI138="Media","Media",IF(AI138="Alta","Media",""))))))))</f>
        <v>Alta</v>
      </c>
    </row>
    <row r="139" spans="1:36" ht="92.4" x14ac:dyDescent="0.3">
      <c r="A139" s="123" t="s">
        <v>1132</v>
      </c>
      <c r="B139" s="123" t="s">
        <v>1122</v>
      </c>
      <c r="C139" s="123" t="s">
        <v>1123</v>
      </c>
      <c r="D139" s="123" t="s">
        <v>533</v>
      </c>
      <c r="E139" s="123" t="s">
        <v>533</v>
      </c>
      <c r="F139" s="123" t="s">
        <v>1133</v>
      </c>
      <c r="G139" s="123" t="s">
        <v>1134</v>
      </c>
      <c r="H139" s="123" t="s">
        <v>521</v>
      </c>
      <c r="I139" s="123" t="s">
        <v>264</v>
      </c>
      <c r="J139" s="123" t="s">
        <v>623</v>
      </c>
      <c r="K139" s="123" t="s">
        <v>690</v>
      </c>
      <c r="L139" s="123" t="s">
        <v>524</v>
      </c>
      <c r="M139" s="123" t="s">
        <v>539</v>
      </c>
      <c r="N139" s="123" t="s">
        <v>539</v>
      </c>
      <c r="O139" s="123" t="s">
        <v>539</v>
      </c>
      <c r="P139" s="123" t="s">
        <v>528</v>
      </c>
      <c r="Q139" s="123" t="s">
        <v>614</v>
      </c>
      <c r="R139" s="123" t="s">
        <v>1127</v>
      </c>
      <c r="S139" s="123" t="s">
        <v>530</v>
      </c>
      <c r="T139" s="123" t="s">
        <v>531</v>
      </c>
      <c r="U139" s="123" t="s">
        <v>533</v>
      </c>
      <c r="V139" s="123" t="s">
        <v>1127</v>
      </c>
      <c r="W139" s="192">
        <v>43922</v>
      </c>
      <c r="X139" s="123" t="s">
        <v>616</v>
      </c>
      <c r="Y139" s="100" t="s">
        <v>1131</v>
      </c>
      <c r="Z139" s="100" t="s">
        <v>586</v>
      </c>
      <c r="AA139" s="123" t="s">
        <v>927</v>
      </c>
      <c r="AB139" s="192">
        <v>45482</v>
      </c>
      <c r="AC139" s="100" t="s">
        <v>588</v>
      </c>
      <c r="AD139" s="123" t="s">
        <v>528</v>
      </c>
      <c r="AE139" s="123" t="s">
        <v>528</v>
      </c>
      <c r="AF139" s="123" t="s">
        <v>528</v>
      </c>
      <c r="AG139" s="123" t="s">
        <v>263</v>
      </c>
      <c r="AH139" s="123" t="s">
        <v>263</v>
      </c>
      <c r="AI139" s="123" t="s">
        <v>261</v>
      </c>
      <c r="AJ139" s="100" t="str">
        <f t="shared" si="2"/>
        <v>Media</v>
      </c>
    </row>
    <row r="140" spans="1:36" ht="52.8" x14ac:dyDescent="0.3">
      <c r="A140" s="123" t="s">
        <v>1135</v>
      </c>
      <c r="B140" s="123" t="s">
        <v>1122</v>
      </c>
      <c r="C140" s="123" t="s">
        <v>1123</v>
      </c>
      <c r="D140" s="123" t="s">
        <v>533</v>
      </c>
      <c r="E140" s="123" t="s">
        <v>533</v>
      </c>
      <c r="F140" s="123" t="s">
        <v>1136</v>
      </c>
      <c r="G140" s="123" t="s">
        <v>1137</v>
      </c>
      <c r="H140" s="123" t="s">
        <v>521</v>
      </c>
      <c r="I140" s="123" t="s">
        <v>264</v>
      </c>
      <c r="J140" s="123" t="s">
        <v>685</v>
      </c>
      <c r="K140" s="123" t="s">
        <v>523</v>
      </c>
      <c r="L140" s="123" t="s">
        <v>524</v>
      </c>
      <c r="M140" s="123" t="s">
        <v>539</v>
      </c>
      <c r="N140" s="123" t="s">
        <v>539</v>
      </c>
      <c r="O140" s="123" t="s">
        <v>539</v>
      </c>
      <c r="P140" s="123" t="s">
        <v>570</v>
      </c>
      <c r="Q140" s="123" t="s">
        <v>529</v>
      </c>
      <c r="R140" s="123" t="s">
        <v>1138</v>
      </c>
      <c r="S140" s="123" t="s">
        <v>530</v>
      </c>
      <c r="T140" s="123" t="s">
        <v>571</v>
      </c>
      <c r="U140" s="123" t="s">
        <v>1139</v>
      </c>
      <c r="V140" s="123" t="s">
        <v>1138</v>
      </c>
      <c r="W140" s="192" t="s">
        <v>533</v>
      </c>
      <c r="X140" s="123" t="s">
        <v>533</v>
      </c>
      <c r="Y140" s="100" t="s">
        <v>533</v>
      </c>
      <c r="Z140" s="100" t="s">
        <v>533</v>
      </c>
      <c r="AA140" s="123" t="s">
        <v>533</v>
      </c>
      <c r="AB140" s="192" t="s">
        <v>533</v>
      </c>
      <c r="AC140" s="100" t="s">
        <v>533</v>
      </c>
      <c r="AD140" s="123" t="s">
        <v>528</v>
      </c>
      <c r="AE140" s="123" t="s">
        <v>528</v>
      </c>
      <c r="AF140" s="123" t="s">
        <v>528</v>
      </c>
      <c r="AG140" s="123" t="s">
        <v>265</v>
      </c>
      <c r="AH140" s="123" t="s">
        <v>263</v>
      </c>
      <c r="AI140" s="123" t="s">
        <v>263</v>
      </c>
      <c r="AJ140" s="100" t="str">
        <f t="shared" si="2"/>
        <v>Media</v>
      </c>
    </row>
    <row r="141" spans="1:36" ht="409.6" x14ac:dyDescent="0.3">
      <c r="A141" s="123" t="s">
        <v>1140</v>
      </c>
      <c r="B141" s="123" t="s">
        <v>1122</v>
      </c>
      <c r="C141" s="123" t="s">
        <v>1123</v>
      </c>
      <c r="D141" s="123" t="s">
        <v>533</v>
      </c>
      <c r="E141" s="123" t="s">
        <v>533</v>
      </c>
      <c r="F141" s="123" t="s">
        <v>1141</v>
      </c>
      <c r="G141" s="123" t="s">
        <v>1142</v>
      </c>
      <c r="H141" s="123" t="s">
        <v>521</v>
      </c>
      <c r="I141" s="123" t="s">
        <v>264</v>
      </c>
      <c r="J141" s="123" t="s">
        <v>632</v>
      </c>
      <c r="K141" s="123" t="s">
        <v>538</v>
      </c>
      <c r="L141" s="123" t="s">
        <v>524</v>
      </c>
      <c r="M141" s="123" t="s">
        <v>1143</v>
      </c>
      <c r="N141" s="123" t="s">
        <v>539</v>
      </c>
      <c r="O141" s="123" t="s">
        <v>1144</v>
      </c>
      <c r="P141" s="123" t="s">
        <v>570</v>
      </c>
      <c r="Q141" s="123" t="s">
        <v>614</v>
      </c>
      <c r="R141" s="123" t="s">
        <v>1138</v>
      </c>
      <c r="S141" s="123" t="s">
        <v>530</v>
      </c>
      <c r="T141" s="123" t="s">
        <v>571</v>
      </c>
      <c r="U141" s="123" t="s">
        <v>533</v>
      </c>
      <c r="V141" s="123" t="s">
        <v>1138</v>
      </c>
      <c r="W141" s="192">
        <v>45480</v>
      </c>
      <c r="X141" s="123" t="s">
        <v>616</v>
      </c>
      <c r="Y141" s="100" t="s">
        <v>1145</v>
      </c>
      <c r="Z141" s="100" t="s">
        <v>1146</v>
      </c>
      <c r="AA141" s="123" t="s">
        <v>927</v>
      </c>
      <c r="AB141" s="192">
        <v>45480</v>
      </c>
      <c r="AC141" s="100" t="s">
        <v>928</v>
      </c>
      <c r="AD141" s="123" t="s">
        <v>528</v>
      </c>
      <c r="AE141" s="123" t="s">
        <v>528</v>
      </c>
      <c r="AF141" s="123" t="s">
        <v>528</v>
      </c>
      <c r="AG141" s="123" t="s">
        <v>263</v>
      </c>
      <c r="AH141" s="123" t="s">
        <v>263</v>
      </c>
      <c r="AI141" s="123" t="s">
        <v>261</v>
      </c>
      <c r="AJ141" s="100" t="str">
        <f t="shared" si="2"/>
        <v>Media</v>
      </c>
    </row>
    <row r="142" spans="1:36" ht="158.4" x14ac:dyDescent="0.3">
      <c r="A142" s="123" t="s">
        <v>1147</v>
      </c>
      <c r="B142" s="123" t="s">
        <v>1122</v>
      </c>
      <c r="C142" s="123" t="s">
        <v>1123</v>
      </c>
      <c r="D142" s="123" t="s">
        <v>1148</v>
      </c>
      <c r="E142" s="123" t="s">
        <v>1149</v>
      </c>
      <c r="F142" s="123" t="s">
        <v>1150</v>
      </c>
      <c r="G142" s="123" t="s">
        <v>1151</v>
      </c>
      <c r="H142" s="123" t="s">
        <v>521</v>
      </c>
      <c r="I142" s="123" t="s">
        <v>264</v>
      </c>
      <c r="J142" s="123" t="s">
        <v>632</v>
      </c>
      <c r="K142" s="123" t="s">
        <v>538</v>
      </c>
      <c r="L142" s="123" t="s">
        <v>524</v>
      </c>
      <c r="M142" s="123" t="s">
        <v>539</v>
      </c>
      <c r="N142" s="123" t="s">
        <v>539</v>
      </c>
      <c r="O142" s="123" t="s">
        <v>539</v>
      </c>
      <c r="P142" s="123" t="s">
        <v>570</v>
      </c>
      <c r="Q142" s="123" t="s">
        <v>529</v>
      </c>
      <c r="R142" s="123" t="s">
        <v>1138</v>
      </c>
      <c r="S142" s="123" t="s">
        <v>530</v>
      </c>
      <c r="T142" s="123" t="s">
        <v>571</v>
      </c>
      <c r="U142" s="123" t="s">
        <v>533</v>
      </c>
      <c r="V142" s="123" t="s">
        <v>1138</v>
      </c>
      <c r="W142" s="192" t="s">
        <v>533</v>
      </c>
      <c r="X142" s="123" t="s">
        <v>533</v>
      </c>
      <c r="Y142" s="100" t="s">
        <v>533</v>
      </c>
      <c r="Z142" s="100" t="s">
        <v>533</v>
      </c>
      <c r="AA142" s="123" t="s">
        <v>533</v>
      </c>
      <c r="AB142" s="192" t="s">
        <v>533</v>
      </c>
      <c r="AC142" s="100" t="s">
        <v>533</v>
      </c>
      <c r="AD142" s="123" t="s">
        <v>528</v>
      </c>
      <c r="AE142" s="123" t="s">
        <v>528</v>
      </c>
      <c r="AF142" s="123" t="s">
        <v>528</v>
      </c>
      <c r="AG142" s="123" t="s">
        <v>265</v>
      </c>
      <c r="AH142" s="123" t="s">
        <v>265</v>
      </c>
      <c r="AI142" s="123" t="s">
        <v>265</v>
      </c>
      <c r="AJ142" s="100" t="str">
        <f t="shared" si="2"/>
        <v>Baja</v>
      </c>
    </row>
    <row r="143" spans="1:36" ht="409.6" x14ac:dyDescent="0.3">
      <c r="A143" s="123" t="s">
        <v>1152</v>
      </c>
      <c r="B143" s="123" t="s">
        <v>1122</v>
      </c>
      <c r="C143" s="123" t="s">
        <v>1123</v>
      </c>
      <c r="D143" s="123" t="s">
        <v>533</v>
      </c>
      <c r="E143" s="123" t="s">
        <v>533</v>
      </c>
      <c r="F143" s="123" t="s">
        <v>1153</v>
      </c>
      <c r="G143" s="123" t="s">
        <v>1154</v>
      </c>
      <c r="H143" s="123" t="s">
        <v>521</v>
      </c>
      <c r="I143" s="123" t="s">
        <v>264</v>
      </c>
      <c r="J143" s="123" t="s">
        <v>566</v>
      </c>
      <c r="K143" s="123" t="s">
        <v>538</v>
      </c>
      <c r="L143" s="123" t="s">
        <v>524</v>
      </c>
      <c r="M143" s="123" t="s">
        <v>1155</v>
      </c>
      <c r="N143" s="123" t="s">
        <v>539</v>
      </c>
      <c r="O143" s="123" t="s">
        <v>1156</v>
      </c>
      <c r="P143" s="123" t="s">
        <v>570</v>
      </c>
      <c r="Q143" s="123" t="s">
        <v>614</v>
      </c>
      <c r="R143" s="123" t="s">
        <v>1138</v>
      </c>
      <c r="S143" s="123" t="s">
        <v>530</v>
      </c>
      <c r="T143" s="123" t="s">
        <v>571</v>
      </c>
      <c r="U143" s="123" t="s">
        <v>533</v>
      </c>
      <c r="V143" s="123" t="s">
        <v>1138</v>
      </c>
      <c r="W143" s="192">
        <v>44795</v>
      </c>
      <c r="X143" s="123" t="s">
        <v>616</v>
      </c>
      <c r="Y143" s="100" t="s">
        <v>1145</v>
      </c>
      <c r="Z143" s="100" t="s">
        <v>1146</v>
      </c>
      <c r="AA143" s="123" t="s">
        <v>927</v>
      </c>
      <c r="AB143" s="192">
        <v>45480</v>
      </c>
      <c r="AC143" s="100" t="s">
        <v>588</v>
      </c>
      <c r="AD143" s="123" t="s">
        <v>528</v>
      </c>
      <c r="AE143" s="123" t="s">
        <v>528</v>
      </c>
      <c r="AF143" s="123" t="s">
        <v>528</v>
      </c>
      <c r="AG143" s="123" t="s">
        <v>263</v>
      </c>
      <c r="AH143" s="123" t="s">
        <v>263</v>
      </c>
      <c r="AI143" s="123" t="s">
        <v>263</v>
      </c>
      <c r="AJ143" s="100" t="str">
        <f t="shared" si="2"/>
        <v>Media</v>
      </c>
    </row>
    <row r="144" spans="1:36" ht="409.6" x14ac:dyDescent="0.3">
      <c r="A144" s="123" t="s">
        <v>1157</v>
      </c>
      <c r="B144" s="123" t="s">
        <v>1063</v>
      </c>
      <c r="C144" s="123" t="s">
        <v>1123</v>
      </c>
      <c r="D144" s="123" t="s">
        <v>533</v>
      </c>
      <c r="E144" s="123" t="s">
        <v>533</v>
      </c>
      <c r="F144" s="123" t="s">
        <v>1158</v>
      </c>
      <c r="G144" s="123" t="s">
        <v>1159</v>
      </c>
      <c r="H144" s="123" t="s">
        <v>521</v>
      </c>
      <c r="I144" s="123" t="s">
        <v>264</v>
      </c>
      <c r="J144" s="123" t="s">
        <v>566</v>
      </c>
      <c r="K144" s="123" t="s">
        <v>538</v>
      </c>
      <c r="L144" s="123" t="s">
        <v>524</v>
      </c>
      <c r="M144" s="123" t="s">
        <v>1143</v>
      </c>
      <c r="N144" s="123" t="s">
        <v>539</v>
      </c>
      <c r="O144" s="123" t="s">
        <v>1144</v>
      </c>
      <c r="P144" s="123" t="s">
        <v>570</v>
      </c>
      <c r="Q144" s="123" t="s">
        <v>614</v>
      </c>
      <c r="R144" s="123" t="s">
        <v>1138</v>
      </c>
      <c r="S144" s="123" t="s">
        <v>530</v>
      </c>
      <c r="T144" s="123" t="s">
        <v>571</v>
      </c>
      <c r="U144" s="123" t="s">
        <v>1160</v>
      </c>
      <c r="V144" s="123" t="s">
        <v>1138</v>
      </c>
      <c r="W144" s="192">
        <v>45480</v>
      </c>
      <c r="X144" s="123" t="s">
        <v>616</v>
      </c>
      <c r="Y144" s="100" t="s">
        <v>1145</v>
      </c>
      <c r="Z144" s="100" t="s">
        <v>1146</v>
      </c>
      <c r="AA144" s="123" t="s">
        <v>927</v>
      </c>
      <c r="AB144" s="192">
        <v>45480</v>
      </c>
      <c r="AC144" s="100" t="s">
        <v>928</v>
      </c>
      <c r="AD144" s="123" t="s">
        <v>528</v>
      </c>
      <c r="AE144" s="123" t="s">
        <v>528</v>
      </c>
      <c r="AF144" s="123" t="s">
        <v>528</v>
      </c>
      <c r="AG144" s="123" t="s">
        <v>263</v>
      </c>
      <c r="AH144" s="123" t="s">
        <v>263</v>
      </c>
      <c r="AI144" s="123" t="s">
        <v>261</v>
      </c>
      <c r="AJ144" s="100" t="str">
        <f t="shared" si="2"/>
        <v>Media</v>
      </c>
    </row>
    <row r="145" spans="1:36" ht="105.6" x14ac:dyDescent="0.3">
      <c r="A145" s="123" t="s">
        <v>1161</v>
      </c>
      <c r="B145" s="123" t="s">
        <v>1063</v>
      </c>
      <c r="C145" s="123" t="s">
        <v>239</v>
      </c>
      <c r="D145" s="123" t="s">
        <v>533</v>
      </c>
      <c r="E145" s="123" t="s">
        <v>533</v>
      </c>
      <c r="F145" s="123" t="s">
        <v>1162</v>
      </c>
      <c r="G145" s="123" t="s">
        <v>1163</v>
      </c>
      <c r="H145" s="123" t="s">
        <v>521</v>
      </c>
      <c r="I145" s="123" t="s">
        <v>264</v>
      </c>
      <c r="J145" s="123" t="s">
        <v>522</v>
      </c>
      <c r="K145" s="123" t="s">
        <v>690</v>
      </c>
      <c r="L145" s="123" t="s">
        <v>968</v>
      </c>
      <c r="M145" s="123" t="s">
        <v>539</v>
      </c>
      <c r="N145" s="123" t="s">
        <v>539</v>
      </c>
      <c r="O145" s="123" t="s">
        <v>539</v>
      </c>
      <c r="P145" s="123" t="s">
        <v>528</v>
      </c>
      <c r="Q145" s="123" t="s">
        <v>583</v>
      </c>
      <c r="R145" s="123" t="s">
        <v>1050</v>
      </c>
      <c r="S145" s="123" t="s">
        <v>530</v>
      </c>
      <c r="T145" s="123" t="s">
        <v>531</v>
      </c>
      <c r="U145" s="123" t="s">
        <v>533</v>
      </c>
      <c r="V145" s="123" t="s">
        <v>1164</v>
      </c>
      <c r="W145" s="192">
        <v>44531</v>
      </c>
      <c r="X145" s="123" t="s">
        <v>1165</v>
      </c>
      <c r="Y145" s="100" t="s">
        <v>1166</v>
      </c>
      <c r="Z145" s="100" t="s">
        <v>1167</v>
      </c>
      <c r="AA145" s="123" t="s">
        <v>587</v>
      </c>
      <c r="AB145" s="192">
        <v>45476</v>
      </c>
      <c r="AC145" s="100" t="s">
        <v>588</v>
      </c>
      <c r="AD145" s="123" t="s">
        <v>528</v>
      </c>
      <c r="AE145" s="123" t="s">
        <v>528</v>
      </c>
      <c r="AF145" s="123" t="s">
        <v>528</v>
      </c>
      <c r="AG145" s="123" t="s">
        <v>263</v>
      </c>
      <c r="AH145" s="123" t="s">
        <v>263</v>
      </c>
      <c r="AI145" s="123" t="s">
        <v>263</v>
      </c>
      <c r="AJ145" s="100" t="str">
        <f t="shared" si="2"/>
        <v>Media</v>
      </c>
    </row>
    <row r="146" spans="1:36" ht="79.2" x14ac:dyDescent="0.3">
      <c r="A146" s="123" t="s">
        <v>1168</v>
      </c>
      <c r="B146" s="123" t="s">
        <v>1063</v>
      </c>
      <c r="C146" s="123" t="s">
        <v>239</v>
      </c>
      <c r="D146" s="123" t="s">
        <v>533</v>
      </c>
      <c r="E146" s="123" t="s">
        <v>533</v>
      </c>
      <c r="F146" s="123" t="s">
        <v>1169</v>
      </c>
      <c r="G146" s="123" t="s">
        <v>1170</v>
      </c>
      <c r="H146" s="123" t="s">
        <v>521</v>
      </c>
      <c r="I146" s="123" t="s">
        <v>264</v>
      </c>
      <c r="J146" s="123" t="s">
        <v>522</v>
      </c>
      <c r="K146" s="123" t="s">
        <v>690</v>
      </c>
      <c r="L146" s="123" t="s">
        <v>524</v>
      </c>
      <c r="M146" s="123" t="s">
        <v>539</v>
      </c>
      <c r="N146" s="123" t="s">
        <v>539</v>
      </c>
      <c r="O146" s="123" t="s">
        <v>539</v>
      </c>
      <c r="P146" s="123" t="s">
        <v>528</v>
      </c>
      <c r="Q146" s="123" t="s">
        <v>614</v>
      </c>
      <c r="R146" s="123" t="s">
        <v>1050</v>
      </c>
      <c r="S146" s="123" t="s">
        <v>530</v>
      </c>
      <c r="T146" s="123" t="s">
        <v>531</v>
      </c>
      <c r="U146" s="123" t="s">
        <v>533</v>
      </c>
      <c r="V146" s="123" t="s">
        <v>1164</v>
      </c>
      <c r="W146" s="192">
        <v>44378</v>
      </c>
      <c r="X146" s="123" t="s">
        <v>616</v>
      </c>
      <c r="Y146" s="100" t="s">
        <v>1171</v>
      </c>
      <c r="Z146" s="100" t="s">
        <v>1167</v>
      </c>
      <c r="AA146" s="123" t="s">
        <v>927</v>
      </c>
      <c r="AB146" s="192">
        <v>45476</v>
      </c>
      <c r="AC146" s="100" t="s">
        <v>928</v>
      </c>
      <c r="AD146" s="123" t="s">
        <v>528</v>
      </c>
      <c r="AE146" s="123" t="s">
        <v>528</v>
      </c>
      <c r="AF146" s="123" t="s">
        <v>528</v>
      </c>
      <c r="AG146" s="123" t="s">
        <v>263</v>
      </c>
      <c r="AH146" s="123" t="s">
        <v>263</v>
      </c>
      <c r="AI146" s="123" t="s">
        <v>265</v>
      </c>
      <c r="AJ146" s="100" t="str">
        <f t="shared" si="2"/>
        <v>Media</v>
      </c>
    </row>
    <row r="147" spans="1:36" ht="92.4" x14ac:dyDescent="0.3">
      <c r="A147" s="123" t="s">
        <v>1172</v>
      </c>
      <c r="B147" s="123" t="s">
        <v>1063</v>
      </c>
      <c r="C147" s="123" t="s">
        <v>239</v>
      </c>
      <c r="D147" s="123" t="s">
        <v>533</v>
      </c>
      <c r="E147" s="123" t="s">
        <v>533</v>
      </c>
      <c r="F147" s="123" t="s">
        <v>1173</v>
      </c>
      <c r="G147" s="123" t="s">
        <v>1174</v>
      </c>
      <c r="H147" s="123" t="s">
        <v>521</v>
      </c>
      <c r="I147" s="123" t="s">
        <v>264</v>
      </c>
      <c r="J147" s="123" t="s">
        <v>685</v>
      </c>
      <c r="K147" s="123" t="s">
        <v>1175</v>
      </c>
      <c r="L147" s="123" t="s">
        <v>524</v>
      </c>
      <c r="M147" s="123" t="s">
        <v>539</v>
      </c>
      <c r="N147" s="123" t="s">
        <v>539</v>
      </c>
      <c r="O147" s="123" t="s">
        <v>539</v>
      </c>
      <c r="P147" s="123" t="s">
        <v>570</v>
      </c>
      <c r="Q147" s="123" t="s">
        <v>614</v>
      </c>
      <c r="R147" s="123" t="s">
        <v>615</v>
      </c>
      <c r="S147" s="123" t="s">
        <v>530</v>
      </c>
      <c r="T147" s="123" t="s">
        <v>531</v>
      </c>
      <c r="U147" s="123" t="s">
        <v>533</v>
      </c>
      <c r="V147" s="123" t="s">
        <v>1164</v>
      </c>
      <c r="W147" s="192">
        <v>43101</v>
      </c>
      <c r="X147" s="123" t="s">
        <v>625</v>
      </c>
      <c r="Y147" s="100" t="s">
        <v>1176</v>
      </c>
      <c r="Z147" s="100" t="s">
        <v>1167</v>
      </c>
      <c r="AA147" s="123" t="s">
        <v>927</v>
      </c>
      <c r="AB147" s="192">
        <v>45476</v>
      </c>
      <c r="AC147" s="100" t="s">
        <v>928</v>
      </c>
      <c r="AD147" s="123" t="s">
        <v>528</v>
      </c>
      <c r="AE147" s="123" t="s">
        <v>528</v>
      </c>
      <c r="AF147" s="123" t="s">
        <v>528</v>
      </c>
      <c r="AG147" s="123" t="s">
        <v>263</v>
      </c>
      <c r="AH147" s="123" t="s">
        <v>261</v>
      </c>
      <c r="AI147" s="123" t="s">
        <v>263</v>
      </c>
      <c r="AJ147" s="100" t="str">
        <f t="shared" si="2"/>
        <v>Media</v>
      </c>
    </row>
    <row r="148" spans="1:36" ht="105.6" x14ac:dyDescent="0.3">
      <c r="A148" s="123" t="s">
        <v>1177</v>
      </c>
      <c r="B148" s="123" t="s">
        <v>1063</v>
      </c>
      <c r="C148" s="123" t="s">
        <v>239</v>
      </c>
      <c r="D148" s="123" t="s">
        <v>1178</v>
      </c>
      <c r="E148" s="123" t="s">
        <v>533</v>
      </c>
      <c r="F148" s="123" t="s">
        <v>1179</v>
      </c>
      <c r="G148" s="123" t="s">
        <v>1180</v>
      </c>
      <c r="H148" s="123" t="s">
        <v>521</v>
      </c>
      <c r="I148" s="123" t="s">
        <v>264</v>
      </c>
      <c r="J148" s="123" t="s">
        <v>522</v>
      </c>
      <c r="K148" s="123" t="s">
        <v>538</v>
      </c>
      <c r="L148" s="123" t="s">
        <v>524</v>
      </c>
      <c r="M148" s="123" t="s">
        <v>539</v>
      </c>
      <c r="N148" s="123" t="s">
        <v>539</v>
      </c>
      <c r="O148" s="123" t="s">
        <v>539</v>
      </c>
      <c r="P148" s="123" t="s">
        <v>570</v>
      </c>
      <c r="Q148" s="123" t="s">
        <v>614</v>
      </c>
      <c r="R148" s="123" t="s">
        <v>1181</v>
      </c>
      <c r="S148" s="123" t="s">
        <v>530</v>
      </c>
      <c r="T148" s="123" t="s">
        <v>562</v>
      </c>
      <c r="U148" s="123" t="s">
        <v>533</v>
      </c>
      <c r="V148" s="123" t="s">
        <v>1181</v>
      </c>
      <c r="W148" s="192">
        <v>44008</v>
      </c>
      <c r="X148" s="123" t="s">
        <v>981</v>
      </c>
      <c r="Y148" s="100" t="s">
        <v>1182</v>
      </c>
      <c r="Z148" s="100" t="s">
        <v>1167</v>
      </c>
      <c r="AA148" s="123" t="s">
        <v>587</v>
      </c>
      <c r="AB148" s="192">
        <v>45476</v>
      </c>
      <c r="AC148" s="100" t="s">
        <v>928</v>
      </c>
      <c r="AD148" s="123" t="s">
        <v>528</v>
      </c>
      <c r="AE148" s="123" t="s">
        <v>528</v>
      </c>
      <c r="AF148" s="123" t="s">
        <v>528</v>
      </c>
      <c r="AG148" s="123" t="s">
        <v>261</v>
      </c>
      <c r="AH148" s="123" t="s">
        <v>261</v>
      </c>
      <c r="AI148" s="123" t="s">
        <v>261</v>
      </c>
      <c r="AJ148" s="100" t="str">
        <f t="shared" si="2"/>
        <v>Alta</v>
      </c>
    </row>
    <row r="149" spans="1:36" ht="92.4" x14ac:dyDescent="0.3">
      <c r="A149" s="123" t="s">
        <v>1183</v>
      </c>
      <c r="B149" s="123" t="s">
        <v>1063</v>
      </c>
      <c r="C149" s="123" t="s">
        <v>239</v>
      </c>
      <c r="D149" s="123" t="s">
        <v>1178</v>
      </c>
      <c r="E149" s="123" t="s">
        <v>533</v>
      </c>
      <c r="F149" s="123" t="s">
        <v>1184</v>
      </c>
      <c r="G149" s="123" t="s">
        <v>1185</v>
      </c>
      <c r="H149" s="123" t="s">
        <v>521</v>
      </c>
      <c r="I149" s="123" t="s">
        <v>264</v>
      </c>
      <c r="J149" s="123" t="s">
        <v>685</v>
      </c>
      <c r="K149" s="123" t="s">
        <v>567</v>
      </c>
      <c r="L149" s="123" t="s">
        <v>898</v>
      </c>
      <c r="M149" s="123" t="s">
        <v>578</v>
      </c>
      <c r="N149" s="123" t="s">
        <v>1186</v>
      </c>
      <c r="O149" s="123" t="s">
        <v>1187</v>
      </c>
      <c r="P149" s="123" t="s">
        <v>944</v>
      </c>
      <c r="Q149" s="123" t="s">
        <v>583</v>
      </c>
      <c r="R149" s="123" t="s">
        <v>1181</v>
      </c>
      <c r="S149" s="123" t="s">
        <v>530</v>
      </c>
      <c r="T149" s="123" t="s">
        <v>531</v>
      </c>
      <c r="U149" s="123" t="s">
        <v>533</v>
      </c>
      <c r="V149" s="123" t="s">
        <v>1181</v>
      </c>
      <c r="W149" s="192">
        <v>43101</v>
      </c>
      <c r="X149" s="123" t="s">
        <v>584</v>
      </c>
      <c r="Y149" s="100" t="s">
        <v>1188</v>
      </c>
      <c r="Z149" s="100" t="s">
        <v>586</v>
      </c>
      <c r="AA149" s="123" t="s">
        <v>587</v>
      </c>
      <c r="AB149" s="192">
        <v>45464</v>
      </c>
      <c r="AC149" s="100" t="s">
        <v>588</v>
      </c>
      <c r="AD149" s="123" t="s">
        <v>528</v>
      </c>
      <c r="AE149" s="123" t="s">
        <v>528</v>
      </c>
      <c r="AF149" s="123" t="s">
        <v>528</v>
      </c>
      <c r="AG149" s="123" t="s">
        <v>263</v>
      </c>
      <c r="AH149" s="123" t="s">
        <v>263</v>
      </c>
      <c r="AI149" s="123" t="s">
        <v>263</v>
      </c>
      <c r="AJ149" s="100" t="str">
        <f t="shared" si="2"/>
        <v>Media</v>
      </c>
    </row>
    <row r="150" spans="1:36" ht="66" x14ac:dyDescent="0.3">
      <c r="A150" s="123" t="s">
        <v>1189</v>
      </c>
      <c r="B150" s="123" t="s">
        <v>1063</v>
      </c>
      <c r="C150" s="123" t="s">
        <v>239</v>
      </c>
      <c r="D150" s="123" t="s">
        <v>1178</v>
      </c>
      <c r="E150" s="123" t="s">
        <v>533</v>
      </c>
      <c r="F150" s="123" t="s">
        <v>1190</v>
      </c>
      <c r="G150" s="123" t="s">
        <v>1191</v>
      </c>
      <c r="H150" s="123" t="s">
        <v>521</v>
      </c>
      <c r="I150" s="123" t="s">
        <v>264</v>
      </c>
      <c r="J150" s="123" t="s">
        <v>685</v>
      </c>
      <c r="K150" s="123" t="s">
        <v>567</v>
      </c>
      <c r="L150" s="123" t="s">
        <v>898</v>
      </c>
      <c r="M150" s="123" t="s">
        <v>578</v>
      </c>
      <c r="N150" s="123" t="s">
        <v>1192</v>
      </c>
      <c r="O150" s="123" t="s">
        <v>1193</v>
      </c>
      <c r="P150" s="123" t="s">
        <v>570</v>
      </c>
      <c r="Q150" s="123" t="s">
        <v>529</v>
      </c>
      <c r="R150" s="123" t="s">
        <v>1181</v>
      </c>
      <c r="S150" s="123" t="s">
        <v>597</v>
      </c>
      <c r="T150" s="123" t="s">
        <v>531</v>
      </c>
      <c r="U150" s="123" t="s">
        <v>1194</v>
      </c>
      <c r="V150" s="123" t="s">
        <v>1181</v>
      </c>
      <c r="W150" s="192" t="s">
        <v>533</v>
      </c>
      <c r="X150" s="123" t="s">
        <v>533</v>
      </c>
      <c r="Y150" s="100" t="s">
        <v>533</v>
      </c>
      <c r="Z150" s="100" t="s">
        <v>533</v>
      </c>
      <c r="AA150" s="123" t="s">
        <v>533</v>
      </c>
      <c r="AB150" s="192" t="s">
        <v>533</v>
      </c>
      <c r="AC150" s="100" t="s">
        <v>533</v>
      </c>
      <c r="AD150" s="123" t="s">
        <v>528</v>
      </c>
      <c r="AE150" s="123" t="s">
        <v>528</v>
      </c>
      <c r="AF150" s="123" t="s">
        <v>528</v>
      </c>
      <c r="AG150" s="123" t="s">
        <v>265</v>
      </c>
      <c r="AH150" s="123" t="s">
        <v>263</v>
      </c>
      <c r="AI150" s="123" t="s">
        <v>263</v>
      </c>
      <c r="AJ150" s="100" t="str">
        <f t="shared" si="2"/>
        <v>Media</v>
      </c>
    </row>
    <row r="151" spans="1:36" ht="66" x14ac:dyDescent="0.3">
      <c r="A151" s="123" t="s">
        <v>1195</v>
      </c>
      <c r="B151" s="123" t="s">
        <v>1063</v>
      </c>
      <c r="C151" s="123" t="s">
        <v>239</v>
      </c>
      <c r="D151" s="123" t="s">
        <v>1196</v>
      </c>
      <c r="E151" s="123" t="s">
        <v>1197</v>
      </c>
      <c r="F151" s="123" t="s">
        <v>1198</v>
      </c>
      <c r="G151" s="123" t="s">
        <v>1199</v>
      </c>
      <c r="H151" s="123" t="s">
        <v>521</v>
      </c>
      <c r="I151" s="123" t="s">
        <v>264</v>
      </c>
      <c r="J151" s="123" t="s">
        <v>522</v>
      </c>
      <c r="K151" s="123" t="s">
        <v>690</v>
      </c>
      <c r="L151" s="123" t="s">
        <v>524</v>
      </c>
      <c r="M151" s="123" t="s">
        <v>539</v>
      </c>
      <c r="N151" s="123" t="s">
        <v>539</v>
      </c>
      <c r="O151" s="123" t="s">
        <v>539</v>
      </c>
      <c r="P151" s="123" t="s">
        <v>570</v>
      </c>
      <c r="Q151" s="123" t="s">
        <v>614</v>
      </c>
      <c r="R151" s="123" t="s">
        <v>615</v>
      </c>
      <c r="S151" s="123" t="s">
        <v>530</v>
      </c>
      <c r="T151" s="123" t="s">
        <v>531</v>
      </c>
      <c r="U151" s="123" t="s">
        <v>533</v>
      </c>
      <c r="V151" s="123" t="s">
        <v>1200</v>
      </c>
      <c r="W151" s="192">
        <v>43101</v>
      </c>
      <c r="X151" s="123" t="s">
        <v>625</v>
      </c>
      <c r="Y151" s="100" t="s">
        <v>1201</v>
      </c>
      <c r="Z151" s="100" t="s">
        <v>1167</v>
      </c>
      <c r="AA151" s="123" t="s">
        <v>927</v>
      </c>
      <c r="AB151" s="192">
        <v>45476</v>
      </c>
      <c r="AC151" s="100" t="s">
        <v>928</v>
      </c>
      <c r="AD151" s="123" t="s">
        <v>528</v>
      </c>
      <c r="AE151" s="123" t="s">
        <v>528</v>
      </c>
      <c r="AF151" s="123" t="s">
        <v>528</v>
      </c>
      <c r="AG151" s="123" t="s">
        <v>263</v>
      </c>
      <c r="AH151" s="123" t="s">
        <v>263</v>
      </c>
      <c r="AI151" s="123" t="s">
        <v>263</v>
      </c>
      <c r="AJ151" s="100" t="str">
        <f t="shared" si="2"/>
        <v>Media</v>
      </c>
    </row>
    <row r="152" spans="1:36" ht="52.8" x14ac:dyDescent="0.3">
      <c r="A152" s="123" t="s">
        <v>1202</v>
      </c>
      <c r="B152" s="123" t="s">
        <v>1063</v>
      </c>
      <c r="C152" s="123" t="s">
        <v>1203</v>
      </c>
      <c r="D152" s="123" t="s">
        <v>1204</v>
      </c>
      <c r="E152" s="123" t="s">
        <v>1205</v>
      </c>
      <c r="F152" s="123" t="s">
        <v>1206</v>
      </c>
      <c r="G152" s="123" t="s">
        <v>1207</v>
      </c>
      <c r="H152" s="123" t="s">
        <v>521</v>
      </c>
      <c r="I152" s="123" t="s">
        <v>264</v>
      </c>
      <c r="J152" s="123" t="s">
        <v>1208</v>
      </c>
      <c r="K152" s="123" t="s">
        <v>538</v>
      </c>
      <c r="L152" s="123" t="s">
        <v>524</v>
      </c>
      <c r="M152" s="123" t="s">
        <v>1209</v>
      </c>
      <c r="N152" s="123" t="s">
        <v>1210</v>
      </c>
      <c r="O152" s="123" t="s">
        <v>1211</v>
      </c>
      <c r="P152" s="123" t="s">
        <v>570</v>
      </c>
      <c r="Q152" s="123" t="s">
        <v>529</v>
      </c>
      <c r="R152" s="123" t="s">
        <v>1212</v>
      </c>
      <c r="S152" s="123" t="s">
        <v>530</v>
      </c>
      <c r="T152" s="123" t="s">
        <v>969</v>
      </c>
      <c r="U152" s="123" t="s">
        <v>533</v>
      </c>
      <c r="V152" s="123" t="s">
        <v>1212</v>
      </c>
      <c r="W152" s="192" t="s">
        <v>533</v>
      </c>
      <c r="X152" s="123" t="s">
        <v>533</v>
      </c>
      <c r="Y152" s="100" t="s">
        <v>533</v>
      </c>
      <c r="Z152" s="100" t="s">
        <v>533</v>
      </c>
      <c r="AA152" s="123" t="s">
        <v>533</v>
      </c>
      <c r="AB152" s="192" t="s">
        <v>533</v>
      </c>
      <c r="AC152" s="100" t="s">
        <v>533</v>
      </c>
      <c r="AD152" s="123" t="s">
        <v>528</v>
      </c>
      <c r="AE152" s="123" t="s">
        <v>528</v>
      </c>
      <c r="AF152" s="123" t="s">
        <v>528</v>
      </c>
      <c r="AG152" s="123" t="s">
        <v>265</v>
      </c>
      <c r="AH152" s="123" t="s">
        <v>265</v>
      </c>
      <c r="AI152" s="123" t="s">
        <v>265</v>
      </c>
      <c r="AJ152" s="100" t="str">
        <f t="shared" si="2"/>
        <v>Baja</v>
      </c>
    </row>
    <row r="153" spans="1:36" ht="224.4" x14ac:dyDescent="0.3">
      <c r="A153" s="123" t="s">
        <v>1213</v>
      </c>
      <c r="B153" s="123" t="s">
        <v>1063</v>
      </c>
      <c r="C153" s="123" t="s">
        <v>1203</v>
      </c>
      <c r="D153" s="123" t="s">
        <v>1214</v>
      </c>
      <c r="E153" s="123" t="s">
        <v>1215</v>
      </c>
      <c r="F153" s="123" t="s">
        <v>1216</v>
      </c>
      <c r="G153" s="123" t="s">
        <v>1217</v>
      </c>
      <c r="H153" s="123" t="s">
        <v>521</v>
      </c>
      <c r="I153" s="123" t="s">
        <v>264</v>
      </c>
      <c r="J153" s="123" t="s">
        <v>1208</v>
      </c>
      <c r="K153" s="123" t="s">
        <v>538</v>
      </c>
      <c r="L153" s="123" t="s">
        <v>524</v>
      </c>
      <c r="M153" s="123" t="s">
        <v>578</v>
      </c>
      <c r="N153" s="123" t="s">
        <v>1218</v>
      </c>
      <c r="O153" s="123" t="s">
        <v>1219</v>
      </c>
      <c r="P153" s="123" t="s">
        <v>570</v>
      </c>
      <c r="Q153" s="123" t="s">
        <v>583</v>
      </c>
      <c r="R153" s="123" t="s">
        <v>1212</v>
      </c>
      <c r="S153" s="123" t="s">
        <v>530</v>
      </c>
      <c r="T153" s="123" t="s">
        <v>969</v>
      </c>
      <c r="U153" s="123" t="s">
        <v>533</v>
      </c>
      <c r="V153" s="123" t="s">
        <v>1212</v>
      </c>
      <c r="W153" s="192">
        <v>42644</v>
      </c>
      <c r="X153" s="123" t="s">
        <v>1220</v>
      </c>
      <c r="Y153" s="100" t="s">
        <v>1221</v>
      </c>
      <c r="Z153" s="100" t="s">
        <v>586</v>
      </c>
      <c r="AA153" s="123" t="s">
        <v>927</v>
      </c>
      <c r="AB153" s="192">
        <v>45489</v>
      </c>
      <c r="AC153" s="100" t="s">
        <v>588</v>
      </c>
      <c r="AD153" s="123" t="s">
        <v>528</v>
      </c>
      <c r="AE153" s="123" t="s">
        <v>528</v>
      </c>
      <c r="AF153" s="123" t="s">
        <v>528</v>
      </c>
      <c r="AG153" s="123" t="s">
        <v>265</v>
      </c>
      <c r="AH153" s="123" t="s">
        <v>265</v>
      </c>
      <c r="AI153" s="123" t="s">
        <v>265</v>
      </c>
      <c r="AJ153" s="100" t="str">
        <f t="shared" si="2"/>
        <v>Baja</v>
      </c>
    </row>
    <row r="154" spans="1:36" ht="224.4" x14ac:dyDescent="0.3">
      <c r="A154" s="123" t="s">
        <v>1222</v>
      </c>
      <c r="B154" s="123" t="s">
        <v>1063</v>
      </c>
      <c r="C154" s="123" t="s">
        <v>1203</v>
      </c>
      <c r="D154" s="123" t="s">
        <v>1214</v>
      </c>
      <c r="E154" s="123" t="s">
        <v>533</v>
      </c>
      <c r="F154" s="123" t="s">
        <v>1223</v>
      </c>
      <c r="G154" s="123" t="s">
        <v>1224</v>
      </c>
      <c r="H154" s="123" t="s">
        <v>521</v>
      </c>
      <c r="I154" s="123" t="s">
        <v>264</v>
      </c>
      <c r="J154" s="123" t="s">
        <v>566</v>
      </c>
      <c r="K154" s="123" t="s">
        <v>567</v>
      </c>
      <c r="L154" s="123" t="s">
        <v>524</v>
      </c>
      <c r="M154" s="123" t="s">
        <v>578</v>
      </c>
      <c r="N154" s="123" t="s">
        <v>1225</v>
      </c>
      <c r="O154" s="123" t="s">
        <v>1219</v>
      </c>
      <c r="P154" s="123" t="s">
        <v>570</v>
      </c>
      <c r="Q154" s="123" t="s">
        <v>583</v>
      </c>
      <c r="R154" s="123" t="s">
        <v>1212</v>
      </c>
      <c r="S154" s="123" t="s">
        <v>530</v>
      </c>
      <c r="T154" s="123" t="s">
        <v>531</v>
      </c>
      <c r="U154" s="123" t="s">
        <v>533</v>
      </c>
      <c r="V154" s="123" t="s">
        <v>1212</v>
      </c>
      <c r="W154" s="192">
        <v>42461</v>
      </c>
      <c r="X154" s="123" t="s">
        <v>1220</v>
      </c>
      <c r="Y154" s="100" t="s">
        <v>1221</v>
      </c>
      <c r="Z154" s="100" t="s">
        <v>586</v>
      </c>
      <c r="AA154" s="123" t="s">
        <v>927</v>
      </c>
      <c r="AB154" s="192">
        <v>45489</v>
      </c>
      <c r="AC154" s="100" t="s">
        <v>588</v>
      </c>
      <c r="AD154" s="123" t="s">
        <v>528</v>
      </c>
      <c r="AE154" s="123" t="s">
        <v>528</v>
      </c>
      <c r="AF154" s="123" t="s">
        <v>528</v>
      </c>
      <c r="AG154" s="123" t="s">
        <v>265</v>
      </c>
      <c r="AH154" s="123" t="s">
        <v>265</v>
      </c>
      <c r="AI154" s="123" t="s">
        <v>265</v>
      </c>
      <c r="AJ154" s="100" t="str">
        <f t="shared" si="2"/>
        <v>Baja</v>
      </c>
    </row>
    <row r="155" spans="1:36" ht="171.6" x14ac:dyDescent="0.3">
      <c r="A155" s="123" t="s">
        <v>1226</v>
      </c>
      <c r="B155" s="123" t="s">
        <v>1063</v>
      </c>
      <c r="C155" s="123" t="s">
        <v>1203</v>
      </c>
      <c r="D155" s="123" t="s">
        <v>1214</v>
      </c>
      <c r="E155" s="123" t="s">
        <v>1227</v>
      </c>
      <c r="F155" s="123" t="s">
        <v>1228</v>
      </c>
      <c r="G155" s="123" t="s">
        <v>1229</v>
      </c>
      <c r="H155" s="123" t="s">
        <v>521</v>
      </c>
      <c r="I155" s="123" t="s">
        <v>264</v>
      </c>
      <c r="J155" s="123" t="s">
        <v>1208</v>
      </c>
      <c r="K155" s="123" t="s">
        <v>538</v>
      </c>
      <c r="L155" s="123" t="s">
        <v>524</v>
      </c>
      <c r="M155" s="123" t="s">
        <v>1230</v>
      </c>
      <c r="N155" s="123" t="s">
        <v>1231</v>
      </c>
      <c r="O155" s="123" t="s">
        <v>1232</v>
      </c>
      <c r="P155" s="123" t="s">
        <v>570</v>
      </c>
      <c r="Q155" s="123" t="s">
        <v>583</v>
      </c>
      <c r="R155" s="123" t="s">
        <v>1212</v>
      </c>
      <c r="S155" s="123" t="s">
        <v>530</v>
      </c>
      <c r="T155" s="123" t="s">
        <v>969</v>
      </c>
      <c r="U155" s="123" t="s">
        <v>533</v>
      </c>
      <c r="V155" s="123" t="s">
        <v>1212</v>
      </c>
      <c r="W155" s="192">
        <v>42644</v>
      </c>
      <c r="X155" s="123" t="s">
        <v>1220</v>
      </c>
      <c r="Y155" s="100" t="s">
        <v>1221</v>
      </c>
      <c r="Z155" s="100" t="s">
        <v>586</v>
      </c>
      <c r="AA155" s="123" t="s">
        <v>927</v>
      </c>
      <c r="AB155" s="192">
        <v>45489</v>
      </c>
      <c r="AC155" s="100" t="s">
        <v>588</v>
      </c>
      <c r="AD155" s="123" t="s">
        <v>528</v>
      </c>
      <c r="AE155" s="123" t="s">
        <v>528</v>
      </c>
      <c r="AF155" s="123" t="s">
        <v>528</v>
      </c>
      <c r="AG155" s="123" t="s">
        <v>265</v>
      </c>
      <c r="AH155" s="123" t="s">
        <v>265</v>
      </c>
      <c r="AI155" s="123" t="s">
        <v>265</v>
      </c>
      <c r="AJ155" s="100" t="str">
        <f t="shared" si="2"/>
        <v>Baja</v>
      </c>
    </row>
    <row r="156" spans="1:36" ht="250.8" x14ac:dyDescent="0.3">
      <c r="A156" s="123" t="s">
        <v>1233</v>
      </c>
      <c r="B156" s="123" t="s">
        <v>1063</v>
      </c>
      <c r="C156" s="123" t="s">
        <v>1203</v>
      </c>
      <c r="D156" s="123" t="s">
        <v>1214</v>
      </c>
      <c r="E156" s="123" t="s">
        <v>1234</v>
      </c>
      <c r="F156" s="123" t="s">
        <v>1235</v>
      </c>
      <c r="G156" s="123" t="s">
        <v>1236</v>
      </c>
      <c r="H156" s="123" t="s">
        <v>521</v>
      </c>
      <c r="I156" s="123" t="s">
        <v>264</v>
      </c>
      <c r="J156" s="123" t="s">
        <v>1208</v>
      </c>
      <c r="K156" s="123" t="s">
        <v>538</v>
      </c>
      <c r="L156" s="123" t="s">
        <v>524</v>
      </c>
      <c r="M156" s="123" t="s">
        <v>1237</v>
      </c>
      <c r="N156" s="123" t="s">
        <v>1238</v>
      </c>
      <c r="O156" s="123" t="s">
        <v>1239</v>
      </c>
      <c r="P156" s="123" t="s">
        <v>570</v>
      </c>
      <c r="Q156" s="123" t="s">
        <v>583</v>
      </c>
      <c r="R156" s="123" t="s">
        <v>1212</v>
      </c>
      <c r="S156" s="123" t="s">
        <v>530</v>
      </c>
      <c r="T156" s="123" t="s">
        <v>969</v>
      </c>
      <c r="U156" s="123" t="s">
        <v>533</v>
      </c>
      <c r="V156" s="123" t="s">
        <v>1212</v>
      </c>
      <c r="W156" s="192">
        <v>42644</v>
      </c>
      <c r="X156" s="123" t="s">
        <v>1220</v>
      </c>
      <c r="Y156" s="100" t="s">
        <v>1221</v>
      </c>
      <c r="Z156" s="100" t="s">
        <v>586</v>
      </c>
      <c r="AA156" s="123" t="s">
        <v>927</v>
      </c>
      <c r="AB156" s="192">
        <v>45489</v>
      </c>
      <c r="AC156" s="100" t="s">
        <v>588</v>
      </c>
      <c r="AD156" s="123" t="s">
        <v>528</v>
      </c>
      <c r="AE156" s="123" t="s">
        <v>528</v>
      </c>
      <c r="AF156" s="123" t="s">
        <v>528</v>
      </c>
      <c r="AG156" s="123" t="s">
        <v>265</v>
      </c>
      <c r="AH156" s="123" t="s">
        <v>265</v>
      </c>
      <c r="AI156" s="123" t="s">
        <v>265</v>
      </c>
      <c r="AJ156" s="100" t="str">
        <f t="shared" si="2"/>
        <v>Baja</v>
      </c>
    </row>
    <row r="157" spans="1:36" ht="158.4" x14ac:dyDescent="0.3">
      <c r="A157" s="123" t="s">
        <v>1240</v>
      </c>
      <c r="B157" s="123" t="s">
        <v>1063</v>
      </c>
      <c r="C157" s="123" t="s">
        <v>1203</v>
      </c>
      <c r="D157" s="123" t="s">
        <v>1214</v>
      </c>
      <c r="E157" s="123" t="s">
        <v>1241</v>
      </c>
      <c r="F157" s="123" t="s">
        <v>1242</v>
      </c>
      <c r="G157" s="123" t="s">
        <v>1243</v>
      </c>
      <c r="H157" s="123" t="s">
        <v>521</v>
      </c>
      <c r="I157" s="123" t="s">
        <v>264</v>
      </c>
      <c r="J157" s="123" t="s">
        <v>1208</v>
      </c>
      <c r="K157" s="123" t="s">
        <v>538</v>
      </c>
      <c r="L157" s="123" t="s">
        <v>524</v>
      </c>
      <c r="M157" s="123" t="s">
        <v>1237</v>
      </c>
      <c r="N157" s="123" t="s">
        <v>1238</v>
      </c>
      <c r="O157" s="123" t="s">
        <v>1244</v>
      </c>
      <c r="P157" s="123" t="s">
        <v>528</v>
      </c>
      <c r="Q157" s="123" t="s">
        <v>529</v>
      </c>
      <c r="R157" s="123" t="s">
        <v>1212</v>
      </c>
      <c r="S157" s="123" t="s">
        <v>530</v>
      </c>
      <c r="T157" s="123" t="s">
        <v>969</v>
      </c>
      <c r="U157" s="123" t="s">
        <v>533</v>
      </c>
      <c r="V157" s="123" t="s">
        <v>1212</v>
      </c>
      <c r="W157" s="192">
        <v>42644</v>
      </c>
      <c r="X157" s="123" t="s">
        <v>533</v>
      </c>
      <c r="Y157" s="100" t="s">
        <v>533</v>
      </c>
      <c r="Z157" s="100" t="s">
        <v>533</v>
      </c>
      <c r="AA157" s="123" t="s">
        <v>533</v>
      </c>
      <c r="AB157" s="192">
        <v>45489</v>
      </c>
      <c r="AC157" s="100" t="s">
        <v>533</v>
      </c>
      <c r="AD157" s="123" t="s">
        <v>528</v>
      </c>
      <c r="AE157" s="123" t="s">
        <v>528</v>
      </c>
      <c r="AF157" s="123" t="s">
        <v>528</v>
      </c>
      <c r="AG157" s="123" t="s">
        <v>265</v>
      </c>
      <c r="AH157" s="123" t="s">
        <v>265</v>
      </c>
      <c r="AI157" s="123" t="s">
        <v>265</v>
      </c>
      <c r="AJ157" s="100" t="str">
        <f t="shared" si="2"/>
        <v>Baja</v>
      </c>
    </row>
    <row r="158" spans="1:36" ht="79.2" x14ac:dyDescent="0.3">
      <c r="A158" s="123" t="s">
        <v>1245</v>
      </c>
      <c r="B158" s="123" t="s">
        <v>1063</v>
      </c>
      <c r="C158" s="123" t="s">
        <v>1203</v>
      </c>
      <c r="D158" s="123" t="s">
        <v>1214</v>
      </c>
      <c r="E158" s="123" t="s">
        <v>1246</v>
      </c>
      <c r="F158" s="123" t="s">
        <v>1247</v>
      </c>
      <c r="G158" s="123" t="s">
        <v>1248</v>
      </c>
      <c r="H158" s="123" t="s">
        <v>521</v>
      </c>
      <c r="I158" s="123" t="s">
        <v>264</v>
      </c>
      <c r="J158" s="123" t="s">
        <v>1208</v>
      </c>
      <c r="K158" s="123" t="s">
        <v>633</v>
      </c>
      <c r="L158" s="123" t="s">
        <v>524</v>
      </c>
      <c r="M158" s="123" t="s">
        <v>539</v>
      </c>
      <c r="N158" s="123" t="s">
        <v>539</v>
      </c>
      <c r="O158" s="123" t="s">
        <v>539</v>
      </c>
      <c r="P158" s="123" t="s">
        <v>528</v>
      </c>
      <c r="Q158" s="123" t="s">
        <v>529</v>
      </c>
      <c r="R158" s="123" t="s">
        <v>1212</v>
      </c>
      <c r="S158" s="123" t="s">
        <v>530</v>
      </c>
      <c r="T158" s="123" t="s">
        <v>969</v>
      </c>
      <c r="U158" s="123" t="s">
        <v>533</v>
      </c>
      <c r="V158" s="123" t="s">
        <v>1212</v>
      </c>
      <c r="W158" s="192">
        <v>42644</v>
      </c>
      <c r="X158" s="123" t="s">
        <v>533</v>
      </c>
      <c r="Y158" s="100" t="s">
        <v>533</v>
      </c>
      <c r="Z158" s="100" t="s">
        <v>533</v>
      </c>
      <c r="AA158" s="123" t="s">
        <v>533</v>
      </c>
      <c r="AB158" s="192">
        <v>45489</v>
      </c>
      <c r="AC158" s="100" t="s">
        <v>533</v>
      </c>
      <c r="AD158" s="123" t="s">
        <v>528</v>
      </c>
      <c r="AE158" s="123" t="s">
        <v>528</v>
      </c>
      <c r="AF158" s="123" t="s">
        <v>528</v>
      </c>
      <c r="AG158" s="123" t="s">
        <v>265</v>
      </c>
      <c r="AH158" s="123" t="s">
        <v>265</v>
      </c>
      <c r="AI158" s="123" t="s">
        <v>265</v>
      </c>
      <c r="AJ158" s="100" t="str">
        <f t="shared" si="2"/>
        <v>Baja</v>
      </c>
    </row>
    <row r="159" spans="1:36" ht="66" x14ac:dyDescent="0.3">
      <c r="A159" s="123" t="s">
        <v>1249</v>
      </c>
      <c r="B159" s="123" t="s">
        <v>1063</v>
      </c>
      <c r="C159" s="123" t="s">
        <v>1203</v>
      </c>
      <c r="D159" s="123" t="s">
        <v>533</v>
      </c>
      <c r="E159" s="123" t="s">
        <v>1250</v>
      </c>
      <c r="F159" s="123" t="s">
        <v>1251</v>
      </c>
      <c r="G159" s="123" t="s">
        <v>1252</v>
      </c>
      <c r="H159" s="123" t="s">
        <v>521</v>
      </c>
      <c r="I159" s="123" t="s">
        <v>264</v>
      </c>
      <c r="J159" s="123" t="s">
        <v>1208</v>
      </c>
      <c r="K159" s="123" t="s">
        <v>538</v>
      </c>
      <c r="L159" s="123" t="s">
        <v>524</v>
      </c>
      <c r="M159" s="123" t="s">
        <v>539</v>
      </c>
      <c r="N159" s="123" t="s">
        <v>539</v>
      </c>
      <c r="O159" s="123" t="s">
        <v>539</v>
      </c>
      <c r="P159" s="123" t="s">
        <v>570</v>
      </c>
      <c r="Q159" s="123" t="s">
        <v>583</v>
      </c>
      <c r="R159" s="123" t="s">
        <v>1212</v>
      </c>
      <c r="S159" s="123" t="s">
        <v>530</v>
      </c>
      <c r="T159" s="123" t="s">
        <v>969</v>
      </c>
      <c r="U159" s="123" t="s">
        <v>533</v>
      </c>
      <c r="V159" s="123" t="s">
        <v>1212</v>
      </c>
      <c r="W159" s="192">
        <v>42644</v>
      </c>
      <c r="X159" s="123" t="s">
        <v>1220</v>
      </c>
      <c r="Y159" s="100" t="s">
        <v>1221</v>
      </c>
      <c r="Z159" s="100" t="s">
        <v>586</v>
      </c>
      <c r="AA159" s="123" t="s">
        <v>927</v>
      </c>
      <c r="AB159" s="192">
        <v>45489</v>
      </c>
      <c r="AC159" s="100" t="s">
        <v>588</v>
      </c>
      <c r="AD159" s="123" t="s">
        <v>528</v>
      </c>
      <c r="AE159" s="123" t="s">
        <v>528</v>
      </c>
      <c r="AF159" s="123" t="s">
        <v>528</v>
      </c>
      <c r="AG159" s="123" t="s">
        <v>265</v>
      </c>
      <c r="AH159" s="123" t="s">
        <v>265</v>
      </c>
      <c r="AI159" s="123" t="s">
        <v>265</v>
      </c>
      <c r="AJ159" s="100" t="str">
        <f t="shared" si="2"/>
        <v>Baja</v>
      </c>
    </row>
    <row r="160" spans="1:36" ht="66" x14ac:dyDescent="0.3">
      <c r="A160" s="123" t="s">
        <v>1253</v>
      </c>
      <c r="B160" s="123" t="s">
        <v>1063</v>
      </c>
      <c r="C160" s="123" t="s">
        <v>1203</v>
      </c>
      <c r="D160" s="123" t="s">
        <v>1214</v>
      </c>
      <c r="E160" s="123" t="s">
        <v>1254</v>
      </c>
      <c r="F160" s="123" t="s">
        <v>1255</v>
      </c>
      <c r="G160" s="123" t="s">
        <v>1256</v>
      </c>
      <c r="H160" s="123" t="s">
        <v>521</v>
      </c>
      <c r="I160" s="123" t="s">
        <v>264</v>
      </c>
      <c r="J160" s="123" t="s">
        <v>1208</v>
      </c>
      <c r="K160" s="123" t="s">
        <v>633</v>
      </c>
      <c r="L160" s="123" t="s">
        <v>524</v>
      </c>
      <c r="M160" s="123" t="s">
        <v>539</v>
      </c>
      <c r="N160" s="123" t="s">
        <v>539</v>
      </c>
      <c r="O160" s="123" t="s">
        <v>539</v>
      </c>
      <c r="P160" s="123" t="s">
        <v>570</v>
      </c>
      <c r="Q160" s="123" t="s">
        <v>583</v>
      </c>
      <c r="R160" s="123" t="s">
        <v>1212</v>
      </c>
      <c r="S160" s="123" t="s">
        <v>530</v>
      </c>
      <c r="T160" s="123" t="s">
        <v>969</v>
      </c>
      <c r="U160" s="123" t="s">
        <v>533</v>
      </c>
      <c r="V160" s="123" t="s">
        <v>1212</v>
      </c>
      <c r="W160" s="192">
        <v>42644</v>
      </c>
      <c r="X160" s="123" t="s">
        <v>1220</v>
      </c>
      <c r="Y160" s="100" t="s">
        <v>1221</v>
      </c>
      <c r="Z160" s="100" t="s">
        <v>586</v>
      </c>
      <c r="AA160" s="123" t="s">
        <v>927</v>
      </c>
      <c r="AB160" s="192">
        <v>45489</v>
      </c>
      <c r="AC160" s="100" t="s">
        <v>588</v>
      </c>
      <c r="AD160" s="123" t="s">
        <v>528</v>
      </c>
      <c r="AE160" s="123" t="s">
        <v>528</v>
      </c>
      <c r="AF160" s="123" t="s">
        <v>528</v>
      </c>
      <c r="AG160" s="123" t="s">
        <v>265</v>
      </c>
      <c r="AH160" s="123" t="s">
        <v>265</v>
      </c>
      <c r="AI160" s="123" t="s">
        <v>265</v>
      </c>
      <c r="AJ160" s="100" t="str">
        <f t="shared" si="2"/>
        <v>Baja</v>
      </c>
    </row>
    <row r="161" spans="1:36" ht="66" x14ac:dyDescent="0.3">
      <c r="A161" s="123" t="s">
        <v>1257</v>
      </c>
      <c r="B161" s="123" t="s">
        <v>1063</v>
      </c>
      <c r="C161" s="123" t="s">
        <v>1203</v>
      </c>
      <c r="D161" s="123" t="s">
        <v>1214</v>
      </c>
      <c r="E161" s="123" t="s">
        <v>533</v>
      </c>
      <c r="F161" s="123" t="s">
        <v>1258</v>
      </c>
      <c r="G161" s="123" t="s">
        <v>1259</v>
      </c>
      <c r="H161" s="123" t="s">
        <v>521</v>
      </c>
      <c r="I161" s="123" t="s">
        <v>264</v>
      </c>
      <c r="J161" s="123" t="s">
        <v>566</v>
      </c>
      <c r="K161" s="123" t="s">
        <v>567</v>
      </c>
      <c r="L161" s="123" t="s">
        <v>524</v>
      </c>
      <c r="M161" s="123" t="s">
        <v>539</v>
      </c>
      <c r="N161" s="123" t="s">
        <v>539</v>
      </c>
      <c r="O161" s="123" t="s">
        <v>539</v>
      </c>
      <c r="P161" s="123" t="s">
        <v>570</v>
      </c>
      <c r="Q161" s="123" t="s">
        <v>583</v>
      </c>
      <c r="R161" s="123" t="s">
        <v>1212</v>
      </c>
      <c r="S161" s="123" t="s">
        <v>530</v>
      </c>
      <c r="T161" s="123" t="s">
        <v>969</v>
      </c>
      <c r="U161" s="123" t="s">
        <v>533</v>
      </c>
      <c r="V161" s="123" t="s">
        <v>1212</v>
      </c>
      <c r="W161" s="192">
        <v>42644</v>
      </c>
      <c r="X161" s="123" t="s">
        <v>1220</v>
      </c>
      <c r="Y161" s="100" t="s">
        <v>1221</v>
      </c>
      <c r="Z161" s="100" t="s">
        <v>586</v>
      </c>
      <c r="AA161" s="123" t="s">
        <v>927</v>
      </c>
      <c r="AB161" s="192">
        <v>45489</v>
      </c>
      <c r="AC161" s="100" t="s">
        <v>588</v>
      </c>
      <c r="AD161" s="123" t="s">
        <v>528</v>
      </c>
      <c r="AE161" s="123" t="s">
        <v>528</v>
      </c>
      <c r="AF161" s="123" t="s">
        <v>528</v>
      </c>
      <c r="AG161" s="123" t="s">
        <v>263</v>
      </c>
      <c r="AH161" s="123" t="s">
        <v>263</v>
      </c>
      <c r="AI161" s="123" t="s">
        <v>263</v>
      </c>
      <c r="AJ161" s="100" t="str">
        <f t="shared" si="2"/>
        <v>Media</v>
      </c>
    </row>
    <row r="162" spans="1:36" ht="79.2" x14ac:dyDescent="0.3">
      <c r="A162" s="123" t="s">
        <v>1260</v>
      </c>
      <c r="B162" s="123" t="s">
        <v>1063</v>
      </c>
      <c r="C162" s="123" t="s">
        <v>1203</v>
      </c>
      <c r="D162" s="123" t="s">
        <v>1214</v>
      </c>
      <c r="E162" s="123" t="s">
        <v>533</v>
      </c>
      <c r="F162" s="123" t="s">
        <v>1261</v>
      </c>
      <c r="G162" s="123" t="s">
        <v>1262</v>
      </c>
      <c r="H162" s="123" t="s">
        <v>521</v>
      </c>
      <c r="I162" s="123" t="s">
        <v>264</v>
      </c>
      <c r="J162" s="123" t="s">
        <v>685</v>
      </c>
      <c r="K162" s="123" t="s">
        <v>567</v>
      </c>
      <c r="L162" s="123" t="s">
        <v>524</v>
      </c>
      <c r="M162" s="123" t="s">
        <v>539</v>
      </c>
      <c r="N162" s="123" t="s">
        <v>539</v>
      </c>
      <c r="O162" s="123" t="s">
        <v>539</v>
      </c>
      <c r="P162" s="123" t="s">
        <v>570</v>
      </c>
      <c r="Q162" s="123" t="s">
        <v>583</v>
      </c>
      <c r="R162" s="123" t="s">
        <v>1212</v>
      </c>
      <c r="S162" s="123" t="s">
        <v>530</v>
      </c>
      <c r="T162" s="123" t="s">
        <v>531</v>
      </c>
      <c r="U162" s="123" t="s">
        <v>533</v>
      </c>
      <c r="V162" s="123" t="s">
        <v>1212</v>
      </c>
      <c r="W162" s="192">
        <v>42644</v>
      </c>
      <c r="X162" s="123" t="s">
        <v>1220</v>
      </c>
      <c r="Y162" s="100" t="s">
        <v>1221</v>
      </c>
      <c r="Z162" s="100" t="s">
        <v>586</v>
      </c>
      <c r="AA162" s="123" t="s">
        <v>927</v>
      </c>
      <c r="AB162" s="192">
        <v>45489</v>
      </c>
      <c r="AC162" s="100" t="s">
        <v>588</v>
      </c>
      <c r="AD162" s="123" t="s">
        <v>528</v>
      </c>
      <c r="AE162" s="123" t="s">
        <v>528</v>
      </c>
      <c r="AF162" s="123" t="s">
        <v>528</v>
      </c>
      <c r="AG162" s="123" t="s">
        <v>263</v>
      </c>
      <c r="AH162" s="123" t="s">
        <v>263</v>
      </c>
      <c r="AI162" s="123" t="s">
        <v>263</v>
      </c>
      <c r="AJ162" s="100" t="str">
        <f t="shared" si="2"/>
        <v>Media</v>
      </c>
    </row>
    <row r="163" spans="1:36" ht="66" x14ac:dyDescent="0.3">
      <c r="A163" s="123" t="s">
        <v>1263</v>
      </c>
      <c r="B163" s="123" t="s">
        <v>1063</v>
      </c>
      <c r="C163" s="123" t="s">
        <v>1203</v>
      </c>
      <c r="D163" s="123" t="s">
        <v>533</v>
      </c>
      <c r="E163" s="123" t="s">
        <v>533</v>
      </c>
      <c r="F163" s="123" t="s">
        <v>1264</v>
      </c>
      <c r="G163" s="123" t="s">
        <v>1265</v>
      </c>
      <c r="H163" s="123" t="s">
        <v>521</v>
      </c>
      <c r="I163" s="123" t="s">
        <v>264</v>
      </c>
      <c r="J163" s="123" t="s">
        <v>685</v>
      </c>
      <c r="K163" s="123" t="s">
        <v>567</v>
      </c>
      <c r="L163" s="123" t="s">
        <v>524</v>
      </c>
      <c r="M163" s="123" t="s">
        <v>539</v>
      </c>
      <c r="N163" s="123" t="s">
        <v>539</v>
      </c>
      <c r="O163" s="123" t="s">
        <v>539</v>
      </c>
      <c r="P163" s="123"/>
      <c r="Q163" s="123" t="s">
        <v>583</v>
      </c>
      <c r="R163" s="123" t="s">
        <v>1212</v>
      </c>
      <c r="S163" s="123" t="s">
        <v>530</v>
      </c>
      <c r="T163" s="123" t="s">
        <v>531</v>
      </c>
      <c r="U163" s="123" t="s">
        <v>533</v>
      </c>
      <c r="V163" s="123" t="s">
        <v>1212</v>
      </c>
      <c r="W163" s="192">
        <v>42644</v>
      </c>
      <c r="X163" s="123" t="s">
        <v>1220</v>
      </c>
      <c r="Y163" s="100" t="s">
        <v>1221</v>
      </c>
      <c r="Z163" s="100" t="s">
        <v>586</v>
      </c>
      <c r="AA163" s="123" t="s">
        <v>927</v>
      </c>
      <c r="AB163" s="192">
        <v>45489</v>
      </c>
      <c r="AC163" s="100" t="s">
        <v>588</v>
      </c>
      <c r="AD163" s="123" t="s">
        <v>528</v>
      </c>
      <c r="AE163" s="123" t="s">
        <v>528</v>
      </c>
      <c r="AF163" s="123" t="s">
        <v>528</v>
      </c>
      <c r="AG163" s="123" t="s">
        <v>263</v>
      </c>
      <c r="AH163" s="123" t="s">
        <v>263</v>
      </c>
      <c r="AI163" s="123" t="s">
        <v>263</v>
      </c>
      <c r="AJ163" s="100" t="str">
        <f t="shared" si="2"/>
        <v>Media</v>
      </c>
    </row>
    <row r="164" spans="1:36" ht="39.6" x14ac:dyDescent="0.3">
      <c r="A164" s="123" t="s">
        <v>1266</v>
      </c>
      <c r="B164" s="123" t="s">
        <v>1063</v>
      </c>
      <c r="C164" s="123" t="s">
        <v>1203</v>
      </c>
      <c r="D164" s="123" t="s">
        <v>1214</v>
      </c>
      <c r="E164" s="123" t="s">
        <v>1267</v>
      </c>
      <c r="F164" s="123" t="s">
        <v>1268</v>
      </c>
      <c r="G164" s="123" t="s">
        <v>1269</v>
      </c>
      <c r="H164" s="123" t="s">
        <v>521</v>
      </c>
      <c r="I164" s="123" t="s">
        <v>264</v>
      </c>
      <c r="J164" s="123" t="s">
        <v>1208</v>
      </c>
      <c r="K164" s="123" t="s">
        <v>538</v>
      </c>
      <c r="L164" s="123" t="s">
        <v>524</v>
      </c>
      <c r="M164" s="123" t="s">
        <v>539</v>
      </c>
      <c r="N164" s="123" t="s">
        <v>539</v>
      </c>
      <c r="O164" s="123" t="s">
        <v>539</v>
      </c>
      <c r="P164" s="123" t="s">
        <v>570</v>
      </c>
      <c r="Q164" s="123" t="s">
        <v>529</v>
      </c>
      <c r="R164" s="123" t="s">
        <v>1212</v>
      </c>
      <c r="S164" s="123" t="s">
        <v>530</v>
      </c>
      <c r="T164" s="123" t="s">
        <v>969</v>
      </c>
      <c r="U164" s="123" t="s">
        <v>533</v>
      </c>
      <c r="V164" s="123" t="s">
        <v>1212</v>
      </c>
      <c r="W164" s="192">
        <v>42644</v>
      </c>
      <c r="X164" s="123" t="s">
        <v>533</v>
      </c>
      <c r="Y164" s="100" t="s">
        <v>533</v>
      </c>
      <c r="Z164" s="100" t="s">
        <v>533</v>
      </c>
      <c r="AA164" s="123" t="s">
        <v>533</v>
      </c>
      <c r="AB164" s="192">
        <v>45489</v>
      </c>
      <c r="AC164" s="100" t="s">
        <v>533</v>
      </c>
      <c r="AD164" s="123" t="s">
        <v>528</v>
      </c>
      <c r="AE164" s="123" t="s">
        <v>528</v>
      </c>
      <c r="AF164" s="123" t="s">
        <v>528</v>
      </c>
      <c r="AG164" s="123" t="s">
        <v>265</v>
      </c>
      <c r="AH164" s="123" t="s">
        <v>265</v>
      </c>
      <c r="AI164" s="123" t="s">
        <v>265</v>
      </c>
      <c r="AJ164" s="100" t="str">
        <f t="shared" si="2"/>
        <v>Baja</v>
      </c>
    </row>
    <row r="165" spans="1:36" ht="184.8" x14ac:dyDescent="0.3">
      <c r="A165" s="123" t="s">
        <v>1270</v>
      </c>
      <c r="B165" s="123" t="s">
        <v>1063</v>
      </c>
      <c r="C165" s="123" t="s">
        <v>1203</v>
      </c>
      <c r="D165" s="123" t="s">
        <v>1214</v>
      </c>
      <c r="E165" s="123" t="s">
        <v>533</v>
      </c>
      <c r="F165" s="123" t="s">
        <v>1271</v>
      </c>
      <c r="G165" s="123" t="s">
        <v>1272</v>
      </c>
      <c r="H165" s="123" t="s">
        <v>521</v>
      </c>
      <c r="I165" s="123" t="s">
        <v>264</v>
      </c>
      <c r="J165" s="123" t="s">
        <v>566</v>
      </c>
      <c r="K165" s="123" t="s">
        <v>567</v>
      </c>
      <c r="L165" s="123" t="s">
        <v>524</v>
      </c>
      <c r="M165" s="123" t="s">
        <v>525</v>
      </c>
      <c r="N165" s="123" t="s">
        <v>1273</v>
      </c>
      <c r="O165" s="123" t="s">
        <v>1274</v>
      </c>
      <c r="P165" s="123" t="s">
        <v>528</v>
      </c>
      <c r="Q165" s="123" t="s">
        <v>529</v>
      </c>
      <c r="R165" s="123" t="s">
        <v>1212</v>
      </c>
      <c r="S165" s="123" t="s">
        <v>530</v>
      </c>
      <c r="T165" s="123" t="s">
        <v>531</v>
      </c>
      <c r="U165" s="123" t="s">
        <v>533</v>
      </c>
      <c r="V165" s="123" t="s">
        <v>1212</v>
      </c>
      <c r="W165" s="192">
        <v>42644</v>
      </c>
      <c r="X165" s="123" t="s">
        <v>533</v>
      </c>
      <c r="Y165" s="100" t="s">
        <v>533</v>
      </c>
      <c r="Z165" s="100" t="s">
        <v>533</v>
      </c>
      <c r="AA165" s="123" t="s">
        <v>927</v>
      </c>
      <c r="AB165" s="192">
        <v>45489</v>
      </c>
      <c r="AC165" s="100" t="s">
        <v>533</v>
      </c>
      <c r="AD165" s="123" t="s">
        <v>528</v>
      </c>
      <c r="AE165" s="123" t="s">
        <v>528</v>
      </c>
      <c r="AF165" s="123" t="s">
        <v>528</v>
      </c>
      <c r="AG165" s="123" t="s">
        <v>265</v>
      </c>
      <c r="AH165" s="123" t="s">
        <v>265</v>
      </c>
      <c r="AI165" s="123" t="s">
        <v>265</v>
      </c>
      <c r="AJ165" s="100" t="str">
        <f t="shared" si="2"/>
        <v>Baja</v>
      </c>
    </row>
    <row r="166" spans="1:36" ht="184.8" x14ac:dyDescent="0.3">
      <c r="A166" s="123" t="s">
        <v>1275</v>
      </c>
      <c r="B166" s="123" t="s">
        <v>1063</v>
      </c>
      <c r="C166" s="123" t="s">
        <v>1203</v>
      </c>
      <c r="D166" s="123" t="s">
        <v>1214</v>
      </c>
      <c r="E166" s="123" t="s">
        <v>1276</v>
      </c>
      <c r="F166" s="123" t="s">
        <v>1277</v>
      </c>
      <c r="G166" s="123" t="s">
        <v>1278</v>
      </c>
      <c r="H166" s="123" t="s">
        <v>521</v>
      </c>
      <c r="I166" s="123" t="s">
        <v>264</v>
      </c>
      <c r="J166" s="123" t="s">
        <v>1208</v>
      </c>
      <c r="K166" s="123" t="s">
        <v>538</v>
      </c>
      <c r="L166" s="123" t="s">
        <v>524</v>
      </c>
      <c r="M166" s="123" t="s">
        <v>525</v>
      </c>
      <c r="N166" s="123" t="s">
        <v>1273</v>
      </c>
      <c r="O166" s="123" t="s">
        <v>1274</v>
      </c>
      <c r="P166" s="123" t="s">
        <v>528</v>
      </c>
      <c r="Q166" s="123" t="s">
        <v>529</v>
      </c>
      <c r="R166" s="123" t="s">
        <v>1212</v>
      </c>
      <c r="S166" s="123" t="s">
        <v>530</v>
      </c>
      <c r="T166" s="123" t="s">
        <v>969</v>
      </c>
      <c r="U166" s="123" t="s">
        <v>533</v>
      </c>
      <c r="V166" s="123" t="s">
        <v>1212</v>
      </c>
      <c r="W166" s="192">
        <v>42644</v>
      </c>
      <c r="X166" s="123" t="s">
        <v>533</v>
      </c>
      <c r="Y166" s="100" t="s">
        <v>533</v>
      </c>
      <c r="Z166" s="100" t="s">
        <v>533</v>
      </c>
      <c r="AA166" s="123" t="s">
        <v>927</v>
      </c>
      <c r="AB166" s="192">
        <v>45489</v>
      </c>
      <c r="AC166" s="100" t="s">
        <v>533</v>
      </c>
      <c r="AD166" s="123" t="s">
        <v>528</v>
      </c>
      <c r="AE166" s="123" t="s">
        <v>528</v>
      </c>
      <c r="AF166" s="123" t="s">
        <v>528</v>
      </c>
      <c r="AG166" s="123" t="s">
        <v>265</v>
      </c>
      <c r="AH166" s="123" t="s">
        <v>265</v>
      </c>
      <c r="AI166" s="123" t="s">
        <v>265</v>
      </c>
      <c r="AJ166" s="100" t="str">
        <f t="shared" si="2"/>
        <v>Baja</v>
      </c>
    </row>
    <row r="167" spans="1:36" ht="409.2" x14ac:dyDescent="0.3">
      <c r="A167" s="123" t="s">
        <v>1279</v>
      </c>
      <c r="B167" s="123" t="s">
        <v>1063</v>
      </c>
      <c r="C167" s="123" t="s">
        <v>1203</v>
      </c>
      <c r="D167" s="123" t="s">
        <v>1280</v>
      </c>
      <c r="E167" s="123" t="s">
        <v>1281</v>
      </c>
      <c r="F167" s="123" t="s">
        <v>1282</v>
      </c>
      <c r="G167" s="123" t="s">
        <v>1283</v>
      </c>
      <c r="H167" s="123" t="s">
        <v>521</v>
      </c>
      <c r="I167" s="123" t="s">
        <v>264</v>
      </c>
      <c r="J167" s="123" t="s">
        <v>1208</v>
      </c>
      <c r="K167" s="123" t="s">
        <v>538</v>
      </c>
      <c r="L167" s="123" t="s">
        <v>524</v>
      </c>
      <c r="M167" s="123" t="s">
        <v>1284</v>
      </c>
      <c r="N167" s="123" t="s">
        <v>1284</v>
      </c>
      <c r="O167" s="123" t="s">
        <v>1285</v>
      </c>
      <c r="P167" s="123" t="s">
        <v>570</v>
      </c>
      <c r="Q167" s="123" t="s">
        <v>614</v>
      </c>
      <c r="R167" s="123" t="s">
        <v>1212</v>
      </c>
      <c r="S167" s="123" t="s">
        <v>530</v>
      </c>
      <c r="T167" s="123" t="s">
        <v>969</v>
      </c>
      <c r="U167" s="123" t="s">
        <v>1286</v>
      </c>
      <c r="V167" s="123" t="s">
        <v>1212</v>
      </c>
      <c r="W167" s="192">
        <v>42644</v>
      </c>
      <c r="X167" s="123" t="s">
        <v>625</v>
      </c>
      <c r="Y167" s="100" t="s">
        <v>1287</v>
      </c>
      <c r="Z167" s="100" t="s">
        <v>586</v>
      </c>
      <c r="AA167" s="123" t="s">
        <v>587</v>
      </c>
      <c r="AB167" s="192">
        <v>45491</v>
      </c>
      <c r="AC167" s="100" t="s">
        <v>619</v>
      </c>
      <c r="AD167" s="123" t="s">
        <v>528</v>
      </c>
      <c r="AE167" s="123" t="s">
        <v>528</v>
      </c>
      <c r="AF167" s="123" t="s">
        <v>528</v>
      </c>
      <c r="AG167" s="123" t="s">
        <v>263</v>
      </c>
      <c r="AH167" s="123" t="s">
        <v>263</v>
      </c>
      <c r="AI167" s="123" t="s">
        <v>263</v>
      </c>
      <c r="AJ167" s="100" t="str">
        <f t="shared" si="2"/>
        <v>Media</v>
      </c>
    </row>
    <row r="168" spans="1:36" ht="52.8" x14ac:dyDescent="0.3">
      <c r="A168" s="123" t="s">
        <v>1288</v>
      </c>
      <c r="B168" s="123" t="s">
        <v>1063</v>
      </c>
      <c r="C168" s="123" t="s">
        <v>1203</v>
      </c>
      <c r="D168" s="123" t="s">
        <v>1280</v>
      </c>
      <c r="E168" s="123" t="s">
        <v>1289</v>
      </c>
      <c r="F168" s="123" t="s">
        <v>1290</v>
      </c>
      <c r="G168" s="123" t="s">
        <v>1291</v>
      </c>
      <c r="H168" s="123" t="s">
        <v>521</v>
      </c>
      <c r="I168" s="123" t="s">
        <v>264</v>
      </c>
      <c r="J168" s="123" t="s">
        <v>1208</v>
      </c>
      <c r="K168" s="123" t="s">
        <v>538</v>
      </c>
      <c r="L168" s="123" t="s">
        <v>524</v>
      </c>
      <c r="M168" s="123" t="s">
        <v>539</v>
      </c>
      <c r="N168" s="123" t="s">
        <v>539</v>
      </c>
      <c r="O168" s="123" t="s">
        <v>539</v>
      </c>
      <c r="P168" s="123" t="s">
        <v>570</v>
      </c>
      <c r="Q168" s="123" t="s">
        <v>614</v>
      </c>
      <c r="R168" s="123" t="s">
        <v>1212</v>
      </c>
      <c r="S168" s="123" t="s">
        <v>530</v>
      </c>
      <c r="T168" s="123" t="s">
        <v>969</v>
      </c>
      <c r="U168" s="123" t="s">
        <v>1286</v>
      </c>
      <c r="V168" s="123" t="s">
        <v>1212</v>
      </c>
      <c r="W168" s="192">
        <v>42644</v>
      </c>
      <c r="X168" s="123" t="s">
        <v>625</v>
      </c>
      <c r="Y168" s="100" t="s">
        <v>1287</v>
      </c>
      <c r="Z168" s="100" t="s">
        <v>586</v>
      </c>
      <c r="AA168" s="123" t="s">
        <v>587</v>
      </c>
      <c r="AB168" s="192">
        <v>45491</v>
      </c>
      <c r="AC168" s="100" t="s">
        <v>619</v>
      </c>
      <c r="AD168" s="123" t="s">
        <v>528</v>
      </c>
      <c r="AE168" s="123" t="s">
        <v>528</v>
      </c>
      <c r="AF168" s="123" t="s">
        <v>528</v>
      </c>
      <c r="AG168" s="123" t="s">
        <v>263</v>
      </c>
      <c r="AH168" s="123" t="s">
        <v>263</v>
      </c>
      <c r="AI168" s="123" t="s">
        <v>263</v>
      </c>
      <c r="AJ168" s="100" t="str">
        <f t="shared" si="2"/>
        <v>Media</v>
      </c>
    </row>
    <row r="169" spans="1:36" ht="198" x14ac:dyDescent="0.3">
      <c r="A169" s="123" t="s">
        <v>1292</v>
      </c>
      <c r="B169" s="123" t="s">
        <v>1063</v>
      </c>
      <c r="C169" s="123" t="s">
        <v>1203</v>
      </c>
      <c r="D169" s="123" t="s">
        <v>1280</v>
      </c>
      <c r="E169" s="123" t="s">
        <v>1293</v>
      </c>
      <c r="F169" s="123" t="s">
        <v>1294</v>
      </c>
      <c r="G169" s="123" t="s">
        <v>1295</v>
      </c>
      <c r="H169" s="123" t="s">
        <v>521</v>
      </c>
      <c r="I169" s="123" t="s">
        <v>264</v>
      </c>
      <c r="J169" s="123" t="s">
        <v>1208</v>
      </c>
      <c r="K169" s="123" t="s">
        <v>538</v>
      </c>
      <c r="L169" s="123" t="s">
        <v>524</v>
      </c>
      <c r="M169" s="123" t="s">
        <v>1296</v>
      </c>
      <c r="N169" s="123" t="s">
        <v>1296</v>
      </c>
      <c r="O169" s="123" t="s">
        <v>1297</v>
      </c>
      <c r="P169" s="123" t="s">
        <v>528</v>
      </c>
      <c r="Q169" s="123" t="s">
        <v>529</v>
      </c>
      <c r="R169" s="123" t="s">
        <v>1212</v>
      </c>
      <c r="S169" s="123" t="s">
        <v>530</v>
      </c>
      <c r="T169" s="123" t="s">
        <v>969</v>
      </c>
      <c r="U169" s="123" t="s">
        <v>1286</v>
      </c>
      <c r="V169" s="123" t="s">
        <v>1212</v>
      </c>
      <c r="W169" s="192" t="s">
        <v>533</v>
      </c>
      <c r="X169" s="123" t="s">
        <v>533</v>
      </c>
      <c r="Y169" s="100" t="s">
        <v>533</v>
      </c>
      <c r="Z169" s="100" t="s">
        <v>533</v>
      </c>
      <c r="AA169" s="123" t="s">
        <v>533</v>
      </c>
      <c r="AB169" s="192" t="s">
        <v>533</v>
      </c>
      <c r="AC169" s="100" t="s">
        <v>533</v>
      </c>
      <c r="AD169" s="123" t="s">
        <v>528</v>
      </c>
      <c r="AE169" s="123" t="s">
        <v>528</v>
      </c>
      <c r="AF169" s="123" t="s">
        <v>528</v>
      </c>
      <c r="AG169" s="123" t="s">
        <v>265</v>
      </c>
      <c r="AH169" s="123" t="s">
        <v>265</v>
      </c>
      <c r="AI169" s="123" t="s">
        <v>265</v>
      </c>
      <c r="AJ169" s="100" t="str">
        <f t="shared" si="2"/>
        <v>Baja</v>
      </c>
    </row>
    <row r="170" spans="1:36" ht="198" x14ac:dyDescent="0.3">
      <c r="A170" s="123" t="s">
        <v>1298</v>
      </c>
      <c r="B170" s="123" t="s">
        <v>1063</v>
      </c>
      <c r="C170" s="123" t="s">
        <v>1203</v>
      </c>
      <c r="D170" s="123" t="s">
        <v>1280</v>
      </c>
      <c r="E170" s="123" t="s">
        <v>533</v>
      </c>
      <c r="F170" s="123" t="s">
        <v>1296</v>
      </c>
      <c r="G170" s="123" t="s">
        <v>1299</v>
      </c>
      <c r="H170" s="123" t="s">
        <v>521</v>
      </c>
      <c r="I170" s="123" t="s">
        <v>264</v>
      </c>
      <c r="J170" s="123" t="s">
        <v>1208</v>
      </c>
      <c r="K170" s="123" t="s">
        <v>538</v>
      </c>
      <c r="L170" s="123" t="s">
        <v>524</v>
      </c>
      <c r="M170" s="123" t="s">
        <v>1296</v>
      </c>
      <c r="N170" s="123" t="s">
        <v>1296</v>
      </c>
      <c r="O170" s="123" t="s">
        <v>1297</v>
      </c>
      <c r="P170" s="123" t="s">
        <v>528</v>
      </c>
      <c r="Q170" s="123" t="s">
        <v>529</v>
      </c>
      <c r="R170" s="123" t="s">
        <v>1212</v>
      </c>
      <c r="S170" s="123" t="s">
        <v>530</v>
      </c>
      <c r="T170" s="123" t="s">
        <v>969</v>
      </c>
      <c r="U170" s="123" t="s">
        <v>1286</v>
      </c>
      <c r="V170" s="123" t="s">
        <v>1212</v>
      </c>
      <c r="W170" s="192" t="s">
        <v>533</v>
      </c>
      <c r="X170" s="123" t="s">
        <v>533</v>
      </c>
      <c r="Y170" s="100" t="s">
        <v>533</v>
      </c>
      <c r="Z170" s="100" t="s">
        <v>533</v>
      </c>
      <c r="AA170" s="123" t="s">
        <v>533</v>
      </c>
      <c r="AB170" s="192" t="s">
        <v>533</v>
      </c>
      <c r="AC170" s="100" t="s">
        <v>533</v>
      </c>
      <c r="AD170" s="123" t="s">
        <v>528</v>
      </c>
      <c r="AE170" s="123" t="s">
        <v>528</v>
      </c>
      <c r="AF170" s="123" t="s">
        <v>528</v>
      </c>
      <c r="AG170" s="123" t="s">
        <v>265</v>
      </c>
      <c r="AH170" s="123" t="s">
        <v>265</v>
      </c>
      <c r="AI170" s="123" t="s">
        <v>265</v>
      </c>
      <c r="AJ170" s="100" t="str">
        <f t="shared" si="2"/>
        <v>Baja</v>
      </c>
    </row>
    <row r="171" spans="1:36" ht="132" x14ac:dyDescent="0.3">
      <c r="A171" s="123" t="s">
        <v>1300</v>
      </c>
      <c r="B171" s="123" t="s">
        <v>1063</v>
      </c>
      <c r="C171" s="123" t="s">
        <v>1203</v>
      </c>
      <c r="D171" s="123" t="s">
        <v>1280</v>
      </c>
      <c r="E171" s="123" t="s">
        <v>1301</v>
      </c>
      <c r="F171" s="123" t="s">
        <v>1302</v>
      </c>
      <c r="G171" s="123" t="s">
        <v>1303</v>
      </c>
      <c r="H171" s="123" t="s">
        <v>521</v>
      </c>
      <c r="I171" s="123" t="s">
        <v>264</v>
      </c>
      <c r="J171" s="123" t="s">
        <v>1208</v>
      </c>
      <c r="K171" s="123" t="s">
        <v>538</v>
      </c>
      <c r="L171" s="123" t="s">
        <v>524</v>
      </c>
      <c r="M171" s="123" t="s">
        <v>578</v>
      </c>
      <c r="N171" s="123" t="s">
        <v>1304</v>
      </c>
      <c r="O171" s="123" t="s">
        <v>1305</v>
      </c>
      <c r="P171" s="123" t="s">
        <v>570</v>
      </c>
      <c r="Q171" s="123" t="s">
        <v>614</v>
      </c>
      <c r="R171" s="123" t="s">
        <v>1212</v>
      </c>
      <c r="S171" s="123" t="s">
        <v>530</v>
      </c>
      <c r="T171" s="123" t="s">
        <v>969</v>
      </c>
      <c r="U171" s="123" t="s">
        <v>1286</v>
      </c>
      <c r="V171" s="123" t="s">
        <v>1212</v>
      </c>
      <c r="W171" s="192">
        <v>42644</v>
      </c>
      <c r="X171" s="123" t="s">
        <v>625</v>
      </c>
      <c r="Y171" s="100" t="s">
        <v>1287</v>
      </c>
      <c r="Z171" s="100" t="s">
        <v>586</v>
      </c>
      <c r="AA171" s="123" t="s">
        <v>587</v>
      </c>
      <c r="AB171" s="192">
        <v>45489</v>
      </c>
      <c r="AC171" s="100" t="s">
        <v>619</v>
      </c>
      <c r="AD171" s="123" t="s">
        <v>528</v>
      </c>
      <c r="AE171" s="123" t="s">
        <v>528</v>
      </c>
      <c r="AF171" s="123" t="s">
        <v>528</v>
      </c>
      <c r="AG171" s="123" t="s">
        <v>263</v>
      </c>
      <c r="AH171" s="123" t="s">
        <v>263</v>
      </c>
      <c r="AI171" s="123" t="s">
        <v>263</v>
      </c>
      <c r="AJ171" s="100" t="str">
        <f t="shared" si="2"/>
        <v>Media</v>
      </c>
    </row>
    <row r="172" spans="1:36" ht="132" x14ac:dyDescent="0.3">
      <c r="A172" s="123" t="s">
        <v>1306</v>
      </c>
      <c r="B172" s="123" t="s">
        <v>1063</v>
      </c>
      <c r="C172" s="123" t="s">
        <v>1203</v>
      </c>
      <c r="D172" s="123" t="s">
        <v>1280</v>
      </c>
      <c r="E172" s="123" t="s">
        <v>1307</v>
      </c>
      <c r="F172" s="123" t="s">
        <v>1308</v>
      </c>
      <c r="G172" s="123" t="s">
        <v>1309</v>
      </c>
      <c r="H172" s="123" t="s">
        <v>521</v>
      </c>
      <c r="I172" s="123" t="s">
        <v>264</v>
      </c>
      <c r="J172" s="123" t="s">
        <v>1208</v>
      </c>
      <c r="K172" s="123" t="s">
        <v>538</v>
      </c>
      <c r="L172" s="123" t="s">
        <v>524</v>
      </c>
      <c r="M172" s="123" t="s">
        <v>578</v>
      </c>
      <c r="N172" s="123" t="s">
        <v>1304</v>
      </c>
      <c r="O172" s="123" t="s">
        <v>1305</v>
      </c>
      <c r="P172" s="123" t="s">
        <v>570</v>
      </c>
      <c r="Q172" s="123" t="s">
        <v>614</v>
      </c>
      <c r="R172" s="123" t="s">
        <v>1212</v>
      </c>
      <c r="S172" s="123" t="s">
        <v>530</v>
      </c>
      <c r="T172" s="123" t="s">
        <v>969</v>
      </c>
      <c r="U172" s="123" t="s">
        <v>1286</v>
      </c>
      <c r="V172" s="123" t="s">
        <v>1212</v>
      </c>
      <c r="W172" s="192">
        <v>42644</v>
      </c>
      <c r="X172" s="123" t="s">
        <v>625</v>
      </c>
      <c r="Y172" s="100" t="s">
        <v>1287</v>
      </c>
      <c r="Z172" s="100" t="s">
        <v>586</v>
      </c>
      <c r="AA172" s="123" t="s">
        <v>587</v>
      </c>
      <c r="AB172" s="192">
        <v>45489</v>
      </c>
      <c r="AC172" s="100" t="s">
        <v>619</v>
      </c>
      <c r="AD172" s="123" t="s">
        <v>528</v>
      </c>
      <c r="AE172" s="123" t="s">
        <v>528</v>
      </c>
      <c r="AF172" s="123" t="s">
        <v>528</v>
      </c>
      <c r="AG172" s="123" t="s">
        <v>263</v>
      </c>
      <c r="AH172" s="123" t="s">
        <v>263</v>
      </c>
      <c r="AI172" s="123" t="s">
        <v>263</v>
      </c>
      <c r="AJ172" s="100" t="str">
        <f t="shared" si="2"/>
        <v>Media</v>
      </c>
    </row>
    <row r="173" spans="1:36" ht="132" x14ac:dyDescent="0.3">
      <c r="A173" s="123" t="s">
        <v>1310</v>
      </c>
      <c r="B173" s="123" t="s">
        <v>1063</v>
      </c>
      <c r="C173" s="123" t="s">
        <v>1203</v>
      </c>
      <c r="D173" s="123" t="s">
        <v>1280</v>
      </c>
      <c r="E173" s="123" t="s">
        <v>1311</v>
      </c>
      <c r="F173" s="123" t="s">
        <v>1312</v>
      </c>
      <c r="G173" s="123" t="s">
        <v>1313</v>
      </c>
      <c r="H173" s="123" t="s">
        <v>521</v>
      </c>
      <c r="I173" s="123" t="s">
        <v>264</v>
      </c>
      <c r="J173" s="123" t="s">
        <v>1208</v>
      </c>
      <c r="K173" s="123" t="s">
        <v>538</v>
      </c>
      <c r="L173" s="123" t="s">
        <v>524</v>
      </c>
      <c r="M173" s="123" t="s">
        <v>578</v>
      </c>
      <c r="N173" s="123" t="s">
        <v>1304</v>
      </c>
      <c r="O173" s="123" t="s">
        <v>1305</v>
      </c>
      <c r="P173" s="123" t="s">
        <v>570</v>
      </c>
      <c r="Q173" s="123" t="s">
        <v>614</v>
      </c>
      <c r="R173" s="123" t="s">
        <v>1212</v>
      </c>
      <c r="S173" s="123" t="s">
        <v>530</v>
      </c>
      <c r="T173" s="123" t="s">
        <v>969</v>
      </c>
      <c r="U173" s="123" t="s">
        <v>1286</v>
      </c>
      <c r="V173" s="123" t="s">
        <v>1212</v>
      </c>
      <c r="W173" s="192">
        <v>42644</v>
      </c>
      <c r="X173" s="123" t="s">
        <v>625</v>
      </c>
      <c r="Y173" s="100" t="s">
        <v>1287</v>
      </c>
      <c r="Z173" s="100" t="s">
        <v>586</v>
      </c>
      <c r="AA173" s="123" t="s">
        <v>587</v>
      </c>
      <c r="AB173" s="192">
        <v>45489</v>
      </c>
      <c r="AC173" s="100" t="s">
        <v>619</v>
      </c>
      <c r="AD173" s="123" t="s">
        <v>528</v>
      </c>
      <c r="AE173" s="123" t="s">
        <v>528</v>
      </c>
      <c r="AF173" s="123" t="s">
        <v>528</v>
      </c>
      <c r="AG173" s="123" t="s">
        <v>263</v>
      </c>
      <c r="AH173" s="123" t="s">
        <v>263</v>
      </c>
      <c r="AI173" s="123" t="s">
        <v>263</v>
      </c>
      <c r="AJ173" s="100" t="str">
        <f t="shared" si="2"/>
        <v>Media</v>
      </c>
    </row>
    <row r="174" spans="1:36" ht="132" x14ac:dyDescent="0.3">
      <c r="A174" s="123" t="s">
        <v>1314</v>
      </c>
      <c r="B174" s="123" t="s">
        <v>1063</v>
      </c>
      <c r="C174" s="123" t="s">
        <v>1203</v>
      </c>
      <c r="D174" s="123" t="s">
        <v>1280</v>
      </c>
      <c r="E174" s="123" t="s">
        <v>1315</v>
      </c>
      <c r="F174" s="123" t="s">
        <v>1316</v>
      </c>
      <c r="G174" s="123" t="s">
        <v>1317</v>
      </c>
      <c r="H174" s="123" t="s">
        <v>521</v>
      </c>
      <c r="I174" s="123" t="s">
        <v>264</v>
      </c>
      <c r="J174" s="123" t="s">
        <v>1208</v>
      </c>
      <c r="K174" s="123" t="s">
        <v>538</v>
      </c>
      <c r="L174" s="123" t="s">
        <v>524</v>
      </c>
      <c r="M174" s="123" t="s">
        <v>578</v>
      </c>
      <c r="N174" s="123" t="s">
        <v>1304</v>
      </c>
      <c r="O174" s="123" t="s">
        <v>1305</v>
      </c>
      <c r="P174" s="123" t="s">
        <v>570</v>
      </c>
      <c r="Q174" s="123" t="s">
        <v>614</v>
      </c>
      <c r="R174" s="123" t="s">
        <v>1212</v>
      </c>
      <c r="S174" s="123" t="s">
        <v>530</v>
      </c>
      <c r="T174" s="123" t="s">
        <v>969</v>
      </c>
      <c r="U174" s="123" t="s">
        <v>1286</v>
      </c>
      <c r="V174" s="123" t="s">
        <v>1212</v>
      </c>
      <c r="W174" s="192">
        <v>42644</v>
      </c>
      <c r="X174" s="123" t="s">
        <v>625</v>
      </c>
      <c r="Y174" s="100" t="s">
        <v>1287</v>
      </c>
      <c r="Z174" s="100" t="s">
        <v>586</v>
      </c>
      <c r="AA174" s="123" t="s">
        <v>587</v>
      </c>
      <c r="AB174" s="192">
        <v>45489</v>
      </c>
      <c r="AC174" s="100" t="s">
        <v>619</v>
      </c>
      <c r="AD174" s="123" t="s">
        <v>528</v>
      </c>
      <c r="AE174" s="123" t="s">
        <v>528</v>
      </c>
      <c r="AF174" s="123" t="s">
        <v>528</v>
      </c>
      <c r="AG174" s="123" t="s">
        <v>263</v>
      </c>
      <c r="AH174" s="123" t="s">
        <v>263</v>
      </c>
      <c r="AI174" s="123" t="s">
        <v>263</v>
      </c>
      <c r="AJ174" s="100" t="str">
        <f t="shared" si="2"/>
        <v>Media</v>
      </c>
    </row>
    <row r="175" spans="1:36" ht="132" x14ac:dyDescent="0.3">
      <c r="A175" s="123" t="s">
        <v>1318</v>
      </c>
      <c r="B175" s="123" t="s">
        <v>1063</v>
      </c>
      <c r="C175" s="123" t="s">
        <v>1203</v>
      </c>
      <c r="D175" s="123" t="s">
        <v>1280</v>
      </c>
      <c r="E175" s="123" t="s">
        <v>1319</v>
      </c>
      <c r="F175" s="123" t="s">
        <v>1320</v>
      </c>
      <c r="G175" s="123" t="s">
        <v>1321</v>
      </c>
      <c r="H175" s="123" t="s">
        <v>521</v>
      </c>
      <c r="I175" s="123" t="s">
        <v>264</v>
      </c>
      <c r="J175" s="123" t="s">
        <v>1208</v>
      </c>
      <c r="K175" s="123" t="s">
        <v>538</v>
      </c>
      <c r="L175" s="123" t="s">
        <v>524</v>
      </c>
      <c r="M175" s="123" t="s">
        <v>578</v>
      </c>
      <c r="N175" s="123" t="s">
        <v>1304</v>
      </c>
      <c r="O175" s="123" t="s">
        <v>1305</v>
      </c>
      <c r="P175" s="123" t="s">
        <v>570</v>
      </c>
      <c r="Q175" s="123" t="s">
        <v>614</v>
      </c>
      <c r="R175" s="123" t="s">
        <v>1212</v>
      </c>
      <c r="S175" s="123" t="s">
        <v>530</v>
      </c>
      <c r="T175" s="123" t="s">
        <v>969</v>
      </c>
      <c r="U175" s="123" t="s">
        <v>1286</v>
      </c>
      <c r="V175" s="123" t="s">
        <v>1212</v>
      </c>
      <c r="W175" s="192">
        <v>42644</v>
      </c>
      <c r="X175" s="123" t="s">
        <v>625</v>
      </c>
      <c r="Y175" s="100" t="s">
        <v>1287</v>
      </c>
      <c r="Z175" s="100" t="s">
        <v>586</v>
      </c>
      <c r="AA175" s="123" t="s">
        <v>587</v>
      </c>
      <c r="AB175" s="192">
        <v>45489</v>
      </c>
      <c r="AC175" s="100" t="s">
        <v>619</v>
      </c>
      <c r="AD175" s="123" t="s">
        <v>528</v>
      </c>
      <c r="AE175" s="123" t="s">
        <v>528</v>
      </c>
      <c r="AF175" s="123" t="s">
        <v>528</v>
      </c>
      <c r="AG175" s="123" t="s">
        <v>263</v>
      </c>
      <c r="AH175" s="123" t="s">
        <v>263</v>
      </c>
      <c r="AI175" s="123" t="s">
        <v>263</v>
      </c>
      <c r="AJ175" s="100" t="str">
        <f t="shared" si="2"/>
        <v>Media</v>
      </c>
    </row>
    <row r="176" spans="1:36" ht="132" x14ac:dyDescent="0.3">
      <c r="A176" s="123" t="s">
        <v>1322</v>
      </c>
      <c r="B176" s="123" t="s">
        <v>1063</v>
      </c>
      <c r="C176" s="123" t="s">
        <v>1203</v>
      </c>
      <c r="D176" s="123" t="s">
        <v>1280</v>
      </c>
      <c r="E176" s="123" t="s">
        <v>1323</v>
      </c>
      <c r="F176" s="123" t="s">
        <v>1324</v>
      </c>
      <c r="G176" s="123" t="s">
        <v>1325</v>
      </c>
      <c r="H176" s="123" t="s">
        <v>521</v>
      </c>
      <c r="I176" s="123" t="s">
        <v>264</v>
      </c>
      <c r="J176" s="123" t="s">
        <v>1208</v>
      </c>
      <c r="K176" s="123" t="s">
        <v>538</v>
      </c>
      <c r="L176" s="123" t="s">
        <v>524</v>
      </c>
      <c r="M176" s="123" t="s">
        <v>578</v>
      </c>
      <c r="N176" s="123" t="s">
        <v>1304</v>
      </c>
      <c r="O176" s="123" t="s">
        <v>1305</v>
      </c>
      <c r="P176" s="123" t="s">
        <v>570</v>
      </c>
      <c r="Q176" s="123" t="s">
        <v>614</v>
      </c>
      <c r="R176" s="123" t="s">
        <v>1212</v>
      </c>
      <c r="S176" s="123" t="s">
        <v>530</v>
      </c>
      <c r="T176" s="123" t="s">
        <v>969</v>
      </c>
      <c r="U176" s="123" t="s">
        <v>1286</v>
      </c>
      <c r="V176" s="123" t="s">
        <v>1212</v>
      </c>
      <c r="W176" s="192">
        <v>42644</v>
      </c>
      <c r="X176" s="123" t="s">
        <v>625</v>
      </c>
      <c r="Y176" s="100" t="s">
        <v>1287</v>
      </c>
      <c r="Z176" s="100" t="s">
        <v>586</v>
      </c>
      <c r="AA176" s="123" t="s">
        <v>587</v>
      </c>
      <c r="AB176" s="192">
        <v>45489</v>
      </c>
      <c r="AC176" s="100" t="s">
        <v>619</v>
      </c>
      <c r="AD176" s="123" t="s">
        <v>528</v>
      </c>
      <c r="AE176" s="123" t="s">
        <v>528</v>
      </c>
      <c r="AF176" s="123" t="s">
        <v>528</v>
      </c>
      <c r="AG176" s="123" t="s">
        <v>263</v>
      </c>
      <c r="AH176" s="123" t="s">
        <v>263</v>
      </c>
      <c r="AI176" s="123" t="s">
        <v>263</v>
      </c>
      <c r="AJ176" s="100" t="str">
        <f t="shared" si="2"/>
        <v>Media</v>
      </c>
    </row>
    <row r="177" spans="1:36" ht="132" x14ac:dyDescent="0.3">
      <c r="A177" s="123" t="s">
        <v>1326</v>
      </c>
      <c r="B177" s="123" t="s">
        <v>1063</v>
      </c>
      <c r="C177" s="123" t="s">
        <v>1203</v>
      </c>
      <c r="D177" s="123" t="s">
        <v>1280</v>
      </c>
      <c r="E177" s="123" t="s">
        <v>533</v>
      </c>
      <c r="F177" s="123" t="s">
        <v>1327</v>
      </c>
      <c r="G177" s="123" t="s">
        <v>1328</v>
      </c>
      <c r="H177" s="123" t="s">
        <v>521</v>
      </c>
      <c r="I177" s="123" t="s">
        <v>264</v>
      </c>
      <c r="J177" s="123" t="s">
        <v>1208</v>
      </c>
      <c r="K177" s="123" t="s">
        <v>538</v>
      </c>
      <c r="L177" s="123" t="s">
        <v>524</v>
      </c>
      <c r="M177" s="123" t="s">
        <v>578</v>
      </c>
      <c r="N177" s="123" t="s">
        <v>1304</v>
      </c>
      <c r="O177" s="123" t="s">
        <v>1305</v>
      </c>
      <c r="P177" s="123" t="s">
        <v>570</v>
      </c>
      <c r="Q177" s="123" t="s">
        <v>614</v>
      </c>
      <c r="R177" s="123" t="s">
        <v>1212</v>
      </c>
      <c r="S177" s="123" t="s">
        <v>530</v>
      </c>
      <c r="T177" s="123" t="s">
        <v>969</v>
      </c>
      <c r="U177" s="123" t="s">
        <v>1286</v>
      </c>
      <c r="V177" s="123" t="s">
        <v>1212</v>
      </c>
      <c r="W177" s="192">
        <v>42644</v>
      </c>
      <c r="X177" s="123" t="s">
        <v>625</v>
      </c>
      <c r="Y177" s="100" t="s">
        <v>1287</v>
      </c>
      <c r="Z177" s="100" t="s">
        <v>586</v>
      </c>
      <c r="AA177" s="123" t="s">
        <v>587</v>
      </c>
      <c r="AB177" s="192">
        <v>45489</v>
      </c>
      <c r="AC177" s="100" t="s">
        <v>619</v>
      </c>
      <c r="AD177" s="123" t="s">
        <v>528</v>
      </c>
      <c r="AE177" s="123" t="s">
        <v>528</v>
      </c>
      <c r="AF177" s="123" t="s">
        <v>528</v>
      </c>
      <c r="AG177" s="123" t="s">
        <v>263</v>
      </c>
      <c r="AH177" s="123" t="s">
        <v>263</v>
      </c>
      <c r="AI177" s="123" t="s">
        <v>263</v>
      </c>
      <c r="AJ177" s="100" t="str">
        <f t="shared" si="2"/>
        <v>Media</v>
      </c>
    </row>
    <row r="178" spans="1:36" ht="198" x14ac:dyDescent="0.3">
      <c r="A178" s="123" t="s">
        <v>1329</v>
      </c>
      <c r="B178" s="123" t="s">
        <v>1063</v>
      </c>
      <c r="C178" s="123" t="s">
        <v>1203</v>
      </c>
      <c r="D178" s="123" t="s">
        <v>1280</v>
      </c>
      <c r="E178" s="123" t="s">
        <v>533</v>
      </c>
      <c r="F178" s="123" t="s">
        <v>1330</v>
      </c>
      <c r="G178" s="123" t="s">
        <v>1331</v>
      </c>
      <c r="H178" s="123" t="s">
        <v>521</v>
      </c>
      <c r="I178" s="123" t="s">
        <v>264</v>
      </c>
      <c r="J178" s="123" t="s">
        <v>1208</v>
      </c>
      <c r="K178" s="123" t="s">
        <v>538</v>
      </c>
      <c r="L178" s="123" t="s">
        <v>524</v>
      </c>
      <c r="M178" s="123" t="s">
        <v>1296</v>
      </c>
      <c r="N178" s="123" t="s">
        <v>1296</v>
      </c>
      <c r="O178" s="123" t="s">
        <v>1297</v>
      </c>
      <c r="P178" s="123" t="s">
        <v>528</v>
      </c>
      <c r="Q178" s="123" t="s">
        <v>529</v>
      </c>
      <c r="R178" s="123" t="s">
        <v>1212</v>
      </c>
      <c r="S178" s="123" t="s">
        <v>530</v>
      </c>
      <c r="T178" s="123" t="s">
        <v>969</v>
      </c>
      <c r="U178" s="123" t="s">
        <v>1286</v>
      </c>
      <c r="V178" s="123" t="s">
        <v>1212</v>
      </c>
      <c r="W178" s="192" t="s">
        <v>533</v>
      </c>
      <c r="X178" s="123" t="s">
        <v>533</v>
      </c>
      <c r="Y178" s="100" t="s">
        <v>533</v>
      </c>
      <c r="Z178" s="100" t="s">
        <v>533</v>
      </c>
      <c r="AA178" s="123" t="s">
        <v>533</v>
      </c>
      <c r="AB178" s="192" t="s">
        <v>533</v>
      </c>
      <c r="AC178" s="100" t="s">
        <v>533</v>
      </c>
      <c r="AD178" s="123" t="s">
        <v>528</v>
      </c>
      <c r="AE178" s="123" t="s">
        <v>528</v>
      </c>
      <c r="AF178" s="123" t="s">
        <v>528</v>
      </c>
      <c r="AG178" s="123" t="s">
        <v>265</v>
      </c>
      <c r="AH178" s="123" t="s">
        <v>265</v>
      </c>
      <c r="AI178" s="123" t="s">
        <v>265</v>
      </c>
      <c r="AJ178" s="100" t="str">
        <f t="shared" si="2"/>
        <v>Baja</v>
      </c>
    </row>
    <row r="179" spans="1:36" ht="198" x14ac:dyDescent="0.3">
      <c r="A179" s="123" t="s">
        <v>1332</v>
      </c>
      <c r="B179" s="123" t="s">
        <v>1063</v>
      </c>
      <c r="C179" s="123" t="s">
        <v>1203</v>
      </c>
      <c r="D179" s="123" t="s">
        <v>1280</v>
      </c>
      <c r="E179" s="123" t="s">
        <v>1215</v>
      </c>
      <c r="F179" s="123" t="s">
        <v>1333</v>
      </c>
      <c r="G179" s="123" t="s">
        <v>1334</v>
      </c>
      <c r="H179" s="123" t="s">
        <v>521</v>
      </c>
      <c r="I179" s="123" t="s">
        <v>264</v>
      </c>
      <c r="J179" s="123" t="s">
        <v>1208</v>
      </c>
      <c r="K179" s="123" t="s">
        <v>538</v>
      </c>
      <c r="L179" s="123" t="s">
        <v>524</v>
      </c>
      <c r="M179" s="123" t="s">
        <v>1296</v>
      </c>
      <c r="N179" s="123" t="s">
        <v>1296</v>
      </c>
      <c r="O179" s="123" t="s">
        <v>1297</v>
      </c>
      <c r="P179" s="123" t="s">
        <v>528</v>
      </c>
      <c r="Q179" s="123" t="s">
        <v>529</v>
      </c>
      <c r="R179" s="123" t="s">
        <v>1212</v>
      </c>
      <c r="S179" s="123" t="s">
        <v>530</v>
      </c>
      <c r="T179" s="123" t="s">
        <v>969</v>
      </c>
      <c r="U179" s="123" t="s">
        <v>1286</v>
      </c>
      <c r="V179" s="123" t="s">
        <v>1212</v>
      </c>
      <c r="W179" s="192" t="s">
        <v>533</v>
      </c>
      <c r="X179" s="123" t="s">
        <v>533</v>
      </c>
      <c r="Y179" s="100" t="s">
        <v>533</v>
      </c>
      <c r="Z179" s="100" t="s">
        <v>533</v>
      </c>
      <c r="AA179" s="123" t="s">
        <v>533</v>
      </c>
      <c r="AB179" s="192" t="s">
        <v>533</v>
      </c>
      <c r="AC179" s="100" t="s">
        <v>533</v>
      </c>
      <c r="AD179" s="123" t="s">
        <v>528</v>
      </c>
      <c r="AE179" s="123" t="s">
        <v>528</v>
      </c>
      <c r="AF179" s="123" t="s">
        <v>528</v>
      </c>
      <c r="AG179" s="123" t="s">
        <v>265</v>
      </c>
      <c r="AH179" s="123" t="s">
        <v>265</v>
      </c>
      <c r="AI179" s="123" t="s">
        <v>265</v>
      </c>
      <c r="AJ179" s="100" t="str">
        <f t="shared" si="2"/>
        <v>Baja</v>
      </c>
    </row>
    <row r="180" spans="1:36" ht="52.8" x14ac:dyDescent="0.3">
      <c r="A180" s="123" t="s">
        <v>1335</v>
      </c>
      <c r="B180" s="123" t="s">
        <v>1063</v>
      </c>
      <c r="C180" s="123" t="s">
        <v>1203</v>
      </c>
      <c r="D180" s="123" t="s">
        <v>533</v>
      </c>
      <c r="E180" s="123" t="s">
        <v>1336</v>
      </c>
      <c r="F180" s="123" t="s">
        <v>1337</v>
      </c>
      <c r="G180" s="123" t="s">
        <v>1338</v>
      </c>
      <c r="H180" s="123" t="s">
        <v>521</v>
      </c>
      <c r="I180" s="123" t="s">
        <v>264</v>
      </c>
      <c r="J180" s="123" t="s">
        <v>1208</v>
      </c>
      <c r="K180" s="123" t="s">
        <v>538</v>
      </c>
      <c r="L180" s="123" t="s">
        <v>524</v>
      </c>
      <c r="M180" s="123" t="s">
        <v>539</v>
      </c>
      <c r="N180" s="123" t="s">
        <v>539</v>
      </c>
      <c r="O180" s="123" t="s">
        <v>539</v>
      </c>
      <c r="P180" s="123" t="s">
        <v>570</v>
      </c>
      <c r="Q180" s="123" t="s">
        <v>614</v>
      </c>
      <c r="R180" s="123" t="s">
        <v>1212</v>
      </c>
      <c r="S180" s="123" t="s">
        <v>530</v>
      </c>
      <c r="T180" s="123" t="s">
        <v>969</v>
      </c>
      <c r="U180" s="123" t="s">
        <v>1286</v>
      </c>
      <c r="V180" s="123" t="s">
        <v>1212</v>
      </c>
      <c r="W180" s="192">
        <v>42644</v>
      </c>
      <c r="X180" s="123" t="s">
        <v>625</v>
      </c>
      <c r="Y180" s="100" t="s">
        <v>1287</v>
      </c>
      <c r="Z180" s="100" t="s">
        <v>586</v>
      </c>
      <c r="AA180" s="123" t="s">
        <v>587</v>
      </c>
      <c r="AB180" s="192">
        <v>45489</v>
      </c>
      <c r="AC180" s="100" t="s">
        <v>619</v>
      </c>
      <c r="AD180" s="123" t="s">
        <v>528</v>
      </c>
      <c r="AE180" s="123" t="s">
        <v>528</v>
      </c>
      <c r="AF180" s="123" t="s">
        <v>528</v>
      </c>
      <c r="AG180" s="123" t="s">
        <v>263</v>
      </c>
      <c r="AH180" s="123" t="s">
        <v>263</v>
      </c>
      <c r="AI180" s="123" t="s">
        <v>263</v>
      </c>
      <c r="AJ180" s="100" t="str">
        <f t="shared" si="2"/>
        <v>Media</v>
      </c>
    </row>
    <row r="181" spans="1:36" ht="52.8" x14ac:dyDescent="0.3">
      <c r="A181" s="123" t="s">
        <v>1339</v>
      </c>
      <c r="B181" s="123" t="s">
        <v>1063</v>
      </c>
      <c r="C181" s="123" t="s">
        <v>1203</v>
      </c>
      <c r="D181" s="123" t="s">
        <v>533</v>
      </c>
      <c r="E181" s="123" t="s">
        <v>1340</v>
      </c>
      <c r="F181" s="123" t="s">
        <v>1341</v>
      </c>
      <c r="G181" s="123" t="s">
        <v>1338</v>
      </c>
      <c r="H181" s="123" t="s">
        <v>521</v>
      </c>
      <c r="I181" s="123" t="s">
        <v>264</v>
      </c>
      <c r="J181" s="123" t="s">
        <v>1208</v>
      </c>
      <c r="K181" s="123" t="s">
        <v>538</v>
      </c>
      <c r="L181" s="123" t="s">
        <v>524</v>
      </c>
      <c r="M181" s="123" t="s">
        <v>539</v>
      </c>
      <c r="N181" s="123" t="s">
        <v>539</v>
      </c>
      <c r="O181" s="123" t="s">
        <v>539</v>
      </c>
      <c r="P181" s="123" t="s">
        <v>570</v>
      </c>
      <c r="Q181" s="123" t="s">
        <v>614</v>
      </c>
      <c r="R181" s="123" t="s">
        <v>1212</v>
      </c>
      <c r="S181" s="123" t="s">
        <v>530</v>
      </c>
      <c r="T181" s="123" t="s">
        <v>969</v>
      </c>
      <c r="U181" s="123" t="s">
        <v>1286</v>
      </c>
      <c r="V181" s="123" t="s">
        <v>1212</v>
      </c>
      <c r="W181" s="192">
        <v>42644</v>
      </c>
      <c r="X181" s="123" t="s">
        <v>625</v>
      </c>
      <c r="Y181" s="100" t="s">
        <v>1287</v>
      </c>
      <c r="Z181" s="100" t="s">
        <v>586</v>
      </c>
      <c r="AA181" s="123" t="s">
        <v>587</v>
      </c>
      <c r="AB181" s="192">
        <v>45489</v>
      </c>
      <c r="AC181" s="100" t="s">
        <v>619</v>
      </c>
      <c r="AD181" s="123" t="s">
        <v>528</v>
      </c>
      <c r="AE181" s="123" t="s">
        <v>528</v>
      </c>
      <c r="AF181" s="123" t="s">
        <v>528</v>
      </c>
      <c r="AG181" s="123" t="s">
        <v>263</v>
      </c>
      <c r="AH181" s="123" t="s">
        <v>263</v>
      </c>
      <c r="AI181" s="123" t="s">
        <v>263</v>
      </c>
      <c r="AJ181" s="100" t="str">
        <f t="shared" si="2"/>
        <v>Media</v>
      </c>
    </row>
    <row r="182" spans="1:36" ht="66" x14ac:dyDescent="0.3">
      <c r="A182" s="123" t="s">
        <v>1342</v>
      </c>
      <c r="B182" s="123" t="s">
        <v>1063</v>
      </c>
      <c r="C182" s="123" t="s">
        <v>1203</v>
      </c>
      <c r="D182" s="123" t="s">
        <v>1280</v>
      </c>
      <c r="E182" s="123" t="s">
        <v>533</v>
      </c>
      <c r="F182" s="123" t="s">
        <v>1343</v>
      </c>
      <c r="G182" s="123" t="s">
        <v>1344</v>
      </c>
      <c r="H182" s="123" t="s">
        <v>521</v>
      </c>
      <c r="I182" s="123" t="s">
        <v>267</v>
      </c>
      <c r="J182" s="123" t="s">
        <v>522</v>
      </c>
      <c r="K182" s="123" t="s">
        <v>623</v>
      </c>
      <c r="L182" s="123" t="s">
        <v>524</v>
      </c>
      <c r="M182" s="123" t="s">
        <v>539</v>
      </c>
      <c r="N182" s="123" t="s">
        <v>539</v>
      </c>
      <c r="O182" s="123" t="s">
        <v>539</v>
      </c>
      <c r="P182" s="123" t="s">
        <v>570</v>
      </c>
      <c r="Q182" s="123" t="s">
        <v>614</v>
      </c>
      <c r="R182" s="123" t="s">
        <v>1212</v>
      </c>
      <c r="S182" s="123" t="s">
        <v>530</v>
      </c>
      <c r="T182" s="123" t="s">
        <v>969</v>
      </c>
      <c r="U182" s="123" t="s">
        <v>1286</v>
      </c>
      <c r="V182" s="123" t="s">
        <v>1212</v>
      </c>
      <c r="W182" s="192">
        <v>42644</v>
      </c>
      <c r="X182" s="123" t="s">
        <v>625</v>
      </c>
      <c r="Y182" s="100" t="s">
        <v>1287</v>
      </c>
      <c r="Z182" s="100" t="s">
        <v>586</v>
      </c>
      <c r="AA182" s="123" t="s">
        <v>587</v>
      </c>
      <c r="AB182" s="192">
        <v>45489</v>
      </c>
      <c r="AC182" s="100" t="s">
        <v>619</v>
      </c>
      <c r="AD182" s="123" t="s">
        <v>528</v>
      </c>
      <c r="AE182" s="123" t="s">
        <v>528</v>
      </c>
      <c r="AF182" s="123" t="s">
        <v>528</v>
      </c>
      <c r="AG182" s="123" t="s">
        <v>263</v>
      </c>
      <c r="AH182" s="123" t="s">
        <v>263</v>
      </c>
      <c r="AI182" s="123" t="s">
        <v>263</v>
      </c>
      <c r="AJ182" s="100" t="str">
        <f t="shared" si="2"/>
        <v>Media</v>
      </c>
    </row>
    <row r="183" spans="1:36" ht="52.8" x14ac:dyDescent="0.3">
      <c r="A183" s="123" t="s">
        <v>1345</v>
      </c>
      <c r="B183" s="123" t="s">
        <v>1063</v>
      </c>
      <c r="C183" s="123" t="s">
        <v>1203</v>
      </c>
      <c r="D183" s="123" t="s">
        <v>1280</v>
      </c>
      <c r="E183" s="123" t="s">
        <v>533</v>
      </c>
      <c r="F183" s="123" t="s">
        <v>1346</v>
      </c>
      <c r="G183" s="123" t="s">
        <v>1347</v>
      </c>
      <c r="H183" s="123" t="s">
        <v>521</v>
      </c>
      <c r="I183" s="123" t="s">
        <v>267</v>
      </c>
      <c r="J183" s="123" t="s">
        <v>522</v>
      </c>
      <c r="K183" s="123" t="s">
        <v>623</v>
      </c>
      <c r="L183" s="123" t="s">
        <v>524</v>
      </c>
      <c r="M183" s="123" t="s">
        <v>539</v>
      </c>
      <c r="N183" s="123" t="s">
        <v>539</v>
      </c>
      <c r="O183" s="123" t="s">
        <v>539</v>
      </c>
      <c r="P183" s="123" t="s">
        <v>570</v>
      </c>
      <c r="Q183" s="123" t="s">
        <v>614</v>
      </c>
      <c r="R183" s="123" t="s">
        <v>1212</v>
      </c>
      <c r="S183" s="123" t="s">
        <v>530</v>
      </c>
      <c r="T183" s="123" t="s">
        <v>969</v>
      </c>
      <c r="U183" s="123" t="s">
        <v>1286</v>
      </c>
      <c r="V183" s="123" t="s">
        <v>1212</v>
      </c>
      <c r="W183" s="192">
        <v>42644</v>
      </c>
      <c r="X183" s="123" t="s">
        <v>625</v>
      </c>
      <c r="Y183" s="100" t="s">
        <v>1287</v>
      </c>
      <c r="Z183" s="100" t="s">
        <v>586</v>
      </c>
      <c r="AA183" s="123" t="s">
        <v>587</v>
      </c>
      <c r="AB183" s="192">
        <v>45489</v>
      </c>
      <c r="AC183" s="100" t="s">
        <v>619</v>
      </c>
      <c r="AD183" s="123" t="s">
        <v>528</v>
      </c>
      <c r="AE183" s="123" t="s">
        <v>528</v>
      </c>
      <c r="AF183" s="123" t="s">
        <v>528</v>
      </c>
      <c r="AG183" s="123" t="s">
        <v>263</v>
      </c>
      <c r="AH183" s="123" t="s">
        <v>263</v>
      </c>
      <c r="AI183" s="123" t="s">
        <v>263</v>
      </c>
      <c r="AJ183" s="100" t="str">
        <f t="shared" si="2"/>
        <v>Media</v>
      </c>
    </row>
    <row r="184" spans="1:36" ht="39.6" x14ac:dyDescent="0.3">
      <c r="A184" s="123" t="s">
        <v>1348</v>
      </c>
      <c r="B184" s="123" t="s">
        <v>1122</v>
      </c>
      <c r="C184" s="123" t="s">
        <v>1203</v>
      </c>
      <c r="D184" s="123" t="s">
        <v>1349</v>
      </c>
      <c r="E184" s="123" t="s">
        <v>1350</v>
      </c>
      <c r="F184" s="123" t="s">
        <v>1351</v>
      </c>
      <c r="G184" s="123" t="s">
        <v>1352</v>
      </c>
      <c r="H184" s="123" t="s">
        <v>521</v>
      </c>
      <c r="I184" s="123" t="s">
        <v>264</v>
      </c>
      <c r="J184" s="123" t="s">
        <v>1208</v>
      </c>
      <c r="K184" s="123" t="s">
        <v>538</v>
      </c>
      <c r="L184" s="123" t="s">
        <v>898</v>
      </c>
      <c r="M184" s="123" t="s">
        <v>1353</v>
      </c>
      <c r="N184" s="123" t="s">
        <v>1354</v>
      </c>
      <c r="O184" s="123" t="s">
        <v>1355</v>
      </c>
      <c r="P184" s="123" t="s">
        <v>528</v>
      </c>
      <c r="Q184" s="123" t="s">
        <v>529</v>
      </c>
      <c r="R184" s="123" t="s">
        <v>1212</v>
      </c>
      <c r="S184" s="123" t="s">
        <v>530</v>
      </c>
      <c r="T184" s="123" t="s">
        <v>969</v>
      </c>
      <c r="U184" s="123" t="s">
        <v>533</v>
      </c>
      <c r="V184" s="123" t="s">
        <v>1212</v>
      </c>
      <c r="W184" s="192" t="s">
        <v>533</v>
      </c>
      <c r="X184" s="123" t="s">
        <v>533</v>
      </c>
      <c r="Y184" s="100" t="s">
        <v>533</v>
      </c>
      <c r="Z184" s="100" t="s">
        <v>533</v>
      </c>
      <c r="AA184" s="123" t="s">
        <v>533</v>
      </c>
      <c r="AB184" s="192" t="s">
        <v>533</v>
      </c>
      <c r="AC184" s="100" t="s">
        <v>533</v>
      </c>
      <c r="AD184" s="123" t="s">
        <v>528</v>
      </c>
      <c r="AE184" s="123" t="s">
        <v>528</v>
      </c>
      <c r="AF184" s="123" t="s">
        <v>528</v>
      </c>
      <c r="AG184" s="123" t="s">
        <v>265</v>
      </c>
      <c r="AH184" s="123" t="s">
        <v>265</v>
      </c>
      <c r="AI184" s="123" t="s">
        <v>265</v>
      </c>
      <c r="AJ184" s="100" t="str">
        <f t="shared" si="2"/>
        <v>Baja</v>
      </c>
    </row>
    <row r="185" spans="1:36" ht="52.8" x14ac:dyDescent="0.3">
      <c r="A185" s="123" t="s">
        <v>1356</v>
      </c>
      <c r="B185" s="123" t="s">
        <v>1122</v>
      </c>
      <c r="C185" s="123" t="s">
        <v>1203</v>
      </c>
      <c r="D185" s="123" t="s">
        <v>1349</v>
      </c>
      <c r="E185" s="123" t="s">
        <v>1357</v>
      </c>
      <c r="F185" s="123" t="s">
        <v>1358</v>
      </c>
      <c r="G185" s="123" t="s">
        <v>1359</v>
      </c>
      <c r="H185" s="123" t="s">
        <v>521</v>
      </c>
      <c r="I185" s="123" t="s">
        <v>264</v>
      </c>
      <c r="J185" s="123" t="s">
        <v>1208</v>
      </c>
      <c r="K185" s="123" t="s">
        <v>538</v>
      </c>
      <c r="L185" s="123" t="s">
        <v>524</v>
      </c>
      <c r="M185" s="123" t="s">
        <v>1230</v>
      </c>
      <c r="N185" s="123" t="s">
        <v>1231</v>
      </c>
      <c r="O185" s="123" t="s">
        <v>1360</v>
      </c>
      <c r="P185" s="123" t="s">
        <v>570</v>
      </c>
      <c r="Q185" s="123" t="s">
        <v>614</v>
      </c>
      <c r="R185" s="123" t="s">
        <v>1212</v>
      </c>
      <c r="S185" s="123" t="s">
        <v>530</v>
      </c>
      <c r="T185" s="123" t="s">
        <v>969</v>
      </c>
      <c r="U185" s="123" t="s">
        <v>533</v>
      </c>
      <c r="V185" s="123" t="s">
        <v>1212</v>
      </c>
      <c r="W185" s="192">
        <v>42644</v>
      </c>
      <c r="X185" s="123" t="s">
        <v>625</v>
      </c>
      <c r="Y185" s="100" t="s">
        <v>1287</v>
      </c>
      <c r="Z185" s="100" t="s">
        <v>586</v>
      </c>
      <c r="AA185" s="123" t="s">
        <v>587</v>
      </c>
      <c r="AB185" s="192">
        <v>45502</v>
      </c>
      <c r="AC185" s="100" t="s">
        <v>1361</v>
      </c>
      <c r="AD185" s="123" t="s">
        <v>528</v>
      </c>
      <c r="AE185" s="123" t="s">
        <v>528</v>
      </c>
      <c r="AF185" s="123" t="s">
        <v>528</v>
      </c>
      <c r="AG185" s="123" t="s">
        <v>263</v>
      </c>
      <c r="AH185" s="123" t="s">
        <v>263</v>
      </c>
      <c r="AI185" s="123" t="s">
        <v>263</v>
      </c>
      <c r="AJ185" s="100" t="str">
        <f t="shared" si="2"/>
        <v>Media</v>
      </c>
    </row>
    <row r="186" spans="1:36" ht="52.8" x14ac:dyDescent="0.3">
      <c r="A186" s="123" t="s">
        <v>1362</v>
      </c>
      <c r="B186" s="123" t="s">
        <v>1122</v>
      </c>
      <c r="C186" s="123" t="s">
        <v>1203</v>
      </c>
      <c r="D186" s="123" t="s">
        <v>1349</v>
      </c>
      <c r="E186" s="123" t="s">
        <v>1363</v>
      </c>
      <c r="F186" s="123" t="s">
        <v>1364</v>
      </c>
      <c r="G186" s="123" t="s">
        <v>1365</v>
      </c>
      <c r="H186" s="123" t="s">
        <v>521</v>
      </c>
      <c r="I186" s="123" t="s">
        <v>264</v>
      </c>
      <c r="J186" s="123" t="s">
        <v>1208</v>
      </c>
      <c r="K186" s="123" t="s">
        <v>538</v>
      </c>
      <c r="L186" s="123" t="s">
        <v>524</v>
      </c>
      <c r="M186" s="123" t="s">
        <v>1230</v>
      </c>
      <c r="N186" s="123" t="s">
        <v>1231</v>
      </c>
      <c r="O186" s="123" t="s">
        <v>1366</v>
      </c>
      <c r="P186" s="123" t="s">
        <v>570</v>
      </c>
      <c r="Q186" s="123" t="s">
        <v>614</v>
      </c>
      <c r="R186" s="123" t="s">
        <v>1212</v>
      </c>
      <c r="S186" s="123" t="s">
        <v>530</v>
      </c>
      <c r="T186" s="123" t="s">
        <v>969</v>
      </c>
      <c r="U186" s="123" t="s">
        <v>533</v>
      </c>
      <c r="V186" s="123" t="s">
        <v>1212</v>
      </c>
      <c r="W186" s="192">
        <v>42644</v>
      </c>
      <c r="X186" s="123" t="s">
        <v>625</v>
      </c>
      <c r="Y186" s="100" t="s">
        <v>1287</v>
      </c>
      <c r="Z186" s="100" t="s">
        <v>586</v>
      </c>
      <c r="AA186" s="123" t="s">
        <v>587</v>
      </c>
      <c r="AB186" s="192">
        <v>45502</v>
      </c>
      <c r="AC186" s="100" t="s">
        <v>1361</v>
      </c>
      <c r="AD186" s="123" t="s">
        <v>528</v>
      </c>
      <c r="AE186" s="123" t="s">
        <v>528</v>
      </c>
      <c r="AF186" s="123" t="s">
        <v>528</v>
      </c>
      <c r="AG186" s="123" t="s">
        <v>263</v>
      </c>
      <c r="AH186" s="123" t="s">
        <v>263</v>
      </c>
      <c r="AI186" s="123" t="s">
        <v>263</v>
      </c>
      <c r="AJ186" s="100" t="str">
        <f t="shared" si="2"/>
        <v>Media</v>
      </c>
    </row>
    <row r="187" spans="1:36" ht="52.8" x14ac:dyDescent="0.3">
      <c r="A187" s="123" t="s">
        <v>1367</v>
      </c>
      <c r="B187" s="123" t="s">
        <v>1122</v>
      </c>
      <c r="C187" s="123" t="s">
        <v>1203</v>
      </c>
      <c r="D187" s="123" t="s">
        <v>1349</v>
      </c>
      <c r="E187" s="123" t="s">
        <v>1368</v>
      </c>
      <c r="F187" s="123" t="s">
        <v>1369</v>
      </c>
      <c r="G187" s="123" t="s">
        <v>1370</v>
      </c>
      <c r="H187" s="123" t="s">
        <v>521</v>
      </c>
      <c r="I187" s="123" t="s">
        <v>264</v>
      </c>
      <c r="J187" s="123" t="s">
        <v>1208</v>
      </c>
      <c r="K187" s="123" t="s">
        <v>538</v>
      </c>
      <c r="L187" s="123" t="s">
        <v>524</v>
      </c>
      <c r="M187" s="123" t="s">
        <v>1230</v>
      </c>
      <c r="N187" s="123" t="s">
        <v>1231</v>
      </c>
      <c r="O187" s="123" t="s">
        <v>1371</v>
      </c>
      <c r="P187" s="123" t="s">
        <v>570</v>
      </c>
      <c r="Q187" s="123" t="s">
        <v>614</v>
      </c>
      <c r="R187" s="123" t="s">
        <v>1212</v>
      </c>
      <c r="S187" s="123" t="s">
        <v>530</v>
      </c>
      <c r="T187" s="123" t="s">
        <v>969</v>
      </c>
      <c r="U187" s="123" t="s">
        <v>533</v>
      </c>
      <c r="V187" s="123" t="s">
        <v>1212</v>
      </c>
      <c r="W187" s="192">
        <v>42644</v>
      </c>
      <c r="X187" s="123" t="s">
        <v>625</v>
      </c>
      <c r="Y187" s="100" t="s">
        <v>1287</v>
      </c>
      <c r="Z187" s="100" t="s">
        <v>586</v>
      </c>
      <c r="AA187" s="123" t="s">
        <v>587</v>
      </c>
      <c r="AB187" s="192">
        <v>45502</v>
      </c>
      <c r="AC187" s="100" t="s">
        <v>1361</v>
      </c>
      <c r="AD187" s="123" t="s">
        <v>528</v>
      </c>
      <c r="AE187" s="123" t="s">
        <v>528</v>
      </c>
      <c r="AF187" s="123" t="s">
        <v>528</v>
      </c>
      <c r="AG187" s="123" t="s">
        <v>263</v>
      </c>
      <c r="AH187" s="123" t="s">
        <v>263</v>
      </c>
      <c r="AI187" s="123" t="s">
        <v>263</v>
      </c>
      <c r="AJ187" s="100" t="str">
        <f t="shared" si="2"/>
        <v>Media</v>
      </c>
    </row>
    <row r="188" spans="1:36" ht="52.8" x14ac:dyDescent="0.3">
      <c r="A188" s="123" t="s">
        <v>1372</v>
      </c>
      <c r="B188" s="123" t="s">
        <v>1122</v>
      </c>
      <c r="C188" s="123" t="s">
        <v>1203</v>
      </c>
      <c r="D188" s="123" t="s">
        <v>1349</v>
      </c>
      <c r="E188" s="123" t="s">
        <v>1373</v>
      </c>
      <c r="F188" s="123" t="s">
        <v>1374</v>
      </c>
      <c r="G188" s="123" t="s">
        <v>1370</v>
      </c>
      <c r="H188" s="123" t="s">
        <v>521</v>
      </c>
      <c r="I188" s="123" t="s">
        <v>264</v>
      </c>
      <c r="J188" s="123" t="s">
        <v>1208</v>
      </c>
      <c r="K188" s="123" t="s">
        <v>538</v>
      </c>
      <c r="L188" s="123" t="s">
        <v>524</v>
      </c>
      <c r="M188" s="123" t="s">
        <v>1230</v>
      </c>
      <c r="N188" s="123" t="s">
        <v>1231</v>
      </c>
      <c r="O188" s="123" t="s">
        <v>1371</v>
      </c>
      <c r="P188" s="123" t="s">
        <v>570</v>
      </c>
      <c r="Q188" s="123" t="s">
        <v>614</v>
      </c>
      <c r="R188" s="123" t="s">
        <v>1212</v>
      </c>
      <c r="S188" s="123" t="s">
        <v>530</v>
      </c>
      <c r="T188" s="123" t="s">
        <v>969</v>
      </c>
      <c r="U188" s="123" t="s">
        <v>533</v>
      </c>
      <c r="V188" s="123" t="s">
        <v>1212</v>
      </c>
      <c r="W188" s="192">
        <v>42644</v>
      </c>
      <c r="X188" s="123" t="s">
        <v>625</v>
      </c>
      <c r="Y188" s="100" t="s">
        <v>1287</v>
      </c>
      <c r="Z188" s="100" t="s">
        <v>586</v>
      </c>
      <c r="AA188" s="123" t="s">
        <v>587</v>
      </c>
      <c r="AB188" s="192">
        <v>45502</v>
      </c>
      <c r="AC188" s="100" t="s">
        <v>1361</v>
      </c>
      <c r="AD188" s="123" t="s">
        <v>528</v>
      </c>
      <c r="AE188" s="123" t="s">
        <v>528</v>
      </c>
      <c r="AF188" s="123" t="s">
        <v>528</v>
      </c>
      <c r="AG188" s="123" t="s">
        <v>263</v>
      </c>
      <c r="AH188" s="123" t="s">
        <v>263</v>
      </c>
      <c r="AI188" s="123" t="s">
        <v>263</v>
      </c>
      <c r="AJ188" s="100" t="str">
        <f t="shared" si="2"/>
        <v>Media</v>
      </c>
    </row>
    <row r="189" spans="1:36" ht="39.6" x14ac:dyDescent="0.3">
      <c r="A189" s="123" t="s">
        <v>1375</v>
      </c>
      <c r="B189" s="123" t="s">
        <v>1122</v>
      </c>
      <c r="C189" s="123" t="s">
        <v>1203</v>
      </c>
      <c r="D189" s="123" t="s">
        <v>1376</v>
      </c>
      <c r="E189" s="123" t="s">
        <v>1377</v>
      </c>
      <c r="F189" s="123" t="s">
        <v>1378</v>
      </c>
      <c r="G189" s="123" t="s">
        <v>1379</v>
      </c>
      <c r="H189" s="123" t="s">
        <v>521</v>
      </c>
      <c r="I189" s="123" t="s">
        <v>264</v>
      </c>
      <c r="J189" s="123" t="s">
        <v>1208</v>
      </c>
      <c r="K189" s="123" t="s">
        <v>538</v>
      </c>
      <c r="L189" s="123" t="s">
        <v>524</v>
      </c>
      <c r="M189" s="123" t="s">
        <v>1230</v>
      </c>
      <c r="N189" s="123" t="s">
        <v>1231</v>
      </c>
      <c r="O189" s="123" t="s">
        <v>1360</v>
      </c>
      <c r="P189" s="123" t="s">
        <v>183</v>
      </c>
      <c r="Q189" s="123" t="s">
        <v>529</v>
      </c>
      <c r="R189" s="123" t="s">
        <v>1212</v>
      </c>
      <c r="S189" s="123" t="s">
        <v>530</v>
      </c>
      <c r="T189" s="123" t="s">
        <v>969</v>
      </c>
      <c r="U189" s="123" t="s">
        <v>533</v>
      </c>
      <c r="V189" s="123" t="s">
        <v>1212</v>
      </c>
      <c r="W189" s="192" t="s">
        <v>533</v>
      </c>
      <c r="X189" s="123" t="s">
        <v>533</v>
      </c>
      <c r="Y189" s="100" t="s">
        <v>533</v>
      </c>
      <c r="Z189" s="100" t="s">
        <v>533</v>
      </c>
      <c r="AA189" s="123" t="s">
        <v>533</v>
      </c>
      <c r="AB189" s="192" t="s">
        <v>533</v>
      </c>
      <c r="AC189" s="100" t="s">
        <v>533</v>
      </c>
      <c r="AD189" s="123" t="s">
        <v>528</v>
      </c>
      <c r="AE189" s="123" t="s">
        <v>528</v>
      </c>
      <c r="AF189" s="123" t="s">
        <v>528</v>
      </c>
      <c r="AG189" s="123" t="s">
        <v>265</v>
      </c>
      <c r="AH189" s="123" t="s">
        <v>265</v>
      </c>
      <c r="AI189" s="123" t="s">
        <v>265</v>
      </c>
      <c r="AJ189" s="100" t="str">
        <f t="shared" si="2"/>
        <v>Baja</v>
      </c>
    </row>
    <row r="190" spans="1:36" ht="52.8" x14ac:dyDescent="0.3">
      <c r="A190" s="123" t="s">
        <v>1380</v>
      </c>
      <c r="B190" s="123" t="s">
        <v>1122</v>
      </c>
      <c r="C190" s="123" t="s">
        <v>1203</v>
      </c>
      <c r="D190" s="123" t="s">
        <v>1376</v>
      </c>
      <c r="E190" s="123" t="s">
        <v>533</v>
      </c>
      <c r="F190" s="123" t="s">
        <v>1381</v>
      </c>
      <c r="G190" s="123" t="s">
        <v>1382</v>
      </c>
      <c r="H190" s="123" t="s">
        <v>521</v>
      </c>
      <c r="I190" s="123" t="s">
        <v>264</v>
      </c>
      <c r="J190" s="123" t="s">
        <v>1208</v>
      </c>
      <c r="K190" s="123" t="s">
        <v>538</v>
      </c>
      <c r="L190" s="123" t="s">
        <v>898</v>
      </c>
      <c r="M190" s="123" t="s">
        <v>1230</v>
      </c>
      <c r="N190" s="123" t="s">
        <v>1231</v>
      </c>
      <c r="O190" s="123" t="s">
        <v>1360</v>
      </c>
      <c r="P190" s="123" t="s">
        <v>183</v>
      </c>
      <c r="Q190" s="123" t="s">
        <v>529</v>
      </c>
      <c r="R190" s="123" t="s">
        <v>1212</v>
      </c>
      <c r="S190" s="123" t="s">
        <v>530</v>
      </c>
      <c r="T190" s="123" t="s">
        <v>969</v>
      </c>
      <c r="U190" s="123" t="s">
        <v>533</v>
      </c>
      <c r="V190" s="123" t="s">
        <v>1212</v>
      </c>
      <c r="W190" s="192" t="s">
        <v>533</v>
      </c>
      <c r="X190" s="123" t="s">
        <v>533</v>
      </c>
      <c r="Y190" s="100" t="s">
        <v>533</v>
      </c>
      <c r="Z190" s="100" t="s">
        <v>533</v>
      </c>
      <c r="AA190" s="123" t="s">
        <v>533</v>
      </c>
      <c r="AB190" s="192" t="s">
        <v>533</v>
      </c>
      <c r="AC190" s="100" t="s">
        <v>533</v>
      </c>
      <c r="AD190" s="123" t="s">
        <v>528</v>
      </c>
      <c r="AE190" s="123" t="s">
        <v>528</v>
      </c>
      <c r="AF190" s="123" t="s">
        <v>528</v>
      </c>
      <c r="AG190" s="123" t="s">
        <v>265</v>
      </c>
      <c r="AH190" s="123" t="s">
        <v>265</v>
      </c>
      <c r="AI190" s="123" t="s">
        <v>265</v>
      </c>
      <c r="AJ190" s="100" t="str">
        <f t="shared" si="2"/>
        <v>Baja</v>
      </c>
    </row>
    <row r="191" spans="1:36" ht="39.6" x14ac:dyDescent="0.3">
      <c r="A191" s="123" t="s">
        <v>1383</v>
      </c>
      <c r="B191" s="123" t="s">
        <v>1122</v>
      </c>
      <c r="C191" s="123" t="s">
        <v>1203</v>
      </c>
      <c r="D191" s="123" t="s">
        <v>1376</v>
      </c>
      <c r="E191" s="123" t="s">
        <v>533</v>
      </c>
      <c r="F191" s="123" t="s">
        <v>1384</v>
      </c>
      <c r="G191" s="123" t="s">
        <v>1385</v>
      </c>
      <c r="H191" s="123" t="s">
        <v>521</v>
      </c>
      <c r="I191" s="123" t="s">
        <v>264</v>
      </c>
      <c r="J191" s="123" t="s">
        <v>1208</v>
      </c>
      <c r="K191" s="123" t="s">
        <v>538</v>
      </c>
      <c r="L191" s="123" t="s">
        <v>898</v>
      </c>
      <c r="M191" s="123" t="s">
        <v>1230</v>
      </c>
      <c r="N191" s="123" t="s">
        <v>1231</v>
      </c>
      <c r="O191" s="123" t="s">
        <v>1360</v>
      </c>
      <c r="P191" s="123" t="s">
        <v>183</v>
      </c>
      <c r="Q191" s="123" t="s">
        <v>529</v>
      </c>
      <c r="R191" s="123" t="s">
        <v>1212</v>
      </c>
      <c r="S191" s="123" t="s">
        <v>530</v>
      </c>
      <c r="T191" s="123" t="s">
        <v>969</v>
      </c>
      <c r="U191" s="123" t="s">
        <v>533</v>
      </c>
      <c r="V191" s="123" t="s">
        <v>1212</v>
      </c>
      <c r="W191" s="192" t="s">
        <v>533</v>
      </c>
      <c r="X191" s="123" t="s">
        <v>533</v>
      </c>
      <c r="Y191" s="100" t="s">
        <v>533</v>
      </c>
      <c r="Z191" s="100" t="s">
        <v>533</v>
      </c>
      <c r="AA191" s="123" t="s">
        <v>533</v>
      </c>
      <c r="AB191" s="192" t="s">
        <v>533</v>
      </c>
      <c r="AC191" s="100" t="s">
        <v>533</v>
      </c>
      <c r="AD191" s="123" t="s">
        <v>528</v>
      </c>
      <c r="AE191" s="123" t="s">
        <v>528</v>
      </c>
      <c r="AF191" s="123" t="s">
        <v>528</v>
      </c>
      <c r="AG191" s="123" t="s">
        <v>265</v>
      </c>
      <c r="AH191" s="123" t="s">
        <v>265</v>
      </c>
      <c r="AI191" s="123" t="s">
        <v>265</v>
      </c>
      <c r="AJ191" s="100" t="str">
        <f t="shared" si="2"/>
        <v>Baja</v>
      </c>
    </row>
    <row r="192" spans="1:36" ht="66" x14ac:dyDescent="0.3">
      <c r="A192" s="123" t="s">
        <v>1386</v>
      </c>
      <c r="B192" s="123" t="s">
        <v>1122</v>
      </c>
      <c r="C192" s="123" t="s">
        <v>1203</v>
      </c>
      <c r="D192" s="123" t="s">
        <v>1376</v>
      </c>
      <c r="E192" s="123" t="s">
        <v>1387</v>
      </c>
      <c r="F192" s="123" t="s">
        <v>1388</v>
      </c>
      <c r="G192" s="123" t="s">
        <v>1389</v>
      </c>
      <c r="H192" s="123" t="s">
        <v>521</v>
      </c>
      <c r="I192" s="123" t="s">
        <v>264</v>
      </c>
      <c r="J192" s="123" t="s">
        <v>1208</v>
      </c>
      <c r="K192" s="123" t="s">
        <v>538</v>
      </c>
      <c r="L192" s="123" t="s">
        <v>524</v>
      </c>
      <c r="M192" s="123" t="s">
        <v>1209</v>
      </c>
      <c r="N192" s="123" t="s">
        <v>1390</v>
      </c>
      <c r="O192" s="123" t="s">
        <v>1391</v>
      </c>
      <c r="P192" s="123" t="s">
        <v>183</v>
      </c>
      <c r="Q192" s="123" t="s">
        <v>529</v>
      </c>
      <c r="R192" s="123" t="s">
        <v>1212</v>
      </c>
      <c r="S192" s="123" t="s">
        <v>530</v>
      </c>
      <c r="T192" s="123" t="s">
        <v>969</v>
      </c>
      <c r="U192" s="123" t="s">
        <v>533</v>
      </c>
      <c r="V192" s="123" t="s">
        <v>1212</v>
      </c>
      <c r="W192" s="192" t="s">
        <v>533</v>
      </c>
      <c r="X192" s="123" t="s">
        <v>533</v>
      </c>
      <c r="Y192" s="100" t="s">
        <v>533</v>
      </c>
      <c r="Z192" s="100" t="s">
        <v>533</v>
      </c>
      <c r="AA192" s="123" t="s">
        <v>533</v>
      </c>
      <c r="AB192" s="192" t="s">
        <v>533</v>
      </c>
      <c r="AC192" s="100" t="s">
        <v>533</v>
      </c>
      <c r="AD192" s="123" t="s">
        <v>528</v>
      </c>
      <c r="AE192" s="123" t="s">
        <v>528</v>
      </c>
      <c r="AF192" s="123" t="s">
        <v>528</v>
      </c>
      <c r="AG192" s="123" t="s">
        <v>265</v>
      </c>
      <c r="AH192" s="123" t="s">
        <v>265</v>
      </c>
      <c r="AI192" s="123" t="s">
        <v>265</v>
      </c>
      <c r="AJ192" s="100" t="str">
        <f t="shared" si="2"/>
        <v>Baja</v>
      </c>
    </row>
    <row r="193" spans="1:36" ht="66" x14ac:dyDescent="0.3">
      <c r="A193" s="123" t="s">
        <v>1392</v>
      </c>
      <c r="B193" s="123" t="s">
        <v>1122</v>
      </c>
      <c r="C193" s="123" t="s">
        <v>1203</v>
      </c>
      <c r="D193" s="123" t="s">
        <v>1376</v>
      </c>
      <c r="E193" s="123" t="s">
        <v>1393</v>
      </c>
      <c r="F193" s="123" t="s">
        <v>1394</v>
      </c>
      <c r="G193" s="123" t="s">
        <v>1395</v>
      </c>
      <c r="H193" s="123" t="s">
        <v>521</v>
      </c>
      <c r="I193" s="123" t="s">
        <v>264</v>
      </c>
      <c r="J193" s="123" t="s">
        <v>1208</v>
      </c>
      <c r="K193" s="123" t="s">
        <v>538</v>
      </c>
      <c r="L193" s="123" t="s">
        <v>524</v>
      </c>
      <c r="M193" s="123" t="s">
        <v>1209</v>
      </c>
      <c r="N193" s="123" t="s">
        <v>1390</v>
      </c>
      <c r="O193" s="123" t="s">
        <v>1391</v>
      </c>
      <c r="P193" s="123" t="s">
        <v>183</v>
      </c>
      <c r="Q193" s="123" t="s">
        <v>529</v>
      </c>
      <c r="R193" s="123" t="s">
        <v>1212</v>
      </c>
      <c r="S193" s="123" t="s">
        <v>530</v>
      </c>
      <c r="T193" s="123" t="s">
        <v>969</v>
      </c>
      <c r="U193" s="123" t="s">
        <v>533</v>
      </c>
      <c r="V193" s="123" t="s">
        <v>1212</v>
      </c>
      <c r="W193" s="192" t="s">
        <v>533</v>
      </c>
      <c r="X193" s="123" t="s">
        <v>533</v>
      </c>
      <c r="Y193" s="100" t="s">
        <v>533</v>
      </c>
      <c r="Z193" s="100" t="s">
        <v>533</v>
      </c>
      <c r="AA193" s="123" t="s">
        <v>533</v>
      </c>
      <c r="AB193" s="192" t="s">
        <v>533</v>
      </c>
      <c r="AC193" s="100" t="s">
        <v>533</v>
      </c>
      <c r="AD193" s="123" t="s">
        <v>528</v>
      </c>
      <c r="AE193" s="123" t="s">
        <v>528</v>
      </c>
      <c r="AF193" s="123" t="s">
        <v>528</v>
      </c>
      <c r="AG193" s="123" t="s">
        <v>263</v>
      </c>
      <c r="AH193" s="123" t="s">
        <v>263</v>
      </c>
      <c r="AI193" s="123" t="s">
        <v>1396</v>
      </c>
      <c r="AJ193" s="100" t="str">
        <f t="shared" si="2"/>
        <v>Media</v>
      </c>
    </row>
    <row r="194" spans="1:36" ht="66" x14ac:dyDescent="0.3">
      <c r="A194" s="123" t="s">
        <v>1397</v>
      </c>
      <c r="B194" s="123" t="s">
        <v>1122</v>
      </c>
      <c r="C194" s="123" t="s">
        <v>1203</v>
      </c>
      <c r="D194" s="123" t="s">
        <v>1376</v>
      </c>
      <c r="E194" s="123" t="s">
        <v>1398</v>
      </c>
      <c r="F194" s="123" t="s">
        <v>1399</v>
      </c>
      <c r="G194" s="123" t="s">
        <v>1400</v>
      </c>
      <c r="H194" s="123" t="s">
        <v>521</v>
      </c>
      <c r="I194" s="123" t="s">
        <v>264</v>
      </c>
      <c r="J194" s="123" t="s">
        <v>1208</v>
      </c>
      <c r="K194" s="123" t="s">
        <v>538</v>
      </c>
      <c r="L194" s="123" t="s">
        <v>524</v>
      </c>
      <c r="M194" s="123" t="s">
        <v>1209</v>
      </c>
      <c r="N194" s="123" t="s">
        <v>1390</v>
      </c>
      <c r="O194" s="123" t="s">
        <v>1391</v>
      </c>
      <c r="P194" s="123" t="s">
        <v>183</v>
      </c>
      <c r="Q194" s="123" t="s">
        <v>529</v>
      </c>
      <c r="R194" s="123" t="s">
        <v>1212</v>
      </c>
      <c r="S194" s="123" t="s">
        <v>530</v>
      </c>
      <c r="T194" s="123" t="s">
        <v>969</v>
      </c>
      <c r="U194" s="123" t="s">
        <v>533</v>
      </c>
      <c r="V194" s="123" t="s">
        <v>1212</v>
      </c>
      <c r="W194" s="192" t="s">
        <v>533</v>
      </c>
      <c r="X194" s="123" t="s">
        <v>533</v>
      </c>
      <c r="Y194" s="100" t="s">
        <v>533</v>
      </c>
      <c r="Z194" s="100" t="s">
        <v>533</v>
      </c>
      <c r="AA194" s="123" t="s">
        <v>533</v>
      </c>
      <c r="AB194" s="192" t="s">
        <v>533</v>
      </c>
      <c r="AC194" s="100" t="s">
        <v>533</v>
      </c>
      <c r="AD194" s="123" t="s">
        <v>528</v>
      </c>
      <c r="AE194" s="123" t="s">
        <v>528</v>
      </c>
      <c r="AF194" s="123" t="s">
        <v>528</v>
      </c>
      <c r="AG194" s="123" t="s">
        <v>265</v>
      </c>
      <c r="AH194" s="123" t="s">
        <v>265</v>
      </c>
      <c r="AI194" s="123" t="s">
        <v>265</v>
      </c>
      <c r="AJ194" s="100" t="str">
        <f t="shared" si="2"/>
        <v>Baja</v>
      </c>
    </row>
    <row r="195" spans="1:36" ht="66" x14ac:dyDescent="0.3">
      <c r="A195" s="123" t="s">
        <v>1401</v>
      </c>
      <c r="B195" s="123" t="s">
        <v>1122</v>
      </c>
      <c r="C195" s="123" t="s">
        <v>1203</v>
      </c>
      <c r="D195" s="123" t="s">
        <v>1376</v>
      </c>
      <c r="E195" s="123" t="s">
        <v>1402</v>
      </c>
      <c r="F195" s="123" t="s">
        <v>1403</v>
      </c>
      <c r="G195" s="123" t="s">
        <v>1404</v>
      </c>
      <c r="H195" s="123" t="s">
        <v>521</v>
      </c>
      <c r="I195" s="123" t="s">
        <v>264</v>
      </c>
      <c r="J195" s="123" t="s">
        <v>1208</v>
      </c>
      <c r="K195" s="123" t="s">
        <v>538</v>
      </c>
      <c r="L195" s="123" t="s">
        <v>524</v>
      </c>
      <c r="M195" s="123" t="s">
        <v>1209</v>
      </c>
      <c r="N195" s="123" t="s">
        <v>1390</v>
      </c>
      <c r="O195" s="123" t="s">
        <v>1391</v>
      </c>
      <c r="P195" s="123" t="s">
        <v>183</v>
      </c>
      <c r="Q195" s="123" t="s">
        <v>529</v>
      </c>
      <c r="R195" s="123" t="s">
        <v>1212</v>
      </c>
      <c r="S195" s="123" t="s">
        <v>530</v>
      </c>
      <c r="T195" s="123" t="s">
        <v>969</v>
      </c>
      <c r="U195" s="123" t="s">
        <v>533</v>
      </c>
      <c r="V195" s="123" t="s">
        <v>1212</v>
      </c>
      <c r="W195" s="192" t="s">
        <v>533</v>
      </c>
      <c r="X195" s="123" t="s">
        <v>533</v>
      </c>
      <c r="Y195" s="100" t="s">
        <v>533</v>
      </c>
      <c r="Z195" s="100" t="s">
        <v>533</v>
      </c>
      <c r="AA195" s="123" t="s">
        <v>533</v>
      </c>
      <c r="AB195" s="192" t="s">
        <v>533</v>
      </c>
      <c r="AC195" s="100" t="s">
        <v>533</v>
      </c>
      <c r="AD195" s="123" t="s">
        <v>528</v>
      </c>
      <c r="AE195" s="123" t="s">
        <v>528</v>
      </c>
      <c r="AF195" s="123" t="s">
        <v>528</v>
      </c>
      <c r="AG195" s="123" t="s">
        <v>1396</v>
      </c>
      <c r="AH195" s="123" t="s">
        <v>1396</v>
      </c>
      <c r="AI195" s="123" t="s">
        <v>1396</v>
      </c>
      <c r="AJ195" s="100" t="str">
        <f t="shared" si="2"/>
        <v>Media</v>
      </c>
    </row>
    <row r="196" spans="1:36" ht="79.2" x14ac:dyDescent="0.3">
      <c r="A196" s="123" t="s">
        <v>1405</v>
      </c>
      <c r="B196" s="123" t="s">
        <v>1122</v>
      </c>
      <c r="C196" s="123" t="s">
        <v>1203</v>
      </c>
      <c r="D196" s="123" t="s">
        <v>1376</v>
      </c>
      <c r="E196" s="123" t="s">
        <v>1406</v>
      </c>
      <c r="F196" s="123" t="s">
        <v>1407</v>
      </c>
      <c r="G196" s="123" t="s">
        <v>1408</v>
      </c>
      <c r="H196" s="123" t="s">
        <v>521</v>
      </c>
      <c r="I196" s="123" t="s">
        <v>264</v>
      </c>
      <c r="J196" s="123" t="s">
        <v>1208</v>
      </c>
      <c r="K196" s="123" t="s">
        <v>538</v>
      </c>
      <c r="L196" s="123" t="s">
        <v>524</v>
      </c>
      <c r="M196" s="123" t="s">
        <v>1209</v>
      </c>
      <c r="N196" s="123" t="s">
        <v>1390</v>
      </c>
      <c r="O196" s="123" t="s">
        <v>1391</v>
      </c>
      <c r="P196" s="123" t="s">
        <v>183</v>
      </c>
      <c r="Q196" s="123" t="s">
        <v>529</v>
      </c>
      <c r="R196" s="123" t="s">
        <v>1212</v>
      </c>
      <c r="S196" s="123" t="s">
        <v>530</v>
      </c>
      <c r="T196" s="123" t="s">
        <v>969</v>
      </c>
      <c r="U196" s="123" t="s">
        <v>533</v>
      </c>
      <c r="V196" s="123" t="s">
        <v>1212</v>
      </c>
      <c r="W196" s="192" t="s">
        <v>533</v>
      </c>
      <c r="X196" s="123" t="s">
        <v>533</v>
      </c>
      <c r="Y196" s="100" t="s">
        <v>533</v>
      </c>
      <c r="Z196" s="100" t="s">
        <v>533</v>
      </c>
      <c r="AA196" s="123" t="s">
        <v>533</v>
      </c>
      <c r="AB196" s="192" t="s">
        <v>533</v>
      </c>
      <c r="AC196" s="100" t="s">
        <v>533</v>
      </c>
      <c r="AD196" s="123" t="s">
        <v>528</v>
      </c>
      <c r="AE196" s="123" t="s">
        <v>528</v>
      </c>
      <c r="AF196" s="123" t="s">
        <v>528</v>
      </c>
      <c r="AG196" s="123" t="s">
        <v>265</v>
      </c>
      <c r="AH196" s="123" t="s">
        <v>265</v>
      </c>
      <c r="AI196" s="123" t="s">
        <v>265</v>
      </c>
      <c r="AJ196" s="100" t="str">
        <f t="shared" si="2"/>
        <v>Baja</v>
      </c>
    </row>
    <row r="197" spans="1:36" ht="66" x14ac:dyDescent="0.3">
      <c r="A197" s="123" t="s">
        <v>1409</v>
      </c>
      <c r="B197" s="123" t="s">
        <v>1122</v>
      </c>
      <c r="C197" s="123" t="s">
        <v>1203</v>
      </c>
      <c r="D197" s="123" t="s">
        <v>1376</v>
      </c>
      <c r="E197" s="123" t="s">
        <v>1410</v>
      </c>
      <c r="F197" s="123" t="s">
        <v>1411</v>
      </c>
      <c r="G197" s="123" t="s">
        <v>1412</v>
      </c>
      <c r="H197" s="123" t="s">
        <v>521</v>
      </c>
      <c r="I197" s="123" t="s">
        <v>264</v>
      </c>
      <c r="J197" s="123" t="s">
        <v>1208</v>
      </c>
      <c r="K197" s="123" t="s">
        <v>538</v>
      </c>
      <c r="L197" s="123" t="s">
        <v>524</v>
      </c>
      <c r="M197" s="123" t="s">
        <v>1209</v>
      </c>
      <c r="N197" s="123" t="s">
        <v>1390</v>
      </c>
      <c r="O197" s="123" t="s">
        <v>1391</v>
      </c>
      <c r="P197" s="123" t="s">
        <v>183</v>
      </c>
      <c r="Q197" s="123" t="s">
        <v>529</v>
      </c>
      <c r="R197" s="123" t="s">
        <v>1212</v>
      </c>
      <c r="S197" s="123" t="s">
        <v>530</v>
      </c>
      <c r="T197" s="123" t="s">
        <v>969</v>
      </c>
      <c r="U197" s="123" t="s">
        <v>533</v>
      </c>
      <c r="V197" s="123" t="s">
        <v>1212</v>
      </c>
      <c r="W197" s="192" t="s">
        <v>533</v>
      </c>
      <c r="X197" s="123" t="s">
        <v>533</v>
      </c>
      <c r="Y197" s="100" t="s">
        <v>533</v>
      </c>
      <c r="Z197" s="100" t="s">
        <v>533</v>
      </c>
      <c r="AA197" s="123" t="s">
        <v>533</v>
      </c>
      <c r="AB197" s="192" t="s">
        <v>533</v>
      </c>
      <c r="AC197" s="100" t="s">
        <v>533</v>
      </c>
      <c r="AD197" s="123" t="s">
        <v>528</v>
      </c>
      <c r="AE197" s="123" t="s">
        <v>528</v>
      </c>
      <c r="AF197" s="123" t="s">
        <v>528</v>
      </c>
      <c r="AG197" s="123" t="s">
        <v>1396</v>
      </c>
      <c r="AH197" s="123" t="s">
        <v>1396</v>
      </c>
      <c r="AI197" s="123" t="s">
        <v>1396</v>
      </c>
      <c r="AJ197" s="100" t="str">
        <f t="shared" si="2"/>
        <v>Media</v>
      </c>
    </row>
    <row r="198" spans="1:36" ht="66" x14ac:dyDescent="0.3">
      <c r="A198" s="123" t="s">
        <v>1413</v>
      </c>
      <c r="B198" s="123" t="s">
        <v>1122</v>
      </c>
      <c r="C198" s="123" t="s">
        <v>1203</v>
      </c>
      <c r="D198" s="123" t="s">
        <v>1376</v>
      </c>
      <c r="E198" s="123" t="s">
        <v>1414</v>
      </c>
      <c r="F198" s="123" t="s">
        <v>1415</v>
      </c>
      <c r="G198" s="123" t="s">
        <v>1416</v>
      </c>
      <c r="H198" s="123" t="s">
        <v>521</v>
      </c>
      <c r="I198" s="123" t="s">
        <v>264</v>
      </c>
      <c r="J198" s="123" t="s">
        <v>1208</v>
      </c>
      <c r="K198" s="123" t="s">
        <v>538</v>
      </c>
      <c r="L198" s="123" t="s">
        <v>524</v>
      </c>
      <c r="M198" s="123" t="s">
        <v>1209</v>
      </c>
      <c r="N198" s="123" t="s">
        <v>1390</v>
      </c>
      <c r="O198" s="123" t="s">
        <v>1391</v>
      </c>
      <c r="P198" s="123" t="s">
        <v>183</v>
      </c>
      <c r="Q198" s="123" t="s">
        <v>529</v>
      </c>
      <c r="R198" s="123" t="s">
        <v>1212</v>
      </c>
      <c r="S198" s="123" t="s">
        <v>530</v>
      </c>
      <c r="T198" s="123" t="s">
        <v>969</v>
      </c>
      <c r="U198" s="123" t="s">
        <v>533</v>
      </c>
      <c r="V198" s="123" t="s">
        <v>1212</v>
      </c>
      <c r="W198" s="192" t="s">
        <v>533</v>
      </c>
      <c r="X198" s="123" t="s">
        <v>533</v>
      </c>
      <c r="Y198" s="100" t="s">
        <v>533</v>
      </c>
      <c r="Z198" s="100" t="s">
        <v>533</v>
      </c>
      <c r="AA198" s="123" t="s">
        <v>533</v>
      </c>
      <c r="AB198" s="192" t="s">
        <v>533</v>
      </c>
      <c r="AC198" s="100" t="s">
        <v>533</v>
      </c>
      <c r="AD198" s="123" t="s">
        <v>528</v>
      </c>
      <c r="AE198" s="123" t="s">
        <v>528</v>
      </c>
      <c r="AF198" s="123" t="s">
        <v>528</v>
      </c>
      <c r="AG198" s="123" t="s">
        <v>265</v>
      </c>
      <c r="AH198" s="123" t="s">
        <v>265</v>
      </c>
      <c r="AI198" s="123" t="s">
        <v>265</v>
      </c>
      <c r="AJ198" s="100" t="str">
        <f t="shared" si="2"/>
        <v>Baja</v>
      </c>
    </row>
    <row r="199" spans="1:36" ht="66" x14ac:dyDescent="0.3">
      <c r="A199" s="123" t="s">
        <v>1417</v>
      </c>
      <c r="B199" s="123" t="s">
        <v>1122</v>
      </c>
      <c r="C199" s="123" t="s">
        <v>1203</v>
      </c>
      <c r="D199" s="123" t="s">
        <v>1376</v>
      </c>
      <c r="E199" s="123" t="s">
        <v>1418</v>
      </c>
      <c r="F199" s="123" t="s">
        <v>1419</v>
      </c>
      <c r="G199" s="123" t="s">
        <v>1420</v>
      </c>
      <c r="H199" s="123" t="s">
        <v>521</v>
      </c>
      <c r="I199" s="123" t="s">
        <v>264</v>
      </c>
      <c r="J199" s="123" t="s">
        <v>1208</v>
      </c>
      <c r="K199" s="123" t="s">
        <v>538</v>
      </c>
      <c r="L199" s="123" t="s">
        <v>524</v>
      </c>
      <c r="M199" s="123" t="s">
        <v>1209</v>
      </c>
      <c r="N199" s="123" t="s">
        <v>1390</v>
      </c>
      <c r="O199" s="123" t="s">
        <v>1391</v>
      </c>
      <c r="P199" s="123" t="s">
        <v>183</v>
      </c>
      <c r="Q199" s="123" t="s">
        <v>529</v>
      </c>
      <c r="R199" s="123" t="s">
        <v>1212</v>
      </c>
      <c r="S199" s="123" t="s">
        <v>530</v>
      </c>
      <c r="T199" s="123" t="s">
        <v>969</v>
      </c>
      <c r="U199" s="123" t="s">
        <v>533</v>
      </c>
      <c r="V199" s="123" t="s">
        <v>1212</v>
      </c>
      <c r="W199" s="192" t="s">
        <v>533</v>
      </c>
      <c r="X199" s="123" t="s">
        <v>533</v>
      </c>
      <c r="Y199" s="100" t="s">
        <v>533</v>
      </c>
      <c r="Z199" s="100" t="s">
        <v>533</v>
      </c>
      <c r="AA199" s="123" t="s">
        <v>533</v>
      </c>
      <c r="AB199" s="192" t="s">
        <v>533</v>
      </c>
      <c r="AC199" s="100" t="s">
        <v>533</v>
      </c>
      <c r="AD199" s="123" t="s">
        <v>528</v>
      </c>
      <c r="AE199" s="123" t="s">
        <v>528</v>
      </c>
      <c r="AF199" s="123" t="s">
        <v>528</v>
      </c>
      <c r="AG199" s="123" t="s">
        <v>265</v>
      </c>
      <c r="AH199" s="123" t="s">
        <v>265</v>
      </c>
      <c r="AI199" s="123" t="s">
        <v>265</v>
      </c>
      <c r="AJ199" s="100" t="str">
        <f t="shared" si="2"/>
        <v>Baja</v>
      </c>
    </row>
    <row r="200" spans="1:36" ht="66" x14ac:dyDescent="0.3">
      <c r="A200" s="123" t="s">
        <v>1421</v>
      </c>
      <c r="B200" s="123" t="s">
        <v>1122</v>
      </c>
      <c r="C200" s="123" t="s">
        <v>1203</v>
      </c>
      <c r="D200" s="123" t="s">
        <v>1376</v>
      </c>
      <c r="E200" s="123" t="s">
        <v>1422</v>
      </c>
      <c r="F200" s="123" t="s">
        <v>1423</v>
      </c>
      <c r="G200" s="123" t="s">
        <v>1424</v>
      </c>
      <c r="H200" s="123" t="s">
        <v>521</v>
      </c>
      <c r="I200" s="123" t="s">
        <v>264</v>
      </c>
      <c r="J200" s="123" t="s">
        <v>1208</v>
      </c>
      <c r="K200" s="123" t="s">
        <v>538</v>
      </c>
      <c r="L200" s="123" t="s">
        <v>524</v>
      </c>
      <c r="M200" s="123" t="s">
        <v>1209</v>
      </c>
      <c r="N200" s="123" t="s">
        <v>1390</v>
      </c>
      <c r="O200" s="123" t="s">
        <v>1391</v>
      </c>
      <c r="P200" s="123" t="s">
        <v>183</v>
      </c>
      <c r="Q200" s="123" t="s">
        <v>529</v>
      </c>
      <c r="R200" s="123" t="s">
        <v>1212</v>
      </c>
      <c r="S200" s="123" t="s">
        <v>530</v>
      </c>
      <c r="T200" s="123" t="s">
        <v>969</v>
      </c>
      <c r="U200" s="123" t="s">
        <v>533</v>
      </c>
      <c r="V200" s="123" t="s">
        <v>1212</v>
      </c>
      <c r="W200" s="192" t="s">
        <v>533</v>
      </c>
      <c r="X200" s="123" t="s">
        <v>533</v>
      </c>
      <c r="Y200" s="100" t="s">
        <v>533</v>
      </c>
      <c r="Z200" s="100" t="s">
        <v>533</v>
      </c>
      <c r="AA200" s="123" t="s">
        <v>533</v>
      </c>
      <c r="AB200" s="192" t="s">
        <v>533</v>
      </c>
      <c r="AC200" s="100" t="s">
        <v>533</v>
      </c>
      <c r="AD200" s="123" t="s">
        <v>528</v>
      </c>
      <c r="AE200" s="123" t="s">
        <v>528</v>
      </c>
      <c r="AF200" s="123" t="s">
        <v>528</v>
      </c>
      <c r="AG200" s="123" t="s">
        <v>265</v>
      </c>
      <c r="AH200" s="123" t="s">
        <v>265</v>
      </c>
      <c r="AI200" s="123" t="s">
        <v>265</v>
      </c>
      <c r="AJ200" s="100" t="str">
        <f t="shared" si="2"/>
        <v>Baja</v>
      </c>
    </row>
    <row r="201" spans="1:36" ht="66" x14ac:dyDescent="0.3">
      <c r="A201" s="123" t="s">
        <v>1425</v>
      </c>
      <c r="B201" s="123" t="s">
        <v>1122</v>
      </c>
      <c r="C201" s="123" t="s">
        <v>1203</v>
      </c>
      <c r="D201" s="123" t="s">
        <v>1376</v>
      </c>
      <c r="E201" s="123" t="s">
        <v>1426</v>
      </c>
      <c r="F201" s="123" t="s">
        <v>1427</v>
      </c>
      <c r="G201" s="123" t="s">
        <v>1428</v>
      </c>
      <c r="H201" s="123" t="s">
        <v>521</v>
      </c>
      <c r="I201" s="123" t="s">
        <v>264</v>
      </c>
      <c r="J201" s="123" t="s">
        <v>1208</v>
      </c>
      <c r="K201" s="123" t="s">
        <v>538</v>
      </c>
      <c r="L201" s="123" t="s">
        <v>524</v>
      </c>
      <c r="M201" s="123" t="s">
        <v>1209</v>
      </c>
      <c r="N201" s="123" t="s">
        <v>1390</v>
      </c>
      <c r="O201" s="123" t="s">
        <v>1391</v>
      </c>
      <c r="P201" s="123" t="s">
        <v>183</v>
      </c>
      <c r="Q201" s="123" t="s">
        <v>529</v>
      </c>
      <c r="R201" s="123" t="s">
        <v>1212</v>
      </c>
      <c r="S201" s="123" t="s">
        <v>530</v>
      </c>
      <c r="T201" s="123" t="s">
        <v>969</v>
      </c>
      <c r="U201" s="123" t="s">
        <v>533</v>
      </c>
      <c r="V201" s="123" t="s">
        <v>1212</v>
      </c>
      <c r="W201" s="192" t="s">
        <v>533</v>
      </c>
      <c r="X201" s="123" t="s">
        <v>533</v>
      </c>
      <c r="Y201" s="100" t="s">
        <v>533</v>
      </c>
      <c r="Z201" s="100" t="s">
        <v>533</v>
      </c>
      <c r="AA201" s="123" t="s">
        <v>533</v>
      </c>
      <c r="AB201" s="192" t="s">
        <v>533</v>
      </c>
      <c r="AC201" s="100" t="s">
        <v>533</v>
      </c>
      <c r="AD201" s="123" t="s">
        <v>528</v>
      </c>
      <c r="AE201" s="123" t="s">
        <v>528</v>
      </c>
      <c r="AF201" s="123" t="s">
        <v>528</v>
      </c>
      <c r="AG201" s="123" t="s">
        <v>265</v>
      </c>
      <c r="AH201" s="123" t="s">
        <v>265</v>
      </c>
      <c r="AI201" s="123" t="s">
        <v>265</v>
      </c>
      <c r="AJ201" s="100" t="str">
        <f t="shared" si="2"/>
        <v>Baja</v>
      </c>
    </row>
    <row r="202" spans="1:36" ht="66" x14ac:dyDescent="0.3">
      <c r="A202" s="123" t="s">
        <v>1429</v>
      </c>
      <c r="B202" s="123" t="s">
        <v>1122</v>
      </c>
      <c r="C202" s="123" t="s">
        <v>1203</v>
      </c>
      <c r="D202" s="123" t="s">
        <v>1376</v>
      </c>
      <c r="E202" s="123" t="s">
        <v>1430</v>
      </c>
      <c r="F202" s="123" t="s">
        <v>1431</v>
      </c>
      <c r="G202" s="123" t="s">
        <v>1432</v>
      </c>
      <c r="H202" s="123" t="s">
        <v>521</v>
      </c>
      <c r="I202" s="123" t="s">
        <v>264</v>
      </c>
      <c r="J202" s="123" t="s">
        <v>1208</v>
      </c>
      <c r="K202" s="123" t="s">
        <v>538</v>
      </c>
      <c r="L202" s="123" t="s">
        <v>524</v>
      </c>
      <c r="M202" s="123" t="s">
        <v>1209</v>
      </c>
      <c r="N202" s="123" t="s">
        <v>1390</v>
      </c>
      <c r="O202" s="123" t="s">
        <v>1391</v>
      </c>
      <c r="P202" s="123" t="s">
        <v>183</v>
      </c>
      <c r="Q202" s="123" t="s">
        <v>529</v>
      </c>
      <c r="R202" s="123" t="s">
        <v>1212</v>
      </c>
      <c r="S202" s="123" t="s">
        <v>530</v>
      </c>
      <c r="T202" s="123" t="s">
        <v>969</v>
      </c>
      <c r="U202" s="123" t="s">
        <v>533</v>
      </c>
      <c r="V202" s="123" t="s">
        <v>1212</v>
      </c>
      <c r="W202" s="192" t="s">
        <v>533</v>
      </c>
      <c r="X202" s="123" t="s">
        <v>533</v>
      </c>
      <c r="Y202" s="100" t="s">
        <v>533</v>
      </c>
      <c r="Z202" s="100" t="s">
        <v>533</v>
      </c>
      <c r="AA202" s="123" t="s">
        <v>533</v>
      </c>
      <c r="AB202" s="192" t="s">
        <v>533</v>
      </c>
      <c r="AC202" s="100" t="s">
        <v>533</v>
      </c>
      <c r="AD202" s="123" t="s">
        <v>528</v>
      </c>
      <c r="AE202" s="123" t="s">
        <v>528</v>
      </c>
      <c r="AF202" s="123" t="s">
        <v>528</v>
      </c>
      <c r="AG202" s="123" t="s">
        <v>265</v>
      </c>
      <c r="AH202" s="123" t="s">
        <v>265</v>
      </c>
      <c r="AI202" s="123" t="s">
        <v>265</v>
      </c>
      <c r="AJ202" s="100" t="str">
        <f t="shared" ref="AJ202:AJ265" si="3">IF(OR(AND(AG202="Alta",AH202="Alta"),AND(AG202="Alta",AI202="Alta"),AND(AH202="Alta",AI202="Alta")),"Alta",IF(AND(AG202="Baja",AH202="Baja",AI202="Baja"),"Baja",IF(AG202="Media","Media",IF(AG202="Alta","Media",IF(AH202="Media","Media",IF(AH202="Alta","Media",IF(AI202="Media","Media",IF(AI202="Alta","Media",""))))))))</f>
        <v>Baja</v>
      </c>
    </row>
    <row r="203" spans="1:36" ht="66" x14ac:dyDescent="0.3">
      <c r="A203" s="123" t="s">
        <v>1433</v>
      </c>
      <c r="B203" s="123" t="s">
        <v>1122</v>
      </c>
      <c r="C203" s="123" t="s">
        <v>1203</v>
      </c>
      <c r="D203" s="123" t="s">
        <v>1376</v>
      </c>
      <c r="E203" s="123" t="s">
        <v>1434</v>
      </c>
      <c r="F203" s="123" t="s">
        <v>1435</v>
      </c>
      <c r="G203" s="123" t="s">
        <v>1436</v>
      </c>
      <c r="H203" s="123" t="s">
        <v>521</v>
      </c>
      <c r="I203" s="123" t="s">
        <v>264</v>
      </c>
      <c r="J203" s="123" t="s">
        <v>1208</v>
      </c>
      <c r="K203" s="123" t="s">
        <v>538</v>
      </c>
      <c r="L203" s="123" t="s">
        <v>524</v>
      </c>
      <c r="M203" s="123" t="s">
        <v>1209</v>
      </c>
      <c r="N203" s="123" t="s">
        <v>1390</v>
      </c>
      <c r="O203" s="123" t="s">
        <v>1391</v>
      </c>
      <c r="P203" s="123" t="s">
        <v>183</v>
      </c>
      <c r="Q203" s="123" t="s">
        <v>529</v>
      </c>
      <c r="R203" s="123" t="s">
        <v>1212</v>
      </c>
      <c r="S203" s="123" t="s">
        <v>530</v>
      </c>
      <c r="T203" s="123" t="s">
        <v>969</v>
      </c>
      <c r="U203" s="123" t="s">
        <v>533</v>
      </c>
      <c r="V203" s="123" t="s">
        <v>1212</v>
      </c>
      <c r="W203" s="192" t="s">
        <v>533</v>
      </c>
      <c r="X203" s="123" t="s">
        <v>533</v>
      </c>
      <c r="Y203" s="100" t="s">
        <v>533</v>
      </c>
      <c r="Z203" s="100" t="s">
        <v>533</v>
      </c>
      <c r="AA203" s="123" t="s">
        <v>533</v>
      </c>
      <c r="AB203" s="192" t="s">
        <v>533</v>
      </c>
      <c r="AC203" s="100" t="s">
        <v>533</v>
      </c>
      <c r="AD203" s="123" t="s">
        <v>528</v>
      </c>
      <c r="AE203" s="123" t="s">
        <v>528</v>
      </c>
      <c r="AF203" s="123" t="s">
        <v>528</v>
      </c>
      <c r="AG203" s="123" t="s">
        <v>265</v>
      </c>
      <c r="AH203" s="123" t="s">
        <v>265</v>
      </c>
      <c r="AI203" s="123" t="s">
        <v>265</v>
      </c>
      <c r="AJ203" s="100" t="str">
        <f t="shared" si="3"/>
        <v>Baja</v>
      </c>
    </row>
    <row r="204" spans="1:36" ht="52.8" x14ac:dyDescent="0.3">
      <c r="A204" s="123" t="s">
        <v>1437</v>
      </c>
      <c r="B204" s="123" t="s">
        <v>1122</v>
      </c>
      <c r="C204" s="123" t="s">
        <v>1203</v>
      </c>
      <c r="D204" s="123" t="s">
        <v>1376</v>
      </c>
      <c r="E204" s="123" t="s">
        <v>533</v>
      </c>
      <c r="F204" s="123" t="s">
        <v>1438</v>
      </c>
      <c r="G204" s="123" t="s">
        <v>1439</v>
      </c>
      <c r="H204" s="123" t="s">
        <v>521</v>
      </c>
      <c r="I204" s="123" t="s">
        <v>264</v>
      </c>
      <c r="J204" s="123" t="s">
        <v>1208</v>
      </c>
      <c r="K204" s="123" t="s">
        <v>538</v>
      </c>
      <c r="L204" s="123" t="s">
        <v>898</v>
      </c>
      <c r="M204" s="123" t="s">
        <v>1230</v>
      </c>
      <c r="N204" s="123" t="s">
        <v>1231</v>
      </c>
      <c r="O204" s="123" t="s">
        <v>1360</v>
      </c>
      <c r="P204" s="123" t="s">
        <v>183</v>
      </c>
      <c r="Q204" s="123" t="s">
        <v>529</v>
      </c>
      <c r="R204" s="123" t="s">
        <v>1212</v>
      </c>
      <c r="S204" s="123" t="s">
        <v>530</v>
      </c>
      <c r="T204" s="123" t="s">
        <v>969</v>
      </c>
      <c r="U204" s="123" t="s">
        <v>533</v>
      </c>
      <c r="V204" s="123" t="s">
        <v>1212</v>
      </c>
      <c r="W204" s="192" t="s">
        <v>533</v>
      </c>
      <c r="X204" s="123" t="s">
        <v>533</v>
      </c>
      <c r="Y204" s="100" t="s">
        <v>533</v>
      </c>
      <c r="Z204" s="100" t="s">
        <v>533</v>
      </c>
      <c r="AA204" s="123" t="s">
        <v>533</v>
      </c>
      <c r="AB204" s="192" t="s">
        <v>533</v>
      </c>
      <c r="AC204" s="100" t="s">
        <v>533</v>
      </c>
      <c r="AD204" s="123" t="s">
        <v>528</v>
      </c>
      <c r="AE204" s="123" t="s">
        <v>528</v>
      </c>
      <c r="AF204" s="123" t="s">
        <v>528</v>
      </c>
      <c r="AG204" s="123" t="s">
        <v>265</v>
      </c>
      <c r="AH204" s="123" t="s">
        <v>265</v>
      </c>
      <c r="AI204" s="123" t="s">
        <v>265</v>
      </c>
      <c r="AJ204" s="100" t="str">
        <f t="shared" si="3"/>
        <v>Baja</v>
      </c>
    </row>
    <row r="205" spans="1:36" ht="39.6" x14ac:dyDescent="0.3">
      <c r="A205" s="123" t="s">
        <v>1440</v>
      </c>
      <c r="B205" s="123" t="s">
        <v>1063</v>
      </c>
      <c r="C205" s="123" t="s">
        <v>1203</v>
      </c>
      <c r="D205" s="123" t="s">
        <v>1441</v>
      </c>
      <c r="E205" s="123" t="s">
        <v>533</v>
      </c>
      <c r="F205" s="123" t="s">
        <v>1442</v>
      </c>
      <c r="G205" s="123" t="s">
        <v>1443</v>
      </c>
      <c r="H205" s="123" t="s">
        <v>521</v>
      </c>
      <c r="I205" s="123" t="s">
        <v>264</v>
      </c>
      <c r="J205" s="123" t="s">
        <v>1208</v>
      </c>
      <c r="K205" s="123" t="s">
        <v>538</v>
      </c>
      <c r="L205" s="123" t="s">
        <v>524</v>
      </c>
      <c r="M205" s="123" t="s">
        <v>578</v>
      </c>
      <c r="N205" s="123" t="s">
        <v>1444</v>
      </c>
      <c r="O205" s="123" t="s">
        <v>1445</v>
      </c>
      <c r="P205" s="123" t="s">
        <v>570</v>
      </c>
      <c r="Q205" s="123" t="s">
        <v>583</v>
      </c>
      <c r="R205" s="123" t="s">
        <v>1212</v>
      </c>
      <c r="S205" s="123" t="s">
        <v>530</v>
      </c>
      <c r="T205" s="123" t="s">
        <v>969</v>
      </c>
      <c r="U205" s="123" t="s">
        <v>533</v>
      </c>
      <c r="V205" s="123" t="s">
        <v>1212</v>
      </c>
      <c r="W205" s="192">
        <v>42644</v>
      </c>
      <c r="X205" s="123" t="s">
        <v>1446</v>
      </c>
      <c r="Y205" s="100" t="s">
        <v>1447</v>
      </c>
      <c r="Z205" s="100" t="s">
        <v>586</v>
      </c>
      <c r="AA205" s="123" t="s">
        <v>927</v>
      </c>
      <c r="AB205" s="192">
        <v>45491</v>
      </c>
      <c r="AC205" s="100" t="s">
        <v>588</v>
      </c>
      <c r="AD205" s="123" t="s">
        <v>528</v>
      </c>
      <c r="AE205" s="123" t="s">
        <v>528</v>
      </c>
      <c r="AF205" s="123" t="s">
        <v>528</v>
      </c>
      <c r="AG205" s="123" t="s">
        <v>265</v>
      </c>
      <c r="AH205" s="123" t="s">
        <v>265</v>
      </c>
      <c r="AI205" s="123" t="s">
        <v>265</v>
      </c>
      <c r="AJ205" s="100" t="str">
        <f t="shared" si="3"/>
        <v>Baja</v>
      </c>
    </row>
    <row r="206" spans="1:36" ht="171.6" x14ac:dyDescent="0.3">
      <c r="A206" s="123" t="s">
        <v>1448</v>
      </c>
      <c r="B206" s="123" t="s">
        <v>1063</v>
      </c>
      <c r="C206" s="123" t="s">
        <v>1203</v>
      </c>
      <c r="D206" s="123" t="s">
        <v>533</v>
      </c>
      <c r="E206" s="123" t="s">
        <v>533</v>
      </c>
      <c r="F206" s="123" t="s">
        <v>1449</v>
      </c>
      <c r="G206" s="123" t="s">
        <v>1450</v>
      </c>
      <c r="H206" s="123" t="s">
        <v>521</v>
      </c>
      <c r="I206" s="123" t="s">
        <v>264</v>
      </c>
      <c r="J206" s="123" t="s">
        <v>566</v>
      </c>
      <c r="K206" s="123" t="s">
        <v>1175</v>
      </c>
      <c r="L206" s="123" t="s">
        <v>524</v>
      </c>
      <c r="M206" s="123" t="s">
        <v>578</v>
      </c>
      <c r="N206" s="123" t="s">
        <v>1451</v>
      </c>
      <c r="O206" s="123" t="s">
        <v>1452</v>
      </c>
      <c r="P206" s="123" t="s">
        <v>570</v>
      </c>
      <c r="Q206" s="123" t="s">
        <v>583</v>
      </c>
      <c r="R206" s="123" t="s">
        <v>1212</v>
      </c>
      <c r="S206" s="123" t="s">
        <v>530</v>
      </c>
      <c r="T206" s="123" t="s">
        <v>969</v>
      </c>
      <c r="U206" s="123" t="s">
        <v>533</v>
      </c>
      <c r="V206" s="123" t="s">
        <v>1212</v>
      </c>
      <c r="W206" s="192">
        <v>42644</v>
      </c>
      <c r="X206" s="123" t="s">
        <v>1446</v>
      </c>
      <c r="Y206" s="100" t="s">
        <v>1447</v>
      </c>
      <c r="Z206" s="100" t="s">
        <v>586</v>
      </c>
      <c r="AA206" s="123" t="s">
        <v>927</v>
      </c>
      <c r="AB206" s="192">
        <v>45491</v>
      </c>
      <c r="AC206" s="100" t="s">
        <v>588</v>
      </c>
      <c r="AD206" s="123" t="s">
        <v>528</v>
      </c>
      <c r="AE206" s="123" t="s">
        <v>528</v>
      </c>
      <c r="AF206" s="123" t="s">
        <v>528</v>
      </c>
      <c r="AG206" s="123" t="s">
        <v>263</v>
      </c>
      <c r="AH206" s="123" t="s">
        <v>263</v>
      </c>
      <c r="AI206" s="123" t="s">
        <v>263</v>
      </c>
      <c r="AJ206" s="100" t="str">
        <f t="shared" si="3"/>
        <v>Media</v>
      </c>
    </row>
    <row r="207" spans="1:36" ht="145.19999999999999" x14ac:dyDescent="0.3">
      <c r="A207" s="123" t="s">
        <v>1453</v>
      </c>
      <c r="B207" s="123" t="s">
        <v>1063</v>
      </c>
      <c r="C207" s="123" t="s">
        <v>1203</v>
      </c>
      <c r="D207" s="123" t="s">
        <v>533</v>
      </c>
      <c r="E207" s="123" t="s">
        <v>533</v>
      </c>
      <c r="F207" s="123" t="s">
        <v>1454</v>
      </c>
      <c r="G207" s="123" t="s">
        <v>1455</v>
      </c>
      <c r="H207" s="123" t="s">
        <v>521</v>
      </c>
      <c r="I207" s="123" t="s">
        <v>264</v>
      </c>
      <c r="J207" s="123" t="s">
        <v>566</v>
      </c>
      <c r="K207" s="123" t="s">
        <v>1175</v>
      </c>
      <c r="L207" s="123" t="s">
        <v>524</v>
      </c>
      <c r="M207" s="123" t="s">
        <v>578</v>
      </c>
      <c r="N207" s="123" t="s">
        <v>1456</v>
      </c>
      <c r="O207" s="123" t="s">
        <v>1457</v>
      </c>
      <c r="P207" s="123" t="s">
        <v>944</v>
      </c>
      <c r="Q207" s="123" t="s">
        <v>583</v>
      </c>
      <c r="R207" s="123" t="s">
        <v>1212</v>
      </c>
      <c r="S207" s="123" t="s">
        <v>530</v>
      </c>
      <c r="T207" s="123" t="s">
        <v>969</v>
      </c>
      <c r="U207" s="123" t="s">
        <v>533</v>
      </c>
      <c r="V207" s="123" t="s">
        <v>1212</v>
      </c>
      <c r="W207" s="192">
        <v>42644</v>
      </c>
      <c r="X207" s="123" t="s">
        <v>1446</v>
      </c>
      <c r="Y207" s="100" t="s">
        <v>1447</v>
      </c>
      <c r="Z207" s="100" t="s">
        <v>586</v>
      </c>
      <c r="AA207" s="123" t="s">
        <v>927</v>
      </c>
      <c r="AB207" s="192">
        <v>45491</v>
      </c>
      <c r="AC207" s="100" t="s">
        <v>588</v>
      </c>
      <c r="AD207" s="123" t="s">
        <v>528</v>
      </c>
      <c r="AE207" s="123" t="s">
        <v>528</v>
      </c>
      <c r="AF207" s="123" t="s">
        <v>528</v>
      </c>
      <c r="AG207" s="123" t="s">
        <v>265</v>
      </c>
      <c r="AH207" s="123" t="s">
        <v>265</v>
      </c>
      <c r="AI207" s="123" t="s">
        <v>265</v>
      </c>
      <c r="AJ207" s="100" t="str">
        <f t="shared" si="3"/>
        <v>Baja</v>
      </c>
    </row>
    <row r="208" spans="1:36" ht="39.6" x14ac:dyDescent="0.3">
      <c r="A208" s="123" t="s">
        <v>1458</v>
      </c>
      <c r="B208" s="123" t="s">
        <v>1063</v>
      </c>
      <c r="C208" s="123" t="s">
        <v>1203</v>
      </c>
      <c r="D208" s="123" t="s">
        <v>533</v>
      </c>
      <c r="E208" s="123" t="s">
        <v>533</v>
      </c>
      <c r="F208" s="123" t="s">
        <v>1459</v>
      </c>
      <c r="G208" s="123" t="s">
        <v>1460</v>
      </c>
      <c r="H208" s="123" t="s">
        <v>521</v>
      </c>
      <c r="I208" s="123" t="s">
        <v>264</v>
      </c>
      <c r="J208" s="123" t="s">
        <v>1208</v>
      </c>
      <c r="K208" s="123" t="s">
        <v>538</v>
      </c>
      <c r="L208" s="123" t="s">
        <v>898</v>
      </c>
      <c r="M208" s="123" t="s">
        <v>1230</v>
      </c>
      <c r="N208" s="123" t="s">
        <v>1231</v>
      </c>
      <c r="O208" s="123" t="s">
        <v>1461</v>
      </c>
      <c r="P208" s="123" t="s">
        <v>570</v>
      </c>
      <c r="Q208" s="123" t="s">
        <v>583</v>
      </c>
      <c r="R208" s="123" t="s">
        <v>1212</v>
      </c>
      <c r="S208" s="123" t="s">
        <v>530</v>
      </c>
      <c r="T208" s="123" t="s">
        <v>969</v>
      </c>
      <c r="U208" s="123" t="s">
        <v>533</v>
      </c>
      <c r="V208" s="123" t="s">
        <v>1212</v>
      </c>
      <c r="W208" s="192">
        <v>42644</v>
      </c>
      <c r="X208" s="123" t="s">
        <v>1446</v>
      </c>
      <c r="Y208" s="100" t="s">
        <v>1447</v>
      </c>
      <c r="Z208" s="100" t="s">
        <v>586</v>
      </c>
      <c r="AA208" s="123" t="s">
        <v>927</v>
      </c>
      <c r="AB208" s="192">
        <v>45491</v>
      </c>
      <c r="AC208" s="100" t="s">
        <v>588</v>
      </c>
      <c r="AD208" s="123" t="s">
        <v>528</v>
      </c>
      <c r="AE208" s="123" t="s">
        <v>528</v>
      </c>
      <c r="AF208" s="123" t="s">
        <v>528</v>
      </c>
      <c r="AG208" s="123" t="s">
        <v>265</v>
      </c>
      <c r="AH208" s="123" t="s">
        <v>265</v>
      </c>
      <c r="AI208" s="123" t="s">
        <v>265</v>
      </c>
      <c r="AJ208" s="100" t="str">
        <f t="shared" si="3"/>
        <v>Baja</v>
      </c>
    </row>
    <row r="209" spans="1:36" ht="39.6" x14ac:dyDescent="0.3">
      <c r="A209" s="123" t="s">
        <v>1462</v>
      </c>
      <c r="B209" s="123" t="s">
        <v>1063</v>
      </c>
      <c r="C209" s="123" t="s">
        <v>1203</v>
      </c>
      <c r="D209" s="123" t="s">
        <v>533</v>
      </c>
      <c r="E209" s="123" t="s">
        <v>533</v>
      </c>
      <c r="F209" s="123" t="s">
        <v>1463</v>
      </c>
      <c r="G209" s="123" t="s">
        <v>1464</v>
      </c>
      <c r="H209" s="123" t="s">
        <v>521</v>
      </c>
      <c r="I209" s="123" t="s">
        <v>264</v>
      </c>
      <c r="J209" s="123" t="s">
        <v>1208</v>
      </c>
      <c r="K209" s="123" t="s">
        <v>538</v>
      </c>
      <c r="L209" s="123" t="s">
        <v>898</v>
      </c>
      <c r="M209" s="123" t="s">
        <v>1230</v>
      </c>
      <c r="N209" s="123" t="s">
        <v>1231</v>
      </c>
      <c r="O209" s="123" t="s">
        <v>1465</v>
      </c>
      <c r="P209" s="123" t="s">
        <v>570</v>
      </c>
      <c r="Q209" s="123" t="s">
        <v>583</v>
      </c>
      <c r="R209" s="123" t="s">
        <v>1212</v>
      </c>
      <c r="S209" s="123" t="s">
        <v>530</v>
      </c>
      <c r="T209" s="123" t="s">
        <v>969</v>
      </c>
      <c r="U209" s="123" t="s">
        <v>533</v>
      </c>
      <c r="V209" s="123" t="s">
        <v>1212</v>
      </c>
      <c r="W209" s="192">
        <v>42644</v>
      </c>
      <c r="X209" s="123" t="s">
        <v>1446</v>
      </c>
      <c r="Y209" s="100" t="s">
        <v>1447</v>
      </c>
      <c r="Z209" s="100" t="s">
        <v>586</v>
      </c>
      <c r="AA209" s="123" t="s">
        <v>927</v>
      </c>
      <c r="AB209" s="192">
        <v>45491</v>
      </c>
      <c r="AC209" s="100" t="s">
        <v>588</v>
      </c>
      <c r="AD209" s="123" t="s">
        <v>528</v>
      </c>
      <c r="AE209" s="123" t="s">
        <v>528</v>
      </c>
      <c r="AF209" s="123" t="s">
        <v>528</v>
      </c>
      <c r="AG209" s="123" t="s">
        <v>263</v>
      </c>
      <c r="AH209" s="123" t="s">
        <v>263</v>
      </c>
      <c r="AI209" s="123" t="s">
        <v>263</v>
      </c>
      <c r="AJ209" s="100" t="str">
        <f t="shared" si="3"/>
        <v>Media</v>
      </c>
    </row>
    <row r="210" spans="1:36" ht="39.6" x14ac:dyDescent="0.3">
      <c r="A210" s="123" t="s">
        <v>1466</v>
      </c>
      <c r="B210" s="123" t="s">
        <v>1063</v>
      </c>
      <c r="C210" s="123" t="s">
        <v>1203</v>
      </c>
      <c r="D210" s="123" t="s">
        <v>1467</v>
      </c>
      <c r="E210" s="123" t="s">
        <v>533</v>
      </c>
      <c r="F210" s="123" t="s">
        <v>1468</v>
      </c>
      <c r="G210" s="123" t="s">
        <v>1469</v>
      </c>
      <c r="H210" s="123" t="s">
        <v>521</v>
      </c>
      <c r="I210" s="123" t="s">
        <v>264</v>
      </c>
      <c r="J210" s="123" t="s">
        <v>1208</v>
      </c>
      <c r="K210" s="123" t="s">
        <v>538</v>
      </c>
      <c r="L210" s="123" t="s">
        <v>524</v>
      </c>
      <c r="M210" s="123" t="s">
        <v>1230</v>
      </c>
      <c r="N210" s="123" t="s">
        <v>1231</v>
      </c>
      <c r="O210" s="123" t="s">
        <v>1470</v>
      </c>
      <c r="P210" s="123" t="s">
        <v>570</v>
      </c>
      <c r="Q210" s="123" t="s">
        <v>583</v>
      </c>
      <c r="R210" s="123" t="s">
        <v>1212</v>
      </c>
      <c r="S210" s="123" t="s">
        <v>530</v>
      </c>
      <c r="T210" s="123" t="s">
        <v>969</v>
      </c>
      <c r="U210" s="123" t="s">
        <v>533</v>
      </c>
      <c r="V210" s="123" t="s">
        <v>1212</v>
      </c>
      <c r="W210" s="192">
        <v>42644</v>
      </c>
      <c r="X210" s="123" t="s">
        <v>1446</v>
      </c>
      <c r="Y210" s="100" t="s">
        <v>1447</v>
      </c>
      <c r="Z210" s="100" t="s">
        <v>586</v>
      </c>
      <c r="AA210" s="123" t="s">
        <v>927</v>
      </c>
      <c r="AB210" s="192">
        <v>45491</v>
      </c>
      <c r="AC210" s="100" t="s">
        <v>588</v>
      </c>
      <c r="AD210" s="123" t="s">
        <v>528</v>
      </c>
      <c r="AE210" s="123" t="s">
        <v>528</v>
      </c>
      <c r="AF210" s="123" t="s">
        <v>528</v>
      </c>
      <c r="AG210" s="123" t="s">
        <v>265</v>
      </c>
      <c r="AH210" s="123" t="s">
        <v>265</v>
      </c>
      <c r="AI210" s="123" t="s">
        <v>265</v>
      </c>
      <c r="AJ210" s="100" t="str">
        <f t="shared" si="3"/>
        <v>Baja</v>
      </c>
    </row>
    <row r="211" spans="1:36" ht="52.8" x14ac:dyDescent="0.3">
      <c r="A211" s="123" t="s">
        <v>1471</v>
      </c>
      <c r="B211" s="123" t="s">
        <v>1063</v>
      </c>
      <c r="C211" s="123" t="s">
        <v>1203</v>
      </c>
      <c r="D211" s="123" t="s">
        <v>1467</v>
      </c>
      <c r="E211" s="123" t="s">
        <v>533</v>
      </c>
      <c r="F211" s="123" t="s">
        <v>1472</v>
      </c>
      <c r="G211" s="123" t="s">
        <v>1473</v>
      </c>
      <c r="H211" s="123" t="s">
        <v>521</v>
      </c>
      <c r="I211" s="123" t="s">
        <v>264</v>
      </c>
      <c r="J211" s="123" t="s">
        <v>1208</v>
      </c>
      <c r="K211" s="123" t="s">
        <v>538</v>
      </c>
      <c r="L211" s="123" t="s">
        <v>524</v>
      </c>
      <c r="M211" s="123" t="s">
        <v>1230</v>
      </c>
      <c r="N211" s="123" t="s">
        <v>1231</v>
      </c>
      <c r="O211" s="123" t="s">
        <v>1360</v>
      </c>
      <c r="P211" s="123" t="s">
        <v>570</v>
      </c>
      <c r="Q211" s="123" t="s">
        <v>583</v>
      </c>
      <c r="R211" s="123" t="s">
        <v>1212</v>
      </c>
      <c r="S211" s="123" t="s">
        <v>530</v>
      </c>
      <c r="T211" s="123" t="s">
        <v>969</v>
      </c>
      <c r="U211" s="123" t="s">
        <v>533</v>
      </c>
      <c r="V211" s="123" t="s">
        <v>1212</v>
      </c>
      <c r="W211" s="192">
        <v>42644</v>
      </c>
      <c r="X211" s="123" t="s">
        <v>1446</v>
      </c>
      <c r="Y211" s="100" t="s">
        <v>1447</v>
      </c>
      <c r="Z211" s="100" t="s">
        <v>586</v>
      </c>
      <c r="AA211" s="123" t="s">
        <v>927</v>
      </c>
      <c r="AB211" s="192">
        <v>45491</v>
      </c>
      <c r="AC211" s="100" t="s">
        <v>588</v>
      </c>
      <c r="AD211" s="123" t="s">
        <v>528</v>
      </c>
      <c r="AE211" s="123" t="s">
        <v>528</v>
      </c>
      <c r="AF211" s="123" t="s">
        <v>528</v>
      </c>
      <c r="AG211" s="123" t="s">
        <v>263</v>
      </c>
      <c r="AH211" s="123" t="s">
        <v>263</v>
      </c>
      <c r="AI211" s="123" t="s">
        <v>263</v>
      </c>
      <c r="AJ211" s="100" t="str">
        <f t="shared" si="3"/>
        <v>Media</v>
      </c>
    </row>
    <row r="212" spans="1:36" ht="39.6" x14ac:dyDescent="0.3">
      <c r="A212" s="123" t="s">
        <v>1474</v>
      </c>
      <c r="B212" s="123" t="s">
        <v>1063</v>
      </c>
      <c r="C212" s="123" t="s">
        <v>1203</v>
      </c>
      <c r="D212" s="123" t="s">
        <v>533</v>
      </c>
      <c r="E212" s="123" t="s">
        <v>533</v>
      </c>
      <c r="F212" s="123" t="s">
        <v>1475</v>
      </c>
      <c r="G212" s="123" t="s">
        <v>1476</v>
      </c>
      <c r="H212" s="123" t="s">
        <v>521</v>
      </c>
      <c r="I212" s="123" t="s">
        <v>264</v>
      </c>
      <c r="J212" s="123" t="s">
        <v>1208</v>
      </c>
      <c r="K212" s="123" t="s">
        <v>538</v>
      </c>
      <c r="L212" s="123" t="s">
        <v>524</v>
      </c>
      <c r="M212" s="123" t="s">
        <v>1230</v>
      </c>
      <c r="N212" s="123" t="s">
        <v>1231</v>
      </c>
      <c r="O212" s="123" t="s">
        <v>1360</v>
      </c>
      <c r="P212" s="123" t="s">
        <v>570</v>
      </c>
      <c r="Q212" s="123" t="s">
        <v>583</v>
      </c>
      <c r="R212" s="123" t="s">
        <v>1212</v>
      </c>
      <c r="S212" s="123" t="s">
        <v>530</v>
      </c>
      <c r="T212" s="123" t="s">
        <v>969</v>
      </c>
      <c r="U212" s="123" t="s">
        <v>533</v>
      </c>
      <c r="V212" s="123" t="s">
        <v>1212</v>
      </c>
      <c r="W212" s="192">
        <v>42644</v>
      </c>
      <c r="X212" s="123" t="s">
        <v>1446</v>
      </c>
      <c r="Y212" s="100" t="s">
        <v>1447</v>
      </c>
      <c r="Z212" s="100" t="s">
        <v>586</v>
      </c>
      <c r="AA212" s="123" t="s">
        <v>927</v>
      </c>
      <c r="AB212" s="192">
        <v>45491</v>
      </c>
      <c r="AC212" s="100" t="s">
        <v>588</v>
      </c>
      <c r="AD212" s="123" t="s">
        <v>528</v>
      </c>
      <c r="AE212" s="123" t="s">
        <v>528</v>
      </c>
      <c r="AF212" s="123" t="s">
        <v>528</v>
      </c>
      <c r="AG212" s="123" t="s">
        <v>265</v>
      </c>
      <c r="AH212" s="123" t="s">
        <v>265</v>
      </c>
      <c r="AI212" s="123" t="s">
        <v>265</v>
      </c>
      <c r="AJ212" s="100" t="str">
        <f t="shared" si="3"/>
        <v>Baja</v>
      </c>
    </row>
    <row r="213" spans="1:36" ht="52.8" x14ac:dyDescent="0.3">
      <c r="A213" s="123" t="s">
        <v>1477</v>
      </c>
      <c r="B213" s="123" t="s">
        <v>1063</v>
      </c>
      <c r="C213" s="123" t="s">
        <v>1203</v>
      </c>
      <c r="D213" s="123" t="s">
        <v>533</v>
      </c>
      <c r="E213" s="123" t="s">
        <v>533</v>
      </c>
      <c r="F213" s="123" t="s">
        <v>1478</v>
      </c>
      <c r="G213" s="123" t="s">
        <v>1479</v>
      </c>
      <c r="H213" s="123" t="s">
        <v>521</v>
      </c>
      <c r="I213" s="123" t="s">
        <v>264</v>
      </c>
      <c r="J213" s="123" t="s">
        <v>1208</v>
      </c>
      <c r="K213" s="123" t="s">
        <v>538</v>
      </c>
      <c r="L213" s="123" t="s">
        <v>524</v>
      </c>
      <c r="M213" s="123" t="s">
        <v>1230</v>
      </c>
      <c r="N213" s="123" t="s">
        <v>1231</v>
      </c>
      <c r="O213" s="123" t="s">
        <v>1360</v>
      </c>
      <c r="P213" s="123" t="s">
        <v>570</v>
      </c>
      <c r="Q213" s="123" t="s">
        <v>583</v>
      </c>
      <c r="R213" s="123" t="s">
        <v>1212</v>
      </c>
      <c r="S213" s="123" t="s">
        <v>530</v>
      </c>
      <c r="T213" s="123" t="s">
        <v>969</v>
      </c>
      <c r="U213" s="123" t="s">
        <v>533</v>
      </c>
      <c r="V213" s="123" t="s">
        <v>1212</v>
      </c>
      <c r="W213" s="192">
        <v>42644</v>
      </c>
      <c r="X213" s="123" t="s">
        <v>1446</v>
      </c>
      <c r="Y213" s="100" t="s">
        <v>1447</v>
      </c>
      <c r="Z213" s="100" t="s">
        <v>586</v>
      </c>
      <c r="AA213" s="123" t="s">
        <v>927</v>
      </c>
      <c r="AB213" s="192">
        <v>45491</v>
      </c>
      <c r="AC213" s="100" t="s">
        <v>588</v>
      </c>
      <c r="AD213" s="123" t="s">
        <v>528</v>
      </c>
      <c r="AE213" s="123" t="s">
        <v>528</v>
      </c>
      <c r="AF213" s="123" t="s">
        <v>528</v>
      </c>
      <c r="AG213" s="123" t="s">
        <v>265</v>
      </c>
      <c r="AH213" s="123" t="s">
        <v>265</v>
      </c>
      <c r="AI213" s="123" t="s">
        <v>265</v>
      </c>
      <c r="AJ213" s="100" t="str">
        <f t="shared" si="3"/>
        <v>Baja</v>
      </c>
    </row>
    <row r="214" spans="1:36" ht="39.6" x14ac:dyDescent="0.3">
      <c r="A214" s="123" t="s">
        <v>1480</v>
      </c>
      <c r="B214" s="123" t="s">
        <v>1063</v>
      </c>
      <c r="C214" s="123" t="s">
        <v>1203</v>
      </c>
      <c r="D214" s="123" t="s">
        <v>533</v>
      </c>
      <c r="E214" s="123" t="s">
        <v>533</v>
      </c>
      <c r="F214" s="123" t="s">
        <v>1481</v>
      </c>
      <c r="G214" s="123" t="s">
        <v>1482</v>
      </c>
      <c r="H214" s="123" t="s">
        <v>521</v>
      </c>
      <c r="I214" s="123" t="s">
        <v>264</v>
      </c>
      <c r="J214" s="123" t="s">
        <v>1208</v>
      </c>
      <c r="K214" s="123" t="s">
        <v>538</v>
      </c>
      <c r="L214" s="123" t="s">
        <v>524</v>
      </c>
      <c r="M214" s="123" t="s">
        <v>1230</v>
      </c>
      <c r="N214" s="123" t="s">
        <v>1231</v>
      </c>
      <c r="O214" s="123" t="s">
        <v>1483</v>
      </c>
      <c r="P214" s="123" t="s">
        <v>570</v>
      </c>
      <c r="Q214" s="123" t="s">
        <v>583</v>
      </c>
      <c r="R214" s="123" t="s">
        <v>1212</v>
      </c>
      <c r="S214" s="123" t="s">
        <v>530</v>
      </c>
      <c r="T214" s="123" t="s">
        <v>969</v>
      </c>
      <c r="U214" s="123" t="s">
        <v>533</v>
      </c>
      <c r="V214" s="123" t="s">
        <v>1212</v>
      </c>
      <c r="W214" s="192">
        <v>42644</v>
      </c>
      <c r="X214" s="123" t="s">
        <v>1446</v>
      </c>
      <c r="Y214" s="100" t="s">
        <v>1447</v>
      </c>
      <c r="Z214" s="100" t="s">
        <v>586</v>
      </c>
      <c r="AA214" s="123" t="s">
        <v>927</v>
      </c>
      <c r="AB214" s="192">
        <v>45491</v>
      </c>
      <c r="AC214" s="100" t="s">
        <v>588</v>
      </c>
      <c r="AD214" s="123" t="s">
        <v>528</v>
      </c>
      <c r="AE214" s="123" t="s">
        <v>528</v>
      </c>
      <c r="AF214" s="123" t="s">
        <v>528</v>
      </c>
      <c r="AG214" s="123" t="s">
        <v>265</v>
      </c>
      <c r="AH214" s="123" t="s">
        <v>265</v>
      </c>
      <c r="AI214" s="123" t="s">
        <v>265</v>
      </c>
      <c r="AJ214" s="100" t="str">
        <f t="shared" si="3"/>
        <v>Baja</v>
      </c>
    </row>
    <row r="215" spans="1:36" ht="39.6" x14ac:dyDescent="0.3">
      <c r="A215" s="123" t="s">
        <v>1484</v>
      </c>
      <c r="B215" s="123" t="s">
        <v>1063</v>
      </c>
      <c r="C215" s="123" t="s">
        <v>1203</v>
      </c>
      <c r="D215" s="123" t="s">
        <v>533</v>
      </c>
      <c r="E215" s="123" t="s">
        <v>533</v>
      </c>
      <c r="F215" s="123" t="s">
        <v>1485</v>
      </c>
      <c r="G215" s="123" t="s">
        <v>1486</v>
      </c>
      <c r="H215" s="123" t="s">
        <v>521</v>
      </c>
      <c r="I215" s="123" t="s">
        <v>264</v>
      </c>
      <c r="J215" s="123" t="s">
        <v>1208</v>
      </c>
      <c r="K215" s="123" t="s">
        <v>538</v>
      </c>
      <c r="L215" s="123" t="s">
        <v>524</v>
      </c>
      <c r="M215" s="123" t="s">
        <v>1230</v>
      </c>
      <c r="N215" s="123" t="s">
        <v>1231</v>
      </c>
      <c r="O215" s="123" t="s">
        <v>1360</v>
      </c>
      <c r="P215" s="123" t="s">
        <v>570</v>
      </c>
      <c r="Q215" s="123" t="s">
        <v>583</v>
      </c>
      <c r="R215" s="123" t="s">
        <v>1212</v>
      </c>
      <c r="S215" s="123" t="s">
        <v>530</v>
      </c>
      <c r="T215" s="123" t="s">
        <v>969</v>
      </c>
      <c r="U215" s="123" t="s">
        <v>533</v>
      </c>
      <c r="V215" s="123" t="s">
        <v>1212</v>
      </c>
      <c r="W215" s="192">
        <v>42644</v>
      </c>
      <c r="X215" s="123" t="s">
        <v>1446</v>
      </c>
      <c r="Y215" s="100" t="s">
        <v>1447</v>
      </c>
      <c r="Z215" s="100" t="s">
        <v>586</v>
      </c>
      <c r="AA215" s="123" t="s">
        <v>927</v>
      </c>
      <c r="AB215" s="192">
        <v>45491</v>
      </c>
      <c r="AC215" s="100" t="s">
        <v>588</v>
      </c>
      <c r="AD215" s="123" t="s">
        <v>528</v>
      </c>
      <c r="AE215" s="123" t="s">
        <v>528</v>
      </c>
      <c r="AF215" s="123" t="s">
        <v>528</v>
      </c>
      <c r="AG215" s="123" t="s">
        <v>265</v>
      </c>
      <c r="AH215" s="123" t="s">
        <v>265</v>
      </c>
      <c r="AI215" s="123" t="s">
        <v>265</v>
      </c>
      <c r="AJ215" s="100" t="str">
        <f t="shared" si="3"/>
        <v>Baja</v>
      </c>
    </row>
    <row r="216" spans="1:36" ht="39.6" x14ac:dyDescent="0.3">
      <c r="A216" s="123" t="s">
        <v>1487</v>
      </c>
      <c r="B216" s="123" t="s">
        <v>1063</v>
      </c>
      <c r="C216" s="123" t="s">
        <v>1203</v>
      </c>
      <c r="D216" s="123" t="s">
        <v>533</v>
      </c>
      <c r="E216" s="123" t="s">
        <v>533</v>
      </c>
      <c r="F216" s="123" t="s">
        <v>1488</v>
      </c>
      <c r="G216" s="123" t="s">
        <v>1489</v>
      </c>
      <c r="H216" s="123" t="s">
        <v>521</v>
      </c>
      <c r="I216" s="123" t="s">
        <v>264</v>
      </c>
      <c r="J216" s="123" t="s">
        <v>1208</v>
      </c>
      <c r="K216" s="123" t="s">
        <v>538</v>
      </c>
      <c r="L216" s="123" t="s">
        <v>524</v>
      </c>
      <c r="M216" s="123" t="s">
        <v>1230</v>
      </c>
      <c r="N216" s="123" t="s">
        <v>1231</v>
      </c>
      <c r="O216" s="123" t="s">
        <v>1360</v>
      </c>
      <c r="P216" s="123" t="s">
        <v>570</v>
      </c>
      <c r="Q216" s="123" t="s">
        <v>583</v>
      </c>
      <c r="R216" s="123" t="s">
        <v>1212</v>
      </c>
      <c r="S216" s="123" t="s">
        <v>530</v>
      </c>
      <c r="T216" s="123" t="s">
        <v>969</v>
      </c>
      <c r="U216" s="123" t="s">
        <v>533</v>
      </c>
      <c r="V216" s="123" t="s">
        <v>1212</v>
      </c>
      <c r="W216" s="192">
        <v>42644</v>
      </c>
      <c r="X216" s="123" t="s">
        <v>1446</v>
      </c>
      <c r="Y216" s="100" t="s">
        <v>1447</v>
      </c>
      <c r="Z216" s="100" t="s">
        <v>586</v>
      </c>
      <c r="AA216" s="123" t="s">
        <v>927</v>
      </c>
      <c r="AB216" s="192">
        <v>45491</v>
      </c>
      <c r="AC216" s="100" t="s">
        <v>588</v>
      </c>
      <c r="AD216" s="123" t="s">
        <v>528</v>
      </c>
      <c r="AE216" s="123" t="s">
        <v>528</v>
      </c>
      <c r="AF216" s="123" t="s">
        <v>528</v>
      </c>
      <c r="AG216" s="123" t="s">
        <v>265</v>
      </c>
      <c r="AH216" s="123" t="s">
        <v>265</v>
      </c>
      <c r="AI216" s="123" t="s">
        <v>265</v>
      </c>
      <c r="AJ216" s="100" t="str">
        <f t="shared" si="3"/>
        <v>Baja</v>
      </c>
    </row>
    <row r="217" spans="1:36" ht="39.6" x14ac:dyDescent="0.3">
      <c r="A217" s="123" t="s">
        <v>1490</v>
      </c>
      <c r="B217" s="123" t="s">
        <v>1063</v>
      </c>
      <c r="C217" s="123" t="s">
        <v>1203</v>
      </c>
      <c r="D217" s="123" t="s">
        <v>533</v>
      </c>
      <c r="E217" s="123" t="s">
        <v>533</v>
      </c>
      <c r="F217" s="123" t="s">
        <v>1491</v>
      </c>
      <c r="G217" s="123" t="s">
        <v>1492</v>
      </c>
      <c r="H217" s="123" t="s">
        <v>521</v>
      </c>
      <c r="I217" s="123" t="s">
        <v>264</v>
      </c>
      <c r="J217" s="123" t="s">
        <v>1208</v>
      </c>
      <c r="K217" s="123" t="s">
        <v>538</v>
      </c>
      <c r="L217" s="123" t="s">
        <v>524</v>
      </c>
      <c r="M217" s="123" t="s">
        <v>1230</v>
      </c>
      <c r="N217" s="123" t="s">
        <v>1231</v>
      </c>
      <c r="O217" s="123" t="s">
        <v>1360</v>
      </c>
      <c r="P217" s="123" t="s">
        <v>570</v>
      </c>
      <c r="Q217" s="123" t="s">
        <v>583</v>
      </c>
      <c r="R217" s="123" t="s">
        <v>1212</v>
      </c>
      <c r="S217" s="123" t="s">
        <v>530</v>
      </c>
      <c r="T217" s="123" t="s">
        <v>969</v>
      </c>
      <c r="U217" s="123" t="s">
        <v>533</v>
      </c>
      <c r="V217" s="123" t="s">
        <v>1212</v>
      </c>
      <c r="W217" s="192">
        <v>42644</v>
      </c>
      <c r="X217" s="123" t="s">
        <v>1446</v>
      </c>
      <c r="Y217" s="100" t="s">
        <v>1447</v>
      </c>
      <c r="Z217" s="100" t="s">
        <v>586</v>
      </c>
      <c r="AA217" s="123" t="s">
        <v>927</v>
      </c>
      <c r="AB217" s="192">
        <v>45491</v>
      </c>
      <c r="AC217" s="100" t="s">
        <v>588</v>
      </c>
      <c r="AD217" s="123" t="s">
        <v>528</v>
      </c>
      <c r="AE217" s="123" t="s">
        <v>528</v>
      </c>
      <c r="AF217" s="123" t="s">
        <v>528</v>
      </c>
      <c r="AG217" s="123" t="s">
        <v>265</v>
      </c>
      <c r="AH217" s="123" t="s">
        <v>265</v>
      </c>
      <c r="AI217" s="123" t="s">
        <v>265</v>
      </c>
      <c r="AJ217" s="100" t="str">
        <f t="shared" si="3"/>
        <v>Baja</v>
      </c>
    </row>
    <row r="218" spans="1:36" ht="39.6" x14ac:dyDescent="0.3">
      <c r="A218" s="123" t="s">
        <v>1493</v>
      </c>
      <c r="B218" s="123" t="s">
        <v>1063</v>
      </c>
      <c r="C218" s="123" t="s">
        <v>1203</v>
      </c>
      <c r="D218" s="123" t="s">
        <v>533</v>
      </c>
      <c r="E218" s="123" t="s">
        <v>533</v>
      </c>
      <c r="F218" s="123" t="s">
        <v>1494</v>
      </c>
      <c r="G218" s="123" t="s">
        <v>1495</v>
      </c>
      <c r="H218" s="123" t="s">
        <v>521</v>
      </c>
      <c r="I218" s="123" t="s">
        <v>264</v>
      </c>
      <c r="J218" s="123" t="s">
        <v>1208</v>
      </c>
      <c r="K218" s="123" t="s">
        <v>538</v>
      </c>
      <c r="L218" s="123" t="s">
        <v>524</v>
      </c>
      <c r="M218" s="123" t="s">
        <v>1230</v>
      </c>
      <c r="N218" s="123" t="s">
        <v>1231</v>
      </c>
      <c r="O218" s="123" t="s">
        <v>1360</v>
      </c>
      <c r="P218" s="123" t="s">
        <v>570</v>
      </c>
      <c r="Q218" s="123" t="s">
        <v>583</v>
      </c>
      <c r="R218" s="123" t="s">
        <v>1212</v>
      </c>
      <c r="S218" s="123" t="s">
        <v>530</v>
      </c>
      <c r="T218" s="123" t="s">
        <v>969</v>
      </c>
      <c r="U218" s="123" t="s">
        <v>533</v>
      </c>
      <c r="V218" s="123" t="s">
        <v>1212</v>
      </c>
      <c r="W218" s="192">
        <v>42644</v>
      </c>
      <c r="X218" s="123" t="s">
        <v>1446</v>
      </c>
      <c r="Y218" s="100" t="s">
        <v>1447</v>
      </c>
      <c r="Z218" s="100" t="s">
        <v>586</v>
      </c>
      <c r="AA218" s="123" t="s">
        <v>927</v>
      </c>
      <c r="AB218" s="192">
        <v>45491</v>
      </c>
      <c r="AC218" s="100" t="s">
        <v>588</v>
      </c>
      <c r="AD218" s="123" t="s">
        <v>528</v>
      </c>
      <c r="AE218" s="123" t="s">
        <v>528</v>
      </c>
      <c r="AF218" s="123" t="s">
        <v>528</v>
      </c>
      <c r="AG218" s="123" t="s">
        <v>265</v>
      </c>
      <c r="AH218" s="123" t="s">
        <v>265</v>
      </c>
      <c r="AI218" s="123" t="s">
        <v>265</v>
      </c>
      <c r="AJ218" s="100" t="str">
        <f t="shared" si="3"/>
        <v>Baja</v>
      </c>
    </row>
    <row r="219" spans="1:36" ht="39.6" x14ac:dyDescent="0.3">
      <c r="A219" s="123" t="s">
        <v>1496</v>
      </c>
      <c r="B219" s="123" t="s">
        <v>1063</v>
      </c>
      <c r="C219" s="123" t="s">
        <v>1203</v>
      </c>
      <c r="D219" s="123" t="s">
        <v>1441</v>
      </c>
      <c r="E219" s="123" t="s">
        <v>533</v>
      </c>
      <c r="F219" s="123" t="s">
        <v>1497</v>
      </c>
      <c r="G219" s="123" t="s">
        <v>1498</v>
      </c>
      <c r="H219" s="123" t="s">
        <v>521</v>
      </c>
      <c r="I219" s="123" t="s">
        <v>264</v>
      </c>
      <c r="J219" s="123" t="s">
        <v>1208</v>
      </c>
      <c r="K219" s="123" t="s">
        <v>538</v>
      </c>
      <c r="L219" s="123" t="s">
        <v>524</v>
      </c>
      <c r="M219" s="123" t="s">
        <v>1230</v>
      </c>
      <c r="N219" s="123" t="s">
        <v>1231</v>
      </c>
      <c r="O219" s="123" t="s">
        <v>1360</v>
      </c>
      <c r="P219" s="123" t="s">
        <v>570</v>
      </c>
      <c r="Q219" s="123" t="s">
        <v>583</v>
      </c>
      <c r="R219" s="123" t="s">
        <v>1212</v>
      </c>
      <c r="S219" s="123" t="s">
        <v>530</v>
      </c>
      <c r="T219" s="123" t="s">
        <v>969</v>
      </c>
      <c r="U219" s="123" t="s">
        <v>533</v>
      </c>
      <c r="V219" s="123" t="s">
        <v>1212</v>
      </c>
      <c r="W219" s="192">
        <v>42644</v>
      </c>
      <c r="X219" s="123" t="s">
        <v>1446</v>
      </c>
      <c r="Y219" s="100" t="s">
        <v>1447</v>
      </c>
      <c r="Z219" s="100" t="s">
        <v>586</v>
      </c>
      <c r="AA219" s="123" t="s">
        <v>927</v>
      </c>
      <c r="AB219" s="192">
        <v>45491</v>
      </c>
      <c r="AC219" s="100" t="s">
        <v>588</v>
      </c>
      <c r="AD219" s="123" t="s">
        <v>528</v>
      </c>
      <c r="AE219" s="123" t="s">
        <v>528</v>
      </c>
      <c r="AF219" s="123" t="s">
        <v>528</v>
      </c>
      <c r="AG219" s="123" t="s">
        <v>265</v>
      </c>
      <c r="AH219" s="123" t="s">
        <v>265</v>
      </c>
      <c r="AI219" s="123" t="s">
        <v>265</v>
      </c>
      <c r="AJ219" s="100" t="str">
        <f t="shared" si="3"/>
        <v>Baja</v>
      </c>
    </row>
    <row r="220" spans="1:36" ht="39.6" x14ac:dyDescent="0.3">
      <c r="A220" s="123" t="s">
        <v>1499</v>
      </c>
      <c r="B220" s="123" t="s">
        <v>1063</v>
      </c>
      <c r="C220" s="123" t="s">
        <v>1203</v>
      </c>
      <c r="D220" s="123" t="s">
        <v>533</v>
      </c>
      <c r="E220" s="123" t="s">
        <v>533</v>
      </c>
      <c r="F220" s="123" t="s">
        <v>1500</v>
      </c>
      <c r="G220" s="123" t="s">
        <v>533</v>
      </c>
      <c r="H220" s="123" t="s">
        <v>521</v>
      </c>
      <c r="I220" s="123" t="s">
        <v>264</v>
      </c>
      <c r="J220" s="123" t="s">
        <v>1208</v>
      </c>
      <c r="K220" s="123" t="s">
        <v>538</v>
      </c>
      <c r="L220" s="123" t="s">
        <v>524</v>
      </c>
      <c r="M220" s="123" t="s">
        <v>1230</v>
      </c>
      <c r="N220" s="123" t="s">
        <v>1231</v>
      </c>
      <c r="O220" s="123" t="s">
        <v>1360</v>
      </c>
      <c r="P220" s="123" t="s">
        <v>570</v>
      </c>
      <c r="Q220" s="123" t="s">
        <v>583</v>
      </c>
      <c r="R220" s="123" t="s">
        <v>1212</v>
      </c>
      <c r="S220" s="123" t="s">
        <v>530</v>
      </c>
      <c r="T220" s="123" t="s">
        <v>969</v>
      </c>
      <c r="U220" s="123" t="s">
        <v>533</v>
      </c>
      <c r="V220" s="123" t="s">
        <v>1212</v>
      </c>
      <c r="W220" s="192">
        <v>42644</v>
      </c>
      <c r="X220" s="123" t="s">
        <v>1446</v>
      </c>
      <c r="Y220" s="100" t="s">
        <v>1447</v>
      </c>
      <c r="Z220" s="100" t="s">
        <v>586</v>
      </c>
      <c r="AA220" s="123" t="s">
        <v>927</v>
      </c>
      <c r="AB220" s="192">
        <v>45491</v>
      </c>
      <c r="AC220" s="100" t="s">
        <v>588</v>
      </c>
      <c r="AD220" s="123" t="s">
        <v>528</v>
      </c>
      <c r="AE220" s="123" t="s">
        <v>528</v>
      </c>
      <c r="AF220" s="123" t="s">
        <v>528</v>
      </c>
      <c r="AG220" s="123" t="s">
        <v>263</v>
      </c>
      <c r="AH220" s="123" t="s">
        <v>263</v>
      </c>
      <c r="AI220" s="123" t="s">
        <v>263</v>
      </c>
      <c r="AJ220" s="100" t="str">
        <f t="shared" si="3"/>
        <v>Media</v>
      </c>
    </row>
    <row r="221" spans="1:36" ht="52.8" x14ac:dyDescent="0.3">
      <c r="A221" s="123" t="s">
        <v>1501</v>
      </c>
      <c r="B221" s="123" t="s">
        <v>1063</v>
      </c>
      <c r="C221" s="123" t="s">
        <v>1203</v>
      </c>
      <c r="D221" s="123" t="s">
        <v>1441</v>
      </c>
      <c r="E221" s="123" t="s">
        <v>533</v>
      </c>
      <c r="F221" s="123" t="s">
        <v>1502</v>
      </c>
      <c r="G221" s="123" t="s">
        <v>1503</v>
      </c>
      <c r="H221" s="123" t="s">
        <v>521</v>
      </c>
      <c r="I221" s="123" t="s">
        <v>264</v>
      </c>
      <c r="J221" s="123" t="s">
        <v>1208</v>
      </c>
      <c r="K221" s="123" t="s">
        <v>538</v>
      </c>
      <c r="L221" s="123" t="s">
        <v>524</v>
      </c>
      <c r="M221" s="123" t="s">
        <v>1230</v>
      </c>
      <c r="N221" s="123" t="s">
        <v>1231</v>
      </c>
      <c r="O221" s="123" t="s">
        <v>1360</v>
      </c>
      <c r="P221" s="123" t="s">
        <v>570</v>
      </c>
      <c r="Q221" s="123" t="s">
        <v>583</v>
      </c>
      <c r="R221" s="123" t="s">
        <v>1212</v>
      </c>
      <c r="S221" s="123" t="s">
        <v>530</v>
      </c>
      <c r="T221" s="123" t="s">
        <v>969</v>
      </c>
      <c r="U221" s="123" t="s">
        <v>533</v>
      </c>
      <c r="V221" s="123" t="s">
        <v>1212</v>
      </c>
      <c r="W221" s="192">
        <v>42644</v>
      </c>
      <c r="X221" s="123" t="s">
        <v>1446</v>
      </c>
      <c r="Y221" s="100" t="s">
        <v>1447</v>
      </c>
      <c r="Z221" s="100" t="s">
        <v>586</v>
      </c>
      <c r="AA221" s="123" t="s">
        <v>927</v>
      </c>
      <c r="AB221" s="192">
        <v>45491</v>
      </c>
      <c r="AC221" s="100" t="s">
        <v>588</v>
      </c>
      <c r="AD221" s="123" t="s">
        <v>528</v>
      </c>
      <c r="AE221" s="123" t="s">
        <v>528</v>
      </c>
      <c r="AF221" s="123" t="s">
        <v>528</v>
      </c>
      <c r="AG221" s="123" t="s">
        <v>265</v>
      </c>
      <c r="AH221" s="123" t="s">
        <v>265</v>
      </c>
      <c r="AI221" s="123" t="s">
        <v>265</v>
      </c>
      <c r="AJ221" s="100" t="str">
        <f t="shared" si="3"/>
        <v>Baja</v>
      </c>
    </row>
    <row r="222" spans="1:36" ht="39.6" x14ac:dyDescent="0.3">
      <c r="A222" s="123" t="s">
        <v>1504</v>
      </c>
      <c r="B222" s="123" t="s">
        <v>1063</v>
      </c>
      <c r="C222" s="123" t="s">
        <v>1203</v>
      </c>
      <c r="D222" s="123" t="s">
        <v>1505</v>
      </c>
      <c r="E222" s="123" t="s">
        <v>533</v>
      </c>
      <c r="F222" s="123" t="s">
        <v>1506</v>
      </c>
      <c r="G222" s="123" t="s">
        <v>1507</v>
      </c>
      <c r="H222" s="123" t="s">
        <v>521</v>
      </c>
      <c r="I222" s="123" t="s">
        <v>264</v>
      </c>
      <c r="J222" s="123" t="s">
        <v>1208</v>
      </c>
      <c r="K222" s="123" t="s">
        <v>538</v>
      </c>
      <c r="L222" s="123" t="s">
        <v>524</v>
      </c>
      <c r="M222" s="123" t="s">
        <v>1230</v>
      </c>
      <c r="N222" s="123" t="s">
        <v>1231</v>
      </c>
      <c r="O222" s="123" t="s">
        <v>1360</v>
      </c>
      <c r="P222" s="123" t="s">
        <v>570</v>
      </c>
      <c r="Q222" s="123" t="s">
        <v>583</v>
      </c>
      <c r="R222" s="123" t="s">
        <v>1212</v>
      </c>
      <c r="S222" s="123" t="s">
        <v>530</v>
      </c>
      <c r="T222" s="123" t="s">
        <v>969</v>
      </c>
      <c r="U222" s="123" t="s">
        <v>533</v>
      </c>
      <c r="V222" s="123" t="s">
        <v>1212</v>
      </c>
      <c r="W222" s="192">
        <v>42644</v>
      </c>
      <c r="X222" s="123" t="s">
        <v>1446</v>
      </c>
      <c r="Y222" s="100" t="s">
        <v>1447</v>
      </c>
      <c r="Z222" s="100" t="s">
        <v>586</v>
      </c>
      <c r="AA222" s="123" t="s">
        <v>927</v>
      </c>
      <c r="AB222" s="192">
        <v>45491</v>
      </c>
      <c r="AC222" s="100" t="s">
        <v>588</v>
      </c>
      <c r="AD222" s="123" t="s">
        <v>528</v>
      </c>
      <c r="AE222" s="123" t="s">
        <v>528</v>
      </c>
      <c r="AF222" s="123" t="s">
        <v>528</v>
      </c>
      <c r="AG222" s="123" t="s">
        <v>265</v>
      </c>
      <c r="AH222" s="123" t="s">
        <v>265</v>
      </c>
      <c r="AI222" s="123" t="s">
        <v>265</v>
      </c>
      <c r="AJ222" s="100" t="str">
        <f t="shared" si="3"/>
        <v>Baja</v>
      </c>
    </row>
    <row r="223" spans="1:36" ht="66" x14ac:dyDescent="0.3">
      <c r="A223" s="123" t="s">
        <v>1508</v>
      </c>
      <c r="B223" s="123" t="s">
        <v>1063</v>
      </c>
      <c r="C223" s="123" t="s">
        <v>1203</v>
      </c>
      <c r="D223" s="123" t="s">
        <v>1441</v>
      </c>
      <c r="E223" s="123" t="s">
        <v>533</v>
      </c>
      <c r="F223" s="123" t="s">
        <v>1509</v>
      </c>
      <c r="G223" s="123" t="s">
        <v>1510</v>
      </c>
      <c r="H223" s="123" t="s">
        <v>521</v>
      </c>
      <c r="I223" s="123" t="s">
        <v>264</v>
      </c>
      <c r="J223" s="123" t="s">
        <v>1208</v>
      </c>
      <c r="K223" s="123" t="s">
        <v>538</v>
      </c>
      <c r="L223" s="123" t="s">
        <v>524</v>
      </c>
      <c r="M223" s="123" t="s">
        <v>1230</v>
      </c>
      <c r="N223" s="123" t="s">
        <v>1231</v>
      </c>
      <c r="O223" s="123" t="s">
        <v>1360</v>
      </c>
      <c r="P223" s="123" t="s">
        <v>570</v>
      </c>
      <c r="Q223" s="123" t="s">
        <v>583</v>
      </c>
      <c r="R223" s="123" t="s">
        <v>1212</v>
      </c>
      <c r="S223" s="123" t="s">
        <v>530</v>
      </c>
      <c r="T223" s="123" t="s">
        <v>969</v>
      </c>
      <c r="U223" s="123" t="s">
        <v>533</v>
      </c>
      <c r="V223" s="123" t="s">
        <v>1212</v>
      </c>
      <c r="W223" s="192">
        <v>42644</v>
      </c>
      <c r="X223" s="123" t="s">
        <v>1446</v>
      </c>
      <c r="Y223" s="100" t="s">
        <v>1447</v>
      </c>
      <c r="Z223" s="100" t="s">
        <v>586</v>
      </c>
      <c r="AA223" s="123" t="s">
        <v>927</v>
      </c>
      <c r="AB223" s="192">
        <v>45491</v>
      </c>
      <c r="AC223" s="100" t="s">
        <v>588</v>
      </c>
      <c r="AD223" s="123" t="s">
        <v>528</v>
      </c>
      <c r="AE223" s="123" t="s">
        <v>528</v>
      </c>
      <c r="AF223" s="123" t="s">
        <v>528</v>
      </c>
      <c r="AG223" s="123" t="s">
        <v>265</v>
      </c>
      <c r="AH223" s="123" t="s">
        <v>265</v>
      </c>
      <c r="AI223" s="123" t="s">
        <v>265</v>
      </c>
      <c r="AJ223" s="100" t="str">
        <f t="shared" si="3"/>
        <v>Baja</v>
      </c>
    </row>
    <row r="224" spans="1:36" ht="52.8" x14ac:dyDescent="0.3">
      <c r="A224" s="123" t="s">
        <v>1511</v>
      </c>
      <c r="B224" s="123" t="s">
        <v>1063</v>
      </c>
      <c r="C224" s="123" t="s">
        <v>1203</v>
      </c>
      <c r="D224" s="123" t="s">
        <v>1441</v>
      </c>
      <c r="E224" s="123" t="s">
        <v>533</v>
      </c>
      <c r="F224" s="123" t="s">
        <v>1512</v>
      </c>
      <c r="G224" s="123" t="s">
        <v>1513</v>
      </c>
      <c r="H224" s="123" t="s">
        <v>521</v>
      </c>
      <c r="I224" s="123" t="s">
        <v>264</v>
      </c>
      <c r="J224" s="123" t="s">
        <v>1208</v>
      </c>
      <c r="K224" s="123" t="s">
        <v>538</v>
      </c>
      <c r="L224" s="123" t="s">
        <v>898</v>
      </c>
      <c r="M224" s="123" t="s">
        <v>1230</v>
      </c>
      <c r="N224" s="123" t="s">
        <v>1231</v>
      </c>
      <c r="O224" s="123" t="s">
        <v>1360</v>
      </c>
      <c r="P224" s="123" t="s">
        <v>570</v>
      </c>
      <c r="Q224" s="123" t="s">
        <v>583</v>
      </c>
      <c r="R224" s="123" t="s">
        <v>1212</v>
      </c>
      <c r="S224" s="123" t="s">
        <v>530</v>
      </c>
      <c r="T224" s="123" t="s">
        <v>969</v>
      </c>
      <c r="U224" s="123" t="s">
        <v>533</v>
      </c>
      <c r="V224" s="123" t="s">
        <v>1212</v>
      </c>
      <c r="W224" s="192">
        <v>42644</v>
      </c>
      <c r="X224" s="123" t="s">
        <v>1446</v>
      </c>
      <c r="Y224" s="100" t="s">
        <v>1447</v>
      </c>
      <c r="Z224" s="100" t="s">
        <v>586</v>
      </c>
      <c r="AA224" s="123" t="s">
        <v>927</v>
      </c>
      <c r="AB224" s="192">
        <v>45491</v>
      </c>
      <c r="AC224" s="100" t="s">
        <v>588</v>
      </c>
      <c r="AD224" s="123" t="s">
        <v>528</v>
      </c>
      <c r="AE224" s="123" t="s">
        <v>528</v>
      </c>
      <c r="AF224" s="123" t="s">
        <v>528</v>
      </c>
      <c r="AG224" s="123" t="s">
        <v>265</v>
      </c>
      <c r="AH224" s="123" t="s">
        <v>265</v>
      </c>
      <c r="AI224" s="123" t="s">
        <v>265</v>
      </c>
      <c r="AJ224" s="100" t="str">
        <f t="shared" si="3"/>
        <v>Baja</v>
      </c>
    </row>
    <row r="225" spans="1:36" ht="39.6" x14ac:dyDescent="0.3">
      <c r="A225" s="123" t="s">
        <v>1514</v>
      </c>
      <c r="B225" s="123" t="s">
        <v>1063</v>
      </c>
      <c r="C225" s="123" t="s">
        <v>1203</v>
      </c>
      <c r="D225" s="123" t="s">
        <v>1441</v>
      </c>
      <c r="E225" s="123" t="s">
        <v>533</v>
      </c>
      <c r="F225" s="123" t="s">
        <v>1515</v>
      </c>
      <c r="G225" s="123" t="s">
        <v>1516</v>
      </c>
      <c r="H225" s="123" t="s">
        <v>521</v>
      </c>
      <c r="I225" s="123" t="s">
        <v>264</v>
      </c>
      <c r="J225" s="123" t="s">
        <v>1208</v>
      </c>
      <c r="K225" s="123" t="s">
        <v>538</v>
      </c>
      <c r="L225" s="123" t="s">
        <v>524</v>
      </c>
      <c r="M225" s="123" t="s">
        <v>1230</v>
      </c>
      <c r="N225" s="123" t="s">
        <v>1231</v>
      </c>
      <c r="O225" s="123" t="s">
        <v>1360</v>
      </c>
      <c r="P225" s="123" t="s">
        <v>570</v>
      </c>
      <c r="Q225" s="123" t="s">
        <v>583</v>
      </c>
      <c r="R225" s="123" t="s">
        <v>1212</v>
      </c>
      <c r="S225" s="123" t="s">
        <v>530</v>
      </c>
      <c r="T225" s="123" t="s">
        <v>969</v>
      </c>
      <c r="U225" s="123" t="s">
        <v>533</v>
      </c>
      <c r="V225" s="123" t="s">
        <v>1212</v>
      </c>
      <c r="W225" s="192">
        <v>42644</v>
      </c>
      <c r="X225" s="123" t="s">
        <v>1446</v>
      </c>
      <c r="Y225" s="100" t="s">
        <v>1447</v>
      </c>
      <c r="Z225" s="100" t="s">
        <v>586</v>
      </c>
      <c r="AA225" s="123" t="s">
        <v>927</v>
      </c>
      <c r="AB225" s="192">
        <v>45491</v>
      </c>
      <c r="AC225" s="100" t="s">
        <v>588</v>
      </c>
      <c r="AD225" s="123" t="s">
        <v>528</v>
      </c>
      <c r="AE225" s="123" t="s">
        <v>528</v>
      </c>
      <c r="AF225" s="123" t="s">
        <v>528</v>
      </c>
      <c r="AG225" s="123" t="s">
        <v>265</v>
      </c>
      <c r="AH225" s="123" t="s">
        <v>265</v>
      </c>
      <c r="AI225" s="123" t="s">
        <v>265</v>
      </c>
      <c r="AJ225" s="100" t="str">
        <f t="shared" si="3"/>
        <v>Baja</v>
      </c>
    </row>
    <row r="226" spans="1:36" ht="66" x14ac:dyDescent="0.3">
      <c r="A226" s="123" t="s">
        <v>1517</v>
      </c>
      <c r="B226" s="123" t="s">
        <v>1063</v>
      </c>
      <c r="C226" s="123" t="s">
        <v>1203</v>
      </c>
      <c r="D226" s="123" t="s">
        <v>1518</v>
      </c>
      <c r="E226" s="123" t="s">
        <v>533</v>
      </c>
      <c r="F226" s="123" t="s">
        <v>1519</v>
      </c>
      <c r="G226" s="123" t="s">
        <v>1520</v>
      </c>
      <c r="H226" s="123" t="s">
        <v>521</v>
      </c>
      <c r="I226" s="123" t="s">
        <v>264</v>
      </c>
      <c r="J226" s="123" t="s">
        <v>1208</v>
      </c>
      <c r="K226" s="123" t="s">
        <v>538</v>
      </c>
      <c r="L226" s="123" t="s">
        <v>524</v>
      </c>
      <c r="M226" s="123" t="s">
        <v>1230</v>
      </c>
      <c r="N226" s="123" t="s">
        <v>1231</v>
      </c>
      <c r="O226" s="123" t="s">
        <v>1360</v>
      </c>
      <c r="P226" s="123" t="s">
        <v>183</v>
      </c>
      <c r="Q226" s="123" t="s">
        <v>583</v>
      </c>
      <c r="R226" s="123" t="s">
        <v>1212</v>
      </c>
      <c r="S226" s="123" t="s">
        <v>530</v>
      </c>
      <c r="T226" s="123" t="s">
        <v>969</v>
      </c>
      <c r="U226" s="123" t="s">
        <v>533</v>
      </c>
      <c r="V226" s="123" t="s">
        <v>1212</v>
      </c>
      <c r="W226" s="192">
        <v>42644</v>
      </c>
      <c r="X226" s="123" t="s">
        <v>1446</v>
      </c>
      <c r="Y226" s="100" t="s">
        <v>1447</v>
      </c>
      <c r="Z226" s="100" t="s">
        <v>586</v>
      </c>
      <c r="AA226" s="123" t="s">
        <v>927</v>
      </c>
      <c r="AB226" s="192">
        <v>45491</v>
      </c>
      <c r="AC226" s="100" t="s">
        <v>588</v>
      </c>
      <c r="AD226" s="123" t="s">
        <v>528</v>
      </c>
      <c r="AE226" s="123" t="s">
        <v>528</v>
      </c>
      <c r="AF226" s="123" t="s">
        <v>528</v>
      </c>
      <c r="AG226" s="123" t="s">
        <v>265</v>
      </c>
      <c r="AH226" s="123" t="s">
        <v>265</v>
      </c>
      <c r="AI226" s="123" t="s">
        <v>265</v>
      </c>
      <c r="AJ226" s="100" t="str">
        <f t="shared" si="3"/>
        <v>Baja</v>
      </c>
    </row>
    <row r="227" spans="1:36" ht="39.6" x14ac:dyDescent="0.3">
      <c r="A227" s="123" t="s">
        <v>1521</v>
      </c>
      <c r="B227" s="123" t="s">
        <v>1063</v>
      </c>
      <c r="C227" s="123" t="s">
        <v>1203</v>
      </c>
      <c r="D227" s="123" t="s">
        <v>533</v>
      </c>
      <c r="E227" s="123" t="s">
        <v>533</v>
      </c>
      <c r="F227" s="123" t="s">
        <v>1522</v>
      </c>
      <c r="G227" s="123" t="s">
        <v>1523</v>
      </c>
      <c r="H227" s="123" t="s">
        <v>521</v>
      </c>
      <c r="I227" s="123" t="s">
        <v>264</v>
      </c>
      <c r="J227" s="123" t="s">
        <v>1208</v>
      </c>
      <c r="K227" s="123" t="s">
        <v>538</v>
      </c>
      <c r="L227" s="123" t="s">
        <v>898</v>
      </c>
      <c r="M227" s="123" t="s">
        <v>1230</v>
      </c>
      <c r="N227" s="123" t="s">
        <v>1231</v>
      </c>
      <c r="O227" s="123" t="s">
        <v>1524</v>
      </c>
      <c r="P227" s="123" t="s">
        <v>570</v>
      </c>
      <c r="Q227" s="123" t="s">
        <v>583</v>
      </c>
      <c r="R227" s="123" t="s">
        <v>1212</v>
      </c>
      <c r="S227" s="123" t="s">
        <v>530</v>
      </c>
      <c r="T227" s="123" t="s">
        <v>969</v>
      </c>
      <c r="U227" s="123" t="s">
        <v>533</v>
      </c>
      <c r="V227" s="123" t="s">
        <v>1212</v>
      </c>
      <c r="W227" s="192">
        <v>42644</v>
      </c>
      <c r="X227" s="123" t="s">
        <v>1446</v>
      </c>
      <c r="Y227" s="100" t="s">
        <v>1447</v>
      </c>
      <c r="Z227" s="100" t="s">
        <v>586</v>
      </c>
      <c r="AA227" s="123" t="s">
        <v>927</v>
      </c>
      <c r="AB227" s="192">
        <v>45491</v>
      </c>
      <c r="AC227" s="100" t="s">
        <v>588</v>
      </c>
      <c r="AD227" s="123" t="s">
        <v>528</v>
      </c>
      <c r="AE227" s="123" t="s">
        <v>528</v>
      </c>
      <c r="AF227" s="123" t="s">
        <v>528</v>
      </c>
      <c r="AG227" s="123" t="s">
        <v>263</v>
      </c>
      <c r="AH227" s="123" t="s">
        <v>263</v>
      </c>
      <c r="AI227" s="123" t="s">
        <v>263</v>
      </c>
      <c r="AJ227" s="100" t="str">
        <f t="shared" si="3"/>
        <v>Media</v>
      </c>
    </row>
    <row r="228" spans="1:36" ht="26.4" x14ac:dyDescent="0.3">
      <c r="A228" s="123" t="s">
        <v>1525</v>
      </c>
      <c r="B228" s="123" t="s">
        <v>1063</v>
      </c>
      <c r="C228" s="123" t="s">
        <v>1203</v>
      </c>
      <c r="D228" s="123" t="s">
        <v>533</v>
      </c>
      <c r="E228" s="123" t="s">
        <v>533</v>
      </c>
      <c r="F228" s="123" t="s">
        <v>1526</v>
      </c>
      <c r="G228" s="123" t="s">
        <v>1527</v>
      </c>
      <c r="H228" s="123" t="s">
        <v>521</v>
      </c>
      <c r="I228" s="123" t="s">
        <v>264</v>
      </c>
      <c r="J228" s="123" t="s">
        <v>1208</v>
      </c>
      <c r="K228" s="123" t="s">
        <v>538</v>
      </c>
      <c r="L228" s="123" t="s">
        <v>524</v>
      </c>
      <c r="M228" s="123" t="s">
        <v>1230</v>
      </c>
      <c r="N228" s="123" t="s">
        <v>539</v>
      </c>
      <c r="O228" s="123" t="s">
        <v>1524</v>
      </c>
      <c r="P228" s="123" t="s">
        <v>570</v>
      </c>
      <c r="Q228" s="123" t="s">
        <v>583</v>
      </c>
      <c r="R228" s="123" t="s">
        <v>1212</v>
      </c>
      <c r="S228" s="123" t="s">
        <v>530</v>
      </c>
      <c r="T228" s="123" t="s">
        <v>969</v>
      </c>
      <c r="U228" s="123" t="s">
        <v>533</v>
      </c>
      <c r="V228" s="123" t="s">
        <v>1212</v>
      </c>
      <c r="W228" s="192">
        <v>42644</v>
      </c>
      <c r="X228" s="123" t="s">
        <v>1446</v>
      </c>
      <c r="Y228" s="100" t="s">
        <v>1447</v>
      </c>
      <c r="Z228" s="100" t="s">
        <v>586</v>
      </c>
      <c r="AA228" s="123" t="s">
        <v>927</v>
      </c>
      <c r="AB228" s="192">
        <v>45491</v>
      </c>
      <c r="AC228" s="100" t="s">
        <v>588</v>
      </c>
      <c r="AD228" s="123" t="s">
        <v>528</v>
      </c>
      <c r="AE228" s="123" t="s">
        <v>528</v>
      </c>
      <c r="AF228" s="123" t="s">
        <v>528</v>
      </c>
      <c r="AG228" s="123" t="s">
        <v>263</v>
      </c>
      <c r="AH228" s="123" t="s">
        <v>263</v>
      </c>
      <c r="AI228" s="123" t="s">
        <v>261</v>
      </c>
      <c r="AJ228" s="100" t="str">
        <f t="shared" si="3"/>
        <v>Media</v>
      </c>
    </row>
    <row r="229" spans="1:36" ht="26.4" x14ac:dyDescent="0.3">
      <c r="A229" s="123" t="s">
        <v>1528</v>
      </c>
      <c r="B229" s="123" t="s">
        <v>1063</v>
      </c>
      <c r="C229" s="123" t="s">
        <v>1203</v>
      </c>
      <c r="D229" s="123" t="s">
        <v>533</v>
      </c>
      <c r="E229" s="123" t="s">
        <v>533</v>
      </c>
      <c r="F229" s="123" t="s">
        <v>1529</v>
      </c>
      <c r="G229" s="123" t="s">
        <v>1527</v>
      </c>
      <c r="H229" s="123" t="s">
        <v>521</v>
      </c>
      <c r="I229" s="123" t="s">
        <v>264</v>
      </c>
      <c r="J229" s="123" t="s">
        <v>1208</v>
      </c>
      <c r="K229" s="123" t="s">
        <v>538</v>
      </c>
      <c r="L229" s="123" t="s">
        <v>524</v>
      </c>
      <c r="M229" s="123" t="s">
        <v>1230</v>
      </c>
      <c r="N229" s="123" t="s">
        <v>539</v>
      </c>
      <c r="O229" s="123" t="s">
        <v>1524</v>
      </c>
      <c r="P229" s="123" t="s">
        <v>570</v>
      </c>
      <c r="Q229" s="123" t="s">
        <v>583</v>
      </c>
      <c r="R229" s="123" t="s">
        <v>1212</v>
      </c>
      <c r="S229" s="123" t="s">
        <v>530</v>
      </c>
      <c r="T229" s="123" t="s">
        <v>969</v>
      </c>
      <c r="U229" s="123" t="s">
        <v>533</v>
      </c>
      <c r="V229" s="123" t="s">
        <v>1212</v>
      </c>
      <c r="W229" s="192">
        <v>42644</v>
      </c>
      <c r="X229" s="123" t="s">
        <v>1446</v>
      </c>
      <c r="Y229" s="100" t="s">
        <v>1447</v>
      </c>
      <c r="Z229" s="100" t="s">
        <v>586</v>
      </c>
      <c r="AA229" s="123" t="s">
        <v>927</v>
      </c>
      <c r="AB229" s="192">
        <v>45491</v>
      </c>
      <c r="AC229" s="100" t="s">
        <v>588</v>
      </c>
      <c r="AD229" s="123" t="s">
        <v>528</v>
      </c>
      <c r="AE229" s="123" t="s">
        <v>528</v>
      </c>
      <c r="AF229" s="123" t="s">
        <v>528</v>
      </c>
      <c r="AG229" s="123" t="s">
        <v>263</v>
      </c>
      <c r="AH229" s="123" t="s">
        <v>263</v>
      </c>
      <c r="AI229" s="123" t="s">
        <v>263</v>
      </c>
      <c r="AJ229" s="100" t="str">
        <f t="shared" si="3"/>
        <v>Media</v>
      </c>
    </row>
    <row r="230" spans="1:36" ht="39.6" x14ac:dyDescent="0.3">
      <c r="A230" s="123" t="s">
        <v>1530</v>
      </c>
      <c r="B230" s="123" t="s">
        <v>1063</v>
      </c>
      <c r="C230" s="123" t="s">
        <v>1203</v>
      </c>
      <c r="D230" s="123" t="s">
        <v>1531</v>
      </c>
      <c r="E230" s="123" t="s">
        <v>1532</v>
      </c>
      <c r="F230" s="123" t="s">
        <v>1533</v>
      </c>
      <c r="G230" s="123" t="s">
        <v>1534</v>
      </c>
      <c r="H230" s="123" t="s">
        <v>521</v>
      </c>
      <c r="I230" s="123" t="s">
        <v>264</v>
      </c>
      <c r="J230" s="123" t="s">
        <v>1208</v>
      </c>
      <c r="K230" s="123" t="s">
        <v>538</v>
      </c>
      <c r="L230" s="123" t="s">
        <v>524</v>
      </c>
      <c r="M230" s="123" t="s">
        <v>1230</v>
      </c>
      <c r="N230" s="123" t="s">
        <v>1231</v>
      </c>
      <c r="O230" s="123" t="s">
        <v>1360</v>
      </c>
      <c r="P230" s="123" t="s">
        <v>570</v>
      </c>
      <c r="Q230" s="123" t="s">
        <v>583</v>
      </c>
      <c r="R230" s="123" t="s">
        <v>1212</v>
      </c>
      <c r="S230" s="123" t="s">
        <v>530</v>
      </c>
      <c r="T230" s="123" t="s">
        <v>969</v>
      </c>
      <c r="U230" s="123" t="s">
        <v>533</v>
      </c>
      <c r="V230" s="123" t="s">
        <v>1212</v>
      </c>
      <c r="W230" s="192">
        <v>42644</v>
      </c>
      <c r="X230" s="123" t="s">
        <v>1446</v>
      </c>
      <c r="Y230" s="100" t="s">
        <v>1447</v>
      </c>
      <c r="Z230" s="100" t="s">
        <v>586</v>
      </c>
      <c r="AA230" s="123" t="s">
        <v>927</v>
      </c>
      <c r="AB230" s="192">
        <v>45491</v>
      </c>
      <c r="AC230" s="100" t="s">
        <v>588</v>
      </c>
      <c r="AD230" s="123" t="s">
        <v>528</v>
      </c>
      <c r="AE230" s="123" t="s">
        <v>528</v>
      </c>
      <c r="AF230" s="123" t="s">
        <v>528</v>
      </c>
      <c r="AG230" s="123" t="s">
        <v>265</v>
      </c>
      <c r="AH230" s="123" t="s">
        <v>265</v>
      </c>
      <c r="AI230" s="123" t="s">
        <v>265</v>
      </c>
      <c r="AJ230" s="100" t="str">
        <f t="shared" si="3"/>
        <v>Baja</v>
      </c>
    </row>
    <row r="231" spans="1:36" ht="39.6" x14ac:dyDescent="0.3">
      <c r="A231" s="123" t="s">
        <v>1535</v>
      </c>
      <c r="B231" s="123" t="s">
        <v>1063</v>
      </c>
      <c r="C231" s="123" t="s">
        <v>1203</v>
      </c>
      <c r="D231" s="123" t="s">
        <v>1518</v>
      </c>
      <c r="E231" s="123" t="s">
        <v>533</v>
      </c>
      <c r="F231" s="123" t="s">
        <v>1536</v>
      </c>
      <c r="G231" s="123" t="s">
        <v>1537</v>
      </c>
      <c r="H231" s="123" t="s">
        <v>521</v>
      </c>
      <c r="I231" s="123" t="s">
        <v>264</v>
      </c>
      <c r="J231" s="123" t="s">
        <v>1208</v>
      </c>
      <c r="K231" s="123" t="s">
        <v>538</v>
      </c>
      <c r="L231" s="123" t="s">
        <v>898</v>
      </c>
      <c r="M231" s="123" t="s">
        <v>1230</v>
      </c>
      <c r="N231" s="123" t="s">
        <v>1231</v>
      </c>
      <c r="O231" s="123" t="s">
        <v>1360</v>
      </c>
      <c r="P231" s="123" t="s">
        <v>183</v>
      </c>
      <c r="Q231" s="123" t="s">
        <v>583</v>
      </c>
      <c r="R231" s="123" t="s">
        <v>1212</v>
      </c>
      <c r="S231" s="123" t="s">
        <v>530</v>
      </c>
      <c r="T231" s="123" t="s">
        <v>969</v>
      </c>
      <c r="U231" s="123" t="s">
        <v>533</v>
      </c>
      <c r="V231" s="123" t="s">
        <v>1212</v>
      </c>
      <c r="W231" s="192">
        <v>42644</v>
      </c>
      <c r="X231" s="123" t="s">
        <v>1446</v>
      </c>
      <c r="Y231" s="100" t="s">
        <v>1447</v>
      </c>
      <c r="Z231" s="100" t="s">
        <v>586</v>
      </c>
      <c r="AA231" s="123" t="s">
        <v>927</v>
      </c>
      <c r="AB231" s="192">
        <v>45491</v>
      </c>
      <c r="AC231" s="100" t="s">
        <v>588</v>
      </c>
      <c r="AD231" s="123" t="s">
        <v>528</v>
      </c>
      <c r="AE231" s="123" t="s">
        <v>528</v>
      </c>
      <c r="AF231" s="123" t="s">
        <v>528</v>
      </c>
      <c r="AG231" s="123" t="s">
        <v>263</v>
      </c>
      <c r="AH231" s="123" t="s">
        <v>263</v>
      </c>
      <c r="AI231" s="123" t="s">
        <v>263</v>
      </c>
      <c r="AJ231" s="100" t="str">
        <f t="shared" si="3"/>
        <v>Media</v>
      </c>
    </row>
    <row r="232" spans="1:36" ht="39.6" x14ac:dyDescent="0.3">
      <c r="A232" s="123" t="s">
        <v>1538</v>
      </c>
      <c r="B232" s="123" t="s">
        <v>1063</v>
      </c>
      <c r="C232" s="123" t="s">
        <v>1203</v>
      </c>
      <c r="D232" s="123" t="s">
        <v>1467</v>
      </c>
      <c r="E232" s="123" t="s">
        <v>533</v>
      </c>
      <c r="F232" s="123" t="s">
        <v>1539</v>
      </c>
      <c r="G232" s="123" t="s">
        <v>1540</v>
      </c>
      <c r="H232" s="123" t="s">
        <v>521</v>
      </c>
      <c r="I232" s="123" t="s">
        <v>264</v>
      </c>
      <c r="J232" s="123" t="s">
        <v>1208</v>
      </c>
      <c r="K232" s="123" t="s">
        <v>538</v>
      </c>
      <c r="L232" s="123" t="s">
        <v>524</v>
      </c>
      <c r="M232" s="123" t="s">
        <v>1230</v>
      </c>
      <c r="N232" s="123" t="s">
        <v>1231</v>
      </c>
      <c r="O232" s="123" t="s">
        <v>1360</v>
      </c>
      <c r="P232" s="123" t="s">
        <v>570</v>
      </c>
      <c r="Q232" s="123" t="s">
        <v>583</v>
      </c>
      <c r="R232" s="123" t="s">
        <v>1212</v>
      </c>
      <c r="S232" s="123" t="s">
        <v>530</v>
      </c>
      <c r="T232" s="123" t="s">
        <v>969</v>
      </c>
      <c r="U232" s="123" t="s">
        <v>533</v>
      </c>
      <c r="V232" s="123" t="s">
        <v>1212</v>
      </c>
      <c r="W232" s="192">
        <v>42644</v>
      </c>
      <c r="X232" s="123" t="s">
        <v>1446</v>
      </c>
      <c r="Y232" s="100" t="s">
        <v>1447</v>
      </c>
      <c r="Z232" s="100" t="s">
        <v>586</v>
      </c>
      <c r="AA232" s="123" t="s">
        <v>927</v>
      </c>
      <c r="AB232" s="192">
        <v>45491</v>
      </c>
      <c r="AC232" s="100" t="s">
        <v>588</v>
      </c>
      <c r="AD232" s="123" t="s">
        <v>528</v>
      </c>
      <c r="AE232" s="123" t="s">
        <v>528</v>
      </c>
      <c r="AF232" s="123" t="s">
        <v>528</v>
      </c>
      <c r="AG232" s="123" t="s">
        <v>263</v>
      </c>
      <c r="AH232" s="123" t="s">
        <v>263</v>
      </c>
      <c r="AI232" s="123" t="s">
        <v>263</v>
      </c>
      <c r="AJ232" s="100" t="str">
        <f t="shared" si="3"/>
        <v>Media</v>
      </c>
    </row>
    <row r="233" spans="1:36" ht="52.8" x14ac:dyDescent="0.3">
      <c r="A233" s="123" t="s">
        <v>1541</v>
      </c>
      <c r="B233" s="123" t="s">
        <v>1063</v>
      </c>
      <c r="C233" s="123" t="s">
        <v>1203</v>
      </c>
      <c r="D233" s="123" t="s">
        <v>533</v>
      </c>
      <c r="E233" s="123" t="s">
        <v>533</v>
      </c>
      <c r="F233" s="123" t="s">
        <v>1542</v>
      </c>
      <c r="G233" s="123" t="s">
        <v>1543</v>
      </c>
      <c r="H233" s="123" t="s">
        <v>521</v>
      </c>
      <c r="I233" s="123" t="s">
        <v>264</v>
      </c>
      <c r="J233" s="123" t="s">
        <v>1208</v>
      </c>
      <c r="K233" s="123" t="s">
        <v>538</v>
      </c>
      <c r="L233" s="123" t="s">
        <v>524</v>
      </c>
      <c r="M233" s="123" t="s">
        <v>1230</v>
      </c>
      <c r="N233" s="123" t="s">
        <v>1231</v>
      </c>
      <c r="O233" s="123" t="s">
        <v>1360</v>
      </c>
      <c r="P233" s="123" t="s">
        <v>183</v>
      </c>
      <c r="Q233" s="123" t="s">
        <v>583</v>
      </c>
      <c r="R233" s="123" t="s">
        <v>1212</v>
      </c>
      <c r="S233" s="123" t="s">
        <v>530</v>
      </c>
      <c r="T233" s="123" t="s">
        <v>969</v>
      </c>
      <c r="U233" s="123" t="s">
        <v>533</v>
      </c>
      <c r="V233" s="123" t="s">
        <v>1212</v>
      </c>
      <c r="W233" s="192">
        <v>42644</v>
      </c>
      <c r="X233" s="123" t="s">
        <v>1446</v>
      </c>
      <c r="Y233" s="100" t="s">
        <v>1447</v>
      </c>
      <c r="Z233" s="100" t="s">
        <v>586</v>
      </c>
      <c r="AA233" s="123" t="s">
        <v>927</v>
      </c>
      <c r="AB233" s="192">
        <v>45491</v>
      </c>
      <c r="AC233" s="100" t="s">
        <v>588</v>
      </c>
      <c r="AD233" s="123" t="s">
        <v>528</v>
      </c>
      <c r="AE233" s="123" t="s">
        <v>528</v>
      </c>
      <c r="AF233" s="123" t="s">
        <v>528</v>
      </c>
      <c r="AG233" s="123" t="s">
        <v>263</v>
      </c>
      <c r="AH233" s="123" t="s">
        <v>263</v>
      </c>
      <c r="AI233" s="123" t="s">
        <v>263</v>
      </c>
      <c r="AJ233" s="100" t="str">
        <f t="shared" si="3"/>
        <v>Media</v>
      </c>
    </row>
    <row r="234" spans="1:36" ht="66" x14ac:dyDescent="0.3">
      <c r="A234" s="123" t="s">
        <v>1544</v>
      </c>
      <c r="B234" s="123" t="s">
        <v>1063</v>
      </c>
      <c r="C234" s="123" t="s">
        <v>1203</v>
      </c>
      <c r="D234" s="123" t="s">
        <v>533</v>
      </c>
      <c r="E234" s="123" t="s">
        <v>533</v>
      </c>
      <c r="F234" s="123" t="s">
        <v>1545</v>
      </c>
      <c r="G234" s="123" t="s">
        <v>1546</v>
      </c>
      <c r="H234" s="123" t="s">
        <v>521</v>
      </c>
      <c r="I234" s="123" t="s">
        <v>264</v>
      </c>
      <c r="J234" s="123" t="s">
        <v>1208</v>
      </c>
      <c r="K234" s="123" t="s">
        <v>538</v>
      </c>
      <c r="L234" s="123" t="s">
        <v>524</v>
      </c>
      <c r="M234" s="123" t="s">
        <v>1230</v>
      </c>
      <c r="N234" s="123" t="s">
        <v>539</v>
      </c>
      <c r="O234" s="123" t="s">
        <v>1360</v>
      </c>
      <c r="P234" s="123" t="s">
        <v>570</v>
      </c>
      <c r="Q234" s="123" t="s">
        <v>583</v>
      </c>
      <c r="R234" s="123" t="s">
        <v>1212</v>
      </c>
      <c r="S234" s="123" t="s">
        <v>530</v>
      </c>
      <c r="T234" s="123" t="s">
        <v>969</v>
      </c>
      <c r="U234" s="123" t="s">
        <v>533</v>
      </c>
      <c r="V234" s="123" t="s">
        <v>1212</v>
      </c>
      <c r="W234" s="192">
        <v>42644</v>
      </c>
      <c r="X234" s="123" t="s">
        <v>1446</v>
      </c>
      <c r="Y234" s="100" t="s">
        <v>1447</v>
      </c>
      <c r="Z234" s="100" t="s">
        <v>586</v>
      </c>
      <c r="AA234" s="123" t="s">
        <v>1203</v>
      </c>
      <c r="AB234" s="192">
        <v>45491</v>
      </c>
      <c r="AC234" s="100" t="s">
        <v>588</v>
      </c>
      <c r="AD234" s="123" t="s">
        <v>528</v>
      </c>
      <c r="AE234" s="123" t="s">
        <v>528</v>
      </c>
      <c r="AF234" s="123" t="s">
        <v>528</v>
      </c>
      <c r="AG234" s="123" t="s">
        <v>265</v>
      </c>
      <c r="AH234" s="123" t="s">
        <v>265</v>
      </c>
      <c r="AI234" s="123" t="s">
        <v>265</v>
      </c>
      <c r="AJ234" s="100" t="str">
        <f t="shared" si="3"/>
        <v>Baja</v>
      </c>
    </row>
    <row r="235" spans="1:36" ht="66" x14ac:dyDescent="0.3">
      <c r="A235" s="123" t="s">
        <v>1547</v>
      </c>
      <c r="B235" s="123" t="s">
        <v>1063</v>
      </c>
      <c r="C235" s="123" t="s">
        <v>1203</v>
      </c>
      <c r="D235" s="123" t="s">
        <v>1505</v>
      </c>
      <c r="E235" s="123" t="s">
        <v>533</v>
      </c>
      <c r="F235" s="123" t="s">
        <v>1548</v>
      </c>
      <c r="G235" s="123" t="s">
        <v>1549</v>
      </c>
      <c r="H235" s="123" t="s">
        <v>521</v>
      </c>
      <c r="I235" s="123" t="s">
        <v>264</v>
      </c>
      <c r="J235" s="123" t="s">
        <v>1208</v>
      </c>
      <c r="K235" s="123" t="s">
        <v>538</v>
      </c>
      <c r="L235" s="123" t="s">
        <v>898</v>
      </c>
      <c r="M235" s="123" t="s">
        <v>1230</v>
      </c>
      <c r="N235" s="123" t="s">
        <v>1550</v>
      </c>
      <c r="O235" s="123" t="s">
        <v>1360</v>
      </c>
      <c r="P235" s="123" t="s">
        <v>183</v>
      </c>
      <c r="Q235" s="123" t="s">
        <v>583</v>
      </c>
      <c r="R235" s="123" t="s">
        <v>1212</v>
      </c>
      <c r="S235" s="123" t="s">
        <v>530</v>
      </c>
      <c r="T235" s="123" t="s">
        <v>969</v>
      </c>
      <c r="U235" s="123" t="s">
        <v>533</v>
      </c>
      <c r="V235" s="123" t="s">
        <v>1212</v>
      </c>
      <c r="W235" s="192">
        <v>42644</v>
      </c>
      <c r="X235" s="123" t="s">
        <v>1446</v>
      </c>
      <c r="Y235" s="100" t="s">
        <v>1447</v>
      </c>
      <c r="Z235" s="100" t="s">
        <v>586</v>
      </c>
      <c r="AA235" s="123" t="s">
        <v>927</v>
      </c>
      <c r="AB235" s="192">
        <v>45491</v>
      </c>
      <c r="AC235" s="100" t="s">
        <v>588</v>
      </c>
      <c r="AD235" s="123" t="s">
        <v>528</v>
      </c>
      <c r="AE235" s="123" t="s">
        <v>528</v>
      </c>
      <c r="AF235" s="123" t="s">
        <v>528</v>
      </c>
      <c r="AG235" s="123" t="s">
        <v>263</v>
      </c>
      <c r="AH235" s="123" t="s">
        <v>263</v>
      </c>
      <c r="AI235" s="123" t="s">
        <v>263</v>
      </c>
      <c r="AJ235" s="100" t="str">
        <f t="shared" si="3"/>
        <v>Media</v>
      </c>
    </row>
    <row r="236" spans="1:36" ht="39.6" x14ac:dyDescent="0.3">
      <c r="A236" s="123" t="s">
        <v>1551</v>
      </c>
      <c r="B236" s="123" t="s">
        <v>1063</v>
      </c>
      <c r="C236" s="123" t="s">
        <v>1203</v>
      </c>
      <c r="D236" s="123" t="s">
        <v>1441</v>
      </c>
      <c r="E236" s="123" t="s">
        <v>1552</v>
      </c>
      <c r="F236" s="123" t="s">
        <v>1553</v>
      </c>
      <c r="G236" s="123" t="s">
        <v>1554</v>
      </c>
      <c r="H236" s="123" t="s">
        <v>521</v>
      </c>
      <c r="I236" s="123" t="s">
        <v>264</v>
      </c>
      <c r="J236" s="123" t="s">
        <v>1208</v>
      </c>
      <c r="K236" s="123" t="s">
        <v>538</v>
      </c>
      <c r="L236" s="123" t="s">
        <v>898</v>
      </c>
      <c r="M236" s="123" t="s">
        <v>1209</v>
      </c>
      <c r="N236" s="123" t="s">
        <v>1555</v>
      </c>
      <c r="O236" s="123" t="s">
        <v>1556</v>
      </c>
      <c r="P236" s="123" t="s">
        <v>570</v>
      </c>
      <c r="Q236" s="123" t="s">
        <v>583</v>
      </c>
      <c r="R236" s="123" t="s">
        <v>1212</v>
      </c>
      <c r="S236" s="123" t="s">
        <v>530</v>
      </c>
      <c r="T236" s="123" t="s">
        <v>969</v>
      </c>
      <c r="U236" s="123" t="s">
        <v>533</v>
      </c>
      <c r="V236" s="123" t="s">
        <v>1212</v>
      </c>
      <c r="W236" s="192">
        <v>42644</v>
      </c>
      <c r="X236" s="123" t="s">
        <v>1446</v>
      </c>
      <c r="Y236" s="100" t="s">
        <v>1447</v>
      </c>
      <c r="Z236" s="100" t="s">
        <v>586</v>
      </c>
      <c r="AA236" s="123" t="s">
        <v>927</v>
      </c>
      <c r="AB236" s="192">
        <v>45491</v>
      </c>
      <c r="AC236" s="100" t="s">
        <v>588</v>
      </c>
      <c r="AD236" s="123" t="s">
        <v>528</v>
      </c>
      <c r="AE236" s="123" t="s">
        <v>528</v>
      </c>
      <c r="AF236" s="123" t="s">
        <v>528</v>
      </c>
      <c r="AG236" s="123" t="s">
        <v>265</v>
      </c>
      <c r="AH236" s="123" t="s">
        <v>265</v>
      </c>
      <c r="AI236" s="123" t="s">
        <v>265</v>
      </c>
      <c r="AJ236" s="100" t="str">
        <f t="shared" si="3"/>
        <v>Baja</v>
      </c>
    </row>
    <row r="237" spans="1:36" ht="39.6" x14ac:dyDescent="0.3">
      <c r="A237" s="123" t="s">
        <v>1557</v>
      </c>
      <c r="B237" s="123" t="s">
        <v>1063</v>
      </c>
      <c r="C237" s="123" t="s">
        <v>1203</v>
      </c>
      <c r="D237" s="123" t="s">
        <v>1531</v>
      </c>
      <c r="E237" s="123" t="s">
        <v>533</v>
      </c>
      <c r="F237" s="123" t="s">
        <v>1558</v>
      </c>
      <c r="G237" s="123" t="s">
        <v>1559</v>
      </c>
      <c r="H237" s="123" t="s">
        <v>521</v>
      </c>
      <c r="I237" s="123" t="s">
        <v>264</v>
      </c>
      <c r="J237" s="123" t="s">
        <v>1208</v>
      </c>
      <c r="K237" s="123" t="s">
        <v>538</v>
      </c>
      <c r="L237" s="123" t="s">
        <v>898</v>
      </c>
      <c r="M237" s="123" t="s">
        <v>1209</v>
      </c>
      <c r="N237" s="123" t="s">
        <v>1560</v>
      </c>
      <c r="O237" s="123" t="s">
        <v>1561</v>
      </c>
      <c r="P237" s="123" t="s">
        <v>183</v>
      </c>
      <c r="Q237" s="123" t="s">
        <v>583</v>
      </c>
      <c r="R237" s="123" t="s">
        <v>1212</v>
      </c>
      <c r="S237" s="123" t="s">
        <v>530</v>
      </c>
      <c r="T237" s="123" t="s">
        <v>969</v>
      </c>
      <c r="U237" s="123" t="s">
        <v>533</v>
      </c>
      <c r="V237" s="123" t="s">
        <v>1212</v>
      </c>
      <c r="W237" s="192">
        <v>42644</v>
      </c>
      <c r="X237" s="123" t="s">
        <v>1446</v>
      </c>
      <c r="Y237" s="100" t="s">
        <v>1447</v>
      </c>
      <c r="Z237" s="100" t="s">
        <v>586</v>
      </c>
      <c r="AA237" s="123" t="s">
        <v>927</v>
      </c>
      <c r="AB237" s="192">
        <v>45491</v>
      </c>
      <c r="AC237" s="100" t="s">
        <v>588</v>
      </c>
      <c r="AD237" s="123" t="s">
        <v>528</v>
      </c>
      <c r="AE237" s="123" t="s">
        <v>528</v>
      </c>
      <c r="AF237" s="123" t="s">
        <v>528</v>
      </c>
      <c r="AG237" s="123" t="s">
        <v>263</v>
      </c>
      <c r="AH237" s="123" t="s">
        <v>263</v>
      </c>
      <c r="AI237" s="123" t="s">
        <v>263</v>
      </c>
      <c r="AJ237" s="100" t="str">
        <f t="shared" si="3"/>
        <v>Media</v>
      </c>
    </row>
    <row r="238" spans="1:36" ht="52.8" x14ac:dyDescent="0.3">
      <c r="A238" s="123" t="s">
        <v>1562</v>
      </c>
      <c r="B238" s="123" t="s">
        <v>1063</v>
      </c>
      <c r="C238" s="123" t="s">
        <v>1203</v>
      </c>
      <c r="D238" s="123" t="s">
        <v>533</v>
      </c>
      <c r="E238" s="123" t="s">
        <v>533</v>
      </c>
      <c r="F238" s="123" t="s">
        <v>1563</v>
      </c>
      <c r="G238" s="123" t="s">
        <v>1564</v>
      </c>
      <c r="H238" s="123" t="s">
        <v>521</v>
      </c>
      <c r="I238" s="123" t="s">
        <v>264</v>
      </c>
      <c r="J238" s="123" t="s">
        <v>1208</v>
      </c>
      <c r="K238" s="123" t="s">
        <v>538</v>
      </c>
      <c r="L238" s="123" t="s">
        <v>898</v>
      </c>
      <c r="M238" s="123" t="s">
        <v>1209</v>
      </c>
      <c r="N238" s="123" t="s">
        <v>1565</v>
      </c>
      <c r="O238" s="123" t="s">
        <v>1566</v>
      </c>
      <c r="P238" s="123" t="s">
        <v>570</v>
      </c>
      <c r="Q238" s="123" t="s">
        <v>583</v>
      </c>
      <c r="R238" s="123" t="s">
        <v>1212</v>
      </c>
      <c r="S238" s="123" t="s">
        <v>530</v>
      </c>
      <c r="T238" s="123" t="s">
        <v>969</v>
      </c>
      <c r="U238" s="123" t="s">
        <v>533</v>
      </c>
      <c r="V238" s="123" t="s">
        <v>1212</v>
      </c>
      <c r="W238" s="192">
        <v>42644</v>
      </c>
      <c r="X238" s="123" t="s">
        <v>1446</v>
      </c>
      <c r="Y238" s="100" t="s">
        <v>1447</v>
      </c>
      <c r="Z238" s="100" t="s">
        <v>586</v>
      </c>
      <c r="AA238" s="123" t="s">
        <v>927</v>
      </c>
      <c r="AB238" s="192">
        <v>45491</v>
      </c>
      <c r="AC238" s="100" t="s">
        <v>588</v>
      </c>
      <c r="AD238" s="123" t="s">
        <v>528</v>
      </c>
      <c r="AE238" s="123" t="s">
        <v>528</v>
      </c>
      <c r="AF238" s="123" t="s">
        <v>528</v>
      </c>
      <c r="AG238" s="123" t="s">
        <v>263</v>
      </c>
      <c r="AH238" s="123" t="s">
        <v>263</v>
      </c>
      <c r="AI238" s="123" t="s">
        <v>263</v>
      </c>
      <c r="AJ238" s="100" t="str">
        <f t="shared" si="3"/>
        <v>Media</v>
      </c>
    </row>
    <row r="239" spans="1:36" ht="52.8" x14ac:dyDescent="0.3">
      <c r="A239" s="123" t="s">
        <v>1567</v>
      </c>
      <c r="B239" s="123" t="s">
        <v>1063</v>
      </c>
      <c r="C239" s="123" t="s">
        <v>1203</v>
      </c>
      <c r="D239" s="123" t="s">
        <v>1467</v>
      </c>
      <c r="E239" s="123" t="s">
        <v>533</v>
      </c>
      <c r="F239" s="123" t="s">
        <v>1568</v>
      </c>
      <c r="G239" s="123" t="s">
        <v>1569</v>
      </c>
      <c r="H239" s="123" t="s">
        <v>521</v>
      </c>
      <c r="I239" s="123" t="s">
        <v>264</v>
      </c>
      <c r="J239" s="123" t="s">
        <v>1208</v>
      </c>
      <c r="K239" s="123" t="s">
        <v>538</v>
      </c>
      <c r="L239" s="123" t="s">
        <v>898</v>
      </c>
      <c r="M239" s="123" t="s">
        <v>1570</v>
      </c>
      <c r="N239" s="123" t="s">
        <v>539</v>
      </c>
      <c r="O239" s="123" t="s">
        <v>1571</v>
      </c>
      <c r="P239" s="123" t="s">
        <v>183</v>
      </c>
      <c r="Q239" s="123" t="s">
        <v>583</v>
      </c>
      <c r="R239" s="123" t="s">
        <v>1212</v>
      </c>
      <c r="S239" s="123" t="s">
        <v>530</v>
      </c>
      <c r="T239" s="123" t="s">
        <v>969</v>
      </c>
      <c r="U239" s="123" t="s">
        <v>533</v>
      </c>
      <c r="V239" s="123" t="s">
        <v>1212</v>
      </c>
      <c r="W239" s="192">
        <v>42644</v>
      </c>
      <c r="X239" s="123" t="s">
        <v>1446</v>
      </c>
      <c r="Y239" s="100" t="s">
        <v>1447</v>
      </c>
      <c r="Z239" s="100" t="s">
        <v>586</v>
      </c>
      <c r="AA239" s="123" t="s">
        <v>927</v>
      </c>
      <c r="AB239" s="192">
        <v>45491</v>
      </c>
      <c r="AC239" s="100" t="s">
        <v>588</v>
      </c>
      <c r="AD239" s="123" t="s">
        <v>528</v>
      </c>
      <c r="AE239" s="123" t="s">
        <v>528</v>
      </c>
      <c r="AF239" s="123" t="s">
        <v>528</v>
      </c>
      <c r="AG239" s="123" t="s">
        <v>263</v>
      </c>
      <c r="AH239" s="123" t="s">
        <v>263</v>
      </c>
      <c r="AI239" s="123" t="s">
        <v>263</v>
      </c>
      <c r="AJ239" s="100" t="str">
        <f t="shared" si="3"/>
        <v>Media</v>
      </c>
    </row>
    <row r="240" spans="1:36" ht="52.8" x14ac:dyDescent="0.3">
      <c r="A240" s="123" t="s">
        <v>1572</v>
      </c>
      <c r="B240" s="123" t="s">
        <v>1063</v>
      </c>
      <c r="C240" s="123" t="s">
        <v>1203</v>
      </c>
      <c r="D240" s="123" t="s">
        <v>533</v>
      </c>
      <c r="E240" s="123" t="s">
        <v>533</v>
      </c>
      <c r="F240" s="123" t="s">
        <v>1573</v>
      </c>
      <c r="G240" s="123" t="s">
        <v>1574</v>
      </c>
      <c r="H240" s="123" t="s">
        <v>521</v>
      </c>
      <c r="I240" s="123" t="s">
        <v>267</v>
      </c>
      <c r="J240" s="123" t="s">
        <v>566</v>
      </c>
      <c r="K240" s="123" t="s">
        <v>567</v>
      </c>
      <c r="L240" s="123" t="s">
        <v>524</v>
      </c>
      <c r="M240" s="123" t="s">
        <v>1209</v>
      </c>
      <c r="N240" s="123" t="s">
        <v>1560</v>
      </c>
      <c r="O240" s="123" t="s">
        <v>1575</v>
      </c>
      <c r="P240" s="123" t="s">
        <v>944</v>
      </c>
      <c r="Q240" s="123" t="s">
        <v>583</v>
      </c>
      <c r="R240" s="123" t="s">
        <v>615</v>
      </c>
      <c r="S240" s="123" t="s">
        <v>597</v>
      </c>
      <c r="T240" s="123" t="s">
        <v>531</v>
      </c>
      <c r="U240" s="123" t="s">
        <v>533</v>
      </c>
      <c r="V240" s="123" t="s">
        <v>1212</v>
      </c>
      <c r="W240" s="192">
        <v>42644</v>
      </c>
      <c r="X240" s="123" t="s">
        <v>625</v>
      </c>
      <c r="Y240" s="100" t="s">
        <v>533</v>
      </c>
      <c r="Z240" s="100" t="s">
        <v>533</v>
      </c>
      <c r="AA240" s="123" t="s">
        <v>533</v>
      </c>
      <c r="AB240" s="192">
        <v>45491</v>
      </c>
      <c r="AC240" s="100" t="s">
        <v>588</v>
      </c>
      <c r="AD240" s="123" t="s">
        <v>528</v>
      </c>
      <c r="AE240" s="123" t="s">
        <v>528</v>
      </c>
      <c r="AF240" s="123" t="s">
        <v>528</v>
      </c>
      <c r="AG240" s="123" t="s">
        <v>263</v>
      </c>
      <c r="AH240" s="123" t="s">
        <v>263</v>
      </c>
      <c r="AI240" s="123" t="s">
        <v>263</v>
      </c>
      <c r="AJ240" s="100" t="str">
        <f t="shared" si="3"/>
        <v>Media</v>
      </c>
    </row>
    <row r="241" spans="1:36" ht="26.4" x14ac:dyDescent="0.3">
      <c r="A241" s="123" t="s">
        <v>1576</v>
      </c>
      <c r="B241" s="123" t="s">
        <v>1063</v>
      </c>
      <c r="C241" s="123" t="s">
        <v>1203</v>
      </c>
      <c r="D241" s="123" t="s">
        <v>533</v>
      </c>
      <c r="E241" s="123" t="s">
        <v>533</v>
      </c>
      <c r="F241" s="123" t="s">
        <v>1577</v>
      </c>
      <c r="G241" s="123" t="s">
        <v>1578</v>
      </c>
      <c r="H241" s="123" t="s">
        <v>521</v>
      </c>
      <c r="I241" s="123" t="s">
        <v>1579</v>
      </c>
      <c r="J241" s="123" t="s">
        <v>1580</v>
      </c>
      <c r="K241" s="123" t="s">
        <v>567</v>
      </c>
      <c r="L241" s="123" t="s">
        <v>898</v>
      </c>
      <c r="M241" s="123" t="s">
        <v>564</v>
      </c>
      <c r="N241" s="123" t="s">
        <v>1581</v>
      </c>
      <c r="O241" s="123" t="s">
        <v>1577</v>
      </c>
      <c r="P241" s="123" t="s">
        <v>1582</v>
      </c>
      <c r="Q241" s="123" t="s">
        <v>583</v>
      </c>
      <c r="R241" s="123" t="s">
        <v>1583</v>
      </c>
      <c r="S241" s="123" t="s">
        <v>530</v>
      </c>
      <c r="T241" s="123" t="s">
        <v>1584</v>
      </c>
      <c r="U241" s="123" t="s">
        <v>533</v>
      </c>
      <c r="V241" s="123" t="s">
        <v>1583</v>
      </c>
      <c r="W241" s="192">
        <v>42644</v>
      </c>
      <c r="X241" s="123" t="s">
        <v>1585</v>
      </c>
      <c r="Y241" s="100" t="s">
        <v>533</v>
      </c>
      <c r="Z241" s="100" t="s">
        <v>533</v>
      </c>
      <c r="AA241" s="123" t="s">
        <v>533</v>
      </c>
      <c r="AB241" s="192">
        <v>45491</v>
      </c>
      <c r="AC241" s="100" t="s">
        <v>588</v>
      </c>
      <c r="AD241" s="123" t="s">
        <v>528</v>
      </c>
      <c r="AE241" s="123" t="s">
        <v>528</v>
      </c>
      <c r="AF241" s="123" t="s">
        <v>528</v>
      </c>
      <c r="AG241" s="123" t="s">
        <v>263</v>
      </c>
      <c r="AH241" s="123" t="s">
        <v>263</v>
      </c>
      <c r="AI241" s="123" t="s">
        <v>263</v>
      </c>
      <c r="AJ241" s="100" t="str">
        <f t="shared" si="3"/>
        <v>Media</v>
      </c>
    </row>
    <row r="242" spans="1:36" ht="52.8" x14ac:dyDescent="0.3">
      <c r="A242" s="123" t="s">
        <v>1586</v>
      </c>
      <c r="B242" s="123" t="s">
        <v>1063</v>
      </c>
      <c r="C242" s="123" t="s">
        <v>1203</v>
      </c>
      <c r="D242" s="123" t="s">
        <v>533</v>
      </c>
      <c r="E242" s="123" t="s">
        <v>533</v>
      </c>
      <c r="F242" s="123" t="s">
        <v>1587</v>
      </c>
      <c r="G242" s="123" t="s">
        <v>1588</v>
      </c>
      <c r="H242" s="123" t="s">
        <v>521</v>
      </c>
      <c r="I242" s="123" t="s">
        <v>264</v>
      </c>
      <c r="J242" s="123" t="s">
        <v>632</v>
      </c>
      <c r="K242" s="123" t="s">
        <v>538</v>
      </c>
      <c r="L242" s="123" t="s">
        <v>524</v>
      </c>
      <c r="M242" s="123" t="s">
        <v>924</v>
      </c>
      <c r="N242" s="123" t="s">
        <v>924</v>
      </c>
      <c r="O242" s="123" t="s">
        <v>924</v>
      </c>
      <c r="P242" s="123" t="s">
        <v>570</v>
      </c>
      <c r="Q242" s="123" t="s">
        <v>614</v>
      </c>
      <c r="R242" s="123" t="s">
        <v>1589</v>
      </c>
      <c r="S242" s="123" t="s">
        <v>530</v>
      </c>
      <c r="T242" s="123" t="s">
        <v>969</v>
      </c>
      <c r="U242" s="123" t="s">
        <v>533</v>
      </c>
      <c r="V242" s="123" t="s">
        <v>1589</v>
      </c>
      <c r="W242" s="192">
        <v>44562</v>
      </c>
      <c r="X242" s="123" t="s">
        <v>625</v>
      </c>
      <c r="Y242" s="100" t="s">
        <v>1590</v>
      </c>
      <c r="Z242" s="100" t="s">
        <v>1591</v>
      </c>
      <c r="AA242" s="123" t="s">
        <v>587</v>
      </c>
      <c r="AB242" s="192">
        <v>45625</v>
      </c>
      <c r="AC242" s="100" t="s">
        <v>1592</v>
      </c>
      <c r="AD242" s="123" t="s">
        <v>528</v>
      </c>
      <c r="AE242" s="123" t="s">
        <v>528</v>
      </c>
      <c r="AF242" s="123" t="s">
        <v>528</v>
      </c>
      <c r="AG242" s="123" t="s">
        <v>261</v>
      </c>
      <c r="AH242" s="123" t="s">
        <v>263</v>
      </c>
      <c r="AI242" s="123" t="s">
        <v>261</v>
      </c>
      <c r="AJ242" s="100" t="str">
        <f t="shared" si="3"/>
        <v>Alta</v>
      </c>
    </row>
    <row r="243" spans="1:36" ht="52.8" x14ac:dyDescent="0.3">
      <c r="A243" s="123" t="s">
        <v>1593</v>
      </c>
      <c r="B243" s="123" t="s">
        <v>1063</v>
      </c>
      <c r="C243" s="123" t="s">
        <v>1203</v>
      </c>
      <c r="D243" s="123" t="s">
        <v>533</v>
      </c>
      <c r="E243" s="123" t="s">
        <v>533</v>
      </c>
      <c r="F243" s="123" t="s">
        <v>1594</v>
      </c>
      <c r="G243" s="123" t="s">
        <v>1595</v>
      </c>
      <c r="H243" s="123" t="s">
        <v>521</v>
      </c>
      <c r="I243" s="123" t="s">
        <v>264</v>
      </c>
      <c r="J243" s="123" t="s">
        <v>1208</v>
      </c>
      <c r="K243" s="123" t="s">
        <v>538</v>
      </c>
      <c r="L243" s="123" t="s">
        <v>524</v>
      </c>
      <c r="M243" s="123" t="s">
        <v>924</v>
      </c>
      <c r="N243" s="123" t="s">
        <v>924</v>
      </c>
      <c r="O243" s="123" t="s">
        <v>924</v>
      </c>
      <c r="P243" s="123" t="s">
        <v>570</v>
      </c>
      <c r="Q243" s="123" t="s">
        <v>614</v>
      </c>
      <c r="R243" s="123" t="s">
        <v>1589</v>
      </c>
      <c r="S243" s="123" t="s">
        <v>530</v>
      </c>
      <c r="T243" s="123" t="s">
        <v>969</v>
      </c>
      <c r="U243" s="123" t="s">
        <v>533</v>
      </c>
      <c r="V243" s="123" t="s">
        <v>1589</v>
      </c>
      <c r="W243" s="192">
        <v>44562</v>
      </c>
      <c r="X243" s="123" t="s">
        <v>625</v>
      </c>
      <c r="Y243" s="100" t="s">
        <v>1590</v>
      </c>
      <c r="Z243" s="100" t="s">
        <v>1591</v>
      </c>
      <c r="AA243" s="123" t="s">
        <v>587</v>
      </c>
      <c r="AB243" s="192">
        <v>45625</v>
      </c>
      <c r="AC243" s="100" t="s">
        <v>1592</v>
      </c>
      <c r="AD243" s="123" t="s">
        <v>528</v>
      </c>
      <c r="AE243" s="123" t="s">
        <v>528</v>
      </c>
      <c r="AF243" s="123" t="s">
        <v>528</v>
      </c>
      <c r="AG243" s="123" t="s">
        <v>263</v>
      </c>
      <c r="AH243" s="123" t="s">
        <v>263</v>
      </c>
      <c r="AI243" s="123" t="s">
        <v>261</v>
      </c>
      <c r="AJ243" s="100" t="str">
        <f t="shared" si="3"/>
        <v>Media</v>
      </c>
    </row>
    <row r="244" spans="1:36" ht="52.8" x14ac:dyDescent="0.3">
      <c r="A244" s="123" t="s">
        <v>1596</v>
      </c>
      <c r="B244" s="123" t="s">
        <v>1063</v>
      </c>
      <c r="C244" s="123" t="s">
        <v>1203</v>
      </c>
      <c r="D244" s="123" t="s">
        <v>533</v>
      </c>
      <c r="E244" s="123" t="s">
        <v>533</v>
      </c>
      <c r="F244" s="123" t="s">
        <v>1597</v>
      </c>
      <c r="G244" s="123" t="s">
        <v>1598</v>
      </c>
      <c r="H244" s="123" t="s">
        <v>521</v>
      </c>
      <c r="I244" s="123" t="s">
        <v>264</v>
      </c>
      <c r="J244" s="123" t="s">
        <v>1208</v>
      </c>
      <c r="K244" s="123" t="s">
        <v>538</v>
      </c>
      <c r="L244" s="123" t="s">
        <v>524</v>
      </c>
      <c r="M244" s="123" t="s">
        <v>924</v>
      </c>
      <c r="N244" s="123" t="s">
        <v>924</v>
      </c>
      <c r="O244" s="123" t="s">
        <v>924</v>
      </c>
      <c r="P244" s="123" t="s">
        <v>570</v>
      </c>
      <c r="Q244" s="123" t="s">
        <v>614</v>
      </c>
      <c r="R244" s="123" t="s">
        <v>1589</v>
      </c>
      <c r="S244" s="123" t="s">
        <v>530</v>
      </c>
      <c r="T244" s="123" t="s">
        <v>969</v>
      </c>
      <c r="U244" s="123" t="s">
        <v>533</v>
      </c>
      <c r="V244" s="123" t="s">
        <v>1589</v>
      </c>
      <c r="W244" s="192">
        <v>44562</v>
      </c>
      <c r="X244" s="123" t="s">
        <v>625</v>
      </c>
      <c r="Y244" s="100" t="s">
        <v>1590</v>
      </c>
      <c r="Z244" s="100" t="s">
        <v>1591</v>
      </c>
      <c r="AA244" s="123" t="s">
        <v>587</v>
      </c>
      <c r="AB244" s="192">
        <v>45625</v>
      </c>
      <c r="AC244" s="100" t="s">
        <v>1592</v>
      </c>
      <c r="AD244" s="123" t="s">
        <v>528</v>
      </c>
      <c r="AE244" s="123" t="s">
        <v>528</v>
      </c>
      <c r="AF244" s="123" t="s">
        <v>528</v>
      </c>
      <c r="AG244" s="123" t="s">
        <v>263</v>
      </c>
      <c r="AH244" s="123" t="s">
        <v>263</v>
      </c>
      <c r="AI244" s="123" t="s">
        <v>261</v>
      </c>
      <c r="AJ244" s="100" t="str">
        <f t="shared" si="3"/>
        <v>Media</v>
      </c>
    </row>
    <row r="245" spans="1:36" ht="66" x14ac:dyDescent="0.3">
      <c r="A245" s="123" t="s">
        <v>1599</v>
      </c>
      <c r="B245" s="123" t="s">
        <v>1063</v>
      </c>
      <c r="C245" s="123" t="s">
        <v>208</v>
      </c>
      <c r="D245" s="123" t="s">
        <v>1600</v>
      </c>
      <c r="E245" s="123" t="s">
        <v>533</v>
      </c>
      <c r="F245" s="123" t="s">
        <v>1601</v>
      </c>
      <c r="G245" s="123" t="s">
        <v>1602</v>
      </c>
      <c r="H245" s="123" t="s">
        <v>521</v>
      </c>
      <c r="I245" s="123" t="s">
        <v>264</v>
      </c>
      <c r="J245" s="123" t="s">
        <v>522</v>
      </c>
      <c r="K245" s="123" t="s">
        <v>690</v>
      </c>
      <c r="L245" s="123" t="s">
        <v>524</v>
      </c>
      <c r="M245" s="123" t="s">
        <v>924</v>
      </c>
      <c r="N245" s="123" t="s">
        <v>924</v>
      </c>
      <c r="O245" s="123" t="s">
        <v>924</v>
      </c>
      <c r="P245" s="123" t="s">
        <v>570</v>
      </c>
      <c r="Q245" s="123" t="s">
        <v>614</v>
      </c>
      <c r="R245" s="123" t="s">
        <v>209</v>
      </c>
      <c r="S245" s="123" t="s">
        <v>530</v>
      </c>
      <c r="T245" s="123" t="s">
        <v>562</v>
      </c>
      <c r="U245" s="123" t="s">
        <v>533</v>
      </c>
      <c r="V245" s="123" t="s">
        <v>209</v>
      </c>
      <c r="W245" s="192">
        <v>43983</v>
      </c>
      <c r="X245" s="123" t="s">
        <v>625</v>
      </c>
      <c r="Y245" s="100" t="s">
        <v>1603</v>
      </c>
      <c r="Z245" s="100" t="s">
        <v>1604</v>
      </c>
      <c r="AA245" s="123" t="s">
        <v>927</v>
      </c>
      <c r="AB245" s="192">
        <v>45559</v>
      </c>
      <c r="AC245" s="100" t="s">
        <v>1361</v>
      </c>
      <c r="AD245" s="123" t="s">
        <v>528</v>
      </c>
      <c r="AE245" s="123" t="s">
        <v>528</v>
      </c>
      <c r="AF245" s="123" t="s">
        <v>528</v>
      </c>
      <c r="AG245" s="123" t="s">
        <v>261</v>
      </c>
      <c r="AH245" s="123" t="s">
        <v>263</v>
      </c>
      <c r="AI245" s="123" t="s">
        <v>263</v>
      </c>
      <c r="AJ245" s="100" t="str">
        <f t="shared" si="3"/>
        <v>Media</v>
      </c>
    </row>
    <row r="246" spans="1:36" ht="52.8" x14ac:dyDescent="0.3">
      <c r="A246" s="123" t="s">
        <v>1605</v>
      </c>
      <c r="B246" s="123" t="s">
        <v>1063</v>
      </c>
      <c r="C246" s="123" t="s">
        <v>208</v>
      </c>
      <c r="D246" s="123" t="s">
        <v>1600</v>
      </c>
      <c r="E246" s="123" t="s">
        <v>1606</v>
      </c>
      <c r="F246" s="123" t="s">
        <v>1607</v>
      </c>
      <c r="G246" s="123" t="s">
        <v>1608</v>
      </c>
      <c r="H246" s="123" t="s">
        <v>521</v>
      </c>
      <c r="I246" s="123" t="s">
        <v>264</v>
      </c>
      <c r="J246" s="123" t="s">
        <v>566</v>
      </c>
      <c r="K246" s="123" t="s">
        <v>538</v>
      </c>
      <c r="L246" s="123" t="s">
        <v>524</v>
      </c>
      <c r="M246" s="123" t="s">
        <v>924</v>
      </c>
      <c r="N246" s="123" t="s">
        <v>924</v>
      </c>
      <c r="O246" s="123" t="s">
        <v>924</v>
      </c>
      <c r="P246" s="123" t="s">
        <v>570</v>
      </c>
      <c r="Q246" s="123" t="s">
        <v>614</v>
      </c>
      <c r="R246" s="123" t="s">
        <v>209</v>
      </c>
      <c r="S246" s="123" t="s">
        <v>530</v>
      </c>
      <c r="T246" s="123" t="s">
        <v>571</v>
      </c>
      <c r="U246" s="123" t="s">
        <v>533</v>
      </c>
      <c r="V246" s="123" t="s">
        <v>209</v>
      </c>
      <c r="W246" s="192">
        <v>44256</v>
      </c>
      <c r="X246" s="123" t="s">
        <v>625</v>
      </c>
      <c r="Y246" s="100" t="s">
        <v>1603</v>
      </c>
      <c r="Z246" s="100" t="s">
        <v>1604</v>
      </c>
      <c r="AA246" s="123" t="s">
        <v>927</v>
      </c>
      <c r="AB246" s="192">
        <v>45559</v>
      </c>
      <c r="AC246" s="100" t="s">
        <v>1361</v>
      </c>
      <c r="AD246" s="123" t="s">
        <v>528</v>
      </c>
      <c r="AE246" s="123" t="s">
        <v>528</v>
      </c>
      <c r="AF246" s="123" t="s">
        <v>528</v>
      </c>
      <c r="AG246" s="123" t="s">
        <v>261</v>
      </c>
      <c r="AH246" s="123" t="s">
        <v>263</v>
      </c>
      <c r="AI246" s="123" t="s">
        <v>263</v>
      </c>
      <c r="AJ246" s="100" t="str">
        <f t="shared" si="3"/>
        <v>Media</v>
      </c>
    </row>
    <row r="247" spans="1:36" ht="52.8" x14ac:dyDescent="0.3">
      <c r="A247" s="123" t="s">
        <v>1609</v>
      </c>
      <c r="B247" s="123" t="s">
        <v>1063</v>
      </c>
      <c r="C247" s="123" t="s">
        <v>208</v>
      </c>
      <c r="D247" s="123" t="s">
        <v>1610</v>
      </c>
      <c r="E247" s="123" t="s">
        <v>907</v>
      </c>
      <c r="F247" s="123" t="s">
        <v>1611</v>
      </c>
      <c r="G247" s="123" t="s">
        <v>1612</v>
      </c>
      <c r="H247" s="123" t="s">
        <v>521</v>
      </c>
      <c r="I247" s="123" t="s">
        <v>264</v>
      </c>
      <c r="J247" s="123" t="s">
        <v>522</v>
      </c>
      <c r="K247" s="123" t="s">
        <v>523</v>
      </c>
      <c r="L247" s="123" t="s">
        <v>524</v>
      </c>
      <c r="M247" s="123" t="s">
        <v>539</v>
      </c>
      <c r="N247" s="123" t="s">
        <v>539</v>
      </c>
      <c r="O247" s="123" t="s">
        <v>539</v>
      </c>
      <c r="P247" s="123" t="s">
        <v>570</v>
      </c>
      <c r="Q247" s="123" t="s">
        <v>583</v>
      </c>
      <c r="R247" s="123" t="s">
        <v>615</v>
      </c>
      <c r="S247" s="123" t="s">
        <v>530</v>
      </c>
      <c r="T247" s="123" t="s">
        <v>531</v>
      </c>
      <c r="U247" s="123" t="s">
        <v>533</v>
      </c>
      <c r="V247" s="123" t="s">
        <v>1613</v>
      </c>
      <c r="W247" s="192">
        <v>43101</v>
      </c>
      <c r="X247" s="123" t="s">
        <v>1446</v>
      </c>
      <c r="Y247" s="100" t="s">
        <v>1591</v>
      </c>
      <c r="Z247" s="100" t="s">
        <v>1614</v>
      </c>
      <c r="AA247" s="123" t="s">
        <v>927</v>
      </c>
      <c r="AB247" s="192">
        <v>45517</v>
      </c>
      <c r="AC247" s="100" t="s">
        <v>619</v>
      </c>
      <c r="AD247" s="123" t="s">
        <v>528</v>
      </c>
      <c r="AE247" s="123" t="s">
        <v>528</v>
      </c>
      <c r="AF247" s="123" t="s">
        <v>528</v>
      </c>
      <c r="AG247" s="123" t="s">
        <v>261</v>
      </c>
      <c r="AH247" s="123" t="s">
        <v>261</v>
      </c>
      <c r="AI247" s="123" t="s">
        <v>261</v>
      </c>
      <c r="AJ247" s="100" t="str">
        <f t="shared" si="3"/>
        <v>Alta</v>
      </c>
    </row>
    <row r="248" spans="1:36" ht="52.8" x14ac:dyDescent="0.3">
      <c r="A248" s="123" t="s">
        <v>1615</v>
      </c>
      <c r="B248" s="123" t="s">
        <v>1063</v>
      </c>
      <c r="C248" s="123" t="s">
        <v>208</v>
      </c>
      <c r="D248" s="123" t="s">
        <v>1610</v>
      </c>
      <c r="E248" s="123" t="s">
        <v>907</v>
      </c>
      <c r="F248" s="123" t="s">
        <v>1616</v>
      </c>
      <c r="G248" s="123" t="s">
        <v>1612</v>
      </c>
      <c r="H248" s="123" t="s">
        <v>521</v>
      </c>
      <c r="I248" s="123" t="s">
        <v>264</v>
      </c>
      <c r="J248" s="123" t="s">
        <v>522</v>
      </c>
      <c r="K248" s="123" t="s">
        <v>523</v>
      </c>
      <c r="L248" s="123" t="s">
        <v>524</v>
      </c>
      <c r="M248" s="123" t="s">
        <v>539</v>
      </c>
      <c r="N248" s="123" t="s">
        <v>539</v>
      </c>
      <c r="O248" s="123" t="s">
        <v>539</v>
      </c>
      <c r="P248" s="123" t="s">
        <v>570</v>
      </c>
      <c r="Q248" s="123" t="s">
        <v>583</v>
      </c>
      <c r="R248" s="123" t="s">
        <v>615</v>
      </c>
      <c r="S248" s="123" t="s">
        <v>530</v>
      </c>
      <c r="T248" s="123" t="s">
        <v>531</v>
      </c>
      <c r="U248" s="123" t="s">
        <v>533</v>
      </c>
      <c r="V248" s="123" t="s">
        <v>1613</v>
      </c>
      <c r="W248" s="192">
        <v>45139</v>
      </c>
      <c r="X248" s="123" t="s">
        <v>1446</v>
      </c>
      <c r="Y248" s="100" t="s">
        <v>1591</v>
      </c>
      <c r="Z248" s="100" t="s">
        <v>1614</v>
      </c>
      <c r="AA248" s="123" t="s">
        <v>927</v>
      </c>
      <c r="AB248" s="192">
        <v>45517</v>
      </c>
      <c r="AC248" s="100" t="s">
        <v>619</v>
      </c>
      <c r="AD248" s="123" t="s">
        <v>528</v>
      </c>
      <c r="AE248" s="123" t="s">
        <v>528</v>
      </c>
      <c r="AF248" s="123" t="s">
        <v>528</v>
      </c>
      <c r="AG248" s="123" t="s">
        <v>261</v>
      </c>
      <c r="AH248" s="123" t="s">
        <v>261</v>
      </c>
      <c r="AI248" s="123" t="s">
        <v>261</v>
      </c>
      <c r="AJ248" s="100" t="str">
        <f t="shared" si="3"/>
        <v>Alta</v>
      </c>
    </row>
    <row r="249" spans="1:36" ht="39.6" x14ac:dyDescent="0.3">
      <c r="A249" s="123" t="s">
        <v>1617</v>
      </c>
      <c r="B249" s="123" t="s">
        <v>1063</v>
      </c>
      <c r="C249" s="123" t="s">
        <v>208</v>
      </c>
      <c r="D249" s="123" t="s">
        <v>1610</v>
      </c>
      <c r="E249" s="123" t="s">
        <v>907</v>
      </c>
      <c r="F249" s="123" t="s">
        <v>1618</v>
      </c>
      <c r="G249" s="123" t="s">
        <v>1612</v>
      </c>
      <c r="H249" s="123" t="s">
        <v>521</v>
      </c>
      <c r="I249" s="123" t="s">
        <v>264</v>
      </c>
      <c r="J249" s="123" t="s">
        <v>522</v>
      </c>
      <c r="K249" s="123" t="s">
        <v>523</v>
      </c>
      <c r="L249" s="123" t="s">
        <v>524</v>
      </c>
      <c r="M249" s="123" t="s">
        <v>539</v>
      </c>
      <c r="N249" s="123" t="s">
        <v>539</v>
      </c>
      <c r="O249" s="123" t="s">
        <v>539</v>
      </c>
      <c r="P249" s="123" t="s">
        <v>570</v>
      </c>
      <c r="Q249" s="123" t="s">
        <v>583</v>
      </c>
      <c r="R249" s="123" t="s">
        <v>615</v>
      </c>
      <c r="S249" s="123" t="s">
        <v>530</v>
      </c>
      <c r="T249" s="123" t="s">
        <v>531</v>
      </c>
      <c r="U249" s="123" t="s">
        <v>533</v>
      </c>
      <c r="V249" s="123" t="s">
        <v>1613</v>
      </c>
      <c r="W249" s="192">
        <v>45139</v>
      </c>
      <c r="X249" s="123" t="s">
        <v>1446</v>
      </c>
      <c r="Y249" s="100" t="s">
        <v>1591</v>
      </c>
      <c r="Z249" s="100" t="s">
        <v>1614</v>
      </c>
      <c r="AA249" s="123" t="s">
        <v>927</v>
      </c>
      <c r="AB249" s="192">
        <v>45517</v>
      </c>
      <c r="AC249" s="100" t="s">
        <v>619</v>
      </c>
      <c r="AD249" s="123" t="s">
        <v>528</v>
      </c>
      <c r="AE249" s="123" t="s">
        <v>528</v>
      </c>
      <c r="AF249" s="123" t="s">
        <v>528</v>
      </c>
      <c r="AG249" s="123" t="s">
        <v>261</v>
      </c>
      <c r="AH249" s="123" t="s">
        <v>261</v>
      </c>
      <c r="AI249" s="123" t="s">
        <v>261</v>
      </c>
      <c r="AJ249" s="100" t="str">
        <f t="shared" si="3"/>
        <v>Alta</v>
      </c>
    </row>
    <row r="250" spans="1:36" ht="39.6" x14ac:dyDescent="0.3">
      <c r="A250" s="123" t="s">
        <v>1619</v>
      </c>
      <c r="B250" s="123" t="s">
        <v>1063</v>
      </c>
      <c r="C250" s="123" t="s">
        <v>208</v>
      </c>
      <c r="D250" s="123" t="s">
        <v>1610</v>
      </c>
      <c r="E250" s="123" t="s">
        <v>907</v>
      </c>
      <c r="F250" s="123" t="s">
        <v>1620</v>
      </c>
      <c r="G250" s="123" t="s">
        <v>1612</v>
      </c>
      <c r="H250" s="123" t="s">
        <v>521</v>
      </c>
      <c r="I250" s="123" t="s">
        <v>264</v>
      </c>
      <c r="J250" s="123" t="s">
        <v>522</v>
      </c>
      <c r="K250" s="123" t="s">
        <v>523</v>
      </c>
      <c r="L250" s="123" t="s">
        <v>524</v>
      </c>
      <c r="M250" s="123" t="s">
        <v>539</v>
      </c>
      <c r="N250" s="123" t="s">
        <v>539</v>
      </c>
      <c r="O250" s="123" t="s">
        <v>539</v>
      </c>
      <c r="P250" s="123" t="s">
        <v>570</v>
      </c>
      <c r="Q250" s="123" t="s">
        <v>583</v>
      </c>
      <c r="R250" s="123" t="s">
        <v>615</v>
      </c>
      <c r="S250" s="123" t="s">
        <v>530</v>
      </c>
      <c r="T250" s="123" t="s">
        <v>531</v>
      </c>
      <c r="U250" s="123" t="s">
        <v>533</v>
      </c>
      <c r="V250" s="123" t="s">
        <v>1613</v>
      </c>
      <c r="W250" s="192">
        <v>45139</v>
      </c>
      <c r="X250" s="123" t="s">
        <v>1446</v>
      </c>
      <c r="Y250" s="100" t="s">
        <v>1591</v>
      </c>
      <c r="Z250" s="100" t="s">
        <v>1614</v>
      </c>
      <c r="AA250" s="123" t="s">
        <v>927</v>
      </c>
      <c r="AB250" s="192">
        <v>45517</v>
      </c>
      <c r="AC250" s="100" t="s">
        <v>619</v>
      </c>
      <c r="AD250" s="123" t="s">
        <v>528</v>
      </c>
      <c r="AE250" s="123" t="s">
        <v>528</v>
      </c>
      <c r="AF250" s="123" t="s">
        <v>528</v>
      </c>
      <c r="AG250" s="123" t="s">
        <v>261</v>
      </c>
      <c r="AH250" s="123" t="s">
        <v>261</v>
      </c>
      <c r="AI250" s="123" t="s">
        <v>261</v>
      </c>
      <c r="AJ250" s="100" t="str">
        <f t="shared" si="3"/>
        <v>Alta</v>
      </c>
    </row>
    <row r="251" spans="1:36" ht="39.6" x14ac:dyDescent="0.3">
      <c r="A251" s="123" t="s">
        <v>1621</v>
      </c>
      <c r="B251" s="123" t="s">
        <v>1063</v>
      </c>
      <c r="C251" s="123" t="s">
        <v>208</v>
      </c>
      <c r="D251" s="123" t="s">
        <v>1610</v>
      </c>
      <c r="E251" s="123" t="s">
        <v>907</v>
      </c>
      <c r="F251" s="123" t="s">
        <v>1622</v>
      </c>
      <c r="G251" s="123" t="s">
        <v>1623</v>
      </c>
      <c r="H251" s="123" t="s">
        <v>521</v>
      </c>
      <c r="I251" s="123" t="s">
        <v>264</v>
      </c>
      <c r="J251" s="123" t="s">
        <v>522</v>
      </c>
      <c r="K251" s="123" t="s">
        <v>523</v>
      </c>
      <c r="L251" s="123" t="s">
        <v>524</v>
      </c>
      <c r="M251" s="123" t="s">
        <v>539</v>
      </c>
      <c r="N251" s="123" t="s">
        <v>539</v>
      </c>
      <c r="O251" s="123" t="s">
        <v>539</v>
      </c>
      <c r="P251" s="123" t="s">
        <v>570</v>
      </c>
      <c r="Q251" s="123" t="s">
        <v>583</v>
      </c>
      <c r="R251" s="123" t="s">
        <v>1613</v>
      </c>
      <c r="S251" s="123" t="s">
        <v>530</v>
      </c>
      <c r="T251" s="123" t="s">
        <v>531</v>
      </c>
      <c r="U251" s="123" t="s">
        <v>533</v>
      </c>
      <c r="V251" s="123" t="s">
        <v>1613</v>
      </c>
      <c r="W251" s="192">
        <v>44743</v>
      </c>
      <c r="X251" s="123" t="s">
        <v>1446</v>
      </c>
      <c r="Y251" s="100" t="s">
        <v>1591</v>
      </c>
      <c r="Z251" s="100" t="s">
        <v>1614</v>
      </c>
      <c r="AA251" s="123" t="s">
        <v>927</v>
      </c>
      <c r="AB251" s="192">
        <v>45517</v>
      </c>
      <c r="AC251" s="100" t="s">
        <v>619</v>
      </c>
      <c r="AD251" s="123" t="s">
        <v>528</v>
      </c>
      <c r="AE251" s="123" t="s">
        <v>528</v>
      </c>
      <c r="AF251" s="123" t="s">
        <v>528</v>
      </c>
      <c r="AG251" s="123" t="s">
        <v>261</v>
      </c>
      <c r="AH251" s="123" t="s">
        <v>261</v>
      </c>
      <c r="AI251" s="123" t="s">
        <v>261</v>
      </c>
      <c r="AJ251" s="100" t="str">
        <f t="shared" si="3"/>
        <v>Alta</v>
      </c>
    </row>
    <row r="252" spans="1:36" ht="132" x14ac:dyDescent="0.3">
      <c r="A252" s="123" t="s">
        <v>1624</v>
      </c>
      <c r="B252" s="123" t="s">
        <v>1063</v>
      </c>
      <c r="C252" s="123" t="s">
        <v>208</v>
      </c>
      <c r="D252" s="123" t="s">
        <v>533</v>
      </c>
      <c r="E252" s="123" t="s">
        <v>907</v>
      </c>
      <c r="F252" s="123" t="s">
        <v>1625</v>
      </c>
      <c r="G252" s="123" t="s">
        <v>1626</v>
      </c>
      <c r="H252" s="123" t="s">
        <v>521</v>
      </c>
      <c r="I252" s="123" t="s">
        <v>264</v>
      </c>
      <c r="J252" s="123" t="s">
        <v>522</v>
      </c>
      <c r="K252" s="123" t="s">
        <v>538</v>
      </c>
      <c r="L252" s="123" t="s">
        <v>524</v>
      </c>
      <c r="M252" s="123" t="s">
        <v>1627</v>
      </c>
      <c r="N252" s="123" t="s">
        <v>1625</v>
      </c>
      <c r="O252" s="123" t="s">
        <v>1628</v>
      </c>
      <c r="P252" s="123" t="s">
        <v>570</v>
      </c>
      <c r="Q252" s="123" t="s">
        <v>614</v>
      </c>
      <c r="R252" s="123" t="s">
        <v>1613</v>
      </c>
      <c r="S252" s="123" t="s">
        <v>530</v>
      </c>
      <c r="T252" s="123" t="s">
        <v>531</v>
      </c>
      <c r="U252" s="123" t="s">
        <v>533</v>
      </c>
      <c r="V252" s="123" t="s">
        <v>1613</v>
      </c>
      <c r="W252" s="192">
        <v>44562</v>
      </c>
      <c r="X252" s="123" t="s">
        <v>625</v>
      </c>
      <c r="Y252" s="100" t="s">
        <v>1591</v>
      </c>
      <c r="Z252" s="100" t="s">
        <v>1614</v>
      </c>
      <c r="AA252" s="123" t="s">
        <v>927</v>
      </c>
      <c r="AB252" s="192">
        <v>45517</v>
      </c>
      <c r="AC252" s="100" t="s">
        <v>619</v>
      </c>
      <c r="AD252" s="123" t="s">
        <v>528</v>
      </c>
      <c r="AE252" s="123" t="s">
        <v>528</v>
      </c>
      <c r="AF252" s="123" t="s">
        <v>528</v>
      </c>
      <c r="AG252" s="123" t="s">
        <v>265</v>
      </c>
      <c r="AH252" s="123" t="s">
        <v>263</v>
      </c>
      <c r="AI252" s="123" t="s">
        <v>261</v>
      </c>
      <c r="AJ252" s="100" t="str">
        <f t="shared" si="3"/>
        <v>Media</v>
      </c>
    </row>
    <row r="253" spans="1:36" ht="92.4" x14ac:dyDescent="0.3">
      <c r="A253" s="123" t="s">
        <v>1629</v>
      </c>
      <c r="B253" s="123" t="s">
        <v>1063</v>
      </c>
      <c r="C253" s="123" t="s">
        <v>208</v>
      </c>
      <c r="D253" s="123" t="s">
        <v>1610</v>
      </c>
      <c r="E253" s="123" t="s">
        <v>1630</v>
      </c>
      <c r="F253" s="123" t="s">
        <v>1631</v>
      </c>
      <c r="G253" s="123" t="s">
        <v>1632</v>
      </c>
      <c r="H253" s="123" t="s">
        <v>521</v>
      </c>
      <c r="I253" s="123" t="s">
        <v>264</v>
      </c>
      <c r="J253" s="123" t="s">
        <v>522</v>
      </c>
      <c r="K253" s="123" t="s">
        <v>538</v>
      </c>
      <c r="L253" s="123" t="s">
        <v>524</v>
      </c>
      <c r="M253" s="123" t="s">
        <v>1633</v>
      </c>
      <c r="N253" s="123" t="s">
        <v>1631</v>
      </c>
      <c r="O253" s="123" t="s">
        <v>1634</v>
      </c>
      <c r="P253" s="123" t="s">
        <v>570</v>
      </c>
      <c r="Q253" s="123" t="s">
        <v>614</v>
      </c>
      <c r="R253" s="123" t="s">
        <v>1613</v>
      </c>
      <c r="S253" s="123" t="s">
        <v>530</v>
      </c>
      <c r="T253" s="123" t="s">
        <v>571</v>
      </c>
      <c r="U253" s="123" t="s">
        <v>533</v>
      </c>
      <c r="V253" s="123" t="s">
        <v>1613</v>
      </c>
      <c r="W253" s="192">
        <v>44562</v>
      </c>
      <c r="X253" s="123" t="s">
        <v>625</v>
      </c>
      <c r="Y253" s="100" t="s">
        <v>1591</v>
      </c>
      <c r="Z253" s="100" t="s">
        <v>586</v>
      </c>
      <c r="AA253" s="123" t="s">
        <v>587</v>
      </c>
      <c r="AB253" s="192">
        <v>45517</v>
      </c>
      <c r="AC253" s="100" t="s">
        <v>619</v>
      </c>
      <c r="AD253" s="123" t="s">
        <v>528</v>
      </c>
      <c r="AE253" s="123" t="s">
        <v>528</v>
      </c>
      <c r="AF253" s="123" t="s">
        <v>528</v>
      </c>
      <c r="AG253" s="123" t="s">
        <v>263</v>
      </c>
      <c r="AH253" s="123" t="s">
        <v>263</v>
      </c>
      <c r="AI253" s="123" t="s">
        <v>261</v>
      </c>
      <c r="AJ253" s="100" t="str">
        <f t="shared" si="3"/>
        <v>Media</v>
      </c>
    </row>
    <row r="254" spans="1:36" ht="52.8" x14ac:dyDescent="0.3">
      <c r="A254" s="123" t="s">
        <v>1635</v>
      </c>
      <c r="B254" s="123" t="s">
        <v>1063</v>
      </c>
      <c r="C254" s="123" t="s">
        <v>208</v>
      </c>
      <c r="D254" s="123" t="s">
        <v>1610</v>
      </c>
      <c r="E254" s="123" t="s">
        <v>1630</v>
      </c>
      <c r="F254" s="123" t="s">
        <v>1636</v>
      </c>
      <c r="G254" s="123" t="s">
        <v>1637</v>
      </c>
      <c r="H254" s="123" t="s">
        <v>521</v>
      </c>
      <c r="I254" s="123" t="s">
        <v>264</v>
      </c>
      <c r="J254" s="123" t="s">
        <v>522</v>
      </c>
      <c r="K254" s="123" t="s">
        <v>538</v>
      </c>
      <c r="L254" s="123" t="s">
        <v>524</v>
      </c>
      <c r="M254" s="123" t="s">
        <v>539</v>
      </c>
      <c r="N254" s="123" t="s">
        <v>539</v>
      </c>
      <c r="O254" s="123" t="s">
        <v>539</v>
      </c>
      <c r="P254" s="123" t="s">
        <v>570</v>
      </c>
      <c r="Q254" s="123" t="s">
        <v>614</v>
      </c>
      <c r="R254" s="123" t="s">
        <v>1613</v>
      </c>
      <c r="S254" s="123" t="s">
        <v>530</v>
      </c>
      <c r="T254" s="123" t="s">
        <v>571</v>
      </c>
      <c r="U254" s="123" t="s">
        <v>533</v>
      </c>
      <c r="V254" s="123" t="s">
        <v>1613</v>
      </c>
      <c r="W254" s="192">
        <v>44197</v>
      </c>
      <c r="X254" s="123" t="s">
        <v>625</v>
      </c>
      <c r="Y254" s="100" t="s">
        <v>1591</v>
      </c>
      <c r="Z254" s="100" t="s">
        <v>586</v>
      </c>
      <c r="AA254" s="123" t="s">
        <v>587</v>
      </c>
      <c r="AB254" s="192">
        <v>45517</v>
      </c>
      <c r="AC254" s="100" t="s">
        <v>619</v>
      </c>
      <c r="AD254" s="123" t="s">
        <v>528</v>
      </c>
      <c r="AE254" s="123" t="s">
        <v>528</v>
      </c>
      <c r="AF254" s="123" t="s">
        <v>528</v>
      </c>
      <c r="AG254" s="123" t="s">
        <v>263</v>
      </c>
      <c r="AH254" s="123" t="s">
        <v>263</v>
      </c>
      <c r="AI254" s="123" t="s">
        <v>261</v>
      </c>
      <c r="AJ254" s="100" t="str">
        <f t="shared" si="3"/>
        <v>Media</v>
      </c>
    </row>
    <row r="255" spans="1:36" ht="39.6" x14ac:dyDescent="0.3">
      <c r="A255" s="123" t="s">
        <v>1638</v>
      </c>
      <c r="B255" s="123" t="s">
        <v>1063</v>
      </c>
      <c r="C255" s="123" t="s">
        <v>208</v>
      </c>
      <c r="D255" s="123" t="s">
        <v>533</v>
      </c>
      <c r="E255" s="123" t="s">
        <v>533</v>
      </c>
      <c r="F255" s="123" t="s">
        <v>1639</v>
      </c>
      <c r="G255" s="123" t="s">
        <v>1640</v>
      </c>
      <c r="H255" s="123" t="s">
        <v>521</v>
      </c>
      <c r="I255" s="123" t="s">
        <v>264</v>
      </c>
      <c r="J255" s="123" t="s">
        <v>685</v>
      </c>
      <c r="K255" s="123" t="s">
        <v>567</v>
      </c>
      <c r="L255" s="123" t="s">
        <v>524</v>
      </c>
      <c r="M255" s="123" t="s">
        <v>1641</v>
      </c>
      <c r="N255" s="123" t="s">
        <v>1641</v>
      </c>
      <c r="O255" s="123" t="s">
        <v>924</v>
      </c>
      <c r="P255" s="123" t="s">
        <v>528</v>
      </c>
      <c r="Q255" s="123" t="s">
        <v>529</v>
      </c>
      <c r="R255" s="123" t="s">
        <v>1642</v>
      </c>
      <c r="S255" s="123" t="s">
        <v>530</v>
      </c>
      <c r="T255" s="123" t="s">
        <v>531</v>
      </c>
      <c r="U255" s="123" t="s">
        <v>533</v>
      </c>
      <c r="V255" s="123" t="s">
        <v>1642</v>
      </c>
      <c r="W255" s="192" t="s">
        <v>533</v>
      </c>
      <c r="X255" s="123" t="s">
        <v>533</v>
      </c>
      <c r="Y255" s="100" t="s">
        <v>533</v>
      </c>
      <c r="Z255" s="100" t="s">
        <v>533</v>
      </c>
      <c r="AA255" s="123" t="s">
        <v>533</v>
      </c>
      <c r="AB255" s="192" t="s">
        <v>533</v>
      </c>
      <c r="AC255" s="100" t="s">
        <v>533</v>
      </c>
      <c r="AD255" s="123" t="s">
        <v>528</v>
      </c>
      <c r="AE255" s="123" t="s">
        <v>528</v>
      </c>
      <c r="AF255" s="123" t="s">
        <v>528</v>
      </c>
      <c r="AG255" s="123" t="s">
        <v>265</v>
      </c>
      <c r="AH255" s="123" t="s">
        <v>265</v>
      </c>
      <c r="AI255" s="123" t="s">
        <v>263</v>
      </c>
      <c r="AJ255" s="100" t="str">
        <f t="shared" si="3"/>
        <v>Media</v>
      </c>
    </row>
    <row r="256" spans="1:36" ht="145.19999999999999" x14ac:dyDescent="0.3">
      <c r="A256" s="123" t="s">
        <v>1643</v>
      </c>
      <c r="B256" s="123" t="s">
        <v>1063</v>
      </c>
      <c r="C256" s="123" t="s">
        <v>208</v>
      </c>
      <c r="D256" s="123" t="s">
        <v>1644</v>
      </c>
      <c r="E256" s="123" t="s">
        <v>1645</v>
      </c>
      <c r="F256" s="123" t="s">
        <v>1646</v>
      </c>
      <c r="G256" s="123" t="s">
        <v>1647</v>
      </c>
      <c r="H256" s="123" t="s">
        <v>521</v>
      </c>
      <c r="I256" s="123" t="s">
        <v>273</v>
      </c>
      <c r="J256" s="123" t="s">
        <v>967</v>
      </c>
      <c r="K256" s="123" t="s">
        <v>567</v>
      </c>
      <c r="L256" s="123" t="s">
        <v>524</v>
      </c>
      <c r="M256" s="123" t="s">
        <v>1230</v>
      </c>
      <c r="N256" s="123" t="s">
        <v>1646</v>
      </c>
      <c r="O256" s="123" t="s">
        <v>1647</v>
      </c>
      <c r="P256" s="123" t="s">
        <v>944</v>
      </c>
      <c r="Q256" s="123" t="s">
        <v>583</v>
      </c>
      <c r="R256" s="123" t="s">
        <v>1642</v>
      </c>
      <c r="S256" s="123" t="s">
        <v>530</v>
      </c>
      <c r="T256" s="123" t="s">
        <v>571</v>
      </c>
      <c r="U256" s="123" t="s">
        <v>533</v>
      </c>
      <c r="V256" s="123" t="s">
        <v>1642</v>
      </c>
      <c r="W256" s="192">
        <v>45148</v>
      </c>
      <c r="X256" s="123" t="s">
        <v>1648</v>
      </c>
      <c r="Y256" s="100" t="s">
        <v>1649</v>
      </c>
      <c r="Z256" s="100" t="s">
        <v>1649</v>
      </c>
      <c r="AA256" s="123" t="s">
        <v>587</v>
      </c>
      <c r="AB256" s="192">
        <v>45569</v>
      </c>
      <c r="AC256" s="100" t="s">
        <v>588</v>
      </c>
      <c r="AD256" s="123" t="s">
        <v>528</v>
      </c>
      <c r="AE256" s="123" t="s">
        <v>528</v>
      </c>
      <c r="AF256" s="123" t="s">
        <v>528</v>
      </c>
      <c r="AG256" s="123" t="s">
        <v>261</v>
      </c>
      <c r="AH256" s="123" t="s">
        <v>263</v>
      </c>
      <c r="AI256" s="123" t="s">
        <v>265</v>
      </c>
      <c r="AJ256" s="100" t="str">
        <f t="shared" si="3"/>
        <v>Media</v>
      </c>
    </row>
    <row r="257" spans="1:36" ht="79.2" x14ac:dyDescent="0.3">
      <c r="A257" s="123" t="s">
        <v>1650</v>
      </c>
      <c r="B257" s="123" t="s">
        <v>1063</v>
      </c>
      <c r="C257" s="123" t="s">
        <v>1651</v>
      </c>
      <c r="D257" s="123" t="s">
        <v>533</v>
      </c>
      <c r="E257" s="123" t="s">
        <v>533</v>
      </c>
      <c r="F257" s="123" t="s">
        <v>1652</v>
      </c>
      <c r="G257" s="123" t="s">
        <v>1653</v>
      </c>
      <c r="H257" s="123" t="s">
        <v>521</v>
      </c>
      <c r="I257" s="123" t="s">
        <v>264</v>
      </c>
      <c r="J257" s="123" t="s">
        <v>522</v>
      </c>
      <c r="K257" s="123" t="s">
        <v>690</v>
      </c>
      <c r="L257" s="123" t="s">
        <v>524</v>
      </c>
      <c r="M257" s="123" t="s">
        <v>1641</v>
      </c>
      <c r="N257" s="123" t="s">
        <v>1641</v>
      </c>
      <c r="O257" s="123" t="s">
        <v>1641</v>
      </c>
      <c r="P257" s="123" t="s">
        <v>944</v>
      </c>
      <c r="Q257" s="123" t="s">
        <v>614</v>
      </c>
      <c r="R257" s="123" t="s">
        <v>1642</v>
      </c>
      <c r="S257" s="123" t="s">
        <v>530</v>
      </c>
      <c r="T257" s="123" t="s">
        <v>562</v>
      </c>
      <c r="U257" s="123" t="s">
        <v>533</v>
      </c>
      <c r="V257" s="123" t="s">
        <v>1642</v>
      </c>
      <c r="W257" s="192">
        <v>44105</v>
      </c>
      <c r="X257" s="123" t="s">
        <v>625</v>
      </c>
      <c r="Y257" s="100" t="s">
        <v>1654</v>
      </c>
      <c r="Z257" s="100" t="s">
        <v>1654</v>
      </c>
      <c r="AA257" s="123" t="s">
        <v>587</v>
      </c>
      <c r="AB257" s="192">
        <v>45587</v>
      </c>
      <c r="AC257" s="100" t="s">
        <v>928</v>
      </c>
      <c r="AD257" s="123" t="s">
        <v>528</v>
      </c>
      <c r="AE257" s="123" t="s">
        <v>528</v>
      </c>
      <c r="AF257" s="123" t="s">
        <v>528</v>
      </c>
      <c r="AG257" s="123" t="s">
        <v>261</v>
      </c>
      <c r="AH257" s="123" t="s">
        <v>261</v>
      </c>
      <c r="AI257" s="123" t="s">
        <v>263</v>
      </c>
      <c r="AJ257" s="100" t="str">
        <f t="shared" si="3"/>
        <v>Alta</v>
      </c>
    </row>
    <row r="258" spans="1:36" ht="52.8" x14ac:dyDescent="0.3">
      <c r="A258" s="123" t="s">
        <v>1655</v>
      </c>
      <c r="B258" s="123" t="s">
        <v>1656</v>
      </c>
      <c r="C258" s="123" t="s">
        <v>1657</v>
      </c>
      <c r="D258" s="123" t="s">
        <v>1658</v>
      </c>
      <c r="E258" s="123" t="s">
        <v>533</v>
      </c>
      <c r="F258" s="123" t="s">
        <v>1659</v>
      </c>
      <c r="G258" s="123" t="s">
        <v>1660</v>
      </c>
      <c r="H258" s="123" t="s">
        <v>521</v>
      </c>
      <c r="I258" s="123" t="s">
        <v>264</v>
      </c>
      <c r="J258" s="123" t="s">
        <v>522</v>
      </c>
      <c r="K258" s="123" t="s">
        <v>567</v>
      </c>
      <c r="L258" s="123" t="s">
        <v>524</v>
      </c>
      <c r="M258" s="123" t="s">
        <v>580</v>
      </c>
      <c r="N258" s="123" t="s">
        <v>1659</v>
      </c>
      <c r="O258" s="123" t="s">
        <v>1661</v>
      </c>
      <c r="P258" s="123" t="s">
        <v>528</v>
      </c>
      <c r="Q258" s="123" t="s">
        <v>529</v>
      </c>
      <c r="R258" s="123" t="s">
        <v>1662</v>
      </c>
      <c r="S258" s="123" t="s">
        <v>530</v>
      </c>
      <c r="T258" s="123" t="s">
        <v>562</v>
      </c>
      <c r="U258" s="123" t="s">
        <v>533</v>
      </c>
      <c r="V258" s="123" t="s">
        <v>1662</v>
      </c>
      <c r="W258" s="192" t="s">
        <v>533</v>
      </c>
      <c r="X258" s="123" t="s">
        <v>533</v>
      </c>
      <c r="Y258" s="100" t="s">
        <v>533</v>
      </c>
      <c r="Z258" s="100" t="s">
        <v>533</v>
      </c>
      <c r="AA258" s="123" t="s">
        <v>533</v>
      </c>
      <c r="AB258" s="192" t="s">
        <v>533</v>
      </c>
      <c r="AC258" s="100" t="s">
        <v>533</v>
      </c>
      <c r="AD258" s="123" t="s">
        <v>528</v>
      </c>
      <c r="AE258" s="123" t="s">
        <v>528</v>
      </c>
      <c r="AF258" s="123" t="s">
        <v>528</v>
      </c>
      <c r="AG258" s="123" t="s">
        <v>265</v>
      </c>
      <c r="AH258" s="123" t="s">
        <v>265</v>
      </c>
      <c r="AI258" s="123" t="s">
        <v>265</v>
      </c>
      <c r="AJ258" s="100" t="str">
        <f t="shared" si="3"/>
        <v>Baja</v>
      </c>
    </row>
    <row r="259" spans="1:36" ht="171.6" x14ac:dyDescent="0.3">
      <c r="A259" s="123" t="s">
        <v>1663</v>
      </c>
      <c r="B259" s="123" t="s">
        <v>1656</v>
      </c>
      <c r="C259" s="123" t="s">
        <v>1657</v>
      </c>
      <c r="D259" s="123" t="s">
        <v>1664</v>
      </c>
      <c r="E259" s="123" t="s">
        <v>1665</v>
      </c>
      <c r="F259" s="123" t="s">
        <v>1666</v>
      </c>
      <c r="G259" s="123" t="s">
        <v>1667</v>
      </c>
      <c r="H259" s="123" t="s">
        <v>521</v>
      </c>
      <c r="I259" s="123" t="s">
        <v>264</v>
      </c>
      <c r="J259" s="123" t="s">
        <v>522</v>
      </c>
      <c r="K259" s="123" t="s">
        <v>523</v>
      </c>
      <c r="L259" s="123" t="s">
        <v>524</v>
      </c>
      <c r="M259" s="123" t="s">
        <v>525</v>
      </c>
      <c r="N259" s="123" t="s">
        <v>1668</v>
      </c>
      <c r="O259" s="123" t="s">
        <v>1669</v>
      </c>
      <c r="P259" s="123" t="s">
        <v>528</v>
      </c>
      <c r="Q259" s="123" t="s">
        <v>529</v>
      </c>
      <c r="R259" s="123" t="s">
        <v>1662</v>
      </c>
      <c r="S259" s="123" t="s">
        <v>597</v>
      </c>
      <c r="T259" s="123" t="s">
        <v>562</v>
      </c>
      <c r="U259" s="123" t="s">
        <v>1670</v>
      </c>
      <c r="V259" s="123" t="s">
        <v>1662</v>
      </c>
      <c r="W259" s="192" t="s">
        <v>533</v>
      </c>
      <c r="X259" s="123" t="s">
        <v>533</v>
      </c>
      <c r="Y259" s="100" t="s">
        <v>533</v>
      </c>
      <c r="Z259" s="100" t="s">
        <v>533</v>
      </c>
      <c r="AA259" s="123" t="s">
        <v>533</v>
      </c>
      <c r="AB259" s="192" t="s">
        <v>533</v>
      </c>
      <c r="AC259" s="100" t="s">
        <v>533</v>
      </c>
      <c r="AD259" s="123" t="s">
        <v>528</v>
      </c>
      <c r="AE259" s="123" t="s">
        <v>528</v>
      </c>
      <c r="AF259" s="123" t="s">
        <v>528</v>
      </c>
      <c r="AG259" s="123" t="s">
        <v>265</v>
      </c>
      <c r="AH259" s="123" t="s">
        <v>263</v>
      </c>
      <c r="AI259" s="123" t="s">
        <v>263</v>
      </c>
      <c r="AJ259" s="100" t="str">
        <f t="shared" si="3"/>
        <v>Media</v>
      </c>
    </row>
    <row r="260" spans="1:36" ht="26.4" x14ac:dyDescent="0.3">
      <c r="A260" s="123" t="s">
        <v>1671</v>
      </c>
      <c r="B260" s="123" t="s">
        <v>1656</v>
      </c>
      <c r="C260" s="123" t="s">
        <v>1657</v>
      </c>
      <c r="D260" s="123" t="s">
        <v>1664</v>
      </c>
      <c r="E260" s="123" t="s">
        <v>1672</v>
      </c>
      <c r="F260" s="123" t="s">
        <v>1673</v>
      </c>
      <c r="G260" s="123" t="s">
        <v>1674</v>
      </c>
      <c r="H260" s="123" t="s">
        <v>521</v>
      </c>
      <c r="I260" s="123" t="s">
        <v>264</v>
      </c>
      <c r="J260" s="123" t="s">
        <v>522</v>
      </c>
      <c r="K260" s="123" t="s">
        <v>523</v>
      </c>
      <c r="L260" s="123" t="s">
        <v>524</v>
      </c>
      <c r="M260" s="123" t="s">
        <v>539</v>
      </c>
      <c r="N260" s="123" t="s">
        <v>539</v>
      </c>
      <c r="O260" s="123" t="s">
        <v>539</v>
      </c>
      <c r="P260" s="123" t="s">
        <v>528</v>
      </c>
      <c r="Q260" s="123" t="s">
        <v>529</v>
      </c>
      <c r="R260" s="123" t="s">
        <v>1662</v>
      </c>
      <c r="S260" s="123" t="s">
        <v>530</v>
      </c>
      <c r="T260" s="123" t="s">
        <v>562</v>
      </c>
      <c r="U260" s="123" t="s">
        <v>533</v>
      </c>
      <c r="V260" s="123" t="s">
        <v>1662</v>
      </c>
      <c r="W260" s="192" t="s">
        <v>533</v>
      </c>
      <c r="X260" s="123" t="s">
        <v>533</v>
      </c>
      <c r="Y260" s="100" t="s">
        <v>533</v>
      </c>
      <c r="Z260" s="100" t="s">
        <v>533</v>
      </c>
      <c r="AA260" s="123" t="s">
        <v>533</v>
      </c>
      <c r="AB260" s="192" t="s">
        <v>533</v>
      </c>
      <c r="AC260" s="100" t="s">
        <v>533</v>
      </c>
      <c r="AD260" s="123" t="s">
        <v>528</v>
      </c>
      <c r="AE260" s="123" t="s">
        <v>528</v>
      </c>
      <c r="AF260" s="123" t="s">
        <v>528</v>
      </c>
      <c r="AG260" s="123" t="s">
        <v>265</v>
      </c>
      <c r="AH260" s="123" t="s">
        <v>263</v>
      </c>
      <c r="AI260" s="123" t="s">
        <v>263</v>
      </c>
      <c r="AJ260" s="100" t="str">
        <f t="shared" si="3"/>
        <v>Media</v>
      </c>
    </row>
    <row r="261" spans="1:36" ht="66" x14ac:dyDescent="0.3">
      <c r="A261" s="123" t="s">
        <v>1675</v>
      </c>
      <c r="B261" s="123" t="s">
        <v>1656</v>
      </c>
      <c r="C261" s="123" t="s">
        <v>1657</v>
      </c>
      <c r="D261" s="123" t="s">
        <v>1676</v>
      </c>
      <c r="E261" s="123" t="s">
        <v>533</v>
      </c>
      <c r="F261" s="123" t="s">
        <v>1677</v>
      </c>
      <c r="G261" s="123" t="s">
        <v>1678</v>
      </c>
      <c r="H261" s="123" t="s">
        <v>521</v>
      </c>
      <c r="I261" s="123" t="s">
        <v>264</v>
      </c>
      <c r="J261" s="123" t="s">
        <v>522</v>
      </c>
      <c r="K261" s="123" t="s">
        <v>567</v>
      </c>
      <c r="L261" s="123" t="s">
        <v>524</v>
      </c>
      <c r="M261" s="123" t="s">
        <v>642</v>
      </c>
      <c r="N261" s="123" t="s">
        <v>1677</v>
      </c>
      <c r="O261" s="123" t="s">
        <v>1679</v>
      </c>
      <c r="P261" s="123" t="s">
        <v>528</v>
      </c>
      <c r="Q261" s="123" t="s">
        <v>529</v>
      </c>
      <c r="R261" s="123" t="s">
        <v>1662</v>
      </c>
      <c r="S261" s="123" t="s">
        <v>597</v>
      </c>
      <c r="T261" s="123" t="s">
        <v>562</v>
      </c>
      <c r="U261" s="123" t="s">
        <v>533</v>
      </c>
      <c r="V261" s="123" t="s">
        <v>1662</v>
      </c>
      <c r="W261" s="192" t="s">
        <v>533</v>
      </c>
      <c r="X261" s="123" t="s">
        <v>533</v>
      </c>
      <c r="Y261" s="100" t="s">
        <v>533</v>
      </c>
      <c r="Z261" s="100" t="s">
        <v>533</v>
      </c>
      <c r="AA261" s="123" t="s">
        <v>533</v>
      </c>
      <c r="AB261" s="192" t="s">
        <v>533</v>
      </c>
      <c r="AC261" s="100" t="s">
        <v>533</v>
      </c>
      <c r="AD261" s="123" t="s">
        <v>528</v>
      </c>
      <c r="AE261" s="123" t="s">
        <v>528</v>
      </c>
      <c r="AF261" s="123" t="s">
        <v>528</v>
      </c>
      <c r="AG261" s="123" t="s">
        <v>265</v>
      </c>
      <c r="AH261" s="123" t="s">
        <v>263</v>
      </c>
      <c r="AI261" s="123" t="s">
        <v>263</v>
      </c>
      <c r="AJ261" s="100" t="str">
        <f t="shared" si="3"/>
        <v>Media</v>
      </c>
    </row>
    <row r="262" spans="1:36" ht="66" x14ac:dyDescent="0.3">
      <c r="A262" s="123" t="s">
        <v>1680</v>
      </c>
      <c r="B262" s="123" t="s">
        <v>1656</v>
      </c>
      <c r="C262" s="123" t="s">
        <v>1657</v>
      </c>
      <c r="D262" s="123" t="s">
        <v>1658</v>
      </c>
      <c r="E262" s="123" t="s">
        <v>533</v>
      </c>
      <c r="F262" s="123" t="s">
        <v>1681</v>
      </c>
      <c r="G262" s="123" t="s">
        <v>1682</v>
      </c>
      <c r="H262" s="123" t="s">
        <v>521</v>
      </c>
      <c r="I262" s="123" t="s">
        <v>264</v>
      </c>
      <c r="J262" s="123" t="s">
        <v>522</v>
      </c>
      <c r="K262" s="123" t="s">
        <v>567</v>
      </c>
      <c r="L262" s="123" t="s">
        <v>524</v>
      </c>
      <c r="M262" s="123" t="s">
        <v>642</v>
      </c>
      <c r="N262" s="123" t="s">
        <v>1683</v>
      </c>
      <c r="O262" s="123" t="s">
        <v>1684</v>
      </c>
      <c r="P262" s="123" t="s">
        <v>528</v>
      </c>
      <c r="Q262" s="123" t="s">
        <v>529</v>
      </c>
      <c r="R262" s="123" t="s">
        <v>1662</v>
      </c>
      <c r="S262" s="123" t="s">
        <v>597</v>
      </c>
      <c r="T262" s="123" t="s">
        <v>562</v>
      </c>
      <c r="U262" s="123" t="s">
        <v>533</v>
      </c>
      <c r="V262" s="123" t="s">
        <v>1662</v>
      </c>
      <c r="W262" s="192" t="s">
        <v>533</v>
      </c>
      <c r="X262" s="123" t="s">
        <v>533</v>
      </c>
      <c r="Y262" s="100" t="s">
        <v>533</v>
      </c>
      <c r="Z262" s="100" t="s">
        <v>533</v>
      </c>
      <c r="AA262" s="123" t="s">
        <v>533</v>
      </c>
      <c r="AB262" s="192" t="s">
        <v>533</v>
      </c>
      <c r="AC262" s="100" t="s">
        <v>533</v>
      </c>
      <c r="AD262" s="123" t="s">
        <v>528</v>
      </c>
      <c r="AE262" s="123" t="s">
        <v>528</v>
      </c>
      <c r="AF262" s="123" t="s">
        <v>528</v>
      </c>
      <c r="AG262" s="123" t="s">
        <v>265</v>
      </c>
      <c r="AH262" s="123" t="s">
        <v>263</v>
      </c>
      <c r="AI262" s="123" t="s">
        <v>263</v>
      </c>
      <c r="AJ262" s="100" t="str">
        <f t="shared" si="3"/>
        <v>Media</v>
      </c>
    </row>
    <row r="263" spans="1:36" ht="79.2" x14ac:dyDescent="0.3">
      <c r="A263" s="123" t="s">
        <v>1685</v>
      </c>
      <c r="B263" s="123" t="s">
        <v>1656</v>
      </c>
      <c r="C263" s="123" t="s">
        <v>1657</v>
      </c>
      <c r="D263" s="123" t="s">
        <v>1686</v>
      </c>
      <c r="E263" s="123" t="s">
        <v>533</v>
      </c>
      <c r="F263" s="123" t="s">
        <v>1687</v>
      </c>
      <c r="G263" s="123" t="s">
        <v>1688</v>
      </c>
      <c r="H263" s="123" t="s">
        <v>521</v>
      </c>
      <c r="I263" s="123" t="s">
        <v>264</v>
      </c>
      <c r="J263" s="123" t="s">
        <v>522</v>
      </c>
      <c r="K263" s="123" t="s">
        <v>567</v>
      </c>
      <c r="L263" s="123" t="s">
        <v>524</v>
      </c>
      <c r="M263" s="123" t="s">
        <v>642</v>
      </c>
      <c r="N263" s="123" t="s">
        <v>1687</v>
      </c>
      <c r="O263" s="123" t="s">
        <v>1689</v>
      </c>
      <c r="P263" s="123" t="s">
        <v>528</v>
      </c>
      <c r="Q263" s="123" t="s">
        <v>529</v>
      </c>
      <c r="R263" s="123" t="s">
        <v>1662</v>
      </c>
      <c r="S263" s="123" t="s">
        <v>597</v>
      </c>
      <c r="T263" s="123" t="s">
        <v>562</v>
      </c>
      <c r="U263" s="123" t="s">
        <v>533</v>
      </c>
      <c r="V263" s="123" t="s">
        <v>1662</v>
      </c>
      <c r="W263" s="192" t="s">
        <v>533</v>
      </c>
      <c r="X263" s="123" t="s">
        <v>533</v>
      </c>
      <c r="Y263" s="100" t="s">
        <v>533</v>
      </c>
      <c r="Z263" s="100" t="s">
        <v>533</v>
      </c>
      <c r="AA263" s="123" t="s">
        <v>533</v>
      </c>
      <c r="AB263" s="192" t="s">
        <v>533</v>
      </c>
      <c r="AC263" s="100" t="s">
        <v>533</v>
      </c>
      <c r="AD263" s="123" t="s">
        <v>528</v>
      </c>
      <c r="AE263" s="123" t="s">
        <v>528</v>
      </c>
      <c r="AF263" s="123" t="s">
        <v>528</v>
      </c>
      <c r="AG263" s="123" t="s">
        <v>265</v>
      </c>
      <c r="AH263" s="123" t="s">
        <v>263</v>
      </c>
      <c r="AI263" s="123" t="s">
        <v>263</v>
      </c>
      <c r="AJ263" s="100" t="str">
        <f t="shared" si="3"/>
        <v>Media</v>
      </c>
    </row>
    <row r="264" spans="1:36" ht="26.4" x14ac:dyDescent="0.3">
      <c r="A264" s="123" t="s">
        <v>1690</v>
      </c>
      <c r="B264" s="123" t="s">
        <v>1656</v>
      </c>
      <c r="C264" s="123" t="s">
        <v>1657</v>
      </c>
      <c r="D264" s="123" t="s">
        <v>1658</v>
      </c>
      <c r="E264" s="123" t="s">
        <v>1691</v>
      </c>
      <c r="F264" s="123" t="s">
        <v>1692</v>
      </c>
      <c r="G264" s="123" t="s">
        <v>1693</v>
      </c>
      <c r="H264" s="123" t="s">
        <v>521</v>
      </c>
      <c r="I264" s="123" t="s">
        <v>264</v>
      </c>
      <c r="J264" s="123" t="s">
        <v>522</v>
      </c>
      <c r="K264" s="123" t="s">
        <v>690</v>
      </c>
      <c r="L264" s="123" t="s">
        <v>524</v>
      </c>
      <c r="M264" s="123" t="s">
        <v>539</v>
      </c>
      <c r="N264" s="123" t="s">
        <v>539</v>
      </c>
      <c r="O264" s="123" t="s">
        <v>539</v>
      </c>
      <c r="P264" s="123" t="s">
        <v>528</v>
      </c>
      <c r="Q264" s="123" t="s">
        <v>529</v>
      </c>
      <c r="R264" s="123" t="s">
        <v>1662</v>
      </c>
      <c r="S264" s="123" t="s">
        <v>530</v>
      </c>
      <c r="T264" s="123" t="s">
        <v>562</v>
      </c>
      <c r="U264" s="123" t="s">
        <v>533</v>
      </c>
      <c r="V264" s="123" t="s">
        <v>1662</v>
      </c>
      <c r="W264" s="192" t="s">
        <v>533</v>
      </c>
      <c r="X264" s="123" t="s">
        <v>533</v>
      </c>
      <c r="Y264" s="100" t="s">
        <v>533</v>
      </c>
      <c r="Z264" s="100" t="s">
        <v>533</v>
      </c>
      <c r="AA264" s="123" t="s">
        <v>533</v>
      </c>
      <c r="AB264" s="192" t="s">
        <v>533</v>
      </c>
      <c r="AC264" s="100" t="s">
        <v>533</v>
      </c>
      <c r="AD264" s="123" t="s">
        <v>528</v>
      </c>
      <c r="AE264" s="123" t="s">
        <v>528</v>
      </c>
      <c r="AF264" s="123" t="s">
        <v>528</v>
      </c>
      <c r="AG264" s="123" t="s">
        <v>265</v>
      </c>
      <c r="AH264" s="123" t="s">
        <v>263</v>
      </c>
      <c r="AI264" s="123" t="s">
        <v>263</v>
      </c>
      <c r="AJ264" s="100" t="str">
        <f t="shared" si="3"/>
        <v>Media</v>
      </c>
    </row>
    <row r="265" spans="1:36" ht="66" x14ac:dyDescent="0.3">
      <c r="A265" s="123" t="s">
        <v>1694</v>
      </c>
      <c r="B265" s="123" t="s">
        <v>1656</v>
      </c>
      <c r="C265" s="123" t="s">
        <v>1657</v>
      </c>
      <c r="D265" s="123" t="s">
        <v>1695</v>
      </c>
      <c r="E265" s="123" t="s">
        <v>533</v>
      </c>
      <c r="F265" s="123" t="s">
        <v>1696</v>
      </c>
      <c r="G265" s="123" t="s">
        <v>1697</v>
      </c>
      <c r="H265" s="123" t="s">
        <v>521</v>
      </c>
      <c r="I265" s="123" t="s">
        <v>264</v>
      </c>
      <c r="J265" s="123" t="s">
        <v>522</v>
      </c>
      <c r="K265" s="123" t="s">
        <v>690</v>
      </c>
      <c r="L265" s="123" t="s">
        <v>524</v>
      </c>
      <c r="M265" s="123" t="s">
        <v>525</v>
      </c>
      <c r="N265" s="123" t="s">
        <v>1698</v>
      </c>
      <c r="O265" s="123" t="s">
        <v>1699</v>
      </c>
      <c r="P265" s="123" t="s">
        <v>528</v>
      </c>
      <c r="Q265" s="123" t="s">
        <v>529</v>
      </c>
      <c r="R265" s="123" t="s">
        <v>1662</v>
      </c>
      <c r="S265" s="123" t="s">
        <v>530</v>
      </c>
      <c r="T265" s="123" t="s">
        <v>531</v>
      </c>
      <c r="U265" s="123" t="s">
        <v>1700</v>
      </c>
      <c r="V265" s="123" t="s">
        <v>1662</v>
      </c>
      <c r="W265" s="192" t="s">
        <v>533</v>
      </c>
      <c r="X265" s="123" t="s">
        <v>533</v>
      </c>
      <c r="Y265" s="100" t="s">
        <v>533</v>
      </c>
      <c r="Z265" s="100" t="s">
        <v>533</v>
      </c>
      <c r="AA265" s="123" t="s">
        <v>533</v>
      </c>
      <c r="AB265" s="192" t="s">
        <v>533</v>
      </c>
      <c r="AC265" s="100" t="s">
        <v>533</v>
      </c>
      <c r="AD265" s="123" t="s">
        <v>528</v>
      </c>
      <c r="AE265" s="123" t="s">
        <v>528</v>
      </c>
      <c r="AF265" s="123" t="s">
        <v>528</v>
      </c>
      <c r="AG265" s="123" t="s">
        <v>265</v>
      </c>
      <c r="AH265" s="123" t="s">
        <v>261</v>
      </c>
      <c r="AI265" s="123" t="s">
        <v>261</v>
      </c>
      <c r="AJ265" s="100" t="str">
        <f t="shared" si="3"/>
        <v>Alta</v>
      </c>
    </row>
    <row r="266" spans="1:36" ht="52.8" x14ac:dyDescent="0.3">
      <c r="A266" s="123" t="s">
        <v>1701</v>
      </c>
      <c r="B266" s="123" t="s">
        <v>1656</v>
      </c>
      <c r="C266" s="123" t="s">
        <v>1657</v>
      </c>
      <c r="D266" s="123" t="s">
        <v>1702</v>
      </c>
      <c r="E266" s="123" t="s">
        <v>533</v>
      </c>
      <c r="F266" s="123" t="s">
        <v>1703</v>
      </c>
      <c r="G266" s="123" t="s">
        <v>1704</v>
      </c>
      <c r="H266" s="123" t="s">
        <v>521</v>
      </c>
      <c r="I266" s="123" t="s">
        <v>264</v>
      </c>
      <c r="J266" s="123" t="s">
        <v>522</v>
      </c>
      <c r="K266" s="123" t="s">
        <v>567</v>
      </c>
      <c r="L266" s="123" t="s">
        <v>524</v>
      </c>
      <c r="M266" s="123" t="s">
        <v>525</v>
      </c>
      <c r="N266" s="123" t="s">
        <v>1698</v>
      </c>
      <c r="O266" s="123" t="s">
        <v>1699</v>
      </c>
      <c r="P266" s="123" t="s">
        <v>528</v>
      </c>
      <c r="Q266" s="123" t="s">
        <v>529</v>
      </c>
      <c r="R266" s="123" t="s">
        <v>1662</v>
      </c>
      <c r="S266" s="123" t="s">
        <v>597</v>
      </c>
      <c r="T266" s="123" t="s">
        <v>531</v>
      </c>
      <c r="U266" s="123" t="s">
        <v>1705</v>
      </c>
      <c r="V266" s="123" t="s">
        <v>1662</v>
      </c>
      <c r="W266" s="192" t="s">
        <v>533</v>
      </c>
      <c r="X266" s="123" t="s">
        <v>533</v>
      </c>
      <c r="Y266" s="100" t="s">
        <v>533</v>
      </c>
      <c r="Z266" s="100" t="s">
        <v>533</v>
      </c>
      <c r="AA266" s="123" t="s">
        <v>533</v>
      </c>
      <c r="AB266" s="192" t="s">
        <v>533</v>
      </c>
      <c r="AC266" s="100" t="s">
        <v>533</v>
      </c>
      <c r="AD266" s="123" t="s">
        <v>528</v>
      </c>
      <c r="AE266" s="123" t="s">
        <v>528</v>
      </c>
      <c r="AF266" s="123" t="s">
        <v>528</v>
      </c>
      <c r="AG266" s="123" t="s">
        <v>265</v>
      </c>
      <c r="AH266" s="123" t="s">
        <v>263</v>
      </c>
      <c r="AI266" s="123" t="s">
        <v>263</v>
      </c>
      <c r="AJ266" s="100" t="str">
        <f t="shared" ref="AJ266:AJ329" si="4">IF(OR(AND(AG266="Alta",AH266="Alta"),AND(AG266="Alta",AI266="Alta"),AND(AH266="Alta",AI266="Alta")),"Alta",IF(AND(AG266="Baja",AH266="Baja",AI266="Baja"),"Baja",IF(AG266="Media","Media",IF(AG266="Alta","Media",IF(AH266="Media","Media",IF(AH266="Alta","Media",IF(AI266="Media","Media",IF(AI266="Alta","Media",""))))))))</f>
        <v>Media</v>
      </c>
    </row>
    <row r="267" spans="1:36" ht="52.8" x14ac:dyDescent="0.3">
      <c r="A267" s="123" t="s">
        <v>1706</v>
      </c>
      <c r="B267" s="123" t="s">
        <v>1656</v>
      </c>
      <c r="C267" s="123" t="s">
        <v>1657</v>
      </c>
      <c r="D267" s="123" t="s">
        <v>1707</v>
      </c>
      <c r="E267" s="123" t="s">
        <v>533</v>
      </c>
      <c r="F267" s="123" t="s">
        <v>1708</v>
      </c>
      <c r="G267" s="123" t="s">
        <v>1709</v>
      </c>
      <c r="H267" s="123" t="s">
        <v>521</v>
      </c>
      <c r="I267" s="123" t="s">
        <v>264</v>
      </c>
      <c r="J267" s="123" t="s">
        <v>522</v>
      </c>
      <c r="K267" s="123" t="s">
        <v>567</v>
      </c>
      <c r="L267" s="123" t="s">
        <v>898</v>
      </c>
      <c r="M267" s="123" t="s">
        <v>525</v>
      </c>
      <c r="N267" s="123" t="s">
        <v>1710</v>
      </c>
      <c r="O267" s="123" t="s">
        <v>1699</v>
      </c>
      <c r="P267" s="123" t="s">
        <v>528</v>
      </c>
      <c r="Q267" s="123" t="s">
        <v>529</v>
      </c>
      <c r="R267" s="123" t="s">
        <v>1662</v>
      </c>
      <c r="S267" s="123" t="s">
        <v>530</v>
      </c>
      <c r="T267" s="123" t="s">
        <v>562</v>
      </c>
      <c r="U267" s="123" t="s">
        <v>533</v>
      </c>
      <c r="V267" s="123" t="s">
        <v>1662</v>
      </c>
      <c r="W267" s="192" t="s">
        <v>533</v>
      </c>
      <c r="X267" s="123" t="s">
        <v>533</v>
      </c>
      <c r="Y267" s="100" t="s">
        <v>533</v>
      </c>
      <c r="Z267" s="100" t="s">
        <v>533</v>
      </c>
      <c r="AA267" s="123" t="s">
        <v>533</v>
      </c>
      <c r="AB267" s="192" t="s">
        <v>533</v>
      </c>
      <c r="AC267" s="100" t="s">
        <v>533</v>
      </c>
      <c r="AD267" s="123" t="s">
        <v>528</v>
      </c>
      <c r="AE267" s="123" t="s">
        <v>528</v>
      </c>
      <c r="AF267" s="123" t="s">
        <v>528</v>
      </c>
      <c r="AG267" s="123" t="s">
        <v>265</v>
      </c>
      <c r="AH267" s="123" t="s">
        <v>263</v>
      </c>
      <c r="AI267" s="123" t="s">
        <v>263</v>
      </c>
      <c r="AJ267" s="100" t="str">
        <f t="shared" si="4"/>
        <v>Media</v>
      </c>
    </row>
    <row r="268" spans="1:36" ht="39.6" x14ac:dyDescent="0.3">
      <c r="A268" s="123" t="s">
        <v>1711</v>
      </c>
      <c r="B268" s="123" t="s">
        <v>1656</v>
      </c>
      <c r="C268" s="123" t="s">
        <v>1657</v>
      </c>
      <c r="D268" s="123" t="s">
        <v>533</v>
      </c>
      <c r="E268" s="123" t="s">
        <v>533</v>
      </c>
      <c r="F268" s="123" t="s">
        <v>1712</v>
      </c>
      <c r="G268" s="123" t="s">
        <v>1713</v>
      </c>
      <c r="H268" s="123" t="s">
        <v>521</v>
      </c>
      <c r="I268" s="123" t="s">
        <v>264</v>
      </c>
      <c r="J268" s="123" t="s">
        <v>522</v>
      </c>
      <c r="K268" s="123" t="s">
        <v>690</v>
      </c>
      <c r="L268" s="123" t="s">
        <v>524</v>
      </c>
      <c r="M268" s="123" t="s">
        <v>539</v>
      </c>
      <c r="N268" s="123" t="s">
        <v>539</v>
      </c>
      <c r="O268" s="123" t="s">
        <v>539</v>
      </c>
      <c r="P268" s="123" t="s">
        <v>528</v>
      </c>
      <c r="Q268" s="123" t="s">
        <v>529</v>
      </c>
      <c r="R268" s="123" t="s">
        <v>1662</v>
      </c>
      <c r="S268" s="123" t="s">
        <v>530</v>
      </c>
      <c r="T268" s="123" t="s">
        <v>562</v>
      </c>
      <c r="U268" s="123" t="s">
        <v>533</v>
      </c>
      <c r="V268" s="123" t="s">
        <v>1662</v>
      </c>
      <c r="W268" s="192" t="s">
        <v>533</v>
      </c>
      <c r="X268" s="123" t="s">
        <v>533</v>
      </c>
      <c r="Y268" s="100" t="s">
        <v>533</v>
      </c>
      <c r="Z268" s="100" t="s">
        <v>533</v>
      </c>
      <c r="AA268" s="123" t="s">
        <v>533</v>
      </c>
      <c r="AB268" s="192" t="s">
        <v>533</v>
      </c>
      <c r="AC268" s="100" t="s">
        <v>533</v>
      </c>
      <c r="AD268" s="123" t="s">
        <v>528</v>
      </c>
      <c r="AE268" s="123" t="s">
        <v>528</v>
      </c>
      <c r="AF268" s="123" t="s">
        <v>528</v>
      </c>
      <c r="AG268" s="123" t="s">
        <v>265</v>
      </c>
      <c r="AH268" s="123" t="s">
        <v>261</v>
      </c>
      <c r="AI268" s="123" t="s">
        <v>261</v>
      </c>
      <c r="AJ268" s="100" t="str">
        <f t="shared" si="4"/>
        <v>Alta</v>
      </c>
    </row>
    <row r="269" spans="1:36" ht="105.6" x14ac:dyDescent="0.3">
      <c r="A269" s="123" t="s">
        <v>1714</v>
      </c>
      <c r="B269" s="123" t="s">
        <v>1656</v>
      </c>
      <c r="C269" s="123" t="s">
        <v>1657</v>
      </c>
      <c r="D269" s="123" t="s">
        <v>533</v>
      </c>
      <c r="E269" s="123" t="s">
        <v>533</v>
      </c>
      <c r="F269" s="123" t="s">
        <v>1715</v>
      </c>
      <c r="G269" s="123" t="s">
        <v>1716</v>
      </c>
      <c r="H269" s="123" t="s">
        <v>521</v>
      </c>
      <c r="I269" s="123" t="s">
        <v>264</v>
      </c>
      <c r="J269" s="123" t="s">
        <v>522</v>
      </c>
      <c r="K269" s="123" t="s">
        <v>523</v>
      </c>
      <c r="L269" s="123" t="s">
        <v>524</v>
      </c>
      <c r="M269" s="123" t="s">
        <v>539</v>
      </c>
      <c r="N269" s="123" t="s">
        <v>539</v>
      </c>
      <c r="O269" s="123" t="s">
        <v>539</v>
      </c>
      <c r="P269" s="123" t="s">
        <v>528</v>
      </c>
      <c r="Q269" s="123" t="s">
        <v>529</v>
      </c>
      <c r="R269" s="123" t="s">
        <v>1662</v>
      </c>
      <c r="S269" s="123" t="s">
        <v>530</v>
      </c>
      <c r="T269" s="123" t="s">
        <v>562</v>
      </c>
      <c r="U269" s="123" t="s">
        <v>533</v>
      </c>
      <c r="V269" s="123" t="s">
        <v>1662</v>
      </c>
      <c r="W269" s="192" t="s">
        <v>533</v>
      </c>
      <c r="X269" s="123" t="s">
        <v>533</v>
      </c>
      <c r="Y269" s="100" t="s">
        <v>533</v>
      </c>
      <c r="Z269" s="100" t="s">
        <v>533</v>
      </c>
      <c r="AA269" s="123" t="s">
        <v>533</v>
      </c>
      <c r="AB269" s="192" t="s">
        <v>533</v>
      </c>
      <c r="AC269" s="100" t="s">
        <v>533</v>
      </c>
      <c r="AD269" s="123" t="s">
        <v>528</v>
      </c>
      <c r="AE269" s="123" t="s">
        <v>528</v>
      </c>
      <c r="AF269" s="123" t="s">
        <v>528</v>
      </c>
      <c r="AG269" s="123" t="s">
        <v>265</v>
      </c>
      <c r="AH269" s="123" t="s">
        <v>263</v>
      </c>
      <c r="AI269" s="123" t="s">
        <v>261</v>
      </c>
      <c r="AJ269" s="100" t="str">
        <f t="shared" si="4"/>
        <v>Media</v>
      </c>
    </row>
    <row r="270" spans="1:36" ht="132" x14ac:dyDescent="0.3">
      <c r="A270" s="123" t="s">
        <v>1717</v>
      </c>
      <c r="B270" s="123" t="s">
        <v>1656</v>
      </c>
      <c r="C270" s="123" t="s">
        <v>1718</v>
      </c>
      <c r="D270" s="123" t="s">
        <v>1719</v>
      </c>
      <c r="E270" s="123" t="s">
        <v>1720</v>
      </c>
      <c r="F270" s="123" t="s">
        <v>1721</v>
      </c>
      <c r="G270" s="123" t="s">
        <v>1722</v>
      </c>
      <c r="H270" s="123" t="s">
        <v>521</v>
      </c>
      <c r="I270" s="123" t="s">
        <v>264</v>
      </c>
      <c r="J270" s="123" t="s">
        <v>522</v>
      </c>
      <c r="K270" s="123" t="s">
        <v>523</v>
      </c>
      <c r="L270" s="123" t="s">
        <v>524</v>
      </c>
      <c r="M270" s="123" t="s">
        <v>539</v>
      </c>
      <c r="N270" s="123" t="s">
        <v>539</v>
      </c>
      <c r="O270" s="123" t="s">
        <v>539</v>
      </c>
      <c r="P270" s="123" t="s">
        <v>570</v>
      </c>
      <c r="Q270" s="123" t="s">
        <v>583</v>
      </c>
      <c r="R270" s="123" t="s">
        <v>1723</v>
      </c>
      <c r="S270" s="123" t="s">
        <v>530</v>
      </c>
      <c r="T270" s="123" t="s">
        <v>562</v>
      </c>
      <c r="U270" s="123" t="s">
        <v>533</v>
      </c>
      <c r="V270" s="123" t="s">
        <v>1723</v>
      </c>
      <c r="W270" s="192">
        <v>45378</v>
      </c>
      <c r="X270" s="123" t="s">
        <v>970</v>
      </c>
      <c r="Y270" s="100" t="s">
        <v>1724</v>
      </c>
      <c r="Z270" s="100" t="s">
        <v>1725</v>
      </c>
      <c r="AA270" s="123" t="s">
        <v>587</v>
      </c>
      <c r="AB270" s="192">
        <v>45471</v>
      </c>
      <c r="AC270" s="100" t="s">
        <v>996</v>
      </c>
      <c r="AD270" s="123" t="s">
        <v>528</v>
      </c>
      <c r="AE270" s="123" t="s">
        <v>528</v>
      </c>
      <c r="AF270" s="123" t="s">
        <v>528</v>
      </c>
      <c r="AG270" s="123" t="s">
        <v>261</v>
      </c>
      <c r="AH270" s="123" t="s">
        <v>261</v>
      </c>
      <c r="AI270" s="123" t="s">
        <v>261</v>
      </c>
      <c r="AJ270" s="100" t="str">
        <f t="shared" si="4"/>
        <v>Alta</v>
      </c>
    </row>
    <row r="271" spans="1:36" ht="132" x14ac:dyDescent="0.3">
      <c r="A271" s="123" t="s">
        <v>1726</v>
      </c>
      <c r="B271" s="123" t="s">
        <v>1656</v>
      </c>
      <c r="C271" s="123" t="s">
        <v>1718</v>
      </c>
      <c r="D271" s="123" t="s">
        <v>1727</v>
      </c>
      <c r="E271" s="123" t="s">
        <v>1728</v>
      </c>
      <c r="F271" s="123" t="s">
        <v>1729</v>
      </c>
      <c r="G271" s="123" t="s">
        <v>1730</v>
      </c>
      <c r="H271" s="123" t="s">
        <v>521</v>
      </c>
      <c r="I271" s="123" t="s">
        <v>264</v>
      </c>
      <c r="J271" s="123" t="s">
        <v>522</v>
      </c>
      <c r="K271" s="123" t="s">
        <v>523</v>
      </c>
      <c r="L271" s="123" t="s">
        <v>524</v>
      </c>
      <c r="M271" s="123" t="s">
        <v>539</v>
      </c>
      <c r="N271" s="123" t="s">
        <v>539</v>
      </c>
      <c r="O271" s="123" t="s">
        <v>539</v>
      </c>
      <c r="P271" s="123" t="s">
        <v>570</v>
      </c>
      <c r="Q271" s="123" t="s">
        <v>583</v>
      </c>
      <c r="R271" s="123" t="s">
        <v>1723</v>
      </c>
      <c r="S271" s="123" t="s">
        <v>530</v>
      </c>
      <c r="T271" s="123" t="s">
        <v>562</v>
      </c>
      <c r="U271" s="123" t="s">
        <v>533</v>
      </c>
      <c r="V271" s="123" t="s">
        <v>1723</v>
      </c>
      <c r="W271" s="192">
        <v>44578</v>
      </c>
      <c r="X271" s="123" t="s">
        <v>970</v>
      </c>
      <c r="Y271" s="100" t="s">
        <v>1724</v>
      </c>
      <c r="Z271" s="100" t="s">
        <v>1725</v>
      </c>
      <c r="AA271" s="123" t="s">
        <v>587</v>
      </c>
      <c r="AB271" s="192">
        <v>45471</v>
      </c>
      <c r="AC271" s="100" t="s">
        <v>996</v>
      </c>
      <c r="AD271" s="123" t="s">
        <v>528</v>
      </c>
      <c r="AE271" s="123" t="s">
        <v>528</v>
      </c>
      <c r="AF271" s="123" t="s">
        <v>528</v>
      </c>
      <c r="AG271" s="123" t="s">
        <v>261</v>
      </c>
      <c r="AH271" s="123" t="s">
        <v>261</v>
      </c>
      <c r="AI271" s="123" t="s">
        <v>261</v>
      </c>
      <c r="AJ271" s="100" t="str">
        <f t="shared" si="4"/>
        <v>Alta</v>
      </c>
    </row>
    <row r="272" spans="1:36" ht="132" x14ac:dyDescent="0.3">
      <c r="A272" s="123" t="s">
        <v>1731</v>
      </c>
      <c r="B272" s="123" t="s">
        <v>1656</v>
      </c>
      <c r="C272" s="123" t="s">
        <v>1718</v>
      </c>
      <c r="D272" s="123" t="s">
        <v>1727</v>
      </c>
      <c r="E272" s="123" t="s">
        <v>1732</v>
      </c>
      <c r="F272" s="123" t="s">
        <v>1733</v>
      </c>
      <c r="G272" s="123" t="s">
        <v>1734</v>
      </c>
      <c r="H272" s="123" t="s">
        <v>521</v>
      </c>
      <c r="I272" s="123" t="s">
        <v>264</v>
      </c>
      <c r="J272" s="123" t="s">
        <v>522</v>
      </c>
      <c r="K272" s="123" t="s">
        <v>523</v>
      </c>
      <c r="L272" s="123" t="s">
        <v>524</v>
      </c>
      <c r="M272" s="123" t="s">
        <v>539</v>
      </c>
      <c r="N272" s="123" t="s">
        <v>539</v>
      </c>
      <c r="O272" s="123" t="s">
        <v>539</v>
      </c>
      <c r="P272" s="123" t="s">
        <v>570</v>
      </c>
      <c r="Q272" s="123" t="s">
        <v>583</v>
      </c>
      <c r="R272" s="123" t="s">
        <v>1723</v>
      </c>
      <c r="S272" s="123" t="s">
        <v>530</v>
      </c>
      <c r="T272" s="123" t="s">
        <v>562</v>
      </c>
      <c r="U272" s="123" t="s">
        <v>533</v>
      </c>
      <c r="V272" s="123" t="s">
        <v>1723</v>
      </c>
      <c r="W272" s="192">
        <v>44230</v>
      </c>
      <c r="X272" s="123" t="s">
        <v>970</v>
      </c>
      <c r="Y272" s="100" t="s">
        <v>1724</v>
      </c>
      <c r="Z272" s="100" t="s">
        <v>1725</v>
      </c>
      <c r="AA272" s="123" t="s">
        <v>587</v>
      </c>
      <c r="AB272" s="192">
        <v>45471</v>
      </c>
      <c r="AC272" s="100" t="s">
        <v>996</v>
      </c>
      <c r="AD272" s="123" t="s">
        <v>528</v>
      </c>
      <c r="AE272" s="123" t="s">
        <v>528</v>
      </c>
      <c r="AF272" s="123" t="s">
        <v>528</v>
      </c>
      <c r="AG272" s="123" t="s">
        <v>261</v>
      </c>
      <c r="AH272" s="123" t="s">
        <v>261</v>
      </c>
      <c r="AI272" s="123" t="s">
        <v>261</v>
      </c>
      <c r="AJ272" s="100" t="str">
        <f t="shared" si="4"/>
        <v>Alta</v>
      </c>
    </row>
    <row r="273" spans="1:36" ht="132" x14ac:dyDescent="0.3">
      <c r="A273" s="123" t="s">
        <v>1735</v>
      </c>
      <c r="B273" s="123" t="s">
        <v>1656</v>
      </c>
      <c r="C273" s="123" t="s">
        <v>1718</v>
      </c>
      <c r="D273" s="123" t="s">
        <v>1727</v>
      </c>
      <c r="E273" s="123" t="s">
        <v>1736</v>
      </c>
      <c r="F273" s="123" t="s">
        <v>1737</v>
      </c>
      <c r="G273" s="123" t="s">
        <v>1738</v>
      </c>
      <c r="H273" s="123" t="s">
        <v>521</v>
      </c>
      <c r="I273" s="123" t="s">
        <v>264</v>
      </c>
      <c r="J273" s="123" t="s">
        <v>522</v>
      </c>
      <c r="K273" s="123" t="s">
        <v>523</v>
      </c>
      <c r="L273" s="123" t="s">
        <v>524</v>
      </c>
      <c r="M273" s="123" t="s">
        <v>539</v>
      </c>
      <c r="N273" s="123" t="s">
        <v>539</v>
      </c>
      <c r="O273" s="123" t="s">
        <v>539</v>
      </c>
      <c r="P273" s="123" t="s">
        <v>570</v>
      </c>
      <c r="Q273" s="123" t="s">
        <v>583</v>
      </c>
      <c r="R273" s="123" t="s">
        <v>1723</v>
      </c>
      <c r="S273" s="123" t="s">
        <v>530</v>
      </c>
      <c r="T273" s="123" t="s">
        <v>562</v>
      </c>
      <c r="U273" s="123" t="s">
        <v>533</v>
      </c>
      <c r="V273" s="123" t="s">
        <v>1662</v>
      </c>
      <c r="W273" s="192">
        <v>43987</v>
      </c>
      <c r="X273" s="123" t="s">
        <v>970</v>
      </c>
      <c r="Y273" s="100" t="s">
        <v>1724</v>
      </c>
      <c r="Z273" s="100" t="s">
        <v>1725</v>
      </c>
      <c r="AA273" s="123" t="s">
        <v>587</v>
      </c>
      <c r="AB273" s="192">
        <v>45471</v>
      </c>
      <c r="AC273" s="100" t="s">
        <v>996</v>
      </c>
      <c r="AD273" s="123" t="s">
        <v>528</v>
      </c>
      <c r="AE273" s="123" t="s">
        <v>528</v>
      </c>
      <c r="AF273" s="123" t="s">
        <v>528</v>
      </c>
      <c r="AG273" s="123" t="s">
        <v>261</v>
      </c>
      <c r="AH273" s="123" t="s">
        <v>261</v>
      </c>
      <c r="AI273" s="123" t="s">
        <v>261</v>
      </c>
      <c r="AJ273" s="100" t="str">
        <f t="shared" si="4"/>
        <v>Alta</v>
      </c>
    </row>
    <row r="274" spans="1:36" ht="171.6" x14ac:dyDescent="0.3">
      <c r="A274" s="123" t="s">
        <v>1739</v>
      </c>
      <c r="B274" s="123" t="s">
        <v>1656</v>
      </c>
      <c r="C274" s="123" t="s">
        <v>1718</v>
      </c>
      <c r="D274" s="123" t="s">
        <v>1719</v>
      </c>
      <c r="E274" s="123" t="s">
        <v>1740</v>
      </c>
      <c r="F274" s="123" t="s">
        <v>1741</v>
      </c>
      <c r="G274" s="123" t="s">
        <v>1742</v>
      </c>
      <c r="H274" s="123" t="s">
        <v>521</v>
      </c>
      <c r="I274" s="123" t="s">
        <v>264</v>
      </c>
      <c r="J274" s="123" t="s">
        <v>967</v>
      </c>
      <c r="K274" s="123" t="s">
        <v>633</v>
      </c>
      <c r="L274" s="123" t="s">
        <v>524</v>
      </c>
      <c r="M274" s="123" t="s">
        <v>1743</v>
      </c>
      <c r="N274" s="123" t="s">
        <v>1744</v>
      </c>
      <c r="O274" s="123" t="s">
        <v>1745</v>
      </c>
      <c r="P274" s="123" t="s">
        <v>570</v>
      </c>
      <c r="Q274" s="123" t="s">
        <v>583</v>
      </c>
      <c r="R274" s="123" t="s">
        <v>1723</v>
      </c>
      <c r="S274" s="123" t="s">
        <v>530</v>
      </c>
      <c r="T274" s="123" t="s">
        <v>571</v>
      </c>
      <c r="U274" s="123" t="s">
        <v>533</v>
      </c>
      <c r="V274" s="123" t="s">
        <v>1723</v>
      </c>
      <c r="W274" s="192">
        <v>42711</v>
      </c>
      <c r="X274" s="123" t="s">
        <v>970</v>
      </c>
      <c r="Y274" s="100" t="s">
        <v>1746</v>
      </c>
      <c r="Z274" s="100" t="s">
        <v>1747</v>
      </c>
      <c r="AA274" s="123" t="s">
        <v>587</v>
      </c>
      <c r="AB274" s="192">
        <v>45471</v>
      </c>
      <c r="AC274" s="100" t="s">
        <v>996</v>
      </c>
      <c r="AD274" s="123" t="s">
        <v>528</v>
      </c>
      <c r="AE274" s="123" t="s">
        <v>528</v>
      </c>
      <c r="AF274" s="123" t="s">
        <v>528</v>
      </c>
      <c r="AG274" s="123" t="s">
        <v>261</v>
      </c>
      <c r="AH274" s="123" t="s">
        <v>261</v>
      </c>
      <c r="AI274" s="123" t="s">
        <v>261</v>
      </c>
      <c r="AJ274" s="100" t="str">
        <f t="shared" si="4"/>
        <v>Alta</v>
      </c>
    </row>
    <row r="275" spans="1:36" ht="39.6" x14ac:dyDescent="0.3">
      <c r="A275" s="123" t="s">
        <v>1748</v>
      </c>
      <c r="B275" s="123" t="s">
        <v>1749</v>
      </c>
      <c r="C275" s="123" t="s">
        <v>1750</v>
      </c>
      <c r="D275" s="123" t="s">
        <v>1751</v>
      </c>
      <c r="E275" s="123" t="s">
        <v>533</v>
      </c>
      <c r="F275" s="123" t="s">
        <v>1752</v>
      </c>
      <c r="G275" s="123" t="s">
        <v>1753</v>
      </c>
      <c r="H275" s="123" t="s">
        <v>521</v>
      </c>
      <c r="I275" s="123" t="s">
        <v>264</v>
      </c>
      <c r="J275" s="123" t="s">
        <v>522</v>
      </c>
      <c r="K275" s="123" t="s">
        <v>567</v>
      </c>
      <c r="L275" s="123" t="s">
        <v>524</v>
      </c>
      <c r="M275" s="123" t="s">
        <v>1754</v>
      </c>
      <c r="N275" s="123" t="s">
        <v>1755</v>
      </c>
      <c r="O275" s="123" t="s">
        <v>1756</v>
      </c>
      <c r="P275" s="123" t="s">
        <v>570</v>
      </c>
      <c r="Q275" s="123" t="s">
        <v>529</v>
      </c>
      <c r="R275" s="123" t="s">
        <v>1757</v>
      </c>
      <c r="S275" s="123" t="s">
        <v>530</v>
      </c>
      <c r="T275" s="123" t="s">
        <v>562</v>
      </c>
      <c r="U275" s="123" t="s">
        <v>533</v>
      </c>
      <c r="V275" s="123" t="s">
        <v>1757</v>
      </c>
      <c r="W275" s="192" t="s">
        <v>533</v>
      </c>
      <c r="X275" s="123" t="s">
        <v>533</v>
      </c>
      <c r="Y275" s="100" t="s">
        <v>533</v>
      </c>
      <c r="Z275" s="100" t="s">
        <v>533</v>
      </c>
      <c r="AA275" s="123" t="s">
        <v>533</v>
      </c>
      <c r="AB275" s="192" t="s">
        <v>533</v>
      </c>
      <c r="AC275" s="100" t="s">
        <v>533</v>
      </c>
      <c r="AD275" s="123" t="s">
        <v>528</v>
      </c>
      <c r="AE275" s="123" t="s">
        <v>528</v>
      </c>
      <c r="AF275" s="123" t="s">
        <v>528</v>
      </c>
      <c r="AG275" s="123" t="s">
        <v>263</v>
      </c>
      <c r="AH275" s="123" t="s">
        <v>263</v>
      </c>
      <c r="AI275" s="123" t="s">
        <v>263</v>
      </c>
      <c r="AJ275" s="100" t="str">
        <f t="shared" si="4"/>
        <v>Media</v>
      </c>
    </row>
    <row r="276" spans="1:36" ht="39.6" x14ac:dyDescent="0.3">
      <c r="A276" s="123" t="s">
        <v>1758</v>
      </c>
      <c r="B276" s="123" t="s">
        <v>1749</v>
      </c>
      <c r="C276" s="123" t="s">
        <v>1750</v>
      </c>
      <c r="D276" s="123" t="s">
        <v>1751</v>
      </c>
      <c r="E276" s="123" t="s">
        <v>1759</v>
      </c>
      <c r="F276" s="123" t="s">
        <v>1760</v>
      </c>
      <c r="G276" s="123" t="s">
        <v>1761</v>
      </c>
      <c r="H276" s="123" t="s">
        <v>521</v>
      </c>
      <c r="I276" s="123" t="s">
        <v>264</v>
      </c>
      <c r="J276" s="123" t="s">
        <v>522</v>
      </c>
      <c r="K276" s="123" t="s">
        <v>567</v>
      </c>
      <c r="L276" s="123" t="s">
        <v>524</v>
      </c>
      <c r="M276" s="123" t="s">
        <v>1754</v>
      </c>
      <c r="N276" s="123" t="s">
        <v>1755</v>
      </c>
      <c r="O276" s="123" t="s">
        <v>1756</v>
      </c>
      <c r="P276" s="123" t="s">
        <v>570</v>
      </c>
      <c r="Q276" s="123" t="s">
        <v>529</v>
      </c>
      <c r="R276" s="123" t="s">
        <v>1757</v>
      </c>
      <c r="S276" s="123" t="s">
        <v>530</v>
      </c>
      <c r="T276" s="123" t="s">
        <v>562</v>
      </c>
      <c r="U276" s="123" t="s">
        <v>533</v>
      </c>
      <c r="V276" s="123" t="s">
        <v>1757</v>
      </c>
      <c r="W276" s="192" t="s">
        <v>533</v>
      </c>
      <c r="X276" s="123" t="s">
        <v>533</v>
      </c>
      <c r="Y276" s="100" t="s">
        <v>533</v>
      </c>
      <c r="Z276" s="100" t="s">
        <v>533</v>
      </c>
      <c r="AA276" s="123" t="s">
        <v>533</v>
      </c>
      <c r="AB276" s="192" t="s">
        <v>533</v>
      </c>
      <c r="AC276" s="100" t="s">
        <v>533</v>
      </c>
      <c r="AD276" s="123" t="s">
        <v>528</v>
      </c>
      <c r="AE276" s="123" t="s">
        <v>528</v>
      </c>
      <c r="AF276" s="123" t="s">
        <v>528</v>
      </c>
      <c r="AG276" s="123" t="s">
        <v>263</v>
      </c>
      <c r="AH276" s="123" t="s">
        <v>263</v>
      </c>
      <c r="AI276" s="123" t="s">
        <v>263</v>
      </c>
      <c r="AJ276" s="100" t="str">
        <f t="shared" si="4"/>
        <v>Media</v>
      </c>
    </row>
    <row r="277" spans="1:36" ht="39.6" x14ac:dyDescent="0.3">
      <c r="A277" s="123" t="s">
        <v>1762</v>
      </c>
      <c r="B277" s="123" t="s">
        <v>1749</v>
      </c>
      <c r="C277" s="123" t="s">
        <v>1750</v>
      </c>
      <c r="D277" s="123" t="s">
        <v>1751</v>
      </c>
      <c r="E277" s="123" t="s">
        <v>1763</v>
      </c>
      <c r="F277" s="123" t="s">
        <v>1764</v>
      </c>
      <c r="G277" s="123" t="s">
        <v>1765</v>
      </c>
      <c r="H277" s="123" t="s">
        <v>521</v>
      </c>
      <c r="I277" s="123" t="s">
        <v>264</v>
      </c>
      <c r="J277" s="123" t="s">
        <v>522</v>
      </c>
      <c r="K277" s="123" t="s">
        <v>567</v>
      </c>
      <c r="L277" s="123" t="s">
        <v>524</v>
      </c>
      <c r="M277" s="123" t="s">
        <v>1754</v>
      </c>
      <c r="N277" s="123" t="s">
        <v>924</v>
      </c>
      <c r="O277" s="123" t="s">
        <v>924</v>
      </c>
      <c r="P277" s="123" t="s">
        <v>570</v>
      </c>
      <c r="Q277" s="123" t="s">
        <v>529</v>
      </c>
      <c r="R277" s="123" t="s">
        <v>1757</v>
      </c>
      <c r="S277" s="123" t="s">
        <v>530</v>
      </c>
      <c r="T277" s="123" t="s">
        <v>562</v>
      </c>
      <c r="U277" s="123" t="s">
        <v>533</v>
      </c>
      <c r="V277" s="123" t="s">
        <v>1757</v>
      </c>
      <c r="W277" s="192" t="s">
        <v>533</v>
      </c>
      <c r="X277" s="123" t="s">
        <v>533</v>
      </c>
      <c r="Y277" s="100" t="s">
        <v>533</v>
      </c>
      <c r="Z277" s="100" t="s">
        <v>533</v>
      </c>
      <c r="AA277" s="123" t="s">
        <v>533</v>
      </c>
      <c r="AB277" s="192" t="s">
        <v>533</v>
      </c>
      <c r="AC277" s="100" t="s">
        <v>533</v>
      </c>
      <c r="AD277" s="123" t="s">
        <v>528</v>
      </c>
      <c r="AE277" s="123" t="s">
        <v>528</v>
      </c>
      <c r="AF277" s="123" t="s">
        <v>528</v>
      </c>
      <c r="AG277" s="123" t="s">
        <v>263</v>
      </c>
      <c r="AH277" s="123" t="s">
        <v>263</v>
      </c>
      <c r="AI277" s="123" t="s">
        <v>263</v>
      </c>
      <c r="AJ277" s="100" t="str">
        <f t="shared" si="4"/>
        <v>Media</v>
      </c>
    </row>
    <row r="278" spans="1:36" ht="39.6" x14ac:dyDescent="0.3">
      <c r="A278" s="123" t="s">
        <v>1766</v>
      </c>
      <c r="B278" s="123" t="s">
        <v>1749</v>
      </c>
      <c r="C278" s="123" t="s">
        <v>1750</v>
      </c>
      <c r="D278" s="123" t="s">
        <v>1751</v>
      </c>
      <c r="E278" s="123" t="s">
        <v>533</v>
      </c>
      <c r="F278" s="123" t="s">
        <v>1767</v>
      </c>
      <c r="G278" s="123" t="s">
        <v>1768</v>
      </c>
      <c r="H278" s="123" t="s">
        <v>521</v>
      </c>
      <c r="I278" s="123" t="s">
        <v>264</v>
      </c>
      <c r="J278" s="123" t="s">
        <v>522</v>
      </c>
      <c r="K278" s="123" t="s">
        <v>567</v>
      </c>
      <c r="L278" s="123" t="s">
        <v>524</v>
      </c>
      <c r="M278" s="123" t="s">
        <v>924</v>
      </c>
      <c r="N278" s="123" t="s">
        <v>924</v>
      </c>
      <c r="O278" s="123" t="s">
        <v>924</v>
      </c>
      <c r="P278" s="123" t="s">
        <v>570</v>
      </c>
      <c r="Q278" s="123" t="s">
        <v>529</v>
      </c>
      <c r="R278" s="123" t="s">
        <v>1757</v>
      </c>
      <c r="S278" s="123" t="s">
        <v>530</v>
      </c>
      <c r="T278" s="123" t="s">
        <v>562</v>
      </c>
      <c r="U278" s="123" t="s">
        <v>533</v>
      </c>
      <c r="V278" s="123" t="s">
        <v>1757</v>
      </c>
      <c r="W278" s="192" t="s">
        <v>533</v>
      </c>
      <c r="X278" s="123" t="s">
        <v>533</v>
      </c>
      <c r="Y278" s="100" t="s">
        <v>533</v>
      </c>
      <c r="Z278" s="100" t="s">
        <v>533</v>
      </c>
      <c r="AA278" s="123" t="s">
        <v>533</v>
      </c>
      <c r="AB278" s="192" t="s">
        <v>533</v>
      </c>
      <c r="AC278" s="100" t="s">
        <v>533</v>
      </c>
      <c r="AD278" s="123" t="s">
        <v>528</v>
      </c>
      <c r="AE278" s="123" t="s">
        <v>528</v>
      </c>
      <c r="AF278" s="123" t="s">
        <v>528</v>
      </c>
      <c r="AG278" s="123" t="s">
        <v>263</v>
      </c>
      <c r="AH278" s="123" t="s">
        <v>263</v>
      </c>
      <c r="AI278" s="123" t="s">
        <v>263</v>
      </c>
      <c r="AJ278" s="100" t="str">
        <f t="shared" si="4"/>
        <v>Media</v>
      </c>
    </row>
    <row r="279" spans="1:36" ht="52.8" x14ac:dyDescent="0.3">
      <c r="A279" s="123" t="s">
        <v>1769</v>
      </c>
      <c r="B279" s="123" t="s">
        <v>1749</v>
      </c>
      <c r="C279" s="123" t="s">
        <v>1750</v>
      </c>
      <c r="D279" s="123" t="s">
        <v>1751</v>
      </c>
      <c r="E279" s="123" t="s">
        <v>1770</v>
      </c>
      <c r="F279" s="123" t="s">
        <v>1771</v>
      </c>
      <c r="G279" s="123" t="s">
        <v>1772</v>
      </c>
      <c r="H279" s="123" t="s">
        <v>521</v>
      </c>
      <c r="I279" s="123" t="s">
        <v>264</v>
      </c>
      <c r="J279" s="123" t="s">
        <v>522</v>
      </c>
      <c r="K279" s="123" t="s">
        <v>567</v>
      </c>
      <c r="L279" s="123" t="s">
        <v>524</v>
      </c>
      <c r="M279" s="123" t="s">
        <v>924</v>
      </c>
      <c r="N279" s="123" t="s">
        <v>924</v>
      </c>
      <c r="O279" s="123" t="s">
        <v>924</v>
      </c>
      <c r="P279" s="123" t="s">
        <v>570</v>
      </c>
      <c r="Q279" s="123" t="s">
        <v>529</v>
      </c>
      <c r="R279" s="123" t="s">
        <v>1757</v>
      </c>
      <c r="S279" s="123" t="s">
        <v>530</v>
      </c>
      <c r="T279" s="123" t="s">
        <v>562</v>
      </c>
      <c r="U279" s="123" t="s">
        <v>533</v>
      </c>
      <c r="V279" s="123" t="s">
        <v>1757</v>
      </c>
      <c r="W279" s="192" t="s">
        <v>533</v>
      </c>
      <c r="X279" s="123" t="s">
        <v>533</v>
      </c>
      <c r="Y279" s="100" t="s">
        <v>533</v>
      </c>
      <c r="Z279" s="100" t="s">
        <v>533</v>
      </c>
      <c r="AA279" s="123" t="s">
        <v>533</v>
      </c>
      <c r="AB279" s="192" t="s">
        <v>533</v>
      </c>
      <c r="AC279" s="100" t="s">
        <v>533</v>
      </c>
      <c r="AD279" s="123" t="s">
        <v>528</v>
      </c>
      <c r="AE279" s="123" t="s">
        <v>528</v>
      </c>
      <c r="AF279" s="123" t="s">
        <v>528</v>
      </c>
      <c r="AG279" s="123" t="s">
        <v>263</v>
      </c>
      <c r="AH279" s="123" t="s">
        <v>263</v>
      </c>
      <c r="AI279" s="123" t="s">
        <v>263</v>
      </c>
      <c r="AJ279" s="100" t="str">
        <f t="shared" si="4"/>
        <v>Media</v>
      </c>
    </row>
    <row r="280" spans="1:36" ht="52.8" x14ac:dyDescent="0.3">
      <c r="A280" s="123" t="s">
        <v>1773</v>
      </c>
      <c r="B280" s="123" t="s">
        <v>1749</v>
      </c>
      <c r="C280" s="123" t="s">
        <v>1750</v>
      </c>
      <c r="D280" s="123" t="s">
        <v>1751</v>
      </c>
      <c r="E280" s="123" t="s">
        <v>1215</v>
      </c>
      <c r="F280" s="123" t="s">
        <v>1774</v>
      </c>
      <c r="G280" s="123" t="s">
        <v>1775</v>
      </c>
      <c r="H280" s="123" t="s">
        <v>521</v>
      </c>
      <c r="I280" s="123" t="s">
        <v>264</v>
      </c>
      <c r="J280" s="123" t="s">
        <v>522</v>
      </c>
      <c r="K280" s="123" t="s">
        <v>567</v>
      </c>
      <c r="L280" s="123" t="s">
        <v>524</v>
      </c>
      <c r="M280" s="123" t="s">
        <v>924</v>
      </c>
      <c r="N280" s="123" t="s">
        <v>924</v>
      </c>
      <c r="O280" s="123" t="s">
        <v>924</v>
      </c>
      <c r="P280" s="123" t="s">
        <v>570</v>
      </c>
      <c r="Q280" s="123" t="s">
        <v>529</v>
      </c>
      <c r="R280" s="123" t="s">
        <v>1757</v>
      </c>
      <c r="S280" s="123" t="s">
        <v>530</v>
      </c>
      <c r="T280" s="123" t="s">
        <v>562</v>
      </c>
      <c r="U280" s="123" t="s">
        <v>533</v>
      </c>
      <c r="V280" s="123" t="s">
        <v>1757</v>
      </c>
      <c r="W280" s="192" t="s">
        <v>533</v>
      </c>
      <c r="X280" s="123" t="s">
        <v>533</v>
      </c>
      <c r="Y280" s="100" t="s">
        <v>533</v>
      </c>
      <c r="Z280" s="100" t="s">
        <v>533</v>
      </c>
      <c r="AA280" s="123" t="s">
        <v>533</v>
      </c>
      <c r="AB280" s="192" t="s">
        <v>533</v>
      </c>
      <c r="AC280" s="100" t="s">
        <v>533</v>
      </c>
      <c r="AD280" s="123" t="s">
        <v>528</v>
      </c>
      <c r="AE280" s="123" t="s">
        <v>528</v>
      </c>
      <c r="AF280" s="123" t="s">
        <v>528</v>
      </c>
      <c r="AG280" s="123" t="s">
        <v>263</v>
      </c>
      <c r="AH280" s="123" t="s">
        <v>263</v>
      </c>
      <c r="AI280" s="123" t="s">
        <v>263</v>
      </c>
      <c r="AJ280" s="100" t="str">
        <f t="shared" si="4"/>
        <v>Media</v>
      </c>
    </row>
    <row r="281" spans="1:36" ht="52.8" x14ac:dyDescent="0.3">
      <c r="A281" s="123" t="s">
        <v>1776</v>
      </c>
      <c r="B281" s="123" t="s">
        <v>1749</v>
      </c>
      <c r="C281" s="123" t="s">
        <v>1750</v>
      </c>
      <c r="D281" s="123" t="s">
        <v>1777</v>
      </c>
      <c r="E281" s="123" t="s">
        <v>533</v>
      </c>
      <c r="F281" s="123" t="s">
        <v>1778</v>
      </c>
      <c r="G281" s="123" t="s">
        <v>1779</v>
      </c>
      <c r="H281" s="123" t="s">
        <v>521</v>
      </c>
      <c r="I281" s="123" t="s">
        <v>264</v>
      </c>
      <c r="J281" s="123" t="s">
        <v>522</v>
      </c>
      <c r="K281" s="123" t="s">
        <v>567</v>
      </c>
      <c r="L281" s="123" t="s">
        <v>524</v>
      </c>
      <c r="M281" s="123" t="s">
        <v>1754</v>
      </c>
      <c r="N281" s="123" t="s">
        <v>1780</v>
      </c>
      <c r="O281" s="123" t="s">
        <v>1781</v>
      </c>
      <c r="P281" s="123" t="s">
        <v>570</v>
      </c>
      <c r="Q281" s="123" t="s">
        <v>529</v>
      </c>
      <c r="R281" s="123" t="s">
        <v>1757</v>
      </c>
      <c r="S281" s="123" t="s">
        <v>530</v>
      </c>
      <c r="T281" s="123" t="s">
        <v>562</v>
      </c>
      <c r="U281" s="123" t="s">
        <v>533</v>
      </c>
      <c r="V281" s="123" t="s">
        <v>1757</v>
      </c>
      <c r="W281" s="192" t="s">
        <v>533</v>
      </c>
      <c r="X281" s="123" t="s">
        <v>533</v>
      </c>
      <c r="Y281" s="100" t="s">
        <v>533</v>
      </c>
      <c r="Z281" s="100" t="s">
        <v>533</v>
      </c>
      <c r="AA281" s="123" t="s">
        <v>533</v>
      </c>
      <c r="AB281" s="192" t="s">
        <v>533</v>
      </c>
      <c r="AC281" s="100" t="s">
        <v>533</v>
      </c>
      <c r="AD281" s="123" t="s">
        <v>528</v>
      </c>
      <c r="AE281" s="123" t="s">
        <v>528</v>
      </c>
      <c r="AF281" s="123" t="s">
        <v>528</v>
      </c>
      <c r="AG281" s="123" t="s">
        <v>263</v>
      </c>
      <c r="AH281" s="123" t="s">
        <v>263</v>
      </c>
      <c r="AI281" s="123" t="s">
        <v>263</v>
      </c>
      <c r="AJ281" s="100" t="str">
        <f t="shared" si="4"/>
        <v>Media</v>
      </c>
    </row>
    <row r="282" spans="1:36" ht="52.8" x14ac:dyDescent="0.3">
      <c r="A282" s="123" t="s">
        <v>1782</v>
      </c>
      <c r="B282" s="123" t="s">
        <v>1749</v>
      </c>
      <c r="C282" s="123" t="s">
        <v>1750</v>
      </c>
      <c r="D282" s="123" t="s">
        <v>1777</v>
      </c>
      <c r="E282" s="123" t="s">
        <v>1783</v>
      </c>
      <c r="F282" s="123" t="s">
        <v>1784</v>
      </c>
      <c r="G282" s="123" t="s">
        <v>1785</v>
      </c>
      <c r="H282" s="123" t="s">
        <v>521</v>
      </c>
      <c r="I282" s="123" t="s">
        <v>264</v>
      </c>
      <c r="J282" s="123" t="s">
        <v>685</v>
      </c>
      <c r="K282" s="123" t="s">
        <v>567</v>
      </c>
      <c r="L282" s="123" t="s">
        <v>524</v>
      </c>
      <c r="M282" s="123" t="s">
        <v>1754</v>
      </c>
      <c r="N282" s="123" t="s">
        <v>1780</v>
      </c>
      <c r="O282" s="123" t="s">
        <v>1781</v>
      </c>
      <c r="P282" s="123" t="s">
        <v>570</v>
      </c>
      <c r="Q282" s="123" t="s">
        <v>529</v>
      </c>
      <c r="R282" s="123" t="s">
        <v>1757</v>
      </c>
      <c r="S282" s="123" t="s">
        <v>530</v>
      </c>
      <c r="T282" s="123" t="s">
        <v>562</v>
      </c>
      <c r="U282" s="123" t="s">
        <v>533</v>
      </c>
      <c r="V282" s="123" t="s">
        <v>1757</v>
      </c>
      <c r="W282" s="192" t="s">
        <v>533</v>
      </c>
      <c r="X282" s="123" t="s">
        <v>533</v>
      </c>
      <c r="Y282" s="100" t="s">
        <v>533</v>
      </c>
      <c r="Z282" s="100" t="s">
        <v>533</v>
      </c>
      <c r="AA282" s="123" t="s">
        <v>533</v>
      </c>
      <c r="AB282" s="192" t="s">
        <v>533</v>
      </c>
      <c r="AC282" s="100" t="s">
        <v>533</v>
      </c>
      <c r="AD282" s="123" t="s">
        <v>528</v>
      </c>
      <c r="AE282" s="123" t="s">
        <v>528</v>
      </c>
      <c r="AF282" s="123" t="s">
        <v>528</v>
      </c>
      <c r="AG282" s="123" t="s">
        <v>263</v>
      </c>
      <c r="AH282" s="123" t="s">
        <v>263</v>
      </c>
      <c r="AI282" s="123" t="s">
        <v>263</v>
      </c>
      <c r="AJ282" s="100" t="str">
        <f t="shared" si="4"/>
        <v>Media</v>
      </c>
    </row>
    <row r="283" spans="1:36" ht="52.8" x14ac:dyDescent="0.3">
      <c r="A283" s="123" t="s">
        <v>1786</v>
      </c>
      <c r="B283" s="123" t="s">
        <v>1749</v>
      </c>
      <c r="C283" s="123" t="s">
        <v>1750</v>
      </c>
      <c r="D283" s="123" t="s">
        <v>1777</v>
      </c>
      <c r="E283" s="123" t="s">
        <v>1787</v>
      </c>
      <c r="F283" s="123" t="s">
        <v>1788</v>
      </c>
      <c r="G283" s="123" t="s">
        <v>1789</v>
      </c>
      <c r="H283" s="123" t="s">
        <v>521</v>
      </c>
      <c r="I283" s="123" t="s">
        <v>264</v>
      </c>
      <c r="J283" s="123" t="s">
        <v>685</v>
      </c>
      <c r="K283" s="123" t="s">
        <v>567</v>
      </c>
      <c r="L283" s="123" t="s">
        <v>524</v>
      </c>
      <c r="M283" s="123" t="s">
        <v>1754</v>
      </c>
      <c r="N283" s="123" t="s">
        <v>1780</v>
      </c>
      <c r="O283" s="123" t="s">
        <v>1790</v>
      </c>
      <c r="P283" s="123" t="s">
        <v>570</v>
      </c>
      <c r="Q283" s="123" t="s">
        <v>529</v>
      </c>
      <c r="R283" s="123" t="s">
        <v>1757</v>
      </c>
      <c r="S283" s="123" t="s">
        <v>530</v>
      </c>
      <c r="T283" s="123" t="s">
        <v>562</v>
      </c>
      <c r="U283" s="123" t="s">
        <v>533</v>
      </c>
      <c r="V283" s="123" t="s">
        <v>1757</v>
      </c>
      <c r="W283" s="192" t="s">
        <v>533</v>
      </c>
      <c r="X283" s="123" t="s">
        <v>533</v>
      </c>
      <c r="Y283" s="100" t="s">
        <v>533</v>
      </c>
      <c r="Z283" s="100" t="s">
        <v>533</v>
      </c>
      <c r="AA283" s="123" t="s">
        <v>533</v>
      </c>
      <c r="AB283" s="192" t="s">
        <v>533</v>
      </c>
      <c r="AC283" s="100" t="s">
        <v>533</v>
      </c>
      <c r="AD283" s="123" t="s">
        <v>528</v>
      </c>
      <c r="AE283" s="123" t="s">
        <v>528</v>
      </c>
      <c r="AF283" s="123" t="s">
        <v>528</v>
      </c>
      <c r="AG283" s="123" t="s">
        <v>263</v>
      </c>
      <c r="AH283" s="123" t="s">
        <v>263</v>
      </c>
      <c r="AI283" s="123" t="s">
        <v>263</v>
      </c>
      <c r="AJ283" s="100" t="str">
        <f t="shared" si="4"/>
        <v>Media</v>
      </c>
    </row>
    <row r="284" spans="1:36" ht="52.8" x14ac:dyDescent="0.3">
      <c r="A284" s="123" t="s">
        <v>1791</v>
      </c>
      <c r="B284" s="123" t="s">
        <v>1749</v>
      </c>
      <c r="C284" s="123" t="s">
        <v>1750</v>
      </c>
      <c r="D284" s="123" t="s">
        <v>1777</v>
      </c>
      <c r="E284" s="123" t="s">
        <v>533</v>
      </c>
      <c r="F284" s="123" t="s">
        <v>1792</v>
      </c>
      <c r="G284" s="123" t="s">
        <v>1793</v>
      </c>
      <c r="H284" s="123" t="s">
        <v>521</v>
      </c>
      <c r="I284" s="123" t="s">
        <v>264</v>
      </c>
      <c r="J284" s="123" t="s">
        <v>522</v>
      </c>
      <c r="K284" s="123" t="s">
        <v>567</v>
      </c>
      <c r="L284" s="123" t="s">
        <v>524</v>
      </c>
      <c r="M284" s="123" t="s">
        <v>1754</v>
      </c>
      <c r="N284" s="123" t="s">
        <v>1780</v>
      </c>
      <c r="O284" s="123" t="s">
        <v>1794</v>
      </c>
      <c r="P284" s="123" t="s">
        <v>570</v>
      </c>
      <c r="Q284" s="123" t="s">
        <v>529</v>
      </c>
      <c r="R284" s="123" t="s">
        <v>1757</v>
      </c>
      <c r="S284" s="123" t="s">
        <v>530</v>
      </c>
      <c r="T284" s="123" t="s">
        <v>562</v>
      </c>
      <c r="U284" s="123" t="s">
        <v>533</v>
      </c>
      <c r="V284" s="123" t="s">
        <v>1757</v>
      </c>
      <c r="W284" s="192" t="s">
        <v>533</v>
      </c>
      <c r="X284" s="123" t="s">
        <v>533</v>
      </c>
      <c r="Y284" s="100" t="s">
        <v>533</v>
      </c>
      <c r="Z284" s="100" t="s">
        <v>533</v>
      </c>
      <c r="AA284" s="123" t="s">
        <v>533</v>
      </c>
      <c r="AB284" s="192" t="s">
        <v>533</v>
      </c>
      <c r="AC284" s="100" t="s">
        <v>533</v>
      </c>
      <c r="AD284" s="123" t="s">
        <v>528</v>
      </c>
      <c r="AE284" s="123" t="s">
        <v>528</v>
      </c>
      <c r="AF284" s="123" t="s">
        <v>528</v>
      </c>
      <c r="AG284" s="123" t="s">
        <v>263</v>
      </c>
      <c r="AH284" s="123" t="s">
        <v>263</v>
      </c>
      <c r="AI284" s="123" t="s">
        <v>263</v>
      </c>
      <c r="AJ284" s="100" t="str">
        <f t="shared" si="4"/>
        <v>Media</v>
      </c>
    </row>
    <row r="285" spans="1:36" ht="52.8" x14ac:dyDescent="0.3">
      <c r="A285" s="123" t="s">
        <v>1795</v>
      </c>
      <c r="B285" s="123" t="s">
        <v>1749</v>
      </c>
      <c r="C285" s="123" t="s">
        <v>1750</v>
      </c>
      <c r="D285" s="123" t="s">
        <v>1777</v>
      </c>
      <c r="E285" s="123" t="s">
        <v>1796</v>
      </c>
      <c r="F285" s="123" t="s">
        <v>1797</v>
      </c>
      <c r="G285" s="123" t="s">
        <v>1798</v>
      </c>
      <c r="H285" s="123" t="s">
        <v>521</v>
      </c>
      <c r="I285" s="123" t="s">
        <v>264</v>
      </c>
      <c r="J285" s="123" t="s">
        <v>522</v>
      </c>
      <c r="K285" s="123" t="s">
        <v>567</v>
      </c>
      <c r="L285" s="123" t="s">
        <v>524</v>
      </c>
      <c r="M285" s="123" t="s">
        <v>1754</v>
      </c>
      <c r="N285" s="123" t="s">
        <v>1780</v>
      </c>
      <c r="O285" s="123" t="s">
        <v>1794</v>
      </c>
      <c r="P285" s="123" t="s">
        <v>570</v>
      </c>
      <c r="Q285" s="123" t="s">
        <v>529</v>
      </c>
      <c r="R285" s="123" t="s">
        <v>1757</v>
      </c>
      <c r="S285" s="123" t="s">
        <v>530</v>
      </c>
      <c r="T285" s="123" t="s">
        <v>562</v>
      </c>
      <c r="U285" s="123" t="s">
        <v>533</v>
      </c>
      <c r="V285" s="123" t="s">
        <v>1757</v>
      </c>
      <c r="W285" s="192" t="s">
        <v>533</v>
      </c>
      <c r="X285" s="123" t="s">
        <v>533</v>
      </c>
      <c r="Y285" s="100" t="s">
        <v>533</v>
      </c>
      <c r="Z285" s="100" t="s">
        <v>533</v>
      </c>
      <c r="AA285" s="123" t="s">
        <v>533</v>
      </c>
      <c r="AB285" s="192" t="s">
        <v>533</v>
      </c>
      <c r="AC285" s="100" t="s">
        <v>533</v>
      </c>
      <c r="AD285" s="123" t="s">
        <v>528</v>
      </c>
      <c r="AE285" s="123" t="s">
        <v>528</v>
      </c>
      <c r="AF285" s="123" t="s">
        <v>528</v>
      </c>
      <c r="AG285" s="123" t="s">
        <v>263</v>
      </c>
      <c r="AH285" s="123" t="s">
        <v>263</v>
      </c>
      <c r="AI285" s="123" t="s">
        <v>263</v>
      </c>
      <c r="AJ285" s="100" t="str">
        <f t="shared" si="4"/>
        <v>Media</v>
      </c>
    </row>
    <row r="286" spans="1:36" ht="52.8" x14ac:dyDescent="0.3">
      <c r="A286" s="123" t="s">
        <v>1799</v>
      </c>
      <c r="B286" s="123" t="s">
        <v>1749</v>
      </c>
      <c r="C286" s="123" t="s">
        <v>1750</v>
      </c>
      <c r="D286" s="123" t="s">
        <v>1777</v>
      </c>
      <c r="E286" s="123" t="s">
        <v>1800</v>
      </c>
      <c r="F286" s="123" t="s">
        <v>1801</v>
      </c>
      <c r="G286" s="123" t="s">
        <v>1802</v>
      </c>
      <c r="H286" s="123" t="s">
        <v>521</v>
      </c>
      <c r="I286" s="123" t="s">
        <v>264</v>
      </c>
      <c r="J286" s="123" t="s">
        <v>522</v>
      </c>
      <c r="K286" s="123" t="s">
        <v>567</v>
      </c>
      <c r="L286" s="123" t="s">
        <v>524</v>
      </c>
      <c r="M286" s="123" t="s">
        <v>1754</v>
      </c>
      <c r="N286" s="123" t="s">
        <v>1780</v>
      </c>
      <c r="O286" s="123" t="s">
        <v>1794</v>
      </c>
      <c r="P286" s="123" t="s">
        <v>570</v>
      </c>
      <c r="Q286" s="123" t="s">
        <v>529</v>
      </c>
      <c r="R286" s="123" t="s">
        <v>1757</v>
      </c>
      <c r="S286" s="123" t="s">
        <v>530</v>
      </c>
      <c r="T286" s="123" t="s">
        <v>562</v>
      </c>
      <c r="U286" s="123" t="s">
        <v>533</v>
      </c>
      <c r="V286" s="123" t="s">
        <v>1757</v>
      </c>
      <c r="W286" s="192" t="s">
        <v>533</v>
      </c>
      <c r="X286" s="123" t="s">
        <v>533</v>
      </c>
      <c r="Y286" s="100" t="s">
        <v>533</v>
      </c>
      <c r="Z286" s="100" t="s">
        <v>533</v>
      </c>
      <c r="AA286" s="123" t="s">
        <v>533</v>
      </c>
      <c r="AB286" s="192" t="s">
        <v>533</v>
      </c>
      <c r="AC286" s="100" t="s">
        <v>533</v>
      </c>
      <c r="AD286" s="123" t="s">
        <v>528</v>
      </c>
      <c r="AE286" s="123" t="s">
        <v>528</v>
      </c>
      <c r="AF286" s="123" t="s">
        <v>528</v>
      </c>
      <c r="AG286" s="123" t="s">
        <v>263</v>
      </c>
      <c r="AH286" s="123" t="s">
        <v>263</v>
      </c>
      <c r="AI286" s="123" t="s">
        <v>263</v>
      </c>
      <c r="AJ286" s="100" t="str">
        <f t="shared" si="4"/>
        <v>Media</v>
      </c>
    </row>
    <row r="287" spans="1:36" ht="52.8" x14ac:dyDescent="0.3">
      <c r="A287" s="123" t="s">
        <v>1803</v>
      </c>
      <c r="B287" s="123" t="s">
        <v>1749</v>
      </c>
      <c r="C287" s="123" t="s">
        <v>1750</v>
      </c>
      <c r="D287" s="123" t="s">
        <v>1777</v>
      </c>
      <c r="E287" s="123" t="s">
        <v>1804</v>
      </c>
      <c r="F287" s="123" t="s">
        <v>1805</v>
      </c>
      <c r="G287" s="123" t="s">
        <v>1806</v>
      </c>
      <c r="H287" s="123" t="s">
        <v>521</v>
      </c>
      <c r="I287" s="123" t="s">
        <v>264</v>
      </c>
      <c r="J287" s="123" t="s">
        <v>685</v>
      </c>
      <c r="K287" s="123" t="s">
        <v>567</v>
      </c>
      <c r="L287" s="123" t="s">
        <v>524</v>
      </c>
      <c r="M287" s="123" t="s">
        <v>1754</v>
      </c>
      <c r="N287" s="123" t="s">
        <v>1780</v>
      </c>
      <c r="O287" s="123" t="s">
        <v>1807</v>
      </c>
      <c r="P287" s="123" t="s">
        <v>570</v>
      </c>
      <c r="Q287" s="123" t="s">
        <v>529</v>
      </c>
      <c r="R287" s="123" t="s">
        <v>1757</v>
      </c>
      <c r="S287" s="123" t="s">
        <v>530</v>
      </c>
      <c r="T287" s="123" t="s">
        <v>562</v>
      </c>
      <c r="U287" s="123" t="s">
        <v>533</v>
      </c>
      <c r="V287" s="123" t="s">
        <v>1757</v>
      </c>
      <c r="W287" s="192" t="s">
        <v>533</v>
      </c>
      <c r="X287" s="123" t="s">
        <v>533</v>
      </c>
      <c r="Y287" s="100" t="s">
        <v>533</v>
      </c>
      <c r="Z287" s="100" t="s">
        <v>533</v>
      </c>
      <c r="AA287" s="123" t="s">
        <v>533</v>
      </c>
      <c r="AB287" s="192" t="s">
        <v>533</v>
      </c>
      <c r="AC287" s="100" t="s">
        <v>533</v>
      </c>
      <c r="AD287" s="123" t="s">
        <v>528</v>
      </c>
      <c r="AE287" s="123" t="s">
        <v>528</v>
      </c>
      <c r="AF287" s="123" t="s">
        <v>528</v>
      </c>
      <c r="AG287" s="123" t="s">
        <v>263</v>
      </c>
      <c r="AH287" s="123" t="s">
        <v>263</v>
      </c>
      <c r="AI287" s="123" t="s">
        <v>263</v>
      </c>
      <c r="AJ287" s="100" t="str">
        <f t="shared" si="4"/>
        <v>Media</v>
      </c>
    </row>
    <row r="288" spans="1:36" ht="52.8" x14ac:dyDescent="0.3">
      <c r="A288" s="123" t="s">
        <v>1808</v>
      </c>
      <c r="B288" s="123" t="s">
        <v>1749</v>
      </c>
      <c r="C288" s="123" t="s">
        <v>1750</v>
      </c>
      <c r="D288" s="123" t="s">
        <v>1777</v>
      </c>
      <c r="E288" s="123" t="s">
        <v>533</v>
      </c>
      <c r="F288" s="123" t="s">
        <v>1809</v>
      </c>
      <c r="G288" s="123" t="s">
        <v>1810</v>
      </c>
      <c r="H288" s="123" t="s">
        <v>521</v>
      </c>
      <c r="I288" s="123" t="s">
        <v>264</v>
      </c>
      <c r="J288" s="123" t="s">
        <v>522</v>
      </c>
      <c r="K288" s="123" t="s">
        <v>567</v>
      </c>
      <c r="L288" s="123" t="s">
        <v>524</v>
      </c>
      <c r="M288" s="123" t="s">
        <v>539</v>
      </c>
      <c r="N288" s="123" t="s">
        <v>539</v>
      </c>
      <c r="O288" s="123" t="s">
        <v>539</v>
      </c>
      <c r="P288" s="123" t="s">
        <v>570</v>
      </c>
      <c r="Q288" s="123" t="s">
        <v>529</v>
      </c>
      <c r="R288" s="123" t="s">
        <v>1757</v>
      </c>
      <c r="S288" s="123" t="s">
        <v>530</v>
      </c>
      <c r="T288" s="123" t="s">
        <v>562</v>
      </c>
      <c r="U288" s="123" t="s">
        <v>533</v>
      </c>
      <c r="V288" s="123" t="s">
        <v>1757</v>
      </c>
      <c r="W288" s="192" t="s">
        <v>533</v>
      </c>
      <c r="X288" s="123" t="s">
        <v>533</v>
      </c>
      <c r="Y288" s="100" t="s">
        <v>533</v>
      </c>
      <c r="Z288" s="100" t="s">
        <v>533</v>
      </c>
      <c r="AA288" s="123" t="s">
        <v>533</v>
      </c>
      <c r="AB288" s="192" t="s">
        <v>533</v>
      </c>
      <c r="AC288" s="100" t="s">
        <v>533</v>
      </c>
      <c r="AD288" s="123" t="s">
        <v>528</v>
      </c>
      <c r="AE288" s="123" t="s">
        <v>528</v>
      </c>
      <c r="AF288" s="123" t="s">
        <v>528</v>
      </c>
      <c r="AG288" s="123" t="s">
        <v>263</v>
      </c>
      <c r="AH288" s="123" t="s">
        <v>263</v>
      </c>
      <c r="AI288" s="123" t="s">
        <v>263</v>
      </c>
      <c r="AJ288" s="100" t="str">
        <f t="shared" si="4"/>
        <v>Media</v>
      </c>
    </row>
    <row r="289" spans="1:36" ht="52.8" x14ac:dyDescent="0.3">
      <c r="A289" s="123" t="s">
        <v>1811</v>
      </c>
      <c r="B289" s="123" t="s">
        <v>1749</v>
      </c>
      <c r="C289" s="123" t="s">
        <v>1750</v>
      </c>
      <c r="D289" s="123" t="s">
        <v>1812</v>
      </c>
      <c r="E289" s="123" t="s">
        <v>1813</v>
      </c>
      <c r="F289" s="123" t="s">
        <v>1814</v>
      </c>
      <c r="G289" s="123" t="s">
        <v>1815</v>
      </c>
      <c r="H289" s="123" t="s">
        <v>521</v>
      </c>
      <c r="I289" s="123" t="s">
        <v>264</v>
      </c>
      <c r="J289" s="123" t="s">
        <v>522</v>
      </c>
      <c r="K289" s="123" t="s">
        <v>523</v>
      </c>
      <c r="L289" s="123" t="s">
        <v>524</v>
      </c>
      <c r="M289" s="123" t="s">
        <v>1816</v>
      </c>
      <c r="N289" s="123" t="s">
        <v>1817</v>
      </c>
      <c r="O289" s="123" t="s">
        <v>1818</v>
      </c>
      <c r="P289" s="123" t="s">
        <v>570</v>
      </c>
      <c r="Q289" s="123" t="s">
        <v>529</v>
      </c>
      <c r="R289" s="123" t="s">
        <v>1757</v>
      </c>
      <c r="S289" s="123" t="s">
        <v>530</v>
      </c>
      <c r="T289" s="123" t="s">
        <v>562</v>
      </c>
      <c r="U289" s="123" t="s">
        <v>533</v>
      </c>
      <c r="V289" s="123" t="s">
        <v>1757</v>
      </c>
      <c r="W289" s="192" t="s">
        <v>533</v>
      </c>
      <c r="X289" s="123" t="s">
        <v>533</v>
      </c>
      <c r="Y289" s="100" t="s">
        <v>533</v>
      </c>
      <c r="Z289" s="100" t="s">
        <v>533</v>
      </c>
      <c r="AA289" s="123" t="s">
        <v>533</v>
      </c>
      <c r="AB289" s="192" t="s">
        <v>533</v>
      </c>
      <c r="AC289" s="100" t="s">
        <v>533</v>
      </c>
      <c r="AD289" s="123" t="s">
        <v>528</v>
      </c>
      <c r="AE289" s="123" t="s">
        <v>528</v>
      </c>
      <c r="AF289" s="123" t="s">
        <v>528</v>
      </c>
      <c r="AG289" s="123" t="s">
        <v>263</v>
      </c>
      <c r="AH289" s="123" t="s">
        <v>263</v>
      </c>
      <c r="AI289" s="123" t="s">
        <v>263</v>
      </c>
      <c r="AJ289" s="100" t="str">
        <f t="shared" si="4"/>
        <v>Media</v>
      </c>
    </row>
    <row r="290" spans="1:36" ht="39.6" x14ac:dyDescent="0.3">
      <c r="A290" s="123" t="s">
        <v>1819</v>
      </c>
      <c r="B290" s="123" t="s">
        <v>1749</v>
      </c>
      <c r="C290" s="123" t="s">
        <v>1820</v>
      </c>
      <c r="D290" s="123" t="s">
        <v>1821</v>
      </c>
      <c r="E290" s="123" t="s">
        <v>533</v>
      </c>
      <c r="F290" s="123" t="s">
        <v>1822</v>
      </c>
      <c r="G290" s="123" t="s">
        <v>1823</v>
      </c>
      <c r="H290" s="123" t="s">
        <v>521</v>
      </c>
      <c r="I290" s="123" t="s">
        <v>264</v>
      </c>
      <c r="J290" s="123" t="s">
        <v>566</v>
      </c>
      <c r="K290" s="123" t="s">
        <v>567</v>
      </c>
      <c r="L290" s="123" t="s">
        <v>524</v>
      </c>
      <c r="M290" s="123" t="s">
        <v>578</v>
      </c>
      <c r="N290" s="123" t="s">
        <v>1824</v>
      </c>
      <c r="O290" s="123" t="s">
        <v>533</v>
      </c>
      <c r="P290" s="123" t="s">
        <v>528</v>
      </c>
      <c r="Q290" s="123" t="s">
        <v>529</v>
      </c>
      <c r="R290" s="123" t="s">
        <v>1757</v>
      </c>
      <c r="S290" s="123" t="s">
        <v>530</v>
      </c>
      <c r="T290" s="123" t="s">
        <v>571</v>
      </c>
      <c r="U290" s="123" t="s">
        <v>533</v>
      </c>
      <c r="V290" s="123" t="s">
        <v>1757</v>
      </c>
      <c r="W290" s="192" t="s">
        <v>533</v>
      </c>
      <c r="X290" s="123" t="s">
        <v>533</v>
      </c>
      <c r="Y290" s="100" t="s">
        <v>533</v>
      </c>
      <c r="Z290" s="100" t="s">
        <v>533</v>
      </c>
      <c r="AA290" s="123" t="s">
        <v>533</v>
      </c>
      <c r="AB290" s="192" t="s">
        <v>533</v>
      </c>
      <c r="AC290" s="100" t="s">
        <v>533</v>
      </c>
      <c r="AD290" s="123" t="s">
        <v>528</v>
      </c>
      <c r="AE290" s="123" t="s">
        <v>528</v>
      </c>
      <c r="AF290" s="123" t="s">
        <v>528</v>
      </c>
      <c r="AG290" s="123" t="s">
        <v>265</v>
      </c>
      <c r="AH290" s="123" t="s">
        <v>263</v>
      </c>
      <c r="AI290" s="123" t="s">
        <v>263</v>
      </c>
      <c r="AJ290" s="100" t="str">
        <f t="shared" si="4"/>
        <v>Media</v>
      </c>
    </row>
    <row r="291" spans="1:36" ht="52.8" x14ac:dyDescent="0.3">
      <c r="A291" s="123" t="s">
        <v>1825</v>
      </c>
      <c r="B291" s="123" t="s">
        <v>1749</v>
      </c>
      <c r="C291" s="123" t="s">
        <v>1820</v>
      </c>
      <c r="D291" s="123" t="s">
        <v>1826</v>
      </c>
      <c r="E291" s="123" t="s">
        <v>533</v>
      </c>
      <c r="F291" s="123" t="s">
        <v>1827</v>
      </c>
      <c r="G291" s="123" t="s">
        <v>1828</v>
      </c>
      <c r="H291" s="123" t="s">
        <v>521</v>
      </c>
      <c r="I291" s="123" t="s">
        <v>264</v>
      </c>
      <c r="J291" s="123" t="s">
        <v>566</v>
      </c>
      <c r="K291" s="123" t="s">
        <v>567</v>
      </c>
      <c r="L291" s="123" t="s">
        <v>524</v>
      </c>
      <c r="M291" s="123" t="s">
        <v>1829</v>
      </c>
      <c r="N291" s="123" t="s">
        <v>1830</v>
      </c>
      <c r="O291" s="123" t="s">
        <v>1831</v>
      </c>
      <c r="P291" s="123" t="s">
        <v>570</v>
      </c>
      <c r="Q291" s="123" t="s">
        <v>529</v>
      </c>
      <c r="R291" s="123" t="s">
        <v>1757</v>
      </c>
      <c r="S291" s="123" t="s">
        <v>530</v>
      </c>
      <c r="T291" s="123" t="s">
        <v>531</v>
      </c>
      <c r="U291" s="123" t="s">
        <v>533</v>
      </c>
      <c r="V291" s="123" t="s">
        <v>1757</v>
      </c>
      <c r="W291" s="192" t="s">
        <v>533</v>
      </c>
      <c r="X291" s="123" t="s">
        <v>533</v>
      </c>
      <c r="Y291" s="100" t="s">
        <v>533</v>
      </c>
      <c r="Z291" s="100" t="s">
        <v>533</v>
      </c>
      <c r="AA291" s="123" t="s">
        <v>533</v>
      </c>
      <c r="AB291" s="192" t="s">
        <v>533</v>
      </c>
      <c r="AC291" s="100" t="s">
        <v>533</v>
      </c>
      <c r="AD291" s="123" t="s">
        <v>528</v>
      </c>
      <c r="AE291" s="123" t="s">
        <v>528</v>
      </c>
      <c r="AF291" s="123" t="s">
        <v>528</v>
      </c>
      <c r="AG291" s="123" t="s">
        <v>265</v>
      </c>
      <c r="AH291" s="123" t="s">
        <v>263</v>
      </c>
      <c r="AI291" s="123" t="s">
        <v>263</v>
      </c>
      <c r="AJ291" s="100" t="str">
        <f t="shared" si="4"/>
        <v>Media</v>
      </c>
    </row>
    <row r="292" spans="1:36" ht="66" x14ac:dyDescent="0.3">
      <c r="A292" s="123" t="s">
        <v>1832</v>
      </c>
      <c r="B292" s="123" t="s">
        <v>1749</v>
      </c>
      <c r="C292" s="123" t="s">
        <v>1820</v>
      </c>
      <c r="D292" s="123" t="s">
        <v>533</v>
      </c>
      <c r="E292" s="123" t="s">
        <v>533</v>
      </c>
      <c r="F292" s="123" t="s">
        <v>1833</v>
      </c>
      <c r="G292" s="123" t="s">
        <v>1834</v>
      </c>
      <c r="H292" s="123" t="s">
        <v>521</v>
      </c>
      <c r="I292" s="123" t="s">
        <v>264</v>
      </c>
      <c r="J292" s="123" t="s">
        <v>689</v>
      </c>
      <c r="K292" s="123" t="s">
        <v>567</v>
      </c>
      <c r="L292" s="123" t="s">
        <v>524</v>
      </c>
      <c r="M292" s="123" t="s">
        <v>1835</v>
      </c>
      <c r="N292" s="123" t="s">
        <v>1836</v>
      </c>
      <c r="O292" s="123" t="s">
        <v>1834</v>
      </c>
      <c r="P292" s="123" t="s">
        <v>528</v>
      </c>
      <c r="Q292" s="123" t="s">
        <v>529</v>
      </c>
      <c r="R292" s="123" t="s">
        <v>1757</v>
      </c>
      <c r="S292" s="123" t="s">
        <v>1837</v>
      </c>
      <c r="T292" s="123" t="s">
        <v>531</v>
      </c>
      <c r="U292" s="123" t="s">
        <v>1838</v>
      </c>
      <c r="V292" s="123" t="s">
        <v>1757</v>
      </c>
      <c r="W292" s="192" t="s">
        <v>533</v>
      </c>
      <c r="X292" s="123" t="s">
        <v>533</v>
      </c>
      <c r="Y292" s="100" t="s">
        <v>533</v>
      </c>
      <c r="Z292" s="100" t="s">
        <v>533</v>
      </c>
      <c r="AA292" s="123" t="s">
        <v>533</v>
      </c>
      <c r="AB292" s="192" t="s">
        <v>533</v>
      </c>
      <c r="AC292" s="100" t="s">
        <v>533</v>
      </c>
      <c r="AD292" s="123" t="s">
        <v>528</v>
      </c>
      <c r="AE292" s="123" t="s">
        <v>528</v>
      </c>
      <c r="AF292" s="123" t="s">
        <v>528</v>
      </c>
      <c r="AG292" s="123" t="s">
        <v>265</v>
      </c>
      <c r="AH292" s="123" t="s">
        <v>265</v>
      </c>
      <c r="AI292" s="123" t="s">
        <v>265</v>
      </c>
      <c r="AJ292" s="100" t="str">
        <f t="shared" si="4"/>
        <v>Baja</v>
      </c>
    </row>
    <row r="293" spans="1:36" ht="79.2" x14ac:dyDescent="0.3">
      <c r="A293" s="123" t="s">
        <v>1839</v>
      </c>
      <c r="B293" s="123" t="s">
        <v>1749</v>
      </c>
      <c r="C293" s="123" t="s">
        <v>1820</v>
      </c>
      <c r="D293" s="123" t="s">
        <v>1821</v>
      </c>
      <c r="E293" s="123" t="s">
        <v>1840</v>
      </c>
      <c r="F293" s="123" t="s">
        <v>1841</v>
      </c>
      <c r="G293" s="123" t="s">
        <v>1842</v>
      </c>
      <c r="H293" s="123" t="s">
        <v>521</v>
      </c>
      <c r="I293" s="123" t="s">
        <v>264</v>
      </c>
      <c r="J293" s="123" t="s">
        <v>689</v>
      </c>
      <c r="K293" s="123" t="s">
        <v>523</v>
      </c>
      <c r="L293" s="123" t="s">
        <v>524</v>
      </c>
      <c r="M293" s="123" t="s">
        <v>1835</v>
      </c>
      <c r="N293" s="123" t="s">
        <v>1843</v>
      </c>
      <c r="O293" s="123" t="s">
        <v>1844</v>
      </c>
      <c r="P293" s="123" t="s">
        <v>528</v>
      </c>
      <c r="Q293" s="123" t="s">
        <v>529</v>
      </c>
      <c r="R293" s="123" t="s">
        <v>1757</v>
      </c>
      <c r="S293" s="123" t="s">
        <v>530</v>
      </c>
      <c r="T293" s="123" t="s">
        <v>562</v>
      </c>
      <c r="U293" s="123" t="s">
        <v>533</v>
      </c>
      <c r="V293" s="123" t="s">
        <v>1757</v>
      </c>
      <c r="W293" s="192" t="s">
        <v>533</v>
      </c>
      <c r="X293" s="123" t="s">
        <v>533</v>
      </c>
      <c r="Y293" s="100" t="s">
        <v>533</v>
      </c>
      <c r="Z293" s="100" t="s">
        <v>533</v>
      </c>
      <c r="AA293" s="123" t="s">
        <v>533</v>
      </c>
      <c r="AB293" s="192" t="s">
        <v>533</v>
      </c>
      <c r="AC293" s="100" t="s">
        <v>533</v>
      </c>
      <c r="AD293" s="123" t="s">
        <v>528</v>
      </c>
      <c r="AE293" s="123" t="s">
        <v>528</v>
      </c>
      <c r="AF293" s="123" t="s">
        <v>528</v>
      </c>
      <c r="AG293" s="123" t="s">
        <v>265</v>
      </c>
      <c r="AH293" s="123" t="s">
        <v>263</v>
      </c>
      <c r="AI293" s="123" t="s">
        <v>263</v>
      </c>
      <c r="AJ293" s="100" t="str">
        <f t="shared" si="4"/>
        <v>Media</v>
      </c>
    </row>
    <row r="294" spans="1:36" ht="66" x14ac:dyDescent="0.3">
      <c r="A294" s="123" t="s">
        <v>1845</v>
      </c>
      <c r="B294" s="123" t="s">
        <v>1749</v>
      </c>
      <c r="C294" s="123" t="s">
        <v>1820</v>
      </c>
      <c r="D294" s="123" t="s">
        <v>1846</v>
      </c>
      <c r="E294" s="123" t="s">
        <v>533</v>
      </c>
      <c r="F294" s="123" t="s">
        <v>1847</v>
      </c>
      <c r="G294" s="123" t="s">
        <v>1848</v>
      </c>
      <c r="H294" s="123" t="s">
        <v>521</v>
      </c>
      <c r="I294" s="123" t="s">
        <v>264</v>
      </c>
      <c r="J294" s="123" t="s">
        <v>689</v>
      </c>
      <c r="K294" s="123" t="s">
        <v>567</v>
      </c>
      <c r="L294" s="123" t="s">
        <v>524</v>
      </c>
      <c r="M294" s="123" t="s">
        <v>1835</v>
      </c>
      <c r="N294" s="123" t="s">
        <v>1849</v>
      </c>
      <c r="O294" s="123" t="s">
        <v>1848</v>
      </c>
      <c r="P294" s="123" t="s">
        <v>528</v>
      </c>
      <c r="Q294" s="123" t="s">
        <v>529</v>
      </c>
      <c r="R294" s="123" t="s">
        <v>1757</v>
      </c>
      <c r="S294" s="123" t="s">
        <v>1837</v>
      </c>
      <c r="T294" s="123" t="s">
        <v>531</v>
      </c>
      <c r="U294" s="123" t="s">
        <v>1850</v>
      </c>
      <c r="V294" s="123" t="s">
        <v>1757</v>
      </c>
      <c r="W294" s="192" t="s">
        <v>533</v>
      </c>
      <c r="X294" s="123" t="s">
        <v>533</v>
      </c>
      <c r="Y294" s="100" t="s">
        <v>533</v>
      </c>
      <c r="Z294" s="100" t="s">
        <v>533</v>
      </c>
      <c r="AA294" s="123" t="s">
        <v>533</v>
      </c>
      <c r="AB294" s="192" t="s">
        <v>533</v>
      </c>
      <c r="AC294" s="100" t="s">
        <v>533</v>
      </c>
      <c r="AD294" s="123" t="s">
        <v>528</v>
      </c>
      <c r="AE294" s="123" t="s">
        <v>528</v>
      </c>
      <c r="AF294" s="123" t="s">
        <v>528</v>
      </c>
      <c r="AG294" s="123" t="s">
        <v>263</v>
      </c>
      <c r="AH294" s="123" t="s">
        <v>263</v>
      </c>
      <c r="AI294" s="123" t="s">
        <v>263</v>
      </c>
      <c r="AJ294" s="100" t="str">
        <f t="shared" si="4"/>
        <v>Media</v>
      </c>
    </row>
    <row r="295" spans="1:36" ht="52.8" x14ac:dyDescent="0.3">
      <c r="A295" s="123" t="s">
        <v>1851</v>
      </c>
      <c r="B295" s="123" t="s">
        <v>1749</v>
      </c>
      <c r="C295" s="123" t="s">
        <v>1820</v>
      </c>
      <c r="D295" s="123" t="s">
        <v>533</v>
      </c>
      <c r="E295" s="123" t="s">
        <v>533</v>
      </c>
      <c r="F295" s="123" t="s">
        <v>1852</v>
      </c>
      <c r="G295" s="123" t="s">
        <v>1853</v>
      </c>
      <c r="H295" s="123" t="s">
        <v>521</v>
      </c>
      <c r="I295" s="123" t="s">
        <v>264</v>
      </c>
      <c r="J295" s="123" t="s">
        <v>689</v>
      </c>
      <c r="K295" s="123" t="s">
        <v>567</v>
      </c>
      <c r="L295" s="123" t="s">
        <v>524</v>
      </c>
      <c r="M295" s="123" t="s">
        <v>1835</v>
      </c>
      <c r="N295" s="123" t="s">
        <v>1854</v>
      </c>
      <c r="O295" s="123" t="s">
        <v>1853</v>
      </c>
      <c r="P295" s="123" t="s">
        <v>528</v>
      </c>
      <c r="Q295" s="123" t="s">
        <v>529</v>
      </c>
      <c r="R295" s="123" t="s">
        <v>1757</v>
      </c>
      <c r="S295" s="123" t="s">
        <v>530</v>
      </c>
      <c r="T295" s="123" t="s">
        <v>531</v>
      </c>
      <c r="U295" s="123" t="s">
        <v>1855</v>
      </c>
      <c r="V295" s="123" t="s">
        <v>1757</v>
      </c>
      <c r="W295" s="192" t="s">
        <v>533</v>
      </c>
      <c r="X295" s="123" t="s">
        <v>533</v>
      </c>
      <c r="Y295" s="100" t="s">
        <v>533</v>
      </c>
      <c r="Z295" s="100" t="s">
        <v>533</v>
      </c>
      <c r="AA295" s="123" t="s">
        <v>533</v>
      </c>
      <c r="AB295" s="192" t="s">
        <v>533</v>
      </c>
      <c r="AC295" s="100" t="s">
        <v>533</v>
      </c>
      <c r="AD295" s="123" t="s">
        <v>528</v>
      </c>
      <c r="AE295" s="123" t="s">
        <v>528</v>
      </c>
      <c r="AF295" s="123" t="s">
        <v>528</v>
      </c>
      <c r="AG295" s="123" t="s">
        <v>265</v>
      </c>
      <c r="AH295" s="123" t="s">
        <v>263</v>
      </c>
      <c r="AI295" s="123" t="s">
        <v>263</v>
      </c>
      <c r="AJ295" s="100" t="str">
        <f t="shared" si="4"/>
        <v>Media</v>
      </c>
    </row>
    <row r="296" spans="1:36" ht="66" x14ac:dyDescent="0.3">
      <c r="A296" s="123" t="s">
        <v>1856</v>
      </c>
      <c r="B296" s="123" t="s">
        <v>1749</v>
      </c>
      <c r="C296" s="123" t="s">
        <v>1820</v>
      </c>
      <c r="D296" s="123" t="s">
        <v>533</v>
      </c>
      <c r="E296" s="123" t="s">
        <v>533</v>
      </c>
      <c r="F296" s="123" t="s">
        <v>1857</v>
      </c>
      <c r="G296" s="123" t="s">
        <v>1858</v>
      </c>
      <c r="H296" s="123" t="s">
        <v>521</v>
      </c>
      <c r="I296" s="123" t="s">
        <v>264</v>
      </c>
      <c r="J296" s="123" t="s">
        <v>566</v>
      </c>
      <c r="K296" s="123" t="s">
        <v>523</v>
      </c>
      <c r="L296" s="123" t="s">
        <v>524</v>
      </c>
      <c r="M296" s="123" t="s">
        <v>1835</v>
      </c>
      <c r="N296" s="123" t="s">
        <v>1859</v>
      </c>
      <c r="O296" s="123" t="s">
        <v>1858</v>
      </c>
      <c r="P296" s="123" t="s">
        <v>528</v>
      </c>
      <c r="Q296" s="123" t="s">
        <v>529</v>
      </c>
      <c r="R296" s="123" t="s">
        <v>1757</v>
      </c>
      <c r="S296" s="123" t="s">
        <v>530</v>
      </c>
      <c r="T296" s="123" t="s">
        <v>531</v>
      </c>
      <c r="U296" s="123" t="s">
        <v>1860</v>
      </c>
      <c r="V296" s="123" t="s">
        <v>1757</v>
      </c>
      <c r="W296" s="192" t="s">
        <v>533</v>
      </c>
      <c r="X296" s="123" t="s">
        <v>533</v>
      </c>
      <c r="Y296" s="100" t="s">
        <v>533</v>
      </c>
      <c r="Z296" s="100" t="s">
        <v>533</v>
      </c>
      <c r="AA296" s="123" t="s">
        <v>533</v>
      </c>
      <c r="AB296" s="192" t="s">
        <v>533</v>
      </c>
      <c r="AC296" s="100" t="s">
        <v>533</v>
      </c>
      <c r="AD296" s="123" t="s">
        <v>528</v>
      </c>
      <c r="AE296" s="123" t="s">
        <v>528</v>
      </c>
      <c r="AF296" s="123" t="s">
        <v>528</v>
      </c>
      <c r="AG296" s="123" t="s">
        <v>265</v>
      </c>
      <c r="AH296" s="123" t="s">
        <v>263</v>
      </c>
      <c r="AI296" s="123" t="s">
        <v>263</v>
      </c>
      <c r="AJ296" s="100" t="str">
        <f t="shared" si="4"/>
        <v>Media</v>
      </c>
    </row>
    <row r="297" spans="1:36" ht="66" x14ac:dyDescent="0.3">
      <c r="A297" s="123" t="s">
        <v>1861</v>
      </c>
      <c r="B297" s="123" t="s">
        <v>1749</v>
      </c>
      <c r="C297" s="123" t="s">
        <v>1820</v>
      </c>
      <c r="D297" s="123" t="s">
        <v>1826</v>
      </c>
      <c r="E297" s="123" t="s">
        <v>533</v>
      </c>
      <c r="F297" s="123" t="s">
        <v>1862</v>
      </c>
      <c r="G297" s="123" t="s">
        <v>1863</v>
      </c>
      <c r="H297" s="123" t="s">
        <v>521</v>
      </c>
      <c r="I297" s="123" t="s">
        <v>264</v>
      </c>
      <c r="J297" s="123" t="s">
        <v>689</v>
      </c>
      <c r="K297" s="123" t="s">
        <v>567</v>
      </c>
      <c r="L297" s="123" t="s">
        <v>524</v>
      </c>
      <c r="M297" s="123" t="s">
        <v>593</v>
      </c>
      <c r="N297" s="123" t="s">
        <v>1864</v>
      </c>
      <c r="O297" s="123" t="s">
        <v>1863</v>
      </c>
      <c r="P297" s="123" t="s">
        <v>528</v>
      </c>
      <c r="Q297" s="123" t="s">
        <v>529</v>
      </c>
      <c r="R297" s="123" t="s">
        <v>1757</v>
      </c>
      <c r="S297" s="123" t="s">
        <v>530</v>
      </c>
      <c r="T297" s="123" t="s">
        <v>531</v>
      </c>
      <c r="U297" s="123" t="s">
        <v>1865</v>
      </c>
      <c r="V297" s="123" t="s">
        <v>1757</v>
      </c>
      <c r="W297" s="192" t="s">
        <v>533</v>
      </c>
      <c r="X297" s="123" t="s">
        <v>533</v>
      </c>
      <c r="Y297" s="100" t="s">
        <v>533</v>
      </c>
      <c r="Z297" s="100" t="s">
        <v>533</v>
      </c>
      <c r="AA297" s="123" t="s">
        <v>533</v>
      </c>
      <c r="AB297" s="192" t="s">
        <v>533</v>
      </c>
      <c r="AC297" s="100" t="s">
        <v>533</v>
      </c>
      <c r="AD297" s="123" t="s">
        <v>528</v>
      </c>
      <c r="AE297" s="123" t="s">
        <v>528</v>
      </c>
      <c r="AF297" s="123" t="s">
        <v>528</v>
      </c>
      <c r="AG297" s="123" t="s">
        <v>265</v>
      </c>
      <c r="AH297" s="123" t="s">
        <v>263</v>
      </c>
      <c r="AI297" s="123" t="s">
        <v>263</v>
      </c>
      <c r="AJ297" s="100" t="str">
        <f t="shared" si="4"/>
        <v>Media</v>
      </c>
    </row>
    <row r="298" spans="1:36" ht="79.2" x14ac:dyDescent="0.3">
      <c r="A298" s="123" t="s">
        <v>1866</v>
      </c>
      <c r="B298" s="123" t="s">
        <v>1749</v>
      </c>
      <c r="C298" s="123" t="s">
        <v>1820</v>
      </c>
      <c r="D298" s="123" t="s">
        <v>1826</v>
      </c>
      <c r="E298" s="123" t="s">
        <v>533</v>
      </c>
      <c r="F298" s="123" t="s">
        <v>1867</v>
      </c>
      <c r="G298" s="123" t="s">
        <v>1868</v>
      </c>
      <c r="H298" s="123" t="s">
        <v>521</v>
      </c>
      <c r="I298" s="123" t="s">
        <v>264</v>
      </c>
      <c r="J298" s="123" t="s">
        <v>689</v>
      </c>
      <c r="K298" s="123" t="s">
        <v>567</v>
      </c>
      <c r="L298" s="123" t="s">
        <v>524</v>
      </c>
      <c r="M298" s="123" t="s">
        <v>1353</v>
      </c>
      <c r="N298" s="123" t="s">
        <v>1869</v>
      </c>
      <c r="O298" s="123" t="s">
        <v>1868</v>
      </c>
      <c r="P298" s="123" t="s">
        <v>528</v>
      </c>
      <c r="Q298" s="123" t="s">
        <v>529</v>
      </c>
      <c r="R298" s="123" t="s">
        <v>1757</v>
      </c>
      <c r="S298" s="123" t="s">
        <v>530</v>
      </c>
      <c r="T298" s="123" t="s">
        <v>531</v>
      </c>
      <c r="U298" s="123" t="s">
        <v>1870</v>
      </c>
      <c r="V298" s="123" t="s">
        <v>1757</v>
      </c>
      <c r="W298" s="192" t="s">
        <v>533</v>
      </c>
      <c r="X298" s="123" t="s">
        <v>533</v>
      </c>
      <c r="Y298" s="100" t="s">
        <v>533</v>
      </c>
      <c r="Z298" s="100" t="s">
        <v>533</v>
      </c>
      <c r="AA298" s="123" t="s">
        <v>533</v>
      </c>
      <c r="AB298" s="192" t="s">
        <v>533</v>
      </c>
      <c r="AC298" s="100" t="s">
        <v>533</v>
      </c>
      <c r="AD298" s="123" t="s">
        <v>528</v>
      </c>
      <c r="AE298" s="123" t="s">
        <v>528</v>
      </c>
      <c r="AF298" s="123" t="s">
        <v>528</v>
      </c>
      <c r="AG298" s="123" t="s">
        <v>265</v>
      </c>
      <c r="AH298" s="123" t="s">
        <v>263</v>
      </c>
      <c r="AI298" s="123" t="s">
        <v>263</v>
      </c>
      <c r="AJ298" s="100" t="str">
        <f t="shared" si="4"/>
        <v>Media</v>
      </c>
    </row>
    <row r="299" spans="1:36" ht="66" x14ac:dyDescent="0.3">
      <c r="A299" s="123" t="s">
        <v>1871</v>
      </c>
      <c r="B299" s="123" t="s">
        <v>1749</v>
      </c>
      <c r="C299" s="123" t="s">
        <v>243</v>
      </c>
      <c r="D299" s="123" t="s">
        <v>1872</v>
      </c>
      <c r="E299" s="123" t="s">
        <v>1873</v>
      </c>
      <c r="F299" s="123" t="s">
        <v>1874</v>
      </c>
      <c r="G299" s="123" t="s">
        <v>1875</v>
      </c>
      <c r="H299" s="123" t="s">
        <v>521</v>
      </c>
      <c r="I299" s="123" t="s">
        <v>264</v>
      </c>
      <c r="J299" s="123" t="s">
        <v>685</v>
      </c>
      <c r="K299" s="123" t="s">
        <v>923</v>
      </c>
      <c r="L299" s="123" t="s">
        <v>524</v>
      </c>
      <c r="M299" s="123" t="s">
        <v>539</v>
      </c>
      <c r="N299" s="123" t="s">
        <v>539</v>
      </c>
      <c r="O299" s="123" t="s">
        <v>1876</v>
      </c>
      <c r="P299" s="123" t="s">
        <v>570</v>
      </c>
      <c r="Q299" s="123" t="s">
        <v>614</v>
      </c>
      <c r="R299" s="123" t="s">
        <v>244</v>
      </c>
      <c r="S299" s="123" t="s">
        <v>597</v>
      </c>
      <c r="T299" s="123" t="s">
        <v>562</v>
      </c>
      <c r="U299" s="123" t="s">
        <v>533</v>
      </c>
      <c r="V299" s="123" t="s">
        <v>244</v>
      </c>
      <c r="W299" s="192">
        <v>44767</v>
      </c>
      <c r="X299" s="123" t="s">
        <v>625</v>
      </c>
      <c r="Y299" s="100" t="s">
        <v>1877</v>
      </c>
      <c r="Z299" s="100" t="s">
        <v>586</v>
      </c>
      <c r="AA299" s="123" t="s">
        <v>587</v>
      </c>
      <c r="AB299" s="192">
        <v>45588</v>
      </c>
      <c r="AC299" s="100" t="s">
        <v>928</v>
      </c>
      <c r="AD299" s="123" t="s">
        <v>528</v>
      </c>
      <c r="AE299" s="123" t="s">
        <v>528</v>
      </c>
      <c r="AF299" s="123" t="s">
        <v>528</v>
      </c>
      <c r="AG299" s="123" t="s">
        <v>263</v>
      </c>
      <c r="AH299" s="123" t="s">
        <v>263</v>
      </c>
      <c r="AI299" s="123" t="s">
        <v>263</v>
      </c>
      <c r="AJ299" s="100" t="str">
        <f t="shared" si="4"/>
        <v>Media</v>
      </c>
    </row>
    <row r="300" spans="1:36" ht="52.8" x14ac:dyDescent="0.3">
      <c r="A300" s="123" t="s">
        <v>1878</v>
      </c>
      <c r="B300" s="123" t="s">
        <v>1749</v>
      </c>
      <c r="C300" s="123" t="s">
        <v>243</v>
      </c>
      <c r="D300" s="123" t="s">
        <v>533</v>
      </c>
      <c r="E300" s="123" t="s">
        <v>533</v>
      </c>
      <c r="F300" s="123" t="s">
        <v>1879</v>
      </c>
      <c r="G300" s="123" t="s">
        <v>1880</v>
      </c>
      <c r="H300" s="123" t="s">
        <v>521</v>
      </c>
      <c r="I300" s="123" t="s">
        <v>264</v>
      </c>
      <c r="J300" s="123" t="s">
        <v>522</v>
      </c>
      <c r="K300" s="123" t="s">
        <v>567</v>
      </c>
      <c r="L300" s="123" t="s">
        <v>524</v>
      </c>
      <c r="M300" s="123" t="s">
        <v>1881</v>
      </c>
      <c r="N300" s="123" t="s">
        <v>533</v>
      </c>
      <c r="O300" s="123" t="s">
        <v>1880</v>
      </c>
      <c r="P300" s="123" t="s">
        <v>570</v>
      </c>
      <c r="Q300" s="123" t="s">
        <v>614</v>
      </c>
      <c r="R300" s="123" t="s">
        <v>244</v>
      </c>
      <c r="S300" s="123" t="s">
        <v>530</v>
      </c>
      <c r="T300" s="123" t="s">
        <v>562</v>
      </c>
      <c r="U300" s="123" t="s">
        <v>533</v>
      </c>
      <c r="V300" s="123" t="s">
        <v>244</v>
      </c>
      <c r="W300" s="192">
        <v>42644</v>
      </c>
      <c r="X300" s="123" t="s">
        <v>625</v>
      </c>
      <c r="Y300" s="100" t="s">
        <v>1877</v>
      </c>
      <c r="Z300" s="100" t="s">
        <v>586</v>
      </c>
      <c r="AA300" s="123" t="s">
        <v>587</v>
      </c>
      <c r="AB300" s="192">
        <v>45588</v>
      </c>
      <c r="AC300" s="100" t="s">
        <v>928</v>
      </c>
      <c r="AD300" s="123" t="s">
        <v>528</v>
      </c>
      <c r="AE300" s="123" t="s">
        <v>528</v>
      </c>
      <c r="AF300" s="123" t="s">
        <v>528</v>
      </c>
      <c r="AG300" s="123" t="s">
        <v>263</v>
      </c>
      <c r="AH300" s="123" t="s">
        <v>263</v>
      </c>
      <c r="AI300" s="123" t="s">
        <v>263</v>
      </c>
      <c r="AJ300" s="100" t="str">
        <f t="shared" si="4"/>
        <v>Media</v>
      </c>
    </row>
    <row r="301" spans="1:36" ht="52.8" x14ac:dyDescent="0.3">
      <c r="A301" s="123" t="s">
        <v>1882</v>
      </c>
      <c r="B301" s="123" t="s">
        <v>1749</v>
      </c>
      <c r="C301" s="123" t="s">
        <v>243</v>
      </c>
      <c r="D301" s="123" t="s">
        <v>533</v>
      </c>
      <c r="E301" s="123" t="s">
        <v>533</v>
      </c>
      <c r="F301" s="123" t="s">
        <v>1883</v>
      </c>
      <c r="G301" s="123" t="s">
        <v>1884</v>
      </c>
      <c r="H301" s="123" t="s">
        <v>521</v>
      </c>
      <c r="I301" s="123" t="s">
        <v>264</v>
      </c>
      <c r="J301" s="123" t="s">
        <v>522</v>
      </c>
      <c r="K301" s="123" t="s">
        <v>567</v>
      </c>
      <c r="L301" s="123" t="s">
        <v>524</v>
      </c>
      <c r="M301" s="123" t="s">
        <v>578</v>
      </c>
      <c r="N301" s="123" t="s">
        <v>1885</v>
      </c>
      <c r="O301" s="123" t="s">
        <v>1886</v>
      </c>
      <c r="P301" s="123" t="s">
        <v>528</v>
      </c>
      <c r="Q301" s="123" t="s">
        <v>614</v>
      </c>
      <c r="R301" s="123" t="s">
        <v>244</v>
      </c>
      <c r="S301" s="123" t="s">
        <v>530</v>
      </c>
      <c r="T301" s="123" t="s">
        <v>562</v>
      </c>
      <c r="U301" s="123" t="s">
        <v>533</v>
      </c>
      <c r="V301" s="123" t="s">
        <v>244</v>
      </c>
      <c r="W301" s="192">
        <v>44926</v>
      </c>
      <c r="X301" s="123" t="s">
        <v>625</v>
      </c>
      <c r="Y301" s="100" t="s">
        <v>1877</v>
      </c>
      <c r="Z301" s="100" t="s">
        <v>586</v>
      </c>
      <c r="AA301" s="123" t="s">
        <v>587</v>
      </c>
      <c r="AB301" s="192">
        <v>45588</v>
      </c>
      <c r="AC301" s="100" t="s">
        <v>928</v>
      </c>
      <c r="AD301" s="123" t="s">
        <v>528</v>
      </c>
      <c r="AE301" s="123" t="s">
        <v>528</v>
      </c>
      <c r="AF301" s="123" t="s">
        <v>528</v>
      </c>
      <c r="AG301" s="123" t="s">
        <v>263</v>
      </c>
      <c r="AH301" s="123" t="s">
        <v>263</v>
      </c>
      <c r="AI301" s="123" t="s">
        <v>263</v>
      </c>
      <c r="AJ301" s="100" t="str">
        <f t="shared" si="4"/>
        <v>Media</v>
      </c>
    </row>
    <row r="302" spans="1:36" ht="52.8" x14ac:dyDescent="0.3">
      <c r="A302" s="123" t="s">
        <v>1887</v>
      </c>
      <c r="B302" s="123" t="s">
        <v>1749</v>
      </c>
      <c r="C302" s="123" t="s">
        <v>243</v>
      </c>
      <c r="D302" s="123" t="s">
        <v>533</v>
      </c>
      <c r="E302" s="123" t="s">
        <v>533</v>
      </c>
      <c r="F302" s="123" t="s">
        <v>1888</v>
      </c>
      <c r="G302" s="123" t="s">
        <v>1889</v>
      </c>
      <c r="H302" s="123" t="s">
        <v>521</v>
      </c>
      <c r="I302" s="123" t="s">
        <v>264</v>
      </c>
      <c r="J302" s="123" t="s">
        <v>522</v>
      </c>
      <c r="K302" s="123" t="s">
        <v>567</v>
      </c>
      <c r="L302" s="123" t="s">
        <v>524</v>
      </c>
      <c r="M302" s="123" t="s">
        <v>539</v>
      </c>
      <c r="N302" s="123" t="s">
        <v>539</v>
      </c>
      <c r="O302" s="123" t="s">
        <v>1890</v>
      </c>
      <c r="P302" s="123" t="s">
        <v>528</v>
      </c>
      <c r="Q302" s="123" t="s">
        <v>614</v>
      </c>
      <c r="R302" s="123" t="s">
        <v>244</v>
      </c>
      <c r="S302" s="123" t="s">
        <v>530</v>
      </c>
      <c r="T302" s="123" t="s">
        <v>562</v>
      </c>
      <c r="U302" s="123" t="s">
        <v>533</v>
      </c>
      <c r="V302" s="123" t="s">
        <v>244</v>
      </c>
      <c r="W302" s="192">
        <v>44707</v>
      </c>
      <c r="X302" s="123" t="s">
        <v>625</v>
      </c>
      <c r="Y302" s="100" t="s">
        <v>1877</v>
      </c>
      <c r="Z302" s="100" t="s">
        <v>586</v>
      </c>
      <c r="AA302" s="123" t="s">
        <v>587</v>
      </c>
      <c r="AB302" s="192">
        <v>45588</v>
      </c>
      <c r="AC302" s="100" t="s">
        <v>928</v>
      </c>
      <c r="AD302" s="123" t="s">
        <v>528</v>
      </c>
      <c r="AE302" s="123" t="s">
        <v>528</v>
      </c>
      <c r="AF302" s="123" t="s">
        <v>528</v>
      </c>
      <c r="AG302" s="123" t="s">
        <v>263</v>
      </c>
      <c r="AH302" s="123" t="s">
        <v>263</v>
      </c>
      <c r="AI302" s="123" t="s">
        <v>263</v>
      </c>
      <c r="AJ302" s="100" t="str">
        <f t="shared" si="4"/>
        <v>Media</v>
      </c>
    </row>
    <row r="303" spans="1:36" ht="52.8" x14ac:dyDescent="0.3">
      <c r="A303" s="123" t="s">
        <v>1891</v>
      </c>
      <c r="B303" s="123" t="s">
        <v>1749</v>
      </c>
      <c r="C303" s="123" t="s">
        <v>243</v>
      </c>
      <c r="D303" s="123" t="s">
        <v>533</v>
      </c>
      <c r="E303" s="123" t="s">
        <v>533</v>
      </c>
      <c r="F303" s="123" t="s">
        <v>1892</v>
      </c>
      <c r="G303" s="123" t="s">
        <v>1893</v>
      </c>
      <c r="H303" s="123" t="s">
        <v>521</v>
      </c>
      <c r="I303" s="123" t="s">
        <v>264</v>
      </c>
      <c r="J303" s="123" t="s">
        <v>522</v>
      </c>
      <c r="K303" s="123" t="s">
        <v>567</v>
      </c>
      <c r="L303" s="123" t="s">
        <v>524</v>
      </c>
      <c r="M303" s="123" t="s">
        <v>1894</v>
      </c>
      <c r="N303" s="123" t="s">
        <v>539</v>
      </c>
      <c r="O303" s="123" t="s">
        <v>1895</v>
      </c>
      <c r="P303" s="123" t="s">
        <v>528</v>
      </c>
      <c r="Q303" s="123" t="s">
        <v>614</v>
      </c>
      <c r="R303" s="123" t="s">
        <v>244</v>
      </c>
      <c r="S303" s="123" t="s">
        <v>530</v>
      </c>
      <c r="T303" s="123" t="s">
        <v>562</v>
      </c>
      <c r="U303" s="123" t="s">
        <v>533</v>
      </c>
      <c r="V303" s="123" t="s">
        <v>244</v>
      </c>
      <c r="W303" s="192">
        <v>44562</v>
      </c>
      <c r="X303" s="123" t="s">
        <v>625</v>
      </c>
      <c r="Y303" s="100" t="s">
        <v>1877</v>
      </c>
      <c r="Z303" s="100" t="s">
        <v>586</v>
      </c>
      <c r="AA303" s="123" t="s">
        <v>587</v>
      </c>
      <c r="AB303" s="192">
        <v>45588</v>
      </c>
      <c r="AC303" s="100" t="s">
        <v>928</v>
      </c>
      <c r="AD303" s="123" t="s">
        <v>528</v>
      </c>
      <c r="AE303" s="123" t="s">
        <v>528</v>
      </c>
      <c r="AF303" s="123" t="s">
        <v>528</v>
      </c>
      <c r="AG303" s="123" t="s">
        <v>263</v>
      </c>
      <c r="AH303" s="123" t="s">
        <v>263</v>
      </c>
      <c r="AI303" s="123" t="s">
        <v>263</v>
      </c>
      <c r="AJ303" s="100" t="str">
        <f t="shared" si="4"/>
        <v>Media</v>
      </c>
    </row>
    <row r="304" spans="1:36" ht="52.8" x14ac:dyDescent="0.3">
      <c r="A304" s="123" t="s">
        <v>1896</v>
      </c>
      <c r="B304" s="123" t="s">
        <v>1749</v>
      </c>
      <c r="C304" s="123" t="s">
        <v>243</v>
      </c>
      <c r="D304" s="123" t="s">
        <v>533</v>
      </c>
      <c r="E304" s="123" t="s">
        <v>533</v>
      </c>
      <c r="F304" s="123" t="s">
        <v>1897</v>
      </c>
      <c r="G304" s="123" t="s">
        <v>1898</v>
      </c>
      <c r="H304" s="123" t="s">
        <v>521</v>
      </c>
      <c r="I304" s="123" t="s">
        <v>264</v>
      </c>
      <c r="J304" s="123" t="s">
        <v>522</v>
      </c>
      <c r="K304" s="123" t="s">
        <v>690</v>
      </c>
      <c r="L304" s="123" t="s">
        <v>524</v>
      </c>
      <c r="M304" s="123" t="s">
        <v>1897</v>
      </c>
      <c r="N304" s="123" t="s">
        <v>539</v>
      </c>
      <c r="O304" s="123" t="s">
        <v>1899</v>
      </c>
      <c r="P304" s="123" t="s">
        <v>528</v>
      </c>
      <c r="Q304" s="123" t="s">
        <v>614</v>
      </c>
      <c r="R304" s="123" t="s">
        <v>244</v>
      </c>
      <c r="S304" s="123" t="s">
        <v>530</v>
      </c>
      <c r="T304" s="123" t="s">
        <v>562</v>
      </c>
      <c r="U304" s="123" t="s">
        <v>533</v>
      </c>
      <c r="V304" s="123" t="s">
        <v>244</v>
      </c>
      <c r="W304" s="192">
        <v>44562</v>
      </c>
      <c r="X304" s="123" t="s">
        <v>625</v>
      </c>
      <c r="Y304" s="100" t="s">
        <v>1877</v>
      </c>
      <c r="Z304" s="100" t="s">
        <v>586</v>
      </c>
      <c r="AA304" s="123" t="s">
        <v>587</v>
      </c>
      <c r="AB304" s="192">
        <v>45588</v>
      </c>
      <c r="AC304" s="100" t="s">
        <v>928</v>
      </c>
      <c r="AD304" s="123" t="s">
        <v>528</v>
      </c>
      <c r="AE304" s="123" t="s">
        <v>528</v>
      </c>
      <c r="AF304" s="123" t="s">
        <v>528</v>
      </c>
      <c r="AG304" s="123" t="s">
        <v>263</v>
      </c>
      <c r="AH304" s="123" t="s">
        <v>263</v>
      </c>
      <c r="AI304" s="123" t="s">
        <v>263</v>
      </c>
      <c r="AJ304" s="100" t="str">
        <f t="shared" si="4"/>
        <v>Media</v>
      </c>
    </row>
    <row r="305" spans="1:36" ht="132" x14ac:dyDescent="0.3">
      <c r="A305" s="123" t="s">
        <v>1900</v>
      </c>
      <c r="B305" s="123" t="s">
        <v>1749</v>
      </c>
      <c r="C305" s="123" t="s">
        <v>243</v>
      </c>
      <c r="D305" s="123" t="s">
        <v>533</v>
      </c>
      <c r="E305" s="123" t="s">
        <v>533</v>
      </c>
      <c r="F305" s="123" t="s">
        <v>1901</v>
      </c>
      <c r="G305" s="123" t="s">
        <v>1902</v>
      </c>
      <c r="H305" s="123" t="s">
        <v>521</v>
      </c>
      <c r="I305" s="123" t="s">
        <v>264</v>
      </c>
      <c r="J305" s="123" t="s">
        <v>566</v>
      </c>
      <c r="K305" s="123" t="s">
        <v>567</v>
      </c>
      <c r="L305" s="123" t="s">
        <v>524</v>
      </c>
      <c r="M305" s="123" t="s">
        <v>1903</v>
      </c>
      <c r="N305" s="123" t="s">
        <v>1904</v>
      </c>
      <c r="O305" s="123" t="s">
        <v>1905</v>
      </c>
      <c r="P305" s="123" t="s">
        <v>528</v>
      </c>
      <c r="Q305" s="123" t="s">
        <v>614</v>
      </c>
      <c r="R305" s="123" t="s">
        <v>244</v>
      </c>
      <c r="S305" s="123" t="s">
        <v>530</v>
      </c>
      <c r="T305" s="123" t="s">
        <v>531</v>
      </c>
      <c r="U305" s="123" t="s">
        <v>533</v>
      </c>
      <c r="V305" s="123" t="s">
        <v>244</v>
      </c>
      <c r="W305" s="192">
        <v>44562</v>
      </c>
      <c r="X305" s="123" t="s">
        <v>625</v>
      </c>
      <c r="Y305" s="100" t="s">
        <v>1877</v>
      </c>
      <c r="Z305" s="100" t="s">
        <v>586</v>
      </c>
      <c r="AA305" s="123" t="s">
        <v>587</v>
      </c>
      <c r="AB305" s="192">
        <v>45588</v>
      </c>
      <c r="AC305" s="100" t="s">
        <v>928</v>
      </c>
      <c r="AD305" s="123" t="s">
        <v>528</v>
      </c>
      <c r="AE305" s="123" t="s">
        <v>528</v>
      </c>
      <c r="AF305" s="123" t="s">
        <v>528</v>
      </c>
      <c r="AG305" s="123" t="s">
        <v>263</v>
      </c>
      <c r="AH305" s="123" t="s">
        <v>261</v>
      </c>
      <c r="AI305" s="123" t="s">
        <v>261</v>
      </c>
      <c r="AJ305" s="100" t="str">
        <f t="shared" si="4"/>
        <v>Alta</v>
      </c>
    </row>
    <row r="306" spans="1:36" ht="52.8" x14ac:dyDescent="0.3">
      <c r="A306" s="123" t="s">
        <v>1906</v>
      </c>
      <c r="B306" s="123" t="s">
        <v>1749</v>
      </c>
      <c r="C306" s="123" t="s">
        <v>243</v>
      </c>
      <c r="D306" s="123" t="s">
        <v>533</v>
      </c>
      <c r="E306" s="123" t="s">
        <v>533</v>
      </c>
      <c r="F306" s="123" t="s">
        <v>1907</v>
      </c>
      <c r="G306" s="123" t="s">
        <v>1908</v>
      </c>
      <c r="H306" s="123" t="s">
        <v>521</v>
      </c>
      <c r="I306" s="123" t="s">
        <v>264</v>
      </c>
      <c r="J306" s="123" t="s">
        <v>522</v>
      </c>
      <c r="K306" s="123" t="s">
        <v>567</v>
      </c>
      <c r="L306" s="123" t="s">
        <v>524</v>
      </c>
      <c r="M306" s="123" t="s">
        <v>1909</v>
      </c>
      <c r="N306" s="123" t="s">
        <v>1910</v>
      </c>
      <c r="O306" s="123" t="s">
        <v>1911</v>
      </c>
      <c r="P306" s="123" t="s">
        <v>528</v>
      </c>
      <c r="Q306" s="123" t="s">
        <v>614</v>
      </c>
      <c r="R306" s="123" t="s">
        <v>244</v>
      </c>
      <c r="S306" s="123" t="s">
        <v>530</v>
      </c>
      <c r="T306" s="123" t="s">
        <v>562</v>
      </c>
      <c r="U306" s="123" t="s">
        <v>533</v>
      </c>
      <c r="V306" s="123" t="s">
        <v>244</v>
      </c>
      <c r="W306" s="192">
        <v>44562</v>
      </c>
      <c r="X306" s="123" t="s">
        <v>625</v>
      </c>
      <c r="Y306" s="100" t="s">
        <v>1877</v>
      </c>
      <c r="Z306" s="100" t="s">
        <v>586</v>
      </c>
      <c r="AA306" s="123" t="s">
        <v>587</v>
      </c>
      <c r="AB306" s="192">
        <v>45588</v>
      </c>
      <c r="AC306" s="100" t="s">
        <v>928</v>
      </c>
      <c r="AD306" s="123" t="s">
        <v>528</v>
      </c>
      <c r="AE306" s="123" t="s">
        <v>528</v>
      </c>
      <c r="AF306" s="123" t="s">
        <v>528</v>
      </c>
      <c r="AG306" s="123" t="s">
        <v>263</v>
      </c>
      <c r="AH306" s="123" t="s">
        <v>263</v>
      </c>
      <c r="AI306" s="123" t="s">
        <v>263</v>
      </c>
      <c r="AJ306" s="100" t="str">
        <f t="shared" si="4"/>
        <v>Media</v>
      </c>
    </row>
    <row r="307" spans="1:36" ht="52.8" x14ac:dyDescent="0.3">
      <c r="A307" s="123" t="s">
        <v>1912</v>
      </c>
      <c r="B307" s="123" t="s">
        <v>1749</v>
      </c>
      <c r="C307" s="123" t="s">
        <v>243</v>
      </c>
      <c r="D307" s="123" t="s">
        <v>533</v>
      </c>
      <c r="E307" s="123" t="s">
        <v>533</v>
      </c>
      <c r="F307" s="123" t="s">
        <v>1913</v>
      </c>
      <c r="G307" s="123" t="s">
        <v>1914</v>
      </c>
      <c r="H307" s="123" t="s">
        <v>521</v>
      </c>
      <c r="I307" s="123" t="s">
        <v>264</v>
      </c>
      <c r="J307" s="123" t="s">
        <v>522</v>
      </c>
      <c r="K307" s="123" t="s">
        <v>690</v>
      </c>
      <c r="L307" s="123" t="s">
        <v>524</v>
      </c>
      <c r="M307" s="123" t="s">
        <v>1903</v>
      </c>
      <c r="N307" s="123" t="s">
        <v>1913</v>
      </c>
      <c r="O307" s="123" t="s">
        <v>1915</v>
      </c>
      <c r="P307" s="123" t="s">
        <v>528</v>
      </c>
      <c r="Q307" s="123" t="s">
        <v>614</v>
      </c>
      <c r="R307" s="123" t="s">
        <v>244</v>
      </c>
      <c r="S307" s="123" t="s">
        <v>530</v>
      </c>
      <c r="T307" s="123" t="s">
        <v>562</v>
      </c>
      <c r="U307" s="123" t="s">
        <v>533</v>
      </c>
      <c r="V307" s="123" t="s">
        <v>244</v>
      </c>
      <c r="W307" s="192">
        <v>44562</v>
      </c>
      <c r="X307" s="123" t="s">
        <v>625</v>
      </c>
      <c r="Y307" s="100" t="s">
        <v>1877</v>
      </c>
      <c r="Z307" s="100" t="s">
        <v>586</v>
      </c>
      <c r="AA307" s="123" t="s">
        <v>587</v>
      </c>
      <c r="AB307" s="192">
        <v>45588</v>
      </c>
      <c r="AC307" s="100" t="s">
        <v>928</v>
      </c>
      <c r="AD307" s="123" t="s">
        <v>528</v>
      </c>
      <c r="AE307" s="123" t="s">
        <v>528</v>
      </c>
      <c r="AF307" s="123" t="s">
        <v>1916</v>
      </c>
      <c r="AG307" s="123" t="s">
        <v>263</v>
      </c>
      <c r="AH307" s="123" t="s">
        <v>263</v>
      </c>
      <c r="AI307" s="123" t="s">
        <v>263</v>
      </c>
      <c r="AJ307" s="100" t="str">
        <f t="shared" si="4"/>
        <v>Media</v>
      </c>
    </row>
    <row r="308" spans="1:36" ht="52.8" x14ac:dyDescent="0.3">
      <c r="A308" s="123" t="s">
        <v>1917</v>
      </c>
      <c r="B308" s="123" t="s">
        <v>1749</v>
      </c>
      <c r="C308" s="123" t="s">
        <v>243</v>
      </c>
      <c r="D308" s="123" t="s">
        <v>533</v>
      </c>
      <c r="E308" s="123" t="s">
        <v>533</v>
      </c>
      <c r="F308" s="123" t="s">
        <v>1918</v>
      </c>
      <c r="G308" s="123" t="s">
        <v>1908</v>
      </c>
      <c r="H308" s="123" t="s">
        <v>521</v>
      </c>
      <c r="I308" s="123" t="s">
        <v>264</v>
      </c>
      <c r="J308" s="123" t="s">
        <v>522</v>
      </c>
      <c r="K308" s="123" t="s">
        <v>690</v>
      </c>
      <c r="L308" s="123" t="s">
        <v>524</v>
      </c>
      <c r="M308" s="123" t="s">
        <v>1903</v>
      </c>
      <c r="N308" s="123" t="s">
        <v>1919</v>
      </c>
      <c r="O308" s="123" t="s">
        <v>1920</v>
      </c>
      <c r="P308" s="123" t="s">
        <v>528</v>
      </c>
      <c r="Q308" s="123" t="s">
        <v>614</v>
      </c>
      <c r="R308" s="123" t="s">
        <v>244</v>
      </c>
      <c r="S308" s="123" t="s">
        <v>530</v>
      </c>
      <c r="T308" s="123" t="s">
        <v>562</v>
      </c>
      <c r="U308" s="123" t="s">
        <v>533</v>
      </c>
      <c r="V308" s="123" t="s">
        <v>244</v>
      </c>
      <c r="W308" s="192">
        <v>44562</v>
      </c>
      <c r="X308" s="123" t="s">
        <v>625</v>
      </c>
      <c r="Y308" s="100" t="s">
        <v>1877</v>
      </c>
      <c r="Z308" s="100" t="s">
        <v>586</v>
      </c>
      <c r="AA308" s="123" t="s">
        <v>587</v>
      </c>
      <c r="AB308" s="192">
        <v>45588</v>
      </c>
      <c r="AC308" s="100" t="s">
        <v>928</v>
      </c>
      <c r="AD308" s="123" t="s">
        <v>528</v>
      </c>
      <c r="AE308" s="123" t="s">
        <v>528</v>
      </c>
      <c r="AF308" s="123" t="s">
        <v>528</v>
      </c>
      <c r="AG308" s="123" t="s">
        <v>263</v>
      </c>
      <c r="AH308" s="123" t="s">
        <v>263</v>
      </c>
      <c r="AI308" s="123" t="s">
        <v>263</v>
      </c>
      <c r="AJ308" s="100" t="str">
        <f t="shared" si="4"/>
        <v>Media</v>
      </c>
    </row>
    <row r="309" spans="1:36" ht="26.4" x14ac:dyDescent="0.3">
      <c r="A309" s="123" t="s">
        <v>1921</v>
      </c>
      <c r="B309" s="123" t="s">
        <v>1749</v>
      </c>
      <c r="C309" s="123" t="s">
        <v>243</v>
      </c>
      <c r="D309" s="123" t="s">
        <v>533</v>
      </c>
      <c r="E309" s="123" t="s">
        <v>533</v>
      </c>
      <c r="F309" s="123" t="s">
        <v>1922</v>
      </c>
      <c r="G309" s="123" t="s">
        <v>1923</v>
      </c>
      <c r="H309" s="123" t="s">
        <v>521</v>
      </c>
      <c r="I309" s="123" t="s">
        <v>264</v>
      </c>
      <c r="J309" s="123" t="s">
        <v>566</v>
      </c>
      <c r="K309" s="123" t="s">
        <v>567</v>
      </c>
      <c r="L309" s="123" t="s">
        <v>524</v>
      </c>
      <c r="M309" s="123" t="s">
        <v>539</v>
      </c>
      <c r="N309" s="123" t="s">
        <v>539</v>
      </c>
      <c r="O309" s="123" t="s">
        <v>539</v>
      </c>
      <c r="P309" s="123" t="s">
        <v>528</v>
      </c>
      <c r="Q309" s="123" t="s">
        <v>529</v>
      </c>
      <c r="R309" s="123" t="s">
        <v>244</v>
      </c>
      <c r="S309" s="123" t="s">
        <v>530</v>
      </c>
      <c r="T309" s="123" t="s">
        <v>969</v>
      </c>
      <c r="U309" s="123" t="s">
        <v>533</v>
      </c>
      <c r="V309" s="123" t="s">
        <v>244</v>
      </c>
      <c r="W309" s="192" t="s">
        <v>533</v>
      </c>
      <c r="X309" s="123" t="s">
        <v>533</v>
      </c>
      <c r="Y309" s="100" t="s">
        <v>533</v>
      </c>
      <c r="Z309" s="100" t="s">
        <v>533</v>
      </c>
      <c r="AA309" s="123" t="s">
        <v>587</v>
      </c>
      <c r="AB309" s="192">
        <v>45588</v>
      </c>
      <c r="AC309" s="100" t="s">
        <v>928</v>
      </c>
      <c r="AD309" s="123" t="s">
        <v>528</v>
      </c>
      <c r="AE309" s="123" t="s">
        <v>528</v>
      </c>
      <c r="AF309" s="123" t="s">
        <v>528</v>
      </c>
      <c r="AG309" s="123" t="s">
        <v>263</v>
      </c>
      <c r="AH309" s="123" t="s">
        <v>263</v>
      </c>
      <c r="AI309" s="123" t="s">
        <v>263</v>
      </c>
      <c r="AJ309" s="100" t="str">
        <f t="shared" si="4"/>
        <v>Media</v>
      </c>
    </row>
    <row r="310" spans="1:36" ht="79.2" x14ac:dyDescent="0.3">
      <c r="A310" s="123" t="s">
        <v>1924</v>
      </c>
      <c r="B310" s="123" t="s">
        <v>1749</v>
      </c>
      <c r="C310" s="123" t="s">
        <v>243</v>
      </c>
      <c r="D310" s="123" t="s">
        <v>533</v>
      </c>
      <c r="E310" s="123" t="s">
        <v>533</v>
      </c>
      <c r="F310" s="123" t="s">
        <v>1925</v>
      </c>
      <c r="G310" s="123" t="s">
        <v>1926</v>
      </c>
      <c r="H310" s="123" t="s">
        <v>521</v>
      </c>
      <c r="I310" s="123" t="s">
        <v>264</v>
      </c>
      <c r="J310" s="123" t="s">
        <v>632</v>
      </c>
      <c r="K310" s="123" t="s">
        <v>633</v>
      </c>
      <c r="L310" s="123" t="s">
        <v>524</v>
      </c>
      <c r="M310" s="123" t="s">
        <v>1927</v>
      </c>
      <c r="N310" s="123" t="s">
        <v>1928</v>
      </c>
      <c r="O310" s="123" t="s">
        <v>1929</v>
      </c>
      <c r="P310" s="123" t="s">
        <v>528</v>
      </c>
      <c r="Q310" s="123" t="s">
        <v>614</v>
      </c>
      <c r="R310" s="123" t="s">
        <v>244</v>
      </c>
      <c r="S310" s="123" t="s">
        <v>530</v>
      </c>
      <c r="T310" s="123" t="s">
        <v>969</v>
      </c>
      <c r="U310" s="123" t="s">
        <v>533</v>
      </c>
      <c r="V310" s="123" t="s">
        <v>244</v>
      </c>
      <c r="W310" s="192">
        <v>44562</v>
      </c>
      <c r="X310" s="123" t="s">
        <v>625</v>
      </c>
      <c r="Y310" s="100" t="s">
        <v>1877</v>
      </c>
      <c r="Z310" s="100" t="s">
        <v>586</v>
      </c>
      <c r="AA310" s="123" t="s">
        <v>587</v>
      </c>
      <c r="AB310" s="192">
        <v>45588</v>
      </c>
      <c r="AC310" s="100" t="s">
        <v>928</v>
      </c>
      <c r="AD310" s="123" t="s">
        <v>528</v>
      </c>
      <c r="AE310" s="123" t="s">
        <v>528</v>
      </c>
      <c r="AF310" s="123" t="s">
        <v>528</v>
      </c>
      <c r="AG310" s="123" t="s">
        <v>263</v>
      </c>
      <c r="AH310" s="123" t="s">
        <v>263</v>
      </c>
      <c r="AI310" s="123" t="s">
        <v>263</v>
      </c>
      <c r="AJ310" s="100" t="str">
        <f t="shared" si="4"/>
        <v>Media</v>
      </c>
    </row>
    <row r="311" spans="1:36" ht="52.8" x14ac:dyDescent="0.3">
      <c r="A311" s="123" t="s">
        <v>1930</v>
      </c>
      <c r="B311" s="123" t="s">
        <v>1749</v>
      </c>
      <c r="C311" s="123" t="s">
        <v>243</v>
      </c>
      <c r="D311" s="123" t="s">
        <v>533</v>
      </c>
      <c r="E311" s="123" t="s">
        <v>533</v>
      </c>
      <c r="F311" s="123" t="s">
        <v>1931</v>
      </c>
      <c r="G311" s="123" t="s">
        <v>1932</v>
      </c>
      <c r="H311" s="123" t="s">
        <v>521</v>
      </c>
      <c r="I311" s="123" t="s">
        <v>264</v>
      </c>
      <c r="J311" s="123" t="s">
        <v>566</v>
      </c>
      <c r="K311" s="123" t="s">
        <v>567</v>
      </c>
      <c r="L311" s="123" t="s">
        <v>524</v>
      </c>
      <c r="M311" s="123" t="s">
        <v>1933</v>
      </c>
      <c r="N311" s="123" t="s">
        <v>1931</v>
      </c>
      <c r="O311" s="123" t="s">
        <v>1934</v>
      </c>
      <c r="P311" s="123" t="s">
        <v>528</v>
      </c>
      <c r="Q311" s="123" t="s">
        <v>614</v>
      </c>
      <c r="R311" s="123" t="s">
        <v>244</v>
      </c>
      <c r="S311" s="123" t="s">
        <v>530</v>
      </c>
      <c r="T311" s="123" t="s">
        <v>969</v>
      </c>
      <c r="U311" s="123" t="s">
        <v>533</v>
      </c>
      <c r="V311" s="123" t="s">
        <v>244</v>
      </c>
      <c r="W311" s="192">
        <v>44562</v>
      </c>
      <c r="X311" s="123" t="s">
        <v>625</v>
      </c>
      <c r="Y311" s="100" t="s">
        <v>1877</v>
      </c>
      <c r="Z311" s="100" t="s">
        <v>586</v>
      </c>
      <c r="AA311" s="123" t="s">
        <v>587</v>
      </c>
      <c r="AB311" s="192">
        <v>45588</v>
      </c>
      <c r="AC311" s="100" t="s">
        <v>928</v>
      </c>
      <c r="AD311" s="123" t="s">
        <v>528</v>
      </c>
      <c r="AE311" s="123" t="s">
        <v>528</v>
      </c>
      <c r="AF311" s="123" t="s">
        <v>528</v>
      </c>
      <c r="AG311" s="123" t="s">
        <v>263</v>
      </c>
      <c r="AH311" s="123" t="s">
        <v>263</v>
      </c>
      <c r="AI311" s="123" t="s">
        <v>263</v>
      </c>
      <c r="AJ311" s="100" t="str">
        <f t="shared" si="4"/>
        <v>Media</v>
      </c>
    </row>
    <row r="312" spans="1:36" ht="79.2" x14ac:dyDescent="0.3">
      <c r="A312" s="123" t="s">
        <v>1935</v>
      </c>
      <c r="B312" s="123" t="s">
        <v>1749</v>
      </c>
      <c r="C312" s="123" t="s">
        <v>243</v>
      </c>
      <c r="D312" s="123" t="s">
        <v>533</v>
      </c>
      <c r="E312" s="123" t="s">
        <v>533</v>
      </c>
      <c r="F312" s="123" t="s">
        <v>1936</v>
      </c>
      <c r="G312" s="123" t="s">
        <v>1937</v>
      </c>
      <c r="H312" s="123" t="s">
        <v>521</v>
      </c>
      <c r="I312" s="123" t="s">
        <v>264</v>
      </c>
      <c r="J312" s="123" t="s">
        <v>522</v>
      </c>
      <c r="K312" s="123" t="s">
        <v>567</v>
      </c>
      <c r="L312" s="123" t="s">
        <v>524</v>
      </c>
      <c r="M312" s="123" t="s">
        <v>1933</v>
      </c>
      <c r="N312" s="123" t="s">
        <v>1938</v>
      </c>
      <c r="O312" s="123" t="s">
        <v>1939</v>
      </c>
      <c r="P312" s="123" t="s">
        <v>528</v>
      </c>
      <c r="Q312" s="123" t="s">
        <v>614</v>
      </c>
      <c r="R312" s="123" t="s">
        <v>244</v>
      </c>
      <c r="S312" s="123" t="s">
        <v>530</v>
      </c>
      <c r="T312" s="123" t="s">
        <v>969</v>
      </c>
      <c r="U312" s="123" t="s">
        <v>533</v>
      </c>
      <c r="V312" s="123" t="s">
        <v>244</v>
      </c>
      <c r="W312" s="192">
        <v>44562</v>
      </c>
      <c r="X312" s="123" t="s">
        <v>625</v>
      </c>
      <c r="Y312" s="100" t="s">
        <v>1877</v>
      </c>
      <c r="Z312" s="100" t="s">
        <v>586</v>
      </c>
      <c r="AA312" s="123" t="s">
        <v>587</v>
      </c>
      <c r="AB312" s="192">
        <v>45588</v>
      </c>
      <c r="AC312" s="100" t="s">
        <v>928</v>
      </c>
      <c r="AD312" s="123" t="s">
        <v>528</v>
      </c>
      <c r="AE312" s="123" t="s">
        <v>528</v>
      </c>
      <c r="AF312" s="123" t="s">
        <v>528</v>
      </c>
      <c r="AG312" s="123" t="s">
        <v>263</v>
      </c>
      <c r="AH312" s="123" t="s">
        <v>263</v>
      </c>
      <c r="AI312" s="123" t="s">
        <v>263</v>
      </c>
      <c r="AJ312" s="100" t="str">
        <f t="shared" si="4"/>
        <v>Media</v>
      </c>
    </row>
    <row r="313" spans="1:36" ht="52.8" x14ac:dyDescent="0.3">
      <c r="A313" s="123" t="s">
        <v>1940</v>
      </c>
      <c r="B313" s="123" t="s">
        <v>1749</v>
      </c>
      <c r="C313" s="123" t="s">
        <v>243</v>
      </c>
      <c r="D313" s="123" t="s">
        <v>533</v>
      </c>
      <c r="E313" s="123" t="s">
        <v>533</v>
      </c>
      <c r="F313" s="123" t="s">
        <v>1941</v>
      </c>
      <c r="G313" s="123" t="s">
        <v>1942</v>
      </c>
      <c r="H313" s="123" t="s">
        <v>521</v>
      </c>
      <c r="I313" s="123" t="s">
        <v>264</v>
      </c>
      <c r="J313" s="123" t="s">
        <v>685</v>
      </c>
      <c r="K313" s="123" t="s">
        <v>567</v>
      </c>
      <c r="L313" s="123" t="s">
        <v>524</v>
      </c>
      <c r="M313" s="123" t="s">
        <v>1933</v>
      </c>
      <c r="N313" s="123" t="s">
        <v>1941</v>
      </c>
      <c r="O313" s="123" t="s">
        <v>1943</v>
      </c>
      <c r="P313" s="123" t="s">
        <v>528</v>
      </c>
      <c r="Q313" s="123" t="s">
        <v>614</v>
      </c>
      <c r="R313" s="123" t="s">
        <v>244</v>
      </c>
      <c r="S313" s="123" t="s">
        <v>530</v>
      </c>
      <c r="T313" s="123" t="s">
        <v>969</v>
      </c>
      <c r="U313" s="123" t="s">
        <v>533</v>
      </c>
      <c r="V313" s="123" t="s">
        <v>244</v>
      </c>
      <c r="W313" s="192">
        <v>44562</v>
      </c>
      <c r="X313" s="123" t="s">
        <v>625</v>
      </c>
      <c r="Y313" s="100" t="s">
        <v>1877</v>
      </c>
      <c r="Z313" s="100" t="s">
        <v>586</v>
      </c>
      <c r="AA313" s="123" t="s">
        <v>587</v>
      </c>
      <c r="AB313" s="192">
        <v>45588</v>
      </c>
      <c r="AC313" s="100" t="s">
        <v>928</v>
      </c>
      <c r="AD313" s="123" t="s">
        <v>528</v>
      </c>
      <c r="AE313" s="123" t="s">
        <v>528</v>
      </c>
      <c r="AF313" s="123" t="s">
        <v>528</v>
      </c>
      <c r="AG313" s="123" t="s">
        <v>263</v>
      </c>
      <c r="AH313" s="123" t="s">
        <v>263</v>
      </c>
      <c r="AI313" s="123" t="s">
        <v>263</v>
      </c>
      <c r="AJ313" s="100" t="str">
        <f t="shared" si="4"/>
        <v>Media</v>
      </c>
    </row>
    <row r="314" spans="1:36" ht="79.2" x14ac:dyDescent="0.3">
      <c r="A314" s="123" t="s">
        <v>1944</v>
      </c>
      <c r="B314" s="123" t="s">
        <v>1749</v>
      </c>
      <c r="C314" s="123" t="s">
        <v>243</v>
      </c>
      <c r="D314" s="123" t="s">
        <v>533</v>
      </c>
      <c r="E314" s="123" t="s">
        <v>533</v>
      </c>
      <c r="F314" s="123" t="s">
        <v>1945</v>
      </c>
      <c r="G314" s="123" t="s">
        <v>1946</v>
      </c>
      <c r="H314" s="123" t="s">
        <v>521</v>
      </c>
      <c r="I314" s="123" t="s">
        <v>264</v>
      </c>
      <c r="J314" s="123" t="s">
        <v>685</v>
      </c>
      <c r="K314" s="123" t="s">
        <v>567</v>
      </c>
      <c r="L314" s="123" t="s">
        <v>524</v>
      </c>
      <c r="M314" s="123" t="s">
        <v>1933</v>
      </c>
      <c r="N314" s="123" t="s">
        <v>1945</v>
      </c>
      <c r="O314" s="123" t="s">
        <v>1947</v>
      </c>
      <c r="P314" s="123" t="s">
        <v>528</v>
      </c>
      <c r="Q314" s="123" t="s">
        <v>614</v>
      </c>
      <c r="R314" s="123" t="s">
        <v>244</v>
      </c>
      <c r="S314" s="123" t="s">
        <v>530</v>
      </c>
      <c r="T314" s="123" t="s">
        <v>969</v>
      </c>
      <c r="U314" s="123" t="s">
        <v>533</v>
      </c>
      <c r="V314" s="123" t="s">
        <v>244</v>
      </c>
      <c r="W314" s="192">
        <v>44562</v>
      </c>
      <c r="X314" s="123" t="s">
        <v>625</v>
      </c>
      <c r="Y314" s="100" t="s">
        <v>1877</v>
      </c>
      <c r="Z314" s="100" t="s">
        <v>586</v>
      </c>
      <c r="AA314" s="123" t="s">
        <v>587</v>
      </c>
      <c r="AB314" s="192">
        <v>45588</v>
      </c>
      <c r="AC314" s="100" t="s">
        <v>928</v>
      </c>
      <c r="AD314" s="123" t="s">
        <v>528</v>
      </c>
      <c r="AE314" s="123" t="s">
        <v>528</v>
      </c>
      <c r="AF314" s="123" t="s">
        <v>528</v>
      </c>
      <c r="AG314" s="123" t="s">
        <v>263</v>
      </c>
      <c r="AH314" s="123" t="s">
        <v>263</v>
      </c>
      <c r="AI314" s="123" t="s">
        <v>263</v>
      </c>
      <c r="AJ314" s="100" t="str">
        <f t="shared" si="4"/>
        <v>Media</v>
      </c>
    </row>
    <row r="315" spans="1:36" ht="66" x14ac:dyDescent="0.3">
      <c r="A315" s="123" t="s">
        <v>1948</v>
      </c>
      <c r="B315" s="123" t="s">
        <v>1749</v>
      </c>
      <c r="C315" s="123" t="s">
        <v>243</v>
      </c>
      <c r="D315" s="123" t="s">
        <v>533</v>
      </c>
      <c r="E315" s="123" t="s">
        <v>533</v>
      </c>
      <c r="F315" s="123" t="s">
        <v>1949</v>
      </c>
      <c r="G315" s="123" t="s">
        <v>1950</v>
      </c>
      <c r="H315" s="123" t="s">
        <v>521</v>
      </c>
      <c r="I315" s="123" t="s">
        <v>264</v>
      </c>
      <c r="J315" s="123" t="s">
        <v>685</v>
      </c>
      <c r="K315" s="123" t="s">
        <v>523</v>
      </c>
      <c r="L315" s="123" t="s">
        <v>524</v>
      </c>
      <c r="M315" s="123" t="s">
        <v>1951</v>
      </c>
      <c r="N315" s="123" t="s">
        <v>1949</v>
      </c>
      <c r="O315" s="123" t="s">
        <v>1952</v>
      </c>
      <c r="P315" s="123" t="s">
        <v>528</v>
      </c>
      <c r="Q315" s="123" t="s">
        <v>614</v>
      </c>
      <c r="R315" s="123" t="s">
        <v>244</v>
      </c>
      <c r="S315" s="123" t="s">
        <v>530</v>
      </c>
      <c r="T315" s="123" t="s">
        <v>969</v>
      </c>
      <c r="U315" s="123" t="s">
        <v>533</v>
      </c>
      <c r="V315" s="123" t="s">
        <v>244</v>
      </c>
      <c r="W315" s="192">
        <v>44562</v>
      </c>
      <c r="X315" s="123" t="s">
        <v>625</v>
      </c>
      <c r="Y315" s="100" t="s">
        <v>1877</v>
      </c>
      <c r="Z315" s="100" t="s">
        <v>586</v>
      </c>
      <c r="AA315" s="123" t="s">
        <v>587</v>
      </c>
      <c r="AB315" s="192">
        <v>45588</v>
      </c>
      <c r="AC315" s="100" t="s">
        <v>928</v>
      </c>
      <c r="AD315" s="123" t="s">
        <v>528</v>
      </c>
      <c r="AE315" s="123" t="s">
        <v>528</v>
      </c>
      <c r="AF315" s="123" t="s">
        <v>528</v>
      </c>
      <c r="AG315" s="123" t="s">
        <v>263</v>
      </c>
      <c r="AH315" s="123" t="s">
        <v>263</v>
      </c>
      <c r="AI315" s="123" t="s">
        <v>263</v>
      </c>
      <c r="AJ315" s="100" t="str">
        <f t="shared" si="4"/>
        <v>Media</v>
      </c>
    </row>
    <row r="316" spans="1:36" ht="52.8" x14ac:dyDescent="0.3">
      <c r="A316" s="123" t="s">
        <v>1953</v>
      </c>
      <c r="B316" s="123" t="s">
        <v>1749</v>
      </c>
      <c r="C316" s="123" t="s">
        <v>243</v>
      </c>
      <c r="D316" s="123" t="s">
        <v>533</v>
      </c>
      <c r="E316" s="123" t="s">
        <v>533</v>
      </c>
      <c r="F316" s="123" t="s">
        <v>1954</v>
      </c>
      <c r="G316" s="123" t="s">
        <v>1955</v>
      </c>
      <c r="H316" s="123" t="s">
        <v>521</v>
      </c>
      <c r="I316" s="123" t="s">
        <v>264</v>
      </c>
      <c r="J316" s="123" t="s">
        <v>566</v>
      </c>
      <c r="K316" s="123" t="s">
        <v>567</v>
      </c>
      <c r="L316" s="123" t="s">
        <v>524</v>
      </c>
      <c r="M316" s="123" t="s">
        <v>1956</v>
      </c>
      <c r="N316" s="123" t="s">
        <v>1957</v>
      </c>
      <c r="O316" s="123" t="s">
        <v>1958</v>
      </c>
      <c r="P316" s="123" t="s">
        <v>528</v>
      </c>
      <c r="Q316" s="123" t="s">
        <v>614</v>
      </c>
      <c r="R316" s="123" t="s">
        <v>244</v>
      </c>
      <c r="S316" s="123" t="s">
        <v>530</v>
      </c>
      <c r="T316" s="123" t="s">
        <v>969</v>
      </c>
      <c r="U316" s="123" t="s">
        <v>533</v>
      </c>
      <c r="V316" s="123" t="s">
        <v>244</v>
      </c>
      <c r="W316" s="192">
        <v>44562</v>
      </c>
      <c r="X316" s="123" t="s">
        <v>625</v>
      </c>
      <c r="Y316" s="100" t="s">
        <v>1877</v>
      </c>
      <c r="Z316" s="100" t="s">
        <v>586</v>
      </c>
      <c r="AA316" s="123" t="s">
        <v>587</v>
      </c>
      <c r="AB316" s="192">
        <v>45588</v>
      </c>
      <c r="AC316" s="100" t="s">
        <v>928</v>
      </c>
      <c r="AD316" s="123" t="s">
        <v>528</v>
      </c>
      <c r="AE316" s="123" t="s">
        <v>528</v>
      </c>
      <c r="AF316" s="123" t="s">
        <v>528</v>
      </c>
      <c r="AG316" s="123" t="s">
        <v>263</v>
      </c>
      <c r="AH316" s="123" t="s">
        <v>263</v>
      </c>
      <c r="AI316" s="123" t="s">
        <v>263</v>
      </c>
      <c r="AJ316" s="100" t="str">
        <f t="shared" si="4"/>
        <v>Media</v>
      </c>
    </row>
    <row r="317" spans="1:36" ht="92.4" x14ac:dyDescent="0.3">
      <c r="A317" s="123" t="s">
        <v>1959</v>
      </c>
      <c r="B317" s="123" t="s">
        <v>1749</v>
      </c>
      <c r="C317" s="123" t="s">
        <v>243</v>
      </c>
      <c r="D317" s="123" t="s">
        <v>533</v>
      </c>
      <c r="E317" s="123" t="s">
        <v>533</v>
      </c>
      <c r="F317" s="123" t="s">
        <v>1960</v>
      </c>
      <c r="G317" s="123" t="s">
        <v>1961</v>
      </c>
      <c r="H317" s="123" t="s">
        <v>521</v>
      </c>
      <c r="I317" s="123" t="s">
        <v>264</v>
      </c>
      <c r="J317" s="123" t="s">
        <v>1208</v>
      </c>
      <c r="K317" s="123" t="s">
        <v>567</v>
      </c>
      <c r="L317" s="123" t="s">
        <v>524</v>
      </c>
      <c r="M317" s="123" t="s">
        <v>1956</v>
      </c>
      <c r="N317" s="123" t="s">
        <v>1962</v>
      </c>
      <c r="O317" s="123" t="s">
        <v>1963</v>
      </c>
      <c r="P317" s="123" t="s">
        <v>528</v>
      </c>
      <c r="Q317" s="123" t="s">
        <v>614</v>
      </c>
      <c r="R317" s="123" t="s">
        <v>244</v>
      </c>
      <c r="S317" s="123" t="s">
        <v>530</v>
      </c>
      <c r="T317" s="123" t="s">
        <v>969</v>
      </c>
      <c r="U317" s="123" t="s">
        <v>533</v>
      </c>
      <c r="V317" s="123" t="s">
        <v>244</v>
      </c>
      <c r="W317" s="192">
        <v>44562</v>
      </c>
      <c r="X317" s="123" t="s">
        <v>625</v>
      </c>
      <c r="Y317" s="100" t="s">
        <v>1877</v>
      </c>
      <c r="Z317" s="100" t="s">
        <v>586</v>
      </c>
      <c r="AA317" s="123" t="s">
        <v>587</v>
      </c>
      <c r="AB317" s="192">
        <v>45588</v>
      </c>
      <c r="AC317" s="100" t="s">
        <v>928</v>
      </c>
      <c r="AD317" s="123" t="s">
        <v>528</v>
      </c>
      <c r="AE317" s="123" t="s">
        <v>528</v>
      </c>
      <c r="AF317" s="123" t="s">
        <v>528</v>
      </c>
      <c r="AG317" s="123" t="s">
        <v>261</v>
      </c>
      <c r="AH317" s="123" t="s">
        <v>261</v>
      </c>
      <c r="AI317" s="123" t="s">
        <v>261</v>
      </c>
      <c r="AJ317" s="100" t="str">
        <f t="shared" si="4"/>
        <v>Alta</v>
      </c>
    </row>
    <row r="318" spans="1:36" ht="92.4" x14ac:dyDescent="0.3">
      <c r="A318" s="123" t="s">
        <v>1964</v>
      </c>
      <c r="B318" s="123" t="s">
        <v>1749</v>
      </c>
      <c r="C318" s="123" t="s">
        <v>243</v>
      </c>
      <c r="D318" s="123" t="s">
        <v>533</v>
      </c>
      <c r="E318" s="123" t="s">
        <v>533</v>
      </c>
      <c r="F318" s="123" t="s">
        <v>1965</v>
      </c>
      <c r="G318" s="123" t="s">
        <v>1966</v>
      </c>
      <c r="H318" s="123" t="s">
        <v>521</v>
      </c>
      <c r="I318" s="123" t="s">
        <v>264</v>
      </c>
      <c r="J318" s="123" t="s">
        <v>1208</v>
      </c>
      <c r="K318" s="123" t="s">
        <v>567</v>
      </c>
      <c r="L318" s="123" t="s">
        <v>524</v>
      </c>
      <c r="M318" s="123" t="s">
        <v>1956</v>
      </c>
      <c r="N318" s="123" t="s">
        <v>1962</v>
      </c>
      <c r="O318" s="123" t="s">
        <v>1963</v>
      </c>
      <c r="P318" s="123" t="s">
        <v>528</v>
      </c>
      <c r="Q318" s="123" t="s">
        <v>614</v>
      </c>
      <c r="R318" s="123" t="s">
        <v>244</v>
      </c>
      <c r="S318" s="123" t="s">
        <v>530</v>
      </c>
      <c r="T318" s="123" t="s">
        <v>969</v>
      </c>
      <c r="U318" s="123" t="s">
        <v>533</v>
      </c>
      <c r="V318" s="123" t="s">
        <v>244</v>
      </c>
      <c r="W318" s="192">
        <v>44562</v>
      </c>
      <c r="X318" s="123" t="s">
        <v>625</v>
      </c>
      <c r="Y318" s="100" t="s">
        <v>1877</v>
      </c>
      <c r="Z318" s="100" t="s">
        <v>586</v>
      </c>
      <c r="AA318" s="123" t="s">
        <v>587</v>
      </c>
      <c r="AB318" s="192">
        <v>45588</v>
      </c>
      <c r="AC318" s="100" t="s">
        <v>928</v>
      </c>
      <c r="AD318" s="123" t="s">
        <v>528</v>
      </c>
      <c r="AE318" s="123" t="s">
        <v>528</v>
      </c>
      <c r="AF318" s="123" t="s">
        <v>528</v>
      </c>
      <c r="AG318" s="123" t="s">
        <v>261</v>
      </c>
      <c r="AH318" s="123" t="s">
        <v>261</v>
      </c>
      <c r="AI318" s="123" t="s">
        <v>261</v>
      </c>
      <c r="AJ318" s="100" t="str">
        <f t="shared" si="4"/>
        <v>Alta</v>
      </c>
    </row>
    <row r="319" spans="1:36" ht="92.4" x14ac:dyDescent="0.3">
      <c r="A319" s="123" t="s">
        <v>1967</v>
      </c>
      <c r="B319" s="123" t="s">
        <v>1749</v>
      </c>
      <c r="C319" s="123" t="s">
        <v>243</v>
      </c>
      <c r="D319" s="123" t="s">
        <v>533</v>
      </c>
      <c r="E319" s="123" t="s">
        <v>533</v>
      </c>
      <c r="F319" s="123" t="s">
        <v>1968</v>
      </c>
      <c r="G319" s="123" t="s">
        <v>1969</v>
      </c>
      <c r="H319" s="123" t="s">
        <v>521</v>
      </c>
      <c r="I319" s="123" t="s">
        <v>264</v>
      </c>
      <c r="J319" s="123" t="s">
        <v>1208</v>
      </c>
      <c r="K319" s="123" t="s">
        <v>567</v>
      </c>
      <c r="L319" s="123" t="s">
        <v>524</v>
      </c>
      <c r="M319" s="123" t="s">
        <v>1956</v>
      </c>
      <c r="N319" s="123" t="s">
        <v>1970</v>
      </c>
      <c r="O319" s="123" t="s">
        <v>1971</v>
      </c>
      <c r="P319" s="123" t="s">
        <v>528</v>
      </c>
      <c r="Q319" s="123" t="s">
        <v>614</v>
      </c>
      <c r="R319" s="123" t="s">
        <v>244</v>
      </c>
      <c r="S319" s="123" t="s">
        <v>530</v>
      </c>
      <c r="T319" s="123" t="s">
        <v>969</v>
      </c>
      <c r="U319" s="123" t="s">
        <v>533</v>
      </c>
      <c r="V319" s="123" t="s">
        <v>244</v>
      </c>
      <c r="W319" s="192">
        <v>44562</v>
      </c>
      <c r="X319" s="123" t="s">
        <v>625</v>
      </c>
      <c r="Y319" s="100" t="s">
        <v>1877</v>
      </c>
      <c r="Z319" s="100" t="s">
        <v>586</v>
      </c>
      <c r="AA319" s="123" t="s">
        <v>587</v>
      </c>
      <c r="AB319" s="192">
        <v>45588</v>
      </c>
      <c r="AC319" s="100" t="s">
        <v>928</v>
      </c>
      <c r="AD319" s="123" t="s">
        <v>528</v>
      </c>
      <c r="AE319" s="123" t="s">
        <v>528</v>
      </c>
      <c r="AF319" s="123" t="s">
        <v>528</v>
      </c>
      <c r="AG319" s="123" t="s">
        <v>263</v>
      </c>
      <c r="AH319" s="123" t="s">
        <v>263</v>
      </c>
      <c r="AI319" s="123" t="s">
        <v>263</v>
      </c>
      <c r="AJ319" s="100" t="str">
        <f t="shared" si="4"/>
        <v>Media</v>
      </c>
    </row>
    <row r="320" spans="1:36" ht="52.8" x14ac:dyDescent="0.3">
      <c r="A320" s="123" t="s">
        <v>1972</v>
      </c>
      <c r="B320" s="123" t="s">
        <v>1749</v>
      </c>
      <c r="C320" s="123" t="s">
        <v>243</v>
      </c>
      <c r="D320" s="123" t="s">
        <v>533</v>
      </c>
      <c r="E320" s="123" t="s">
        <v>533</v>
      </c>
      <c r="F320" s="123" t="s">
        <v>1973</v>
      </c>
      <c r="G320" s="123" t="s">
        <v>1974</v>
      </c>
      <c r="H320" s="123" t="s">
        <v>521</v>
      </c>
      <c r="I320" s="123" t="s">
        <v>264</v>
      </c>
      <c r="J320" s="123" t="s">
        <v>1208</v>
      </c>
      <c r="K320" s="123" t="s">
        <v>567</v>
      </c>
      <c r="L320" s="123" t="s">
        <v>524</v>
      </c>
      <c r="M320" s="123" t="s">
        <v>1956</v>
      </c>
      <c r="N320" s="123" t="s">
        <v>1973</v>
      </c>
      <c r="O320" s="123" t="s">
        <v>1975</v>
      </c>
      <c r="P320" s="123" t="s">
        <v>528</v>
      </c>
      <c r="Q320" s="123" t="s">
        <v>614</v>
      </c>
      <c r="R320" s="123" t="s">
        <v>244</v>
      </c>
      <c r="S320" s="123" t="s">
        <v>530</v>
      </c>
      <c r="T320" s="123" t="s">
        <v>969</v>
      </c>
      <c r="U320" s="123" t="s">
        <v>533</v>
      </c>
      <c r="V320" s="123" t="s">
        <v>244</v>
      </c>
      <c r="W320" s="192">
        <v>44562</v>
      </c>
      <c r="X320" s="123" t="s">
        <v>625</v>
      </c>
      <c r="Y320" s="100" t="s">
        <v>1877</v>
      </c>
      <c r="Z320" s="100" t="s">
        <v>586</v>
      </c>
      <c r="AA320" s="123" t="s">
        <v>587</v>
      </c>
      <c r="AB320" s="192">
        <v>45588</v>
      </c>
      <c r="AC320" s="100" t="s">
        <v>928</v>
      </c>
      <c r="AD320" s="123" t="s">
        <v>528</v>
      </c>
      <c r="AE320" s="123" t="s">
        <v>528</v>
      </c>
      <c r="AF320" s="123" t="s">
        <v>528</v>
      </c>
      <c r="AG320" s="123" t="s">
        <v>261</v>
      </c>
      <c r="AH320" s="123" t="s">
        <v>261</v>
      </c>
      <c r="AI320" s="123" t="s">
        <v>261</v>
      </c>
      <c r="AJ320" s="100" t="str">
        <f t="shared" si="4"/>
        <v>Alta</v>
      </c>
    </row>
    <row r="321" spans="1:36" ht="79.2" x14ac:dyDescent="0.3">
      <c r="A321" s="123" t="s">
        <v>1976</v>
      </c>
      <c r="B321" s="123" t="s">
        <v>1749</v>
      </c>
      <c r="C321" s="123" t="s">
        <v>243</v>
      </c>
      <c r="D321" s="123" t="s">
        <v>533</v>
      </c>
      <c r="E321" s="123" t="s">
        <v>533</v>
      </c>
      <c r="F321" s="123" t="s">
        <v>1977</v>
      </c>
      <c r="G321" s="123" t="s">
        <v>1978</v>
      </c>
      <c r="H321" s="123" t="s">
        <v>521</v>
      </c>
      <c r="I321" s="123" t="s">
        <v>264</v>
      </c>
      <c r="J321" s="123" t="s">
        <v>1208</v>
      </c>
      <c r="K321" s="123" t="s">
        <v>567</v>
      </c>
      <c r="L321" s="123" t="s">
        <v>524</v>
      </c>
      <c r="M321" s="123" t="s">
        <v>1956</v>
      </c>
      <c r="N321" s="123" t="s">
        <v>1977</v>
      </c>
      <c r="O321" s="123" t="s">
        <v>1979</v>
      </c>
      <c r="P321" s="123" t="s">
        <v>528</v>
      </c>
      <c r="Q321" s="123" t="s">
        <v>614</v>
      </c>
      <c r="R321" s="123" t="s">
        <v>244</v>
      </c>
      <c r="S321" s="123" t="s">
        <v>530</v>
      </c>
      <c r="T321" s="123" t="s">
        <v>969</v>
      </c>
      <c r="U321" s="123" t="s">
        <v>533</v>
      </c>
      <c r="V321" s="123" t="s">
        <v>244</v>
      </c>
      <c r="W321" s="192">
        <v>44562</v>
      </c>
      <c r="X321" s="123" t="s">
        <v>625</v>
      </c>
      <c r="Y321" s="100" t="s">
        <v>1877</v>
      </c>
      <c r="Z321" s="100" t="s">
        <v>586</v>
      </c>
      <c r="AA321" s="123" t="s">
        <v>587</v>
      </c>
      <c r="AB321" s="192">
        <v>45588</v>
      </c>
      <c r="AC321" s="100" t="s">
        <v>928</v>
      </c>
      <c r="AD321" s="123" t="s">
        <v>528</v>
      </c>
      <c r="AE321" s="123" t="s">
        <v>528</v>
      </c>
      <c r="AF321" s="123" t="s">
        <v>528</v>
      </c>
      <c r="AG321" s="123" t="s">
        <v>263</v>
      </c>
      <c r="AH321" s="123" t="s">
        <v>263</v>
      </c>
      <c r="AI321" s="123" t="s">
        <v>263</v>
      </c>
      <c r="AJ321" s="100" t="str">
        <f t="shared" si="4"/>
        <v>Media</v>
      </c>
    </row>
    <row r="322" spans="1:36" ht="52.8" x14ac:dyDescent="0.3">
      <c r="A322" s="123" t="s">
        <v>1980</v>
      </c>
      <c r="B322" s="123" t="s">
        <v>1749</v>
      </c>
      <c r="C322" s="123" t="s">
        <v>243</v>
      </c>
      <c r="D322" s="123" t="s">
        <v>533</v>
      </c>
      <c r="E322" s="123" t="s">
        <v>533</v>
      </c>
      <c r="F322" s="123" t="s">
        <v>1981</v>
      </c>
      <c r="G322" s="123" t="s">
        <v>1982</v>
      </c>
      <c r="H322" s="123" t="s">
        <v>521</v>
      </c>
      <c r="I322" s="123" t="s">
        <v>264</v>
      </c>
      <c r="J322" s="123" t="s">
        <v>1208</v>
      </c>
      <c r="K322" s="123" t="s">
        <v>567</v>
      </c>
      <c r="L322" s="123" t="s">
        <v>524</v>
      </c>
      <c r="M322" s="123" t="s">
        <v>1956</v>
      </c>
      <c r="N322" s="123" t="s">
        <v>1981</v>
      </c>
      <c r="O322" s="123" t="s">
        <v>1983</v>
      </c>
      <c r="P322" s="123" t="s">
        <v>528</v>
      </c>
      <c r="Q322" s="123" t="s">
        <v>614</v>
      </c>
      <c r="R322" s="123" t="s">
        <v>244</v>
      </c>
      <c r="S322" s="123" t="s">
        <v>530</v>
      </c>
      <c r="T322" s="123" t="s">
        <v>969</v>
      </c>
      <c r="U322" s="123" t="s">
        <v>533</v>
      </c>
      <c r="V322" s="123" t="s">
        <v>244</v>
      </c>
      <c r="W322" s="192">
        <v>44562</v>
      </c>
      <c r="X322" s="123" t="s">
        <v>625</v>
      </c>
      <c r="Y322" s="100" t="s">
        <v>1877</v>
      </c>
      <c r="Z322" s="100" t="s">
        <v>586</v>
      </c>
      <c r="AA322" s="123" t="s">
        <v>587</v>
      </c>
      <c r="AB322" s="192">
        <v>45588</v>
      </c>
      <c r="AC322" s="100" t="s">
        <v>928</v>
      </c>
      <c r="AD322" s="123" t="s">
        <v>528</v>
      </c>
      <c r="AE322" s="123" t="s">
        <v>528</v>
      </c>
      <c r="AF322" s="123" t="s">
        <v>528</v>
      </c>
      <c r="AG322" s="123" t="s">
        <v>263</v>
      </c>
      <c r="AH322" s="123" t="s">
        <v>263</v>
      </c>
      <c r="AI322" s="123" t="s">
        <v>263</v>
      </c>
      <c r="AJ322" s="100" t="str">
        <f t="shared" si="4"/>
        <v>Media</v>
      </c>
    </row>
    <row r="323" spans="1:36" ht="145.19999999999999" x14ac:dyDescent="0.3">
      <c r="A323" s="123" t="s">
        <v>1984</v>
      </c>
      <c r="B323" s="123" t="s">
        <v>1749</v>
      </c>
      <c r="C323" s="123" t="s">
        <v>1985</v>
      </c>
      <c r="D323" s="123" t="s">
        <v>1986</v>
      </c>
      <c r="E323" s="123" t="s">
        <v>533</v>
      </c>
      <c r="F323" s="123" t="s">
        <v>1987</v>
      </c>
      <c r="G323" s="123" t="s">
        <v>1988</v>
      </c>
      <c r="H323" s="123" t="s">
        <v>521</v>
      </c>
      <c r="I323" s="123" t="s">
        <v>264</v>
      </c>
      <c r="J323" s="123" t="s">
        <v>967</v>
      </c>
      <c r="K323" s="123" t="s">
        <v>538</v>
      </c>
      <c r="L323" s="123" t="s">
        <v>524</v>
      </c>
      <c r="M323" s="123" t="s">
        <v>1987</v>
      </c>
      <c r="N323" s="123" t="s">
        <v>924</v>
      </c>
      <c r="O323" s="123" t="s">
        <v>1989</v>
      </c>
      <c r="P323" s="123" t="s">
        <v>570</v>
      </c>
      <c r="Q323" s="123" t="s">
        <v>529</v>
      </c>
      <c r="R323" s="123" t="s">
        <v>1990</v>
      </c>
      <c r="S323" s="123" t="s">
        <v>530</v>
      </c>
      <c r="T323" s="123" t="s">
        <v>571</v>
      </c>
      <c r="U323" s="123" t="s">
        <v>533</v>
      </c>
      <c r="V323" s="123" t="s">
        <v>1990</v>
      </c>
      <c r="W323" s="192" t="s">
        <v>533</v>
      </c>
      <c r="X323" s="123" t="s">
        <v>533</v>
      </c>
      <c r="Y323" s="100" t="s">
        <v>533</v>
      </c>
      <c r="Z323" s="100" t="s">
        <v>533</v>
      </c>
      <c r="AA323" s="123" t="s">
        <v>533</v>
      </c>
      <c r="AB323" s="192" t="s">
        <v>533</v>
      </c>
      <c r="AC323" s="100" t="s">
        <v>533</v>
      </c>
      <c r="AD323" s="123" t="s">
        <v>528</v>
      </c>
      <c r="AE323" s="123" t="s">
        <v>528</v>
      </c>
      <c r="AF323" s="123" t="s">
        <v>528</v>
      </c>
      <c r="AG323" s="123" t="s">
        <v>261</v>
      </c>
      <c r="AH323" s="123" t="s">
        <v>261</v>
      </c>
      <c r="AI323" s="123" t="s">
        <v>261</v>
      </c>
      <c r="AJ323" s="100" t="str">
        <f t="shared" si="4"/>
        <v>Alta</v>
      </c>
    </row>
    <row r="324" spans="1:36" ht="39.6" x14ac:dyDescent="0.3">
      <c r="A324" s="123" t="s">
        <v>1991</v>
      </c>
      <c r="B324" s="123" t="s">
        <v>1749</v>
      </c>
      <c r="C324" s="123" t="s">
        <v>1985</v>
      </c>
      <c r="D324" s="123" t="s">
        <v>533</v>
      </c>
      <c r="E324" s="123" t="s">
        <v>533</v>
      </c>
      <c r="F324" s="123" t="s">
        <v>1992</v>
      </c>
      <c r="G324" s="123" t="s">
        <v>1993</v>
      </c>
      <c r="H324" s="123" t="s">
        <v>521</v>
      </c>
      <c r="I324" s="123" t="s">
        <v>264</v>
      </c>
      <c r="J324" s="123" t="s">
        <v>967</v>
      </c>
      <c r="K324" s="123" t="s">
        <v>538</v>
      </c>
      <c r="L324" s="123" t="s">
        <v>524</v>
      </c>
      <c r="M324" s="123" t="s">
        <v>1987</v>
      </c>
      <c r="N324" s="123" t="s">
        <v>924</v>
      </c>
      <c r="O324" s="123" t="s">
        <v>1994</v>
      </c>
      <c r="P324" s="123" t="s">
        <v>570</v>
      </c>
      <c r="Q324" s="123" t="s">
        <v>529</v>
      </c>
      <c r="R324" s="123" t="s">
        <v>1990</v>
      </c>
      <c r="S324" s="123" t="s">
        <v>530</v>
      </c>
      <c r="T324" s="123" t="s">
        <v>571</v>
      </c>
      <c r="U324" s="123" t="s">
        <v>533</v>
      </c>
      <c r="V324" s="123" t="s">
        <v>1990</v>
      </c>
      <c r="W324" s="192" t="s">
        <v>533</v>
      </c>
      <c r="X324" s="123" t="s">
        <v>533</v>
      </c>
      <c r="Y324" s="100" t="s">
        <v>533</v>
      </c>
      <c r="Z324" s="100" t="s">
        <v>533</v>
      </c>
      <c r="AA324" s="123" t="s">
        <v>533</v>
      </c>
      <c r="AB324" s="192" t="s">
        <v>533</v>
      </c>
      <c r="AC324" s="100" t="s">
        <v>533</v>
      </c>
      <c r="AD324" s="123" t="s">
        <v>528</v>
      </c>
      <c r="AE324" s="123" t="s">
        <v>528</v>
      </c>
      <c r="AF324" s="123" t="s">
        <v>528</v>
      </c>
      <c r="AG324" s="123" t="s">
        <v>261</v>
      </c>
      <c r="AH324" s="123" t="s">
        <v>261</v>
      </c>
      <c r="AI324" s="123" t="s">
        <v>261</v>
      </c>
      <c r="AJ324" s="100" t="str">
        <f t="shared" si="4"/>
        <v>Alta</v>
      </c>
    </row>
    <row r="325" spans="1:36" ht="39.6" x14ac:dyDescent="0.3">
      <c r="A325" s="123" t="s">
        <v>1995</v>
      </c>
      <c r="B325" s="123" t="s">
        <v>1749</v>
      </c>
      <c r="C325" s="123" t="s">
        <v>1985</v>
      </c>
      <c r="D325" s="123" t="s">
        <v>533</v>
      </c>
      <c r="E325" s="123" t="s">
        <v>533</v>
      </c>
      <c r="F325" s="123" t="s">
        <v>1996</v>
      </c>
      <c r="G325" s="123" t="s">
        <v>1997</v>
      </c>
      <c r="H325" s="123" t="s">
        <v>521</v>
      </c>
      <c r="I325" s="123" t="s">
        <v>264</v>
      </c>
      <c r="J325" s="123" t="s">
        <v>566</v>
      </c>
      <c r="K325" s="123" t="s">
        <v>538</v>
      </c>
      <c r="L325" s="123" t="s">
        <v>524</v>
      </c>
      <c r="M325" s="123" t="s">
        <v>578</v>
      </c>
      <c r="N325" s="123" t="s">
        <v>1996</v>
      </c>
      <c r="O325" s="123" t="s">
        <v>1998</v>
      </c>
      <c r="P325" s="123" t="s">
        <v>528</v>
      </c>
      <c r="Q325" s="123" t="s">
        <v>529</v>
      </c>
      <c r="R325" s="123" t="s">
        <v>1990</v>
      </c>
      <c r="S325" s="123" t="s">
        <v>530</v>
      </c>
      <c r="T325" s="123" t="s">
        <v>571</v>
      </c>
      <c r="U325" s="123" t="s">
        <v>533</v>
      </c>
      <c r="V325" s="123" t="s">
        <v>1990</v>
      </c>
      <c r="W325" s="192" t="s">
        <v>533</v>
      </c>
      <c r="X325" s="123" t="s">
        <v>533</v>
      </c>
      <c r="Y325" s="100" t="s">
        <v>533</v>
      </c>
      <c r="Z325" s="100" t="s">
        <v>533</v>
      </c>
      <c r="AA325" s="123" t="s">
        <v>533</v>
      </c>
      <c r="AB325" s="192" t="s">
        <v>533</v>
      </c>
      <c r="AC325" s="100" t="s">
        <v>533</v>
      </c>
      <c r="AD325" s="123" t="s">
        <v>528</v>
      </c>
      <c r="AE325" s="123" t="s">
        <v>528</v>
      </c>
      <c r="AF325" s="123" t="s">
        <v>528</v>
      </c>
      <c r="AG325" s="123" t="s">
        <v>261</v>
      </c>
      <c r="AH325" s="123" t="s">
        <v>261</v>
      </c>
      <c r="AI325" s="123" t="s">
        <v>261</v>
      </c>
      <c r="AJ325" s="100" t="str">
        <f t="shared" si="4"/>
        <v>Alta</v>
      </c>
    </row>
    <row r="326" spans="1:36" ht="92.4" x14ac:dyDescent="0.3">
      <c r="A326" s="123" t="s">
        <v>1999</v>
      </c>
      <c r="B326" s="123" t="s">
        <v>1749</v>
      </c>
      <c r="C326" s="123" t="s">
        <v>2000</v>
      </c>
      <c r="D326" s="123" t="s">
        <v>2001</v>
      </c>
      <c r="E326" s="123" t="s">
        <v>533</v>
      </c>
      <c r="F326" s="123" t="s">
        <v>2002</v>
      </c>
      <c r="G326" s="123" t="s">
        <v>2003</v>
      </c>
      <c r="H326" s="123" t="s">
        <v>521</v>
      </c>
      <c r="I326" s="123" t="s">
        <v>264</v>
      </c>
      <c r="J326" s="123" t="s">
        <v>967</v>
      </c>
      <c r="K326" s="123" t="s">
        <v>538</v>
      </c>
      <c r="L326" s="123" t="s">
        <v>524</v>
      </c>
      <c r="M326" s="123" t="s">
        <v>2004</v>
      </c>
      <c r="N326" s="123" t="s">
        <v>2002</v>
      </c>
      <c r="O326" s="123" t="s">
        <v>2005</v>
      </c>
      <c r="P326" s="123" t="s">
        <v>570</v>
      </c>
      <c r="Q326" s="123" t="s">
        <v>529</v>
      </c>
      <c r="R326" s="123" t="s">
        <v>1990</v>
      </c>
      <c r="S326" s="123" t="s">
        <v>530</v>
      </c>
      <c r="T326" s="123" t="s">
        <v>571</v>
      </c>
      <c r="U326" s="123" t="s">
        <v>533</v>
      </c>
      <c r="V326" s="123" t="s">
        <v>1990</v>
      </c>
      <c r="W326" s="192" t="s">
        <v>533</v>
      </c>
      <c r="X326" s="123" t="s">
        <v>533</v>
      </c>
      <c r="Y326" s="100" t="s">
        <v>533</v>
      </c>
      <c r="Z326" s="100" t="s">
        <v>533</v>
      </c>
      <c r="AA326" s="123" t="s">
        <v>533</v>
      </c>
      <c r="AB326" s="192" t="s">
        <v>533</v>
      </c>
      <c r="AC326" s="100" t="s">
        <v>533</v>
      </c>
      <c r="AD326" s="123" t="s">
        <v>528</v>
      </c>
      <c r="AE326" s="123" t="s">
        <v>528</v>
      </c>
      <c r="AF326" s="123" t="s">
        <v>528</v>
      </c>
      <c r="AG326" s="123" t="s">
        <v>261</v>
      </c>
      <c r="AH326" s="123" t="s">
        <v>261</v>
      </c>
      <c r="AI326" s="123" t="s">
        <v>261</v>
      </c>
      <c r="AJ326" s="100" t="str">
        <f t="shared" si="4"/>
        <v>Alta</v>
      </c>
    </row>
    <row r="327" spans="1:36" ht="105.6" x14ac:dyDescent="0.3">
      <c r="A327" s="123" t="s">
        <v>2006</v>
      </c>
      <c r="B327" s="123" t="s">
        <v>1749</v>
      </c>
      <c r="C327" s="123" t="s">
        <v>2000</v>
      </c>
      <c r="D327" s="123" t="s">
        <v>533</v>
      </c>
      <c r="E327" s="123" t="s">
        <v>533</v>
      </c>
      <c r="F327" s="123" t="s">
        <v>2007</v>
      </c>
      <c r="G327" s="123" t="s">
        <v>2008</v>
      </c>
      <c r="H327" s="123" t="s">
        <v>521</v>
      </c>
      <c r="I327" s="123" t="s">
        <v>264</v>
      </c>
      <c r="J327" s="123" t="s">
        <v>566</v>
      </c>
      <c r="K327" s="123" t="s">
        <v>538</v>
      </c>
      <c r="L327" s="123" t="s">
        <v>524</v>
      </c>
      <c r="M327" s="123" t="s">
        <v>578</v>
      </c>
      <c r="N327" s="123" t="s">
        <v>2007</v>
      </c>
      <c r="O327" s="123" t="s">
        <v>2009</v>
      </c>
      <c r="P327" s="123" t="s">
        <v>528</v>
      </c>
      <c r="Q327" s="123" t="s">
        <v>529</v>
      </c>
      <c r="R327" s="123" t="s">
        <v>1990</v>
      </c>
      <c r="S327" s="123" t="s">
        <v>530</v>
      </c>
      <c r="T327" s="123" t="s">
        <v>571</v>
      </c>
      <c r="U327" s="123" t="s">
        <v>533</v>
      </c>
      <c r="V327" s="123" t="s">
        <v>1990</v>
      </c>
      <c r="W327" s="192" t="s">
        <v>533</v>
      </c>
      <c r="X327" s="123" t="s">
        <v>533</v>
      </c>
      <c r="Y327" s="100" t="s">
        <v>533</v>
      </c>
      <c r="Z327" s="100" t="s">
        <v>533</v>
      </c>
      <c r="AA327" s="123" t="s">
        <v>533</v>
      </c>
      <c r="AB327" s="192" t="s">
        <v>533</v>
      </c>
      <c r="AC327" s="100" t="s">
        <v>533</v>
      </c>
      <c r="AD327" s="123" t="s">
        <v>528</v>
      </c>
      <c r="AE327" s="123" t="s">
        <v>528</v>
      </c>
      <c r="AF327" s="123" t="s">
        <v>528</v>
      </c>
      <c r="AG327" s="123" t="s">
        <v>263</v>
      </c>
      <c r="AH327" s="123" t="s">
        <v>263</v>
      </c>
      <c r="AI327" s="123" t="s">
        <v>263</v>
      </c>
      <c r="AJ327" s="100" t="str">
        <f t="shared" si="4"/>
        <v>Media</v>
      </c>
    </row>
    <row r="328" spans="1:36" ht="118.8" x14ac:dyDescent="0.3">
      <c r="A328" s="123" t="s">
        <v>2010</v>
      </c>
      <c r="B328" s="123" t="s">
        <v>1749</v>
      </c>
      <c r="C328" s="123" t="s">
        <v>2000</v>
      </c>
      <c r="D328" s="123" t="s">
        <v>533</v>
      </c>
      <c r="E328" s="123" t="s">
        <v>533</v>
      </c>
      <c r="F328" s="123" t="s">
        <v>2011</v>
      </c>
      <c r="G328" s="123" t="s">
        <v>2012</v>
      </c>
      <c r="H328" s="123" t="s">
        <v>521</v>
      </c>
      <c r="I328" s="123" t="s">
        <v>264</v>
      </c>
      <c r="J328" s="123" t="s">
        <v>967</v>
      </c>
      <c r="K328" s="123" t="s">
        <v>538</v>
      </c>
      <c r="L328" s="123" t="s">
        <v>524</v>
      </c>
      <c r="M328" s="123" t="s">
        <v>2011</v>
      </c>
      <c r="N328" s="123" t="s">
        <v>924</v>
      </c>
      <c r="O328" s="123" t="s">
        <v>2013</v>
      </c>
      <c r="P328" s="123" t="s">
        <v>528</v>
      </c>
      <c r="Q328" s="123" t="s">
        <v>529</v>
      </c>
      <c r="R328" s="123" t="s">
        <v>1990</v>
      </c>
      <c r="S328" s="123" t="s">
        <v>530</v>
      </c>
      <c r="T328" s="123" t="s">
        <v>571</v>
      </c>
      <c r="U328" s="123" t="s">
        <v>533</v>
      </c>
      <c r="V328" s="123" t="s">
        <v>1990</v>
      </c>
      <c r="W328" s="192" t="s">
        <v>533</v>
      </c>
      <c r="X328" s="123" t="s">
        <v>533</v>
      </c>
      <c r="Y328" s="100" t="s">
        <v>533</v>
      </c>
      <c r="Z328" s="100" t="s">
        <v>533</v>
      </c>
      <c r="AA328" s="123" t="s">
        <v>533</v>
      </c>
      <c r="AB328" s="192" t="s">
        <v>533</v>
      </c>
      <c r="AC328" s="100" t="s">
        <v>533</v>
      </c>
      <c r="AD328" s="123" t="s">
        <v>528</v>
      </c>
      <c r="AE328" s="123" t="s">
        <v>528</v>
      </c>
      <c r="AF328" s="123" t="s">
        <v>528</v>
      </c>
      <c r="AG328" s="123" t="s">
        <v>265</v>
      </c>
      <c r="AH328" s="123" t="s">
        <v>263</v>
      </c>
      <c r="AI328" s="123" t="s">
        <v>265</v>
      </c>
      <c r="AJ328" s="100" t="str">
        <f t="shared" si="4"/>
        <v>Media</v>
      </c>
    </row>
    <row r="329" spans="1:36" ht="171.75" customHeight="1" x14ac:dyDescent="0.3">
      <c r="A329" s="190" t="s">
        <v>2014</v>
      </c>
      <c r="B329" s="190" t="s">
        <v>1749</v>
      </c>
      <c r="C329" s="190" t="s">
        <v>2000</v>
      </c>
      <c r="D329" s="190" t="s">
        <v>533</v>
      </c>
      <c r="E329" s="190" t="s">
        <v>533</v>
      </c>
      <c r="F329" s="190" t="s">
        <v>2015</v>
      </c>
      <c r="G329" s="190" t="s">
        <v>2016</v>
      </c>
      <c r="H329" s="190" t="s">
        <v>521</v>
      </c>
      <c r="I329" s="190" t="s">
        <v>264</v>
      </c>
      <c r="J329" s="190" t="s">
        <v>566</v>
      </c>
      <c r="K329" s="190" t="s">
        <v>538</v>
      </c>
      <c r="L329" s="190" t="s">
        <v>524</v>
      </c>
      <c r="M329" s="190" t="s">
        <v>2015</v>
      </c>
      <c r="N329" s="190" t="s">
        <v>924</v>
      </c>
      <c r="O329" s="190" t="s">
        <v>2017</v>
      </c>
      <c r="P329" s="190" t="s">
        <v>570</v>
      </c>
      <c r="Q329" s="190" t="s">
        <v>529</v>
      </c>
      <c r="R329" s="190" t="s">
        <v>1990</v>
      </c>
      <c r="S329" s="190" t="s">
        <v>530</v>
      </c>
      <c r="T329" s="190" t="s">
        <v>571</v>
      </c>
      <c r="U329" s="190" t="s">
        <v>533</v>
      </c>
      <c r="V329" s="190" t="s">
        <v>1990</v>
      </c>
      <c r="W329" s="193" t="s">
        <v>533</v>
      </c>
      <c r="X329" s="190" t="s">
        <v>533</v>
      </c>
      <c r="Y329" s="190" t="s">
        <v>533</v>
      </c>
      <c r="Z329" s="190" t="s">
        <v>533</v>
      </c>
      <c r="AA329" s="190" t="s">
        <v>533</v>
      </c>
      <c r="AB329" s="193" t="s">
        <v>533</v>
      </c>
      <c r="AC329" s="190" t="s">
        <v>533</v>
      </c>
      <c r="AD329" s="190" t="s">
        <v>528</v>
      </c>
      <c r="AE329" s="190" t="s">
        <v>528</v>
      </c>
      <c r="AF329" s="190" t="s">
        <v>528</v>
      </c>
      <c r="AG329" s="190" t="s">
        <v>263</v>
      </c>
      <c r="AH329" s="190" t="s">
        <v>263</v>
      </c>
      <c r="AI329" s="190" t="s">
        <v>263</v>
      </c>
      <c r="AJ329" s="100" t="str">
        <f t="shared" si="4"/>
        <v>Media</v>
      </c>
    </row>
    <row r="330" spans="1:36" ht="117.75" customHeight="1" x14ac:dyDescent="0.3">
      <c r="A330" s="190" t="s">
        <v>2018</v>
      </c>
      <c r="B330" s="190" t="s">
        <v>1749</v>
      </c>
      <c r="C330" s="190" t="s">
        <v>2000</v>
      </c>
      <c r="D330" s="190" t="s">
        <v>2019</v>
      </c>
      <c r="E330" s="190" t="s">
        <v>533</v>
      </c>
      <c r="F330" s="190" t="s">
        <v>2020</v>
      </c>
      <c r="G330" s="190" t="s">
        <v>2021</v>
      </c>
      <c r="H330" s="190" t="s">
        <v>521</v>
      </c>
      <c r="I330" s="190" t="s">
        <v>264</v>
      </c>
      <c r="J330" s="190" t="s">
        <v>566</v>
      </c>
      <c r="K330" s="190" t="s">
        <v>538</v>
      </c>
      <c r="L330" s="190" t="s">
        <v>524</v>
      </c>
      <c r="M330" s="190" t="s">
        <v>2022</v>
      </c>
      <c r="N330" s="190" t="s">
        <v>2023</v>
      </c>
      <c r="O330" s="190" t="s">
        <v>2024</v>
      </c>
      <c r="P330" s="190" t="s">
        <v>570</v>
      </c>
      <c r="Q330" s="190" t="s">
        <v>529</v>
      </c>
      <c r="R330" s="190" t="s">
        <v>1990</v>
      </c>
      <c r="S330" s="190" t="s">
        <v>530</v>
      </c>
      <c r="T330" s="190" t="s">
        <v>571</v>
      </c>
      <c r="U330" s="190" t="s">
        <v>533</v>
      </c>
      <c r="V330" s="190" t="s">
        <v>1990</v>
      </c>
      <c r="W330" s="193" t="s">
        <v>533</v>
      </c>
      <c r="X330" s="190" t="s">
        <v>533</v>
      </c>
      <c r="Y330" s="190" t="s">
        <v>533</v>
      </c>
      <c r="Z330" s="190" t="s">
        <v>533</v>
      </c>
      <c r="AA330" s="190" t="s">
        <v>533</v>
      </c>
      <c r="AB330" s="193" t="s">
        <v>533</v>
      </c>
      <c r="AC330" s="190" t="s">
        <v>533</v>
      </c>
      <c r="AD330" s="190" t="s">
        <v>528</v>
      </c>
      <c r="AE330" s="190" t="s">
        <v>528</v>
      </c>
      <c r="AF330" s="190" t="s">
        <v>528</v>
      </c>
      <c r="AG330" s="190" t="s">
        <v>263</v>
      </c>
      <c r="AH330" s="190" t="s">
        <v>263</v>
      </c>
      <c r="AI330" s="190" t="s">
        <v>263</v>
      </c>
      <c r="AJ330" s="100" t="str">
        <f t="shared" ref="AJ330" si="5">IF(OR(AND(AG330="Alta",AH330="Alta"),AND(AG330="Alta",AI330="Alta"),AND(AH330="Alta",AI330="Alta")),"Alta",IF(AND(AG330="Baja",AH330="Baja",AI330="Baja"),"Baja",IF(AG330="Media","Media",IF(AG330="Alta","Media",IF(AH330="Media","Media",IF(AH330="Alta","Media",IF(AI330="Media","Media",IF(AI330="Alta","Media",""))))))))</f>
        <v>Media</v>
      </c>
    </row>
    <row r="331" spans="1:36" x14ac:dyDescent="0.3">
      <c r="A331" s="188"/>
      <c r="B331" s="188"/>
      <c r="C331" s="188"/>
      <c r="D331" s="188"/>
      <c r="E331" s="188"/>
      <c r="F331" s="189"/>
      <c r="G331" s="188"/>
      <c r="H331" s="188"/>
      <c r="I331" s="188"/>
      <c r="J331" s="188"/>
      <c r="K331" s="188"/>
      <c r="L331" s="188"/>
      <c r="M331" s="188"/>
      <c r="N331" s="188"/>
      <c r="O331" s="189"/>
      <c r="P331" s="188"/>
      <c r="Q331" s="188"/>
      <c r="R331" s="188"/>
      <c r="S331" s="188"/>
      <c r="T331" s="188"/>
      <c r="U331" s="189"/>
      <c r="V331" s="188"/>
      <c r="W331" s="194"/>
      <c r="X331" s="188"/>
      <c r="Y331" s="189"/>
      <c r="Z331" s="189"/>
      <c r="AA331" s="188"/>
      <c r="AB331" s="194"/>
      <c r="AC331" s="188"/>
      <c r="AD331" s="188"/>
      <c r="AE331" s="188"/>
      <c r="AF331" s="188"/>
      <c r="AG331" s="188"/>
      <c r="AH331" s="188"/>
      <c r="AI331" s="188"/>
      <c r="AJ331" s="188"/>
    </row>
    <row r="332" spans="1:36" x14ac:dyDescent="0.3">
      <c r="A332" s="188"/>
      <c r="B332" s="188"/>
      <c r="C332" s="188"/>
      <c r="D332" s="188"/>
      <c r="E332" s="188"/>
      <c r="F332" s="189"/>
      <c r="G332" s="188"/>
      <c r="H332" s="188"/>
      <c r="I332" s="188"/>
      <c r="J332" s="188"/>
      <c r="K332" s="188"/>
      <c r="L332" s="188"/>
      <c r="M332" s="188"/>
      <c r="N332" s="188"/>
      <c r="O332" s="189"/>
      <c r="P332" s="188"/>
      <c r="Q332" s="188"/>
      <c r="R332" s="188"/>
      <c r="S332" s="188"/>
      <c r="T332" s="188"/>
      <c r="U332" s="189"/>
      <c r="V332" s="188"/>
      <c r="W332" s="194"/>
      <c r="X332" s="188"/>
      <c r="Y332" s="189"/>
      <c r="Z332" s="189"/>
      <c r="AA332" s="188"/>
      <c r="AB332" s="194"/>
      <c r="AC332" s="188"/>
      <c r="AD332" s="188"/>
      <c r="AE332" s="188"/>
      <c r="AF332" s="188"/>
      <c r="AG332" s="188"/>
      <c r="AH332" s="188"/>
      <c r="AI332" s="188"/>
      <c r="AJ332" s="188"/>
    </row>
  </sheetData>
  <dataConsolidate/>
  <mergeCells count="13">
    <mergeCell ref="W7:AC7"/>
    <mergeCell ref="AD7:AF7"/>
    <mergeCell ref="AG7:AJ7"/>
    <mergeCell ref="A1:C5"/>
    <mergeCell ref="D1:AH5"/>
    <mergeCell ref="AI1:AJ5"/>
    <mergeCell ref="A6:AJ6"/>
    <mergeCell ref="A7:E7"/>
    <mergeCell ref="F7:H7"/>
    <mergeCell ref="I7:K7"/>
    <mergeCell ref="L7:L8"/>
    <mergeCell ref="M7:O7"/>
    <mergeCell ref="P7:V7"/>
  </mergeCells>
  <conditionalFormatting sqref="AG9:AG328 AI9:AI328">
    <cfRule type="expression" dxfId="33" priority="4">
      <formula>#REF!=1</formula>
    </cfRule>
    <cfRule type="expression" dxfId="32" priority="5">
      <formula>#REF!=2</formula>
    </cfRule>
    <cfRule type="expression" dxfId="31" priority="6">
      <formula>#REF!=3</formula>
    </cfRule>
  </conditionalFormatting>
  <conditionalFormatting sqref="AH9:AH328">
    <cfRule type="expression" dxfId="30" priority="7">
      <formula>#REF!=1</formula>
    </cfRule>
    <cfRule type="expression" dxfId="29" priority="8">
      <formula>#REF!=3</formula>
    </cfRule>
    <cfRule type="expression" dxfId="28" priority="9">
      <formula>#REF!=2</formula>
    </cfRule>
  </conditionalFormatting>
  <conditionalFormatting sqref="AJ9:AJ330">
    <cfRule type="expression" dxfId="27" priority="1">
      <formula>AJ9="Media"</formula>
    </cfRule>
    <cfRule type="expression" dxfId="26" priority="2">
      <formula>AJ9="Baja"</formula>
    </cfRule>
    <cfRule type="expression" dxfId="25" priority="3">
      <formula>AJ9="Alta"</formula>
    </cfRule>
  </conditionalFormatting>
  <dataValidations count="1">
    <dataValidation type="list" allowBlank="1" showInputMessage="1" showErrorMessage="1" sqref="X9:X328" xr:uid="{5650A73D-A71D-49B9-8E98-8207A095858F}">
      <formula1>INDIRECT(Q9)</formula1>
    </dataValidation>
  </dataValidations>
  <pageMargins left="0.7" right="0.7" top="0.75" bottom="0.75" header="0.3" footer="0.3"/>
  <pageSetup scale="1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'https://scjgovcol.sharepoint.com/sites/DireccionTIC/Documentos compartidos/GobiernoTI/MIPG/Riesgos/Seguridad Información/Informes/2024/Tercer Cuatrimestre/Matriz de Riesgos/[F-GD-1081_V (1).xlsx]Listas'!#REF!</xm:f>
          </x14:formula1>
          <xm:sqref>P9:R328 V9:V328 T9:T328 P329:Q1048576 AD9:AI1048576 S9:S1048576 B9:C1048576 H9:L1048576 AA9:AA328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0" tint="-0.499984740745262"/>
    <pageSetUpPr fitToPage="1"/>
  </sheetPr>
  <dimension ref="A1:BE112"/>
  <sheetViews>
    <sheetView showGridLines="0" view="pageBreakPreview" topLeftCell="A27" zoomScale="90" zoomScaleNormal="80" zoomScaleSheetLayoutView="90" workbookViewId="0">
      <selection activeCell="C36" sqref="C36:C37"/>
    </sheetView>
  </sheetViews>
  <sheetFormatPr baseColWidth="10" defaultColWidth="11.44140625" defaultRowHeight="13.2" x14ac:dyDescent="0.3"/>
  <cols>
    <col min="1" max="1" width="19.5546875" style="81" customWidth="1"/>
    <col min="2" max="2" width="36.44140625" style="81" customWidth="1"/>
    <col min="3" max="3" width="51.21875" style="81" customWidth="1"/>
    <col min="4" max="4" width="34.44140625" style="81" customWidth="1"/>
    <col min="5" max="5" width="32.88671875" style="81" customWidth="1"/>
    <col min="6" max="6" width="49.88671875" style="81" customWidth="1"/>
    <col min="7" max="7" width="63.44140625" style="81" customWidth="1"/>
    <col min="8" max="8" width="52.88671875" style="81" customWidth="1"/>
    <col min="9" max="12" width="16.33203125" style="81" customWidth="1"/>
    <col min="13" max="13" width="42.44140625" style="81" bestFit="1" customWidth="1"/>
    <col min="14" max="14" width="23.88671875" style="81" bestFit="1" customWidth="1"/>
    <col min="15" max="15" width="23.88671875" style="81" customWidth="1"/>
    <col min="16" max="16" width="24.33203125" style="81" bestFit="1" customWidth="1"/>
    <col min="17" max="17" width="30.88671875" style="81" customWidth="1"/>
    <col min="18" max="18" width="24.6640625" style="81" bestFit="1" customWidth="1"/>
    <col min="19" max="19" width="22.44140625" style="81" bestFit="1" customWidth="1"/>
    <col min="20" max="20" width="22.44140625" style="81" customWidth="1"/>
    <col min="21" max="21" width="26.109375" style="81" bestFit="1" customWidth="1"/>
    <col min="22" max="23" width="26.109375" style="81" customWidth="1"/>
    <col min="24" max="25" width="14.109375" style="81" bestFit="1" customWidth="1"/>
    <col min="26" max="27" width="11.44140625" style="81"/>
    <col min="28" max="28" width="29.44140625" style="81" bestFit="1" customWidth="1"/>
    <col min="29" max="29" width="35.88671875" style="81" bestFit="1" customWidth="1"/>
    <col min="30" max="30" width="24.33203125" style="81" bestFit="1" customWidth="1"/>
    <col min="31" max="31" width="19.109375" style="81" bestFit="1" customWidth="1"/>
    <col min="32" max="32" width="23.44140625" style="81" bestFit="1" customWidth="1"/>
    <col min="33" max="33" width="13.44140625" style="81" bestFit="1" customWidth="1"/>
    <col min="34" max="34" width="27.33203125" style="81" bestFit="1" customWidth="1"/>
    <col min="35" max="35" width="13.44140625" style="81" bestFit="1" customWidth="1"/>
    <col min="36" max="36" width="27.33203125" style="81" bestFit="1" customWidth="1"/>
    <col min="37" max="37" width="17.109375" style="81" customWidth="1"/>
    <col min="38" max="38" width="25.109375" style="81" bestFit="1" customWidth="1"/>
    <col min="39" max="46" width="11.44140625" style="81"/>
    <col min="47" max="47" width="14" style="81" bestFit="1" customWidth="1"/>
    <col min="48" max="48" width="89.33203125" style="81" customWidth="1"/>
    <col min="49" max="16384" width="11.44140625" style="81"/>
  </cols>
  <sheetData>
    <row r="1" spans="1:57" s="76" customFormat="1" ht="115.5" customHeight="1" thickBot="1" x14ac:dyDescent="0.35">
      <c r="A1" s="292"/>
      <c r="B1" s="293"/>
      <c r="C1" s="294" t="s">
        <v>0</v>
      </c>
      <c r="D1" s="294"/>
      <c r="E1" s="294"/>
      <c r="F1" s="294"/>
      <c r="G1" s="294"/>
      <c r="H1" s="294"/>
      <c r="I1" s="294"/>
      <c r="J1" s="294"/>
      <c r="K1" s="294"/>
      <c r="L1" s="294"/>
      <c r="M1" s="155" t="s">
        <v>1</v>
      </c>
    </row>
    <row r="2" spans="1:57" s="76" customFormat="1" ht="15.75" customHeight="1" thickBot="1" x14ac:dyDescent="0.3">
      <c r="A2" s="150"/>
      <c r="B2" s="151"/>
      <c r="C2" s="144"/>
      <c r="D2" s="144"/>
      <c r="E2" s="144"/>
      <c r="F2" s="144"/>
      <c r="G2" s="144"/>
      <c r="H2" s="144"/>
      <c r="I2" s="144"/>
      <c r="J2" s="144"/>
      <c r="K2" s="144"/>
      <c r="L2" s="144"/>
      <c r="M2" s="149"/>
    </row>
    <row r="3" spans="1:57" ht="23.25" customHeight="1" thickBot="1" x14ac:dyDescent="0.35">
      <c r="A3" s="303" t="s">
        <v>73</v>
      </c>
      <c r="B3" s="304"/>
      <c r="C3" s="304"/>
      <c r="D3" s="304"/>
      <c r="E3" s="304"/>
      <c r="F3" s="304"/>
      <c r="G3" s="304"/>
      <c r="H3" s="304"/>
      <c r="I3" s="304"/>
      <c r="J3" s="304"/>
      <c r="K3" s="304"/>
      <c r="L3" s="304"/>
      <c r="M3" s="305"/>
      <c r="N3" s="80"/>
      <c r="O3" s="80"/>
      <c r="P3" s="80"/>
      <c r="Q3" s="80"/>
      <c r="R3" s="80"/>
      <c r="S3" s="80"/>
      <c r="T3" s="80"/>
      <c r="U3" s="80"/>
      <c r="V3" s="80"/>
      <c r="W3" s="80"/>
      <c r="X3" s="80"/>
      <c r="Y3" s="80"/>
      <c r="Z3" s="80"/>
      <c r="AA3" s="80"/>
      <c r="AB3" s="80"/>
      <c r="AC3" s="80"/>
      <c r="AD3" s="80"/>
      <c r="AE3" s="80"/>
      <c r="AF3" s="80"/>
      <c r="AG3" s="80"/>
      <c r="AH3" s="80"/>
      <c r="AI3" s="80"/>
      <c r="AJ3" s="80"/>
      <c r="AW3" s="80"/>
      <c r="AX3" s="80"/>
      <c r="AY3" s="80"/>
      <c r="AZ3" s="80"/>
    </row>
    <row r="4" spans="1:57" ht="27" customHeight="1" thickBot="1" x14ac:dyDescent="0.35">
      <c r="A4" s="153" t="s">
        <v>74</v>
      </c>
      <c r="B4" s="153" t="s">
        <v>75</v>
      </c>
      <c r="C4" s="153" t="s">
        <v>76</v>
      </c>
      <c r="D4" s="153" t="s">
        <v>77</v>
      </c>
      <c r="E4" s="153" t="s">
        <v>78</v>
      </c>
      <c r="F4" s="153" t="s">
        <v>79</v>
      </c>
      <c r="G4" s="154" t="s">
        <v>80</v>
      </c>
      <c r="H4" s="154" t="s">
        <v>81</v>
      </c>
      <c r="I4" s="154" t="s">
        <v>82</v>
      </c>
      <c r="J4" s="154" t="s">
        <v>83</v>
      </c>
      <c r="K4" s="154" t="s">
        <v>84</v>
      </c>
      <c r="L4" s="154" t="s">
        <v>85</v>
      </c>
      <c r="M4" s="154" t="s">
        <v>86</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BB4" s="80"/>
      <c r="BC4" s="80"/>
      <c r="BD4" s="80"/>
      <c r="BE4" s="80"/>
    </row>
    <row r="5" spans="1:57" ht="240" customHeight="1" x14ac:dyDescent="0.3">
      <c r="A5" s="96">
        <v>1</v>
      </c>
      <c r="B5" s="88" t="s">
        <v>322</v>
      </c>
      <c r="C5" s="222" t="s">
        <v>2160</v>
      </c>
      <c r="D5" s="100" t="s">
        <v>264</v>
      </c>
      <c r="E5" s="125" t="s">
        <v>362</v>
      </c>
      <c r="F5" s="125" t="s">
        <v>403</v>
      </c>
      <c r="G5" s="125" t="s">
        <v>393</v>
      </c>
      <c r="H5" s="126" t="s">
        <v>398</v>
      </c>
      <c r="I5" s="200" t="s">
        <v>2025</v>
      </c>
      <c r="J5" s="93"/>
      <c r="K5" s="93" t="s">
        <v>265</v>
      </c>
      <c r="L5" s="93" t="s">
        <v>169</v>
      </c>
      <c r="M5" s="140" t="str">
        <f>IF(OR(AND(K5="Muy Baja",L5="Leve"),AND(K5="Baja",L5="Leve"),AND(K5="Muy Baja",L5="Menor")),"BAJA",IF(OR(AND(K5="Alta",L5="Leve"),AND(K5="Alta",L5="Menor"),AND(K5="Baja",L5="Menor"),AND(K5="Media",L5="Leve"),AND(K5="Media",L5="Menor"),AND(K5="Media",L5="Moderado"),AND(K5="Baja",L5="Moderado"),AND(K5="Muy Baja",L5="Moderado")),"MODERADO",IF(OR(AND(K5="Muy Alta",L5="Moderado"),AND(K5="Muy Alta",L5="Mayor"),AND(K5="Muy Alta",L5="Leve"),AND(K5="Media",L5="Mayor"),AND(K5="Muy Alta",L5="Menor"),AND(K5="Alta",L5="Moderado"),AND(K5="Alta",L5="Mayor"),AND(K5="Baja",L5="Mayor"),AND(K5="Muy Baja",L5="Mayor")),"ALTO",IF(OR(AND(K5="Muy Alta",L5="Catastrófico"),AND(K5="Alta",L5="Catastrófico"),AND(K5="Media",L5="Catastrófico"),AND(K5="Baja",L5="Catastrófico"),AND(K5="Muy Baja",L5="Catastrófico")),"EXTREMO",0))))</f>
        <v>MODERADO</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BB5" s="80"/>
      <c r="BC5" s="80"/>
      <c r="BD5" s="80"/>
      <c r="BE5" s="80"/>
    </row>
    <row r="6" spans="1:57" ht="96.75" customHeight="1" x14ac:dyDescent="0.3">
      <c r="A6" s="96">
        <v>2</v>
      </c>
      <c r="B6" s="88" t="s">
        <v>322</v>
      </c>
      <c r="C6" s="100" t="s">
        <v>2159</v>
      </c>
      <c r="D6" s="100" t="s">
        <v>264</v>
      </c>
      <c r="E6" s="125" t="s">
        <v>362</v>
      </c>
      <c r="F6" s="125" t="s">
        <v>360</v>
      </c>
      <c r="G6" s="125" t="s">
        <v>367</v>
      </c>
      <c r="H6" s="126" t="s">
        <v>398</v>
      </c>
      <c r="I6" s="200" t="s">
        <v>2025</v>
      </c>
      <c r="J6" s="93"/>
      <c r="K6" s="93" t="s">
        <v>265</v>
      </c>
      <c r="L6" s="93" t="s">
        <v>169</v>
      </c>
      <c r="M6" s="140" t="str">
        <f t="shared" ref="M6:M28" si="0">IF(OR(AND(K6="Muy Baja",L6="Leve"),AND(K6="Baja",L6="Leve"),AND(K6="Muy Baja",L6="Menor")),"BAJA",IF(OR(AND(K6="Alta",L6="Leve"),AND(K6="Alta",L6="Menor"),AND(K6="Baja",L6="Menor"),AND(K6="Media",L6="Leve"),AND(K6="Media",L6="Menor"),AND(K6="Media",L6="Moderado"),AND(K6="Baja",L6="Moderado"),AND(K6="Muy Baja",L6="Moderado")),"MODERADO",IF(OR(AND(K6="Muy Alta",L6="Moderado"),AND(K6="Muy Alta",L6="Mayor"),AND(K6="Muy Alta",L6="Leve"),AND(K6="Media",L6="Mayor"),AND(K6="Muy Alta",L6="Menor"),AND(K6="Alta",L6="Moderado"),AND(K6="Alta",L6="Mayor"),AND(K6="Baja",L6="Mayor"),AND(K6="Muy Baja",L6="Mayor")),"ALTO",IF(OR(AND(K6="Muy Alta",L6="Catastrófico"),AND(K6="Alta",L6="Catastrófico"),AND(K6="Media",L6="Catastrófico"),AND(K6="Baja",L6="Catastrófico"),AND(K6="Muy Baja",L6="Catastrófico")),"EXTREMO",0))))</f>
        <v>MODERADO</v>
      </c>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BB6" s="80"/>
      <c r="BC6" s="80"/>
      <c r="BD6" s="80"/>
      <c r="BE6" s="80"/>
    </row>
    <row r="7" spans="1:57" ht="42" customHeight="1" x14ac:dyDescent="0.3">
      <c r="A7" s="96">
        <v>3</v>
      </c>
      <c r="B7" s="88" t="s">
        <v>322</v>
      </c>
      <c r="C7" s="123" t="s">
        <v>1652</v>
      </c>
      <c r="D7" s="100" t="s">
        <v>264</v>
      </c>
      <c r="E7" s="125" t="s">
        <v>366</v>
      </c>
      <c r="F7" s="125" t="s">
        <v>403</v>
      </c>
      <c r="G7" s="125" t="s">
        <v>390</v>
      </c>
      <c r="H7" s="126" t="s">
        <v>398</v>
      </c>
      <c r="I7" s="200" t="s">
        <v>2025</v>
      </c>
      <c r="J7" s="93"/>
      <c r="K7" s="93" t="s">
        <v>265</v>
      </c>
      <c r="L7" s="93" t="s">
        <v>319</v>
      </c>
      <c r="M7" s="140" t="str">
        <f t="shared" si="0"/>
        <v>BAJA</v>
      </c>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BB7" s="80"/>
      <c r="BC7" s="80"/>
      <c r="BD7" s="80"/>
      <c r="BE7" s="80"/>
    </row>
    <row r="8" spans="1:57" ht="59.25" customHeight="1" x14ac:dyDescent="0.3">
      <c r="A8" s="96">
        <v>4</v>
      </c>
      <c r="B8" s="88" t="s">
        <v>324</v>
      </c>
      <c r="C8" s="295" t="s">
        <v>1129</v>
      </c>
      <c r="D8" s="100" t="s">
        <v>264</v>
      </c>
      <c r="E8" s="125" t="s">
        <v>366</v>
      </c>
      <c r="F8" s="125" t="s">
        <v>403</v>
      </c>
      <c r="G8" s="125" t="s">
        <v>489</v>
      </c>
      <c r="H8" s="126" t="s">
        <v>380</v>
      </c>
      <c r="I8" s="200" t="s">
        <v>2025</v>
      </c>
      <c r="J8" s="93"/>
      <c r="K8" s="93" t="s">
        <v>263</v>
      </c>
      <c r="L8" s="93" t="s">
        <v>319</v>
      </c>
      <c r="M8" s="140" t="str">
        <f t="shared" si="0"/>
        <v>MODERADO</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BB8" s="80"/>
      <c r="BC8" s="80"/>
      <c r="BD8" s="80"/>
      <c r="BE8" s="80"/>
    </row>
    <row r="9" spans="1:57" ht="63" customHeight="1" x14ac:dyDescent="0.3">
      <c r="A9" s="96">
        <v>4</v>
      </c>
      <c r="B9" s="88" t="s">
        <v>324</v>
      </c>
      <c r="C9" s="296"/>
      <c r="D9" s="100" t="s">
        <v>264</v>
      </c>
      <c r="E9" s="125" t="s">
        <v>366</v>
      </c>
      <c r="F9" s="125" t="s">
        <v>403</v>
      </c>
      <c r="G9" s="125" t="s">
        <v>493</v>
      </c>
      <c r="H9" s="126" t="s">
        <v>380</v>
      </c>
      <c r="I9" s="200" t="s">
        <v>2025</v>
      </c>
      <c r="J9" s="93"/>
      <c r="K9" s="93" t="s">
        <v>265</v>
      </c>
      <c r="L9" s="93" t="s">
        <v>319</v>
      </c>
      <c r="M9" s="140" t="str">
        <f t="shared" si="0"/>
        <v>BAJA</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BB9" s="80"/>
      <c r="BC9" s="80"/>
      <c r="BD9" s="80"/>
      <c r="BE9" s="80"/>
    </row>
    <row r="10" spans="1:57" ht="57" customHeight="1" x14ac:dyDescent="0.3">
      <c r="A10" s="96">
        <v>4</v>
      </c>
      <c r="B10" s="88" t="s">
        <v>324</v>
      </c>
      <c r="C10" s="296"/>
      <c r="D10" s="100" t="s">
        <v>264</v>
      </c>
      <c r="E10" s="125" t="s">
        <v>366</v>
      </c>
      <c r="F10" s="125" t="s">
        <v>403</v>
      </c>
      <c r="G10" s="125" t="s">
        <v>511</v>
      </c>
      <c r="H10" s="126" t="s">
        <v>380</v>
      </c>
      <c r="I10" s="127"/>
      <c r="J10" s="200" t="s">
        <v>2025</v>
      </c>
      <c r="K10" s="93" t="s">
        <v>263</v>
      </c>
      <c r="L10" s="93" t="s">
        <v>319</v>
      </c>
      <c r="M10" s="140" t="str">
        <f t="shared" si="0"/>
        <v>MODERADO</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BB10" s="80"/>
      <c r="BC10" s="80"/>
      <c r="BD10" s="80"/>
      <c r="BE10" s="80"/>
    </row>
    <row r="11" spans="1:57" ht="48" customHeight="1" x14ac:dyDescent="0.3">
      <c r="A11" s="96">
        <v>4</v>
      </c>
      <c r="B11" s="88" t="s">
        <v>324</v>
      </c>
      <c r="C11" s="297"/>
      <c r="D11" s="100" t="s">
        <v>264</v>
      </c>
      <c r="E11" s="125" t="s">
        <v>366</v>
      </c>
      <c r="F11" s="125" t="s">
        <v>403</v>
      </c>
      <c r="G11" s="125" t="s">
        <v>2033</v>
      </c>
      <c r="H11" s="126" t="s">
        <v>380</v>
      </c>
      <c r="I11" s="127"/>
      <c r="J11" s="200" t="s">
        <v>2025</v>
      </c>
      <c r="K11" s="93" t="s">
        <v>265</v>
      </c>
      <c r="L11" s="93" t="s">
        <v>323</v>
      </c>
      <c r="M11" s="140" t="str">
        <f t="shared" si="0"/>
        <v>ALTO</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BB11" s="80"/>
      <c r="BC11" s="80"/>
      <c r="BD11" s="80"/>
      <c r="BE11" s="80"/>
    </row>
    <row r="12" spans="1:57" ht="108" customHeight="1" x14ac:dyDescent="0.3">
      <c r="A12" s="96">
        <v>5</v>
      </c>
      <c r="B12" s="88" t="s">
        <v>327</v>
      </c>
      <c r="C12" s="100" t="s">
        <v>2158</v>
      </c>
      <c r="D12" s="100" t="s">
        <v>264</v>
      </c>
      <c r="E12" s="125" t="s">
        <v>2042</v>
      </c>
      <c r="F12" s="125" t="s">
        <v>403</v>
      </c>
      <c r="G12" s="125" t="s">
        <v>391</v>
      </c>
      <c r="H12" s="126" t="s">
        <v>369</v>
      </c>
      <c r="I12" s="200" t="s">
        <v>2025</v>
      </c>
      <c r="J12" s="93"/>
      <c r="K12" s="93" t="s">
        <v>263</v>
      </c>
      <c r="L12" s="93" t="s">
        <v>319</v>
      </c>
      <c r="M12" s="140" t="str">
        <f t="shared" si="0"/>
        <v>MODERADO</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BB12" s="80"/>
      <c r="BC12" s="80"/>
      <c r="BD12" s="80"/>
      <c r="BE12" s="80"/>
    </row>
    <row r="13" spans="1:57" ht="74.25" customHeight="1" x14ac:dyDescent="0.3">
      <c r="A13" s="96">
        <v>6</v>
      </c>
      <c r="B13" s="88" t="s">
        <v>327</v>
      </c>
      <c r="C13" s="214" t="s">
        <v>2041</v>
      </c>
      <c r="D13" s="100" t="s">
        <v>264</v>
      </c>
      <c r="E13" s="125" t="s">
        <v>2042</v>
      </c>
      <c r="F13" s="125" t="s">
        <v>400</v>
      </c>
      <c r="G13" s="125" t="s">
        <v>367</v>
      </c>
      <c r="H13" s="126" t="s">
        <v>407</v>
      </c>
      <c r="I13" s="200" t="s">
        <v>2025</v>
      </c>
      <c r="J13" s="93"/>
      <c r="K13" s="93" t="s">
        <v>318</v>
      </c>
      <c r="L13" s="93" t="s">
        <v>169</v>
      </c>
      <c r="M13" s="140" t="str">
        <f t="shared" si="0"/>
        <v>MODERADO</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BB13" s="80"/>
      <c r="BC13" s="80"/>
      <c r="BD13" s="80"/>
      <c r="BE13" s="80"/>
    </row>
    <row r="14" spans="1:57" ht="42" customHeight="1" x14ac:dyDescent="0.3">
      <c r="A14" s="96">
        <v>7</v>
      </c>
      <c r="B14" s="88" t="s">
        <v>328</v>
      </c>
      <c r="C14" s="206" t="s">
        <v>2047</v>
      </c>
      <c r="D14" s="100" t="s">
        <v>264</v>
      </c>
      <c r="E14" s="125" t="s">
        <v>366</v>
      </c>
      <c r="F14" s="125" t="s">
        <v>385</v>
      </c>
      <c r="G14" s="125" t="s">
        <v>359</v>
      </c>
      <c r="H14" s="126" t="s">
        <v>398</v>
      </c>
      <c r="I14" s="207" t="s">
        <v>2025</v>
      </c>
      <c r="J14" s="93"/>
      <c r="K14" s="93" t="s">
        <v>265</v>
      </c>
      <c r="L14" s="93" t="s">
        <v>169</v>
      </c>
      <c r="M14" s="140" t="str">
        <f t="shared" si="0"/>
        <v>MODERADO</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BB14" s="80"/>
      <c r="BC14" s="80"/>
      <c r="BD14" s="80"/>
      <c r="BE14" s="80"/>
    </row>
    <row r="15" spans="1:57" ht="42" customHeight="1" x14ac:dyDescent="0.3">
      <c r="A15" s="96">
        <v>8</v>
      </c>
      <c r="B15" s="88" t="s">
        <v>328</v>
      </c>
      <c r="C15" s="206" t="s">
        <v>1741</v>
      </c>
      <c r="D15" s="100" t="s">
        <v>264</v>
      </c>
      <c r="E15" s="125" t="s">
        <v>362</v>
      </c>
      <c r="F15" s="125" t="s">
        <v>360</v>
      </c>
      <c r="G15" s="125" t="s">
        <v>367</v>
      </c>
      <c r="H15" s="126" t="s">
        <v>373</v>
      </c>
      <c r="I15" s="207" t="s">
        <v>2025</v>
      </c>
      <c r="J15" s="93"/>
      <c r="K15" s="93" t="s">
        <v>265</v>
      </c>
      <c r="L15" s="93" t="s">
        <v>169</v>
      </c>
      <c r="M15" s="140" t="str">
        <f t="shared" si="0"/>
        <v>MODERADO</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BB15" s="80"/>
      <c r="BC15" s="80"/>
      <c r="BD15" s="80"/>
      <c r="BE15" s="80"/>
    </row>
    <row r="16" spans="1:57" ht="124.95" customHeight="1" x14ac:dyDescent="0.3">
      <c r="A16" s="96">
        <v>9</v>
      </c>
      <c r="B16" s="88" t="s">
        <v>329</v>
      </c>
      <c r="C16" s="123" t="s">
        <v>2164</v>
      </c>
      <c r="D16" s="100" t="s">
        <v>264</v>
      </c>
      <c r="E16" s="125" t="s">
        <v>370</v>
      </c>
      <c r="F16" s="125" t="s">
        <v>2051</v>
      </c>
      <c r="G16" s="125" t="s">
        <v>408</v>
      </c>
      <c r="H16" s="126" t="s">
        <v>383</v>
      </c>
      <c r="I16" s="207" t="s">
        <v>2025</v>
      </c>
      <c r="J16" s="93"/>
      <c r="K16" s="93" t="s">
        <v>265</v>
      </c>
      <c r="L16" s="93" t="s">
        <v>323</v>
      </c>
      <c r="M16" s="140" t="str">
        <f t="shared" si="0"/>
        <v>ALTO</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BB16" s="80"/>
      <c r="BC16" s="80"/>
      <c r="BD16" s="80"/>
      <c r="BE16" s="80"/>
    </row>
    <row r="17" spans="1:57" ht="42" customHeight="1" x14ac:dyDescent="0.3">
      <c r="A17" s="96">
        <v>10</v>
      </c>
      <c r="B17" s="88" t="s">
        <v>330</v>
      </c>
      <c r="C17" s="295" t="s">
        <v>1696</v>
      </c>
      <c r="D17" s="100" t="s">
        <v>264</v>
      </c>
      <c r="E17" s="127" t="s">
        <v>366</v>
      </c>
      <c r="F17" s="127" t="s">
        <v>2054</v>
      </c>
      <c r="G17" s="127" t="s">
        <v>511</v>
      </c>
      <c r="H17" s="224" t="s">
        <v>380</v>
      </c>
      <c r="I17" s="207" t="s">
        <v>2025</v>
      </c>
      <c r="J17" s="93"/>
      <c r="K17" s="93" t="s">
        <v>265</v>
      </c>
      <c r="L17" s="93" t="s">
        <v>169</v>
      </c>
      <c r="M17" s="140" t="str">
        <f t="shared" si="0"/>
        <v>MODERADO</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BB17" s="80"/>
      <c r="BC17" s="80"/>
      <c r="BD17" s="80"/>
      <c r="BE17" s="80"/>
    </row>
    <row r="18" spans="1:57" ht="42" customHeight="1" x14ac:dyDescent="0.3">
      <c r="A18" s="96">
        <v>10</v>
      </c>
      <c r="B18" s="88" t="s">
        <v>330</v>
      </c>
      <c r="C18" s="297"/>
      <c r="D18" s="100" t="s">
        <v>264</v>
      </c>
      <c r="E18" s="127" t="s">
        <v>366</v>
      </c>
      <c r="F18" s="127" t="s">
        <v>2054</v>
      </c>
      <c r="G18" s="127" t="s">
        <v>2055</v>
      </c>
      <c r="H18" s="224" t="s">
        <v>398</v>
      </c>
      <c r="I18" s="207" t="s">
        <v>2025</v>
      </c>
      <c r="J18" s="93"/>
      <c r="K18" s="93" t="s">
        <v>265</v>
      </c>
      <c r="L18" s="93" t="s">
        <v>169</v>
      </c>
      <c r="M18" s="140" t="str">
        <f t="shared" si="0"/>
        <v>MODERADO</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BB18" s="80"/>
      <c r="BC18" s="80"/>
      <c r="BD18" s="80"/>
      <c r="BE18" s="80"/>
    </row>
    <row r="19" spans="1:57" ht="42" customHeight="1" x14ac:dyDescent="0.3">
      <c r="A19" s="96">
        <v>11</v>
      </c>
      <c r="B19" s="88" t="s">
        <v>330</v>
      </c>
      <c r="C19" s="100" t="s">
        <v>2163</v>
      </c>
      <c r="D19" s="100" t="s">
        <v>264</v>
      </c>
      <c r="E19" s="127" t="s">
        <v>366</v>
      </c>
      <c r="F19" s="127" t="s">
        <v>2054</v>
      </c>
      <c r="G19" s="127" t="s">
        <v>2055</v>
      </c>
      <c r="H19" s="224" t="s">
        <v>380</v>
      </c>
      <c r="I19" s="207" t="s">
        <v>2025</v>
      </c>
      <c r="J19" s="93"/>
      <c r="K19" s="93" t="s">
        <v>265</v>
      </c>
      <c r="L19" s="93" t="s">
        <v>169</v>
      </c>
      <c r="M19" s="140" t="str">
        <f t="shared" si="0"/>
        <v>MODERADO</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BB19" s="80"/>
      <c r="BC19" s="80"/>
      <c r="BD19" s="80"/>
      <c r="BE19" s="80"/>
    </row>
    <row r="20" spans="1:57" ht="79.5" customHeight="1" x14ac:dyDescent="0.3">
      <c r="A20" s="96">
        <v>12</v>
      </c>
      <c r="B20" s="88" t="s">
        <v>332</v>
      </c>
      <c r="C20" s="203" t="s">
        <v>2156</v>
      </c>
      <c r="D20" s="100" t="s">
        <v>264</v>
      </c>
      <c r="E20" s="125" t="s">
        <v>2066</v>
      </c>
      <c r="F20" s="125" t="s">
        <v>2060</v>
      </c>
      <c r="G20" s="215" t="s">
        <v>2061</v>
      </c>
      <c r="H20" s="126" t="s">
        <v>2062</v>
      </c>
      <c r="I20" s="207" t="s">
        <v>2025</v>
      </c>
      <c r="J20" s="93"/>
      <c r="K20" s="93" t="s">
        <v>265</v>
      </c>
      <c r="L20" s="93" t="s">
        <v>169</v>
      </c>
      <c r="M20" s="140" t="str">
        <f t="shared" si="0"/>
        <v>MODERADO</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BB20" s="80"/>
      <c r="BC20" s="80"/>
      <c r="BD20" s="80"/>
      <c r="BE20" s="80"/>
    </row>
    <row r="21" spans="1:57" ht="42" customHeight="1" x14ac:dyDescent="0.3">
      <c r="A21" s="96">
        <v>13</v>
      </c>
      <c r="B21" s="88" t="s">
        <v>333</v>
      </c>
      <c r="C21" s="100" t="s">
        <v>2065</v>
      </c>
      <c r="D21" s="100" t="s">
        <v>264</v>
      </c>
      <c r="E21" s="215" t="s">
        <v>2067</v>
      </c>
      <c r="F21" s="125" t="s">
        <v>2068</v>
      </c>
      <c r="G21" s="125" t="s">
        <v>493</v>
      </c>
      <c r="H21" s="126" t="s">
        <v>392</v>
      </c>
      <c r="I21" s="207" t="s">
        <v>2025</v>
      </c>
      <c r="J21" s="93"/>
      <c r="K21" s="93" t="s">
        <v>318</v>
      </c>
      <c r="L21" s="93" t="s">
        <v>169</v>
      </c>
      <c r="M21" s="140" t="str">
        <f t="shared" si="0"/>
        <v>MODERADO</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BB21" s="80"/>
      <c r="BC21" s="80"/>
      <c r="BD21" s="80"/>
      <c r="BE21" s="80"/>
    </row>
    <row r="22" spans="1:57" ht="42" customHeight="1" x14ac:dyDescent="0.3">
      <c r="A22" s="96">
        <v>14</v>
      </c>
      <c r="B22" s="88" t="s">
        <v>334</v>
      </c>
      <c r="C22" s="300" t="s">
        <v>2157</v>
      </c>
      <c r="D22" s="100" t="s">
        <v>264</v>
      </c>
      <c r="E22" s="125" t="s">
        <v>362</v>
      </c>
      <c r="F22" s="125" t="s">
        <v>415</v>
      </c>
      <c r="G22" s="125" t="s">
        <v>405</v>
      </c>
      <c r="H22" s="126" t="s">
        <v>376</v>
      </c>
      <c r="I22" s="207" t="s">
        <v>2025</v>
      </c>
      <c r="J22" s="93"/>
      <c r="K22" s="93" t="s">
        <v>265</v>
      </c>
      <c r="L22" s="93" t="s">
        <v>169</v>
      </c>
      <c r="M22" s="140" t="str">
        <f t="shared" si="0"/>
        <v>MODERADO</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BB22" s="80"/>
      <c r="BC22" s="80"/>
      <c r="BD22" s="80"/>
      <c r="BE22" s="80"/>
    </row>
    <row r="23" spans="1:57" ht="42" customHeight="1" x14ac:dyDescent="0.3">
      <c r="A23" s="96">
        <v>14</v>
      </c>
      <c r="B23" s="88" t="s">
        <v>334</v>
      </c>
      <c r="C23" s="301"/>
      <c r="D23" s="100" t="s">
        <v>264</v>
      </c>
      <c r="E23" s="125" t="s">
        <v>366</v>
      </c>
      <c r="F23" s="125" t="s">
        <v>413</v>
      </c>
      <c r="G23" s="125" t="s">
        <v>462</v>
      </c>
      <c r="H23" s="126" t="s">
        <v>376</v>
      </c>
      <c r="I23" s="207" t="s">
        <v>2025</v>
      </c>
      <c r="J23" s="93"/>
      <c r="K23" s="93" t="s">
        <v>265</v>
      </c>
      <c r="L23" s="93" t="s">
        <v>169</v>
      </c>
      <c r="M23" s="140" t="str">
        <f t="shared" si="0"/>
        <v>MODERADO</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BB23" s="80"/>
      <c r="BC23" s="80"/>
      <c r="BD23" s="80"/>
      <c r="BE23" s="80"/>
    </row>
    <row r="24" spans="1:57" ht="42" customHeight="1" x14ac:dyDescent="0.3">
      <c r="A24" s="96">
        <v>14</v>
      </c>
      <c r="B24" s="88" t="s">
        <v>334</v>
      </c>
      <c r="C24" s="302"/>
      <c r="D24" s="100" t="s">
        <v>264</v>
      </c>
      <c r="E24" s="125" t="s">
        <v>370</v>
      </c>
      <c r="F24" s="125" t="s">
        <v>483</v>
      </c>
      <c r="G24" s="125" t="s">
        <v>493</v>
      </c>
      <c r="H24" s="126" t="s">
        <v>376</v>
      </c>
      <c r="I24" s="207" t="s">
        <v>2025</v>
      </c>
      <c r="J24" s="93"/>
      <c r="K24" s="93" t="s">
        <v>318</v>
      </c>
      <c r="L24" s="93" t="s">
        <v>169</v>
      </c>
      <c r="M24" s="140" t="str">
        <f t="shared" si="0"/>
        <v>MODERADO</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BB24" s="80"/>
      <c r="BC24" s="80"/>
      <c r="BD24" s="80"/>
      <c r="BE24" s="80"/>
    </row>
    <row r="25" spans="1:57" ht="42" customHeight="1" x14ac:dyDescent="0.3">
      <c r="A25" s="96">
        <v>15</v>
      </c>
      <c r="B25" s="88" t="s">
        <v>334</v>
      </c>
      <c r="C25" s="100" t="s">
        <v>2077</v>
      </c>
      <c r="D25" s="100" t="s">
        <v>262</v>
      </c>
      <c r="E25" s="125" t="s">
        <v>370</v>
      </c>
      <c r="F25" s="215" t="s">
        <v>2078</v>
      </c>
      <c r="G25" s="125" t="s">
        <v>501</v>
      </c>
      <c r="H25" s="126" t="s">
        <v>376</v>
      </c>
      <c r="I25" s="207" t="s">
        <v>2025</v>
      </c>
      <c r="J25" s="93"/>
      <c r="K25" s="93" t="s">
        <v>265</v>
      </c>
      <c r="L25" s="93" t="s">
        <v>169</v>
      </c>
      <c r="M25" s="140" t="str">
        <f t="shared" si="0"/>
        <v>MODERADO</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BB25" s="80"/>
      <c r="BC25" s="80"/>
      <c r="BD25" s="80"/>
      <c r="BE25" s="80"/>
    </row>
    <row r="26" spans="1:57" ht="42" customHeight="1" x14ac:dyDescent="0.3">
      <c r="A26" s="96">
        <v>16</v>
      </c>
      <c r="B26" s="88" t="s">
        <v>334</v>
      </c>
      <c r="C26" s="123" t="s">
        <v>1109</v>
      </c>
      <c r="D26" s="100" t="s">
        <v>262</v>
      </c>
      <c r="E26" s="125" t="s">
        <v>2081</v>
      </c>
      <c r="F26" s="125" t="s">
        <v>413</v>
      </c>
      <c r="G26" s="125" t="s">
        <v>511</v>
      </c>
      <c r="H26" s="126" t="s">
        <v>398</v>
      </c>
      <c r="I26" s="207" t="s">
        <v>2025</v>
      </c>
      <c r="J26" s="93"/>
      <c r="K26" s="93" t="s">
        <v>318</v>
      </c>
      <c r="L26" s="93" t="s">
        <v>169</v>
      </c>
      <c r="M26" s="140" t="str">
        <f t="shared" si="0"/>
        <v>MODERADO</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BB26" s="80"/>
      <c r="BC26" s="80"/>
      <c r="BD26" s="80"/>
      <c r="BE26" s="80"/>
    </row>
    <row r="27" spans="1:57" ht="42" customHeight="1" x14ac:dyDescent="0.3">
      <c r="A27" s="96">
        <v>17</v>
      </c>
      <c r="B27" s="88" t="s">
        <v>334</v>
      </c>
      <c r="C27" s="100" t="s">
        <v>1113</v>
      </c>
      <c r="D27" s="100" t="s">
        <v>264</v>
      </c>
      <c r="E27" s="125" t="s">
        <v>370</v>
      </c>
      <c r="F27" s="125" t="s">
        <v>475</v>
      </c>
      <c r="G27" s="125" t="s">
        <v>412</v>
      </c>
      <c r="H27" s="126" t="s">
        <v>407</v>
      </c>
      <c r="I27" s="207" t="s">
        <v>2025</v>
      </c>
      <c r="J27" s="93"/>
      <c r="K27" s="93" t="s">
        <v>263</v>
      </c>
      <c r="L27" s="93" t="s">
        <v>320</v>
      </c>
      <c r="M27" s="140" t="str">
        <f t="shared" si="0"/>
        <v>MODERADO</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BB27" s="80"/>
      <c r="BC27" s="80"/>
      <c r="BD27" s="80"/>
      <c r="BE27" s="80"/>
    </row>
    <row r="28" spans="1:57" ht="42" customHeight="1" x14ac:dyDescent="0.3">
      <c r="A28" s="96">
        <v>18</v>
      </c>
      <c r="B28" s="88" t="s">
        <v>334</v>
      </c>
      <c r="C28" s="214" t="s">
        <v>1118</v>
      </c>
      <c r="D28" s="100" t="s">
        <v>264</v>
      </c>
      <c r="E28" s="125" t="s">
        <v>370</v>
      </c>
      <c r="F28" s="125" t="s">
        <v>475</v>
      </c>
      <c r="G28" s="125" t="s">
        <v>412</v>
      </c>
      <c r="H28" s="126" t="s">
        <v>407</v>
      </c>
      <c r="I28" s="207" t="s">
        <v>2025</v>
      </c>
      <c r="J28" s="93"/>
      <c r="K28" s="93" t="s">
        <v>265</v>
      </c>
      <c r="L28" s="93" t="s">
        <v>320</v>
      </c>
      <c r="M28" s="140" t="str">
        <f t="shared" si="0"/>
        <v>MODERADO</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BB28" s="80"/>
      <c r="BC28" s="80"/>
      <c r="BD28" s="80"/>
      <c r="BE28" s="80"/>
    </row>
    <row r="29" spans="1:57" ht="42" customHeight="1" x14ac:dyDescent="0.3">
      <c r="A29" s="96">
        <v>19</v>
      </c>
      <c r="B29" s="88" t="s">
        <v>342</v>
      </c>
      <c r="C29" s="100" t="s">
        <v>2085</v>
      </c>
      <c r="D29" s="100" t="s">
        <v>264</v>
      </c>
      <c r="E29" s="125" t="s">
        <v>362</v>
      </c>
      <c r="F29" s="125" t="s">
        <v>400</v>
      </c>
      <c r="G29" s="125" t="s">
        <v>359</v>
      </c>
      <c r="H29" s="126" t="s">
        <v>389</v>
      </c>
      <c r="I29" s="207" t="s">
        <v>2025</v>
      </c>
      <c r="J29" s="93"/>
      <c r="K29" s="93" t="s">
        <v>318</v>
      </c>
      <c r="L29" s="93" t="s">
        <v>169</v>
      </c>
      <c r="M29" s="140" t="str">
        <f t="shared" ref="M29:M34" si="1">IF(OR(AND(K29="Muy Baja",L29="Leve"),AND(K29="Baja",L29="Leve"),AND(K29="Muy Baja",L29="Menor")),"BAJA",IF(OR(AND(K29="Alta",L29="Leve"),AND(K29="Alta",L29="Menor"),AND(K29="Baja",L29="Menor"),AND(K29="Media",L29="Leve"),AND(K29="Media",L29="Menor"),AND(K29="Media",L29="Moderado"),AND(K29="Baja",L29="Moderado"),AND(K29="Muy Baja",L29="Moderado")),"MODERADO",IF(OR(AND(K29="Muy Alta",L29="Moderado"),AND(K29="Muy Alta",L29="Mayor"),AND(K29="Muy Alta",L29="Leve"),AND(K29="Media",L29="Mayor"),AND(K29="Muy Alta",L29="Menor"),AND(K29="Alta",L29="Moderado"),AND(K29="Alta",L29="Mayor"),AND(K29="Baja",L29="Mayor"),AND(K29="Muy Baja",L29="Mayor")),"ALTO",IF(OR(AND(K29="Muy Alta",L29="Catastrófico"),AND(K29="Alta",L29="Catastrófico"),AND(K29="Media",L29="Catastrófico"),AND(K29="Baja",L29="Catastrófico"),AND(K29="Muy Baja",L29="Catastrófico")),"EXTREMO",0))))</f>
        <v>MODERADO</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BB29" s="80"/>
      <c r="BC29" s="80"/>
      <c r="BD29" s="80"/>
      <c r="BE29" s="80"/>
    </row>
    <row r="30" spans="1:57" ht="42" customHeight="1" x14ac:dyDescent="0.3">
      <c r="A30" s="96">
        <v>20</v>
      </c>
      <c r="B30" s="88" t="s">
        <v>342</v>
      </c>
      <c r="C30" s="298" t="s">
        <v>2087</v>
      </c>
      <c r="D30" s="100" t="s">
        <v>264</v>
      </c>
      <c r="E30" s="125" t="s">
        <v>2088</v>
      </c>
      <c r="F30" s="125" t="s">
        <v>360</v>
      </c>
      <c r="G30" s="125" t="s">
        <v>2089</v>
      </c>
      <c r="H30" s="126" t="s">
        <v>2091</v>
      </c>
      <c r="I30" s="207" t="s">
        <v>2025</v>
      </c>
      <c r="J30" s="93"/>
      <c r="K30" s="93" t="s">
        <v>318</v>
      </c>
      <c r="L30" s="93" t="s">
        <v>169</v>
      </c>
      <c r="M30" s="140" t="str">
        <f t="shared" si="1"/>
        <v>MODERADO</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BB30" s="80"/>
      <c r="BC30" s="80"/>
      <c r="BD30" s="80"/>
      <c r="BE30" s="80"/>
    </row>
    <row r="31" spans="1:57" ht="42" customHeight="1" x14ac:dyDescent="0.3">
      <c r="A31" s="96">
        <v>20</v>
      </c>
      <c r="B31" s="88" t="s">
        <v>342</v>
      </c>
      <c r="C31" s="299"/>
      <c r="D31" s="100" t="s">
        <v>264</v>
      </c>
      <c r="E31" s="125" t="s">
        <v>2088</v>
      </c>
      <c r="F31" s="125" t="s">
        <v>360</v>
      </c>
      <c r="G31" s="125" t="s">
        <v>2090</v>
      </c>
      <c r="H31" s="126" t="s">
        <v>2091</v>
      </c>
      <c r="I31" s="207" t="s">
        <v>2025</v>
      </c>
      <c r="J31" s="93"/>
      <c r="K31" s="93" t="s">
        <v>318</v>
      </c>
      <c r="L31" s="93" t="s">
        <v>169</v>
      </c>
      <c r="M31" s="140" t="str">
        <f t="shared" si="1"/>
        <v>MODERADO</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BB31" s="80"/>
      <c r="BC31" s="80"/>
      <c r="BD31" s="80"/>
      <c r="BE31" s="80"/>
    </row>
    <row r="32" spans="1:57" ht="42" customHeight="1" x14ac:dyDescent="0.3">
      <c r="A32" s="96">
        <v>21</v>
      </c>
      <c r="B32" s="88" t="s">
        <v>342</v>
      </c>
      <c r="C32" s="123" t="s">
        <v>1179</v>
      </c>
      <c r="D32" s="100" t="s">
        <v>264</v>
      </c>
      <c r="E32" s="125" t="s">
        <v>362</v>
      </c>
      <c r="F32" s="125" t="s">
        <v>2097</v>
      </c>
      <c r="G32" s="125" t="s">
        <v>2098</v>
      </c>
      <c r="H32" s="126" t="s">
        <v>2103</v>
      </c>
      <c r="I32" s="207" t="s">
        <v>2025</v>
      </c>
      <c r="J32" s="93"/>
      <c r="K32" s="93" t="s">
        <v>265</v>
      </c>
      <c r="L32" s="93" t="s">
        <v>169</v>
      </c>
      <c r="M32" s="140" t="str">
        <f t="shared" si="1"/>
        <v>MODERADO</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BB32" s="80"/>
      <c r="BC32" s="80"/>
      <c r="BD32" s="80"/>
      <c r="BE32" s="80"/>
    </row>
    <row r="33" spans="1:57" ht="42" customHeight="1" x14ac:dyDescent="0.3">
      <c r="A33" s="96">
        <v>22</v>
      </c>
      <c r="B33" s="88" t="s">
        <v>342</v>
      </c>
      <c r="C33" s="100" t="s">
        <v>2101</v>
      </c>
      <c r="D33" s="100" t="s">
        <v>264</v>
      </c>
      <c r="E33" s="125" t="s">
        <v>370</v>
      </c>
      <c r="F33" s="215" t="s">
        <v>2102</v>
      </c>
      <c r="G33" s="125" t="s">
        <v>2098</v>
      </c>
      <c r="H33" s="126" t="s">
        <v>2103</v>
      </c>
      <c r="I33" s="207" t="s">
        <v>2025</v>
      </c>
      <c r="J33" s="93"/>
      <c r="K33" s="93" t="s">
        <v>265</v>
      </c>
      <c r="L33" s="93" t="s">
        <v>169</v>
      </c>
      <c r="M33" s="140" t="str">
        <f t="shared" si="1"/>
        <v>MODERADO</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BB33" s="80"/>
      <c r="BC33" s="80"/>
      <c r="BD33" s="80"/>
      <c r="BE33" s="80"/>
    </row>
    <row r="34" spans="1:57" ht="64.2" customHeight="1" x14ac:dyDescent="0.3">
      <c r="A34" s="96">
        <v>23</v>
      </c>
      <c r="B34" s="88" t="s">
        <v>342</v>
      </c>
      <c r="C34" s="123" t="s">
        <v>2106</v>
      </c>
      <c r="D34" s="100" t="s">
        <v>264</v>
      </c>
      <c r="E34" s="125" t="s">
        <v>362</v>
      </c>
      <c r="F34" s="125" t="s">
        <v>2107</v>
      </c>
      <c r="G34" s="215" t="s">
        <v>2109</v>
      </c>
      <c r="H34" s="126" t="s">
        <v>2103</v>
      </c>
      <c r="I34" s="207" t="s">
        <v>2025</v>
      </c>
      <c r="J34" s="93"/>
      <c r="K34" s="93" t="s">
        <v>265</v>
      </c>
      <c r="L34" s="93" t="s">
        <v>169</v>
      </c>
      <c r="M34" s="140" t="str">
        <f t="shared" si="1"/>
        <v>MODERADO</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BB34" s="80"/>
      <c r="BC34" s="80"/>
      <c r="BD34" s="80"/>
      <c r="BE34" s="80"/>
    </row>
    <row r="35" spans="1:57" ht="42" customHeight="1" x14ac:dyDescent="0.3">
      <c r="A35" s="96">
        <v>24</v>
      </c>
      <c r="B35" s="88" t="s">
        <v>342</v>
      </c>
      <c r="C35" s="205" t="s">
        <v>2112</v>
      </c>
      <c r="D35" s="100" t="s">
        <v>264</v>
      </c>
      <c r="E35" s="126" t="s">
        <v>366</v>
      </c>
      <c r="F35" s="125" t="s">
        <v>2107</v>
      </c>
      <c r="G35" s="125" t="s">
        <v>2108</v>
      </c>
      <c r="H35" s="126" t="s">
        <v>2103</v>
      </c>
      <c r="I35" s="207" t="s">
        <v>2025</v>
      </c>
      <c r="J35" s="128"/>
      <c r="K35" s="93" t="s">
        <v>265</v>
      </c>
      <c r="L35" s="93" t="s">
        <v>169</v>
      </c>
      <c r="M35" s="140" t="str">
        <f t="shared" ref="M35:M37" si="2">IF(OR(AND(K35="Muy Baja",L35="Leve"),AND(K35="Baja",L35="Leve"),AND(K35="Muy Baja",L35="Menor")),"BAJA",IF(OR(AND(K35="Alta",L35="Leve"),AND(K35="Alta",L35="Menor"),AND(K35="Baja",L35="Menor"),AND(K35="Media",L35="Leve"),AND(K35="Media",L35="Menor"),AND(K35="Media",L35="Moderado"),AND(K35="Baja",L35="Moderado"),AND(K35="Muy Baja",L35="Moderado")),"MODERADO",IF(OR(AND(K35="Muy Alta",L35="Moderado"),AND(K35="Muy Alta",L35="Mayor"),AND(K35="Muy Alta",L35="Leve"),AND(K35="Media",L35="Mayor"),AND(K35="Muy Alta",L35="Menor"),AND(K35="Alta",L35="Moderado"),AND(K35="Alta",L35="Mayor"),AND(K35="Baja",L35="Mayor"),AND(K35="Muy Baja",L35="Mayor")),"ALTO",IF(OR(AND(K35="Muy Alta",L35="Catastrófico"),AND(K35="Alta",L35="Catastrófico"),AND(K35="Media",L35="Catastrófico"),AND(K35="Baja",L35="Catastrófico"),AND(K35="Muy Baja",L35="Catastrófico")),"EXTREMO",0))))</f>
        <v>MODERADO</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BB35" s="80"/>
      <c r="BC35" s="80"/>
      <c r="BD35" s="80"/>
      <c r="BE35" s="80"/>
    </row>
    <row r="36" spans="1:57" ht="42" customHeight="1" x14ac:dyDescent="0.3">
      <c r="A36" s="96">
        <v>25</v>
      </c>
      <c r="B36" s="88" t="s">
        <v>344</v>
      </c>
      <c r="C36" s="295" t="s">
        <v>2114</v>
      </c>
      <c r="D36" s="100" t="s">
        <v>267</v>
      </c>
      <c r="E36" s="215" t="s">
        <v>2115</v>
      </c>
      <c r="F36" s="125" t="s">
        <v>2118</v>
      </c>
      <c r="G36" s="125" t="s">
        <v>2116</v>
      </c>
      <c r="H36" s="125" t="s">
        <v>2119</v>
      </c>
      <c r="I36" s="207" t="s">
        <v>2025</v>
      </c>
      <c r="J36" s="93"/>
      <c r="K36" s="93" t="s">
        <v>263</v>
      </c>
      <c r="L36" s="93" t="s">
        <v>323</v>
      </c>
      <c r="M36" s="140" t="str">
        <f t="shared" si="2"/>
        <v>ALTO</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BB36" s="80"/>
      <c r="BC36" s="80"/>
      <c r="BD36" s="80"/>
      <c r="BE36" s="80"/>
    </row>
    <row r="37" spans="1:57" ht="42" customHeight="1" x14ac:dyDescent="0.3">
      <c r="A37" s="96">
        <v>25</v>
      </c>
      <c r="B37" s="88" t="s">
        <v>344</v>
      </c>
      <c r="C37" s="297"/>
      <c r="D37" s="100" t="s">
        <v>267</v>
      </c>
      <c r="E37" s="215" t="s">
        <v>2115</v>
      </c>
      <c r="F37" s="125" t="s">
        <v>2118</v>
      </c>
      <c r="G37" s="125" t="s">
        <v>2117</v>
      </c>
      <c r="H37" s="125" t="s">
        <v>2119</v>
      </c>
      <c r="I37" s="207" t="s">
        <v>2025</v>
      </c>
      <c r="J37" s="93"/>
      <c r="K37" s="93" t="s">
        <v>263</v>
      </c>
      <c r="L37" s="93" t="s">
        <v>323</v>
      </c>
      <c r="M37" s="140" t="str">
        <f t="shared" si="2"/>
        <v>ALTO</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BB37" s="80"/>
      <c r="BC37" s="80"/>
      <c r="BD37" s="80"/>
      <c r="BE37" s="80"/>
    </row>
    <row r="38" spans="1:57" ht="88.2" customHeight="1" x14ac:dyDescent="0.3">
      <c r="A38" s="96">
        <v>26</v>
      </c>
      <c r="B38" s="88" t="s">
        <v>344</v>
      </c>
      <c r="C38" s="295" t="s">
        <v>2123</v>
      </c>
      <c r="D38" s="100" t="s">
        <v>262</v>
      </c>
      <c r="E38" s="215" t="s">
        <v>2115</v>
      </c>
      <c r="F38" s="125" t="s">
        <v>2124</v>
      </c>
      <c r="G38" s="125" t="s">
        <v>2125</v>
      </c>
      <c r="H38" s="125" t="s">
        <v>2126</v>
      </c>
      <c r="I38" s="207" t="s">
        <v>2025</v>
      </c>
      <c r="J38" s="93"/>
      <c r="K38" s="93" t="s">
        <v>265</v>
      </c>
      <c r="L38" s="93" t="s">
        <v>323</v>
      </c>
      <c r="M38" s="140" t="str">
        <f t="shared" ref="M38:M45" si="3">IF(OR(AND(K38="Muy Baja",L38="Leve"),AND(K38="Baja",L38="Leve"),AND(K38="Muy Baja",L38="Menor")),"BAJA",IF(OR(AND(K38="Alta",L38="Leve"),AND(K38="Alta",L38="Menor"),AND(K38="Baja",L38="Menor"),AND(K38="Media",L38="Leve"),AND(K38="Media",L38="Menor"),AND(K38="Media",L38="Moderado"),AND(K38="Baja",L38="Moderado"),AND(K38="Muy Baja",L38="Moderado")),"MODERADO",IF(OR(AND(K38="Muy Alta",L38="Moderado"),AND(K38="Muy Alta",L38="Mayor"),AND(K38="Muy Alta",L38="Leve"),AND(K38="Media",L38="Mayor"),AND(K38="Muy Alta",L38="Menor"),AND(K38="Alta",L38="Moderado"),AND(K38="Alta",L38="Mayor"),AND(K38="Baja",L38="Mayor"),AND(K38="Muy Baja",L38="Mayor")),"ALTO",IF(OR(AND(K38="Muy Alta",L38="Catastrófico"),AND(K38="Alta",L38="Catastrófico"),AND(K38="Media",L38="Catastrófico"),AND(K38="Baja",L38="Catastrófico"),AND(K38="Muy Baja",L38="Catastrófico")),"EXTREMO",0))))</f>
        <v>ALTO</v>
      </c>
      <c r="N38" s="80"/>
      <c r="O38" s="80"/>
      <c r="P38" s="80"/>
      <c r="Q38" s="80"/>
      <c r="R38" s="80"/>
      <c r="S38" s="80"/>
      <c r="T38" s="80"/>
      <c r="U38" s="80"/>
      <c r="V38" s="80"/>
      <c r="W38" s="80"/>
      <c r="X38" s="80"/>
    </row>
    <row r="39" spans="1:57" ht="112.2" customHeight="1" x14ac:dyDescent="0.3">
      <c r="A39" s="96">
        <v>26</v>
      </c>
      <c r="B39" s="88" t="s">
        <v>344</v>
      </c>
      <c r="C39" s="297"/>
      <c r="D39" s="100" t="s">
        <v>262</v>
      </c>
      <c r="E39" s="225" t="s">
        <v>2115</v>
      </c>
      <c r="F39" s="125" t="s">
        <v>2124</v>
      </c>
      <c r="G39" s="125" t="s">
        <v>478</v>
      </c>
      <c r="H39" s="125" t="s">
        <v>2126</v>
      </c>
      <c r="I39" s="207" t="s">
        <v>2025</v>
      </c>
      <c r="J39" s="93"/>
      <c r="K39" s="93" t="s">
        <v>265</v>
      </c>
      <c r="L39" s="93" t="s">
        <v>323</v>
      </c>
      <c r="M39" s="140" t="str">
        <f t="shared" si="3"/>
        <v>ALTO</v>
      </c>
      <c r="N39" s="80"/>
      <c r="O39" s="80"/>
      <c r="P39" s="80"/>
      <c r="Q39" s="80"/>
      <c r="R39" s="80"/>
      <c r="S39" s="80"/>
      <c r="T39" s="80"/>
      <c r="U39" s="80"/>
      <c r="V39" s="80"/>
      <c r="W39" s="80"/>
      <c r="X39" s="80"/>
    </row>
    <row r="40" spans="1:57" ht="48" customHeight="1" x14ac:dyDescent="0.3">
      <c r="A40" s="96">
        <v>27</v>
      </c>
      <c r="B40" s="88" t="s">
        <v>350</v>
      </c>
      <c r="C40" s="214" t="s">
        <v>2129</v>
      </c>
      <c r="D40" s="100" t="s">
        <v>264</v>
      </c>
      <c r="E40" s="125" t="s">
        <v>366</v>
      </c>
      <c r="F40" s="125" t="s">
        <v>483</v>
      </c>
      <c r="G40" s="125" t="s">
        <v>402</v>
      </c>
      <c r="H40" s="125" t="s">
        <v>398</v>
      </c>
      <c r="I40" s="207" t="s">
        <v>2025</v>
      </c>
      <c r="J40" s="93"/>
      <c r="K40" s="93" t="s">
        <v>265</v>
      </c>
      <c r="L40" s="93" t="s">
        <v>169</v>
      </c>
      <c r="M40" s="140" t="str">
        <f t="shared" si="3"/>
        <v>MODERADO</v>
      </c>
      <c r="N40" s="80"/>
      <c r="O40" s="80"/>
      <c r="P40" s="80"/>
      <c r="Q40" s="80"/>
      <c r="R40" s="80"/>
      <c r="S40" s="80"/>
      <c r="T40" s="80"/>
      <c r="U40" s="80"/>
      <c r="V40" s="80"/>
      <c r="W40" s="80"/>
      <c r="X40" s="80"/>
    </row>
    <row r="41" spans="1:57" ht="26.4" x14ac:dyDescent="0.3">
      <c r="A41" s="96">
        <v>28</v>
      </c>
      <c r="B41" s="88" t="s">
        <v>350</v>
      </c>
      <c r="C41" s="214" t="s">
        <v>2130</v>
      </c>
      <c r="D41" s="100" t="s">
        <v>264</v>
      </c>
      <c r="E41" s="125" t="s">
        <v>362</v>
      </c>
      <c r="F41" s="125" t="s">
        <v>2131</v>
      </c>
      <c r="G41" s="125" t="s">
        <v>402</v>
      </c>
      <c r="H41" s="125" t="s">
        <v>398</v>
      </c>
      <c r="I41" s="207" t="s">
        <v>2025</v>
      </c>
      <c r="J41" s="93"/>
      <c r="K41" s="93" t="s">
        <v>265</v>
      </c>
      <c r="L41" s="93" t="s">
        <v>169</v>
      </c>
      <c r="M41" s="140" t="str">
        <f t="shared" si="3"/>
        <v>MODERADO</v>
      </c>
      <c r="N41" s="80"/>
      <c r="O41" s="80"/>
      <c r="P41" s="80"/>
      <c r="Q41" s="80"/>
      <c r="R41" s="80"/>
      <c r="S41" s="80"/>
      <c r="T41" s="80"/>
      <c r="U41" s="80"/>
      <c r="V41" s="80"/>
      <c r="W41" s="80"/>
      <c r="X41" s="80"/>
    </row>
    <row r="42" spans="1:57" ht="39.6" x14ac:dyDescent="0.3">
      <c r="A42" s="96">
        <v>29</v>
      </c>
      <c r="B42" s="88" t="s">
        <v>351</v>
      </c>
      <c r="C42" s="100" t="s">
        <v>2134</v>
      </c>
      <c r="D42" s="100" t="s">
        <v>264</v>
      </c>
      <c r="E42" s="125" t="s">
        <v>366</v>
      </c>
      <c r="F42" s="125" t="s">
        <v>385</v>
      </c>
      <c r="G42" s="125" t="s">
        <v>359</v>
      </c>
      <c r="H42" s="125" t="s">
        <v>398</v>
      </c>
      <c r="I42" s="207" t="s">
        <v>2025</v>
      </c>
      <c r="J42" s="93"/>
      <c r="K42" s="93" t="s">
        <v>265</v>
      </c>
      <c r="L42" s="93" t="s">
        <v>320</v>
      </c>
      <c r="M42" s="140" t="str">
        <f t="shared" si="3"/>
        <v>MODERADO</v>
      </c>
      <c r="N42" s="80"/>
      <c r="O42" s="80"/>
      <c r="P42" s="80"/>
      <c r="Q42" s="80"/>
      <c r="R42" s="80"/>
      <c r="S42" s="80"/>
      <c r="T42" s="80"/>
      <c r="U42" s="80"/>
      <c r="V42" s="80"/>
      <c r="W42" s="80"/>
      <c r="X42" s="80"/>
    </row>
    <row r="43" spans="1:57" ht="38.4" customHeight="1" x14ac:dyDescent="0.3">
      <c r="A43" s="96">
        <v>30</v>
      </c>
      <c r="B43" s="88" t="s">
        <v>352</v>
      </c>
      <c r="C43" s="100" t="s">
        <v>1587</v>
      </c>
      <c r="D43" s="100" t="s">
        <v>264</v>
      </c>
      <c r="E43" s="125" t="s">
        <v>2140</v>
      </c>
      <c r="F43" s="125" t="s">
        <v>400</v>
      </c>
      <c r="G43" s="125" t="s">
        <v>408</v>
      </c>
      <c r="H43" s="125" t="s">
        <v>2141</v>
      </c>
      <c r="I43" s="207" t="s">
        <v>2025</v>
      </c>
      <c r="J43" s="93"/>
      <c r="K43" s="93" t="s">
        <v>265</v>
      </c>
      <c r="L43" s="93" t="s">
        <v>169</v>
      </c>
      <c r="M43" s="140" t="str">
        <f t="shared" si="3"/>
        <v>MODERADO</v>
      </c>
      <c r="N43" s="80"/>
      <c r="O43" s="80"/>
      <c r="P43" s="80"/>
      <c r="Q43" s="80"/>
      <c r="R43" s="80"/>
      <c r="S43" s="80"/>
      <c r="T43" s="80"/>
      <c r="U43" s="80"/>
      <c r="V43" s="80"/>
      <c r="W43" s="80"/>
      <c r="X43" s="80"/>
    </row>
    <row r="44" spans="1:57" ht="63.6" customHeight="1" x14ac:dyDescent="0.3">
      <c r="A44" s="96">
        <v>31</v>
      </c>
      <c r="B44" s="88" t="s">
        <v>353</v>
      </c>
      <c r="C44" s="100" t="s">
        <v>2144</v>
      </c>
      <c r="D44" s="100" t="s">
        <v>264</v>
      </c>
      <c r="E44" s="125" t="s">
        <v>2145</v>
      </c>
      <c r="F44" s="125" t="s">
        <v>2146</v>
      </c>
      <c r="G44" s="125" t="s">
        <v>2061</v>
      </c>
      <c r="H44" s="125" t="s">
        <v>2147</v>
      </c>
      <c r="I44" s="207" t="s">
        <v>2025</v>
      </c>
      <c r="J44" s="93"/>
      <c r="K44" s="93" t="s">
        <v>265</v>
      </c>
      <c r="L44" s="93" t="s">
        <v>169</v>
      </c>
      <c r="M44" s="140" t="str">
        <f t="shared" si="3"/>
        <v>MODERADO</v>
      </c>
      <c r="N44" s="80"/>
      <c r="O44" s="80"/>
      <c r="P44" s="80"/>
      <c r="Q44" s="80"/>
      <c r="R44" s="80"/>
      <c r="S44" s="80"/>
      <c r="T44" s="80"/>
      <c r="U44" s="80"/>
      <c r="V44" s="80"/>
      <c r="W44" s="80"/>
      <c r="X44" s="80"/>
    </row>
    <row r="45" spans="1:57" ht="39.6" x14ac:dyDescent="0.3">
      <c r="A45" s="96">
        <v>32</v>
      </c>
      <c r="B45" s="88" t="s">
        <v>354</v>
      </c>
      <c r="C45" s="295" t="s">
        <v>1066</v>
      </c>
      <c r="D45" s="100" t="s">
        <v>262</v>
      </c>
      <c r="E45" s="215" t="s">
        <v>2081</v>
      </c>
      <c r="F45" s="125" t="s">
        <v>413</v>
      </c>
      <c r="G45" s="125" t="s">
        <v>508</v>
      </c>
      <c r="H45" s="125" t="s">
        <v>369</v>
      </c>
      <c r="I45" s="207" t="s">
        <v>2025</v>
      </c>
      <c r="J45" s="93"/>
      <c r="K45" s="93" t="s">
        <v>265</v>
      </c>
      <c r="L45" s="93" t="s">
        <v>169</v>
      </c>
      <c r="M45" s="140" t="str">
        <f t="shared" si="3"/>
        <v>MODERADO</v>
      </c>
      <c r="N45" s="80"/>
      <c r="O45" s="80"/>
      <c r="P45" s="80"/>
      <c r="Q45" s="80"/>
      <c r="R45" s="80"/>
      <c r="S45" s="80"/>
      <c r="T45" s="80"/>
      <c r="U45" s="80"/>
      <c r="V45" s="80"/>
      <c r="W45" s="80"/>
      <c r="X45" s="80"/>
    </row>
    <row r="46" spans="1:57" ht="41.4" customHeight="1" x14ac:dyDescent="0.3">
      <c r="A46" s="96">
        <v>32</v>
      </c>
      <c r="B46" s="88" t="s">
        <v>354</v>
      </c>
      <c r="C46" s="297"/>
      <c r="D46" s="100" t="s">
        <v>262</v>
      </c>
      <c r="E46" s="215" t="s">
        <v>2081</v>
      </c>
      <c r="F46" s="125" t="s">
        <v>413</v>
      </c>
      <c r="G46" s="125" t="s">
        <v>374</v>
      </c>
      <c r="H46" s="125" t="s">
        <v>369</v>
      </c>
      <c r="I46" s="207" t="s">
        <v>2025</v>
      </c>
      <c r="J46" s="93"/>
      <c r="K46" s="93" t="s">
        <v>265</v>
      </c>
      <c r="L46" s="93" t="s">
        <v>169</v>
      </c>
      <c r="M46" s="140" t="str">
        <f t="shared" ref="M46:M47" si="4">IF(OR(AND(K46="Muy Baja",L46="Leve"),AND(K46="Baja",L46="Leve"),AND(K46="Muy Baja",L46="Menor")),"BAJA",IF(OR(AND(K46="Alta",L46="Leve"),AND(K46="Alta",L46="Menor"),AND(K46="Baja",L46="Menor"),AND(K46="Media",L46="Leve"),AND(K46="Media",L46="Menor"),AND(K46="Media",L46="Moderado"),AND(K46="Baja",L46="Moderado"),AND(K46="Muy Baja",L46="Moderado")),"MODERADO",IF(OR(AND(K46="Muy Alta",L46="Moderado"),AND(K46="Muy Alta",L46="Mayor"),AND(K46="Muy Alta",L46="Leve"),AND(K46="Media",L46="Mayor"),AND(K46="Muy Alta",L46="Menor"),AND(K46="Alta",L46="Moderado"),AND(K46="Alta",L46="Mayor"),AND(K46="Baja",L46="Mayor"),AND(K46="Muy Baja",L46="Mayor")),"ALTO",IF(OR(AND(K46="Muy Alta",L46="Catastrófico"),AND(K46="Alta",L46="Catastrófico"),AND(K46="Media",L46="Catastrófico"),AND(K46="Baja",L46="Catastrófico"),AND(K46="Muy Baja",L46="Catastrófico")),"EXTREMO",0))))</f>
        <v>MODERADO</v>
      </c>
      <c r="N46" s="80"/>
      <c r="O46" s="80"/>
      <c r="P46" s="80"/>
      <c r="Q46" s="80"/>
      <c r="R46" s="80"/>
      <c r="S46" s="80"/>
      <c r="T46" s="80"/>
      <c r="U46" s="80"/>
      <c r="V46" s="80"/>
      <c r="W46" s="80"/>
      <c r="X46" s="80"/>
    </row>
    <row r="47" spans="1:57" ht="40.200000000000003" customHeight="1" x14ac:dyDescent="0.3">
      <c r="A47" s="96">
        <v>33</v>
      </c>
      <c r="B47" s="88" t="s">
        <v>355</v>
      </c>
      <c r="C47" s="100" t="s">
        <v>2151</v>
      </c>
      <c r="D47" s="100" t="s">
        <v>264</v>
      </c>
      <c r="E47" s="125" t="s">
        <v>366</v>
      </c>
      <c r="F47" s="125" t="s">
        <v>403</v>
      </c>
      <c r="G47" s="125" t="s">
        <v>511</v>
      </c>
      <c r="H47" s="125" t="s">
        <v>398</v>
      </c>
      <c r="I47" s="207" t="s">
        <v>2025</v>
      </c>
      <c r="J47" s="93"/>
      <c r="K47" s="93" t="s">
        <v>265</v>
      </c>
      <c r="L47" s="93" t="s">
        <v>323</v>
      </c>
      <c r="M47" s="140" t="str">
        <f t="shared" si="4"/>
        <v>ALTO</v>
      </c>
      <c r="N47" s="80"/>
      <c r="O47" s="80"/>
      <c r="P47" s="80"/>
      <c r="Q47" s="80"/>
      <c r="R47" s="80"/>
      <c r="S47" s="80"/>
      <c r="T47" s="80"/>
      <c r="U47" s="80"/>
      <c r="V47" s="80"/>
      <c r="W47" s="80"/>
      <c r="X47" s="80"/>
    </row>
    <row r="48" spans="1:57" x14ac:dyDescent="0.3">
      <c r="A48" s="80"/>
      <c r="B48" s="80"/>
      <c r="C48" s="80"/>
      <c r="D48" s="80"/>
      <c r="E48" s="80"/>
      <c r="F48" s="80"/>
      <c r="G48" s="80"/>
      <c r="H48" s="80"/>
      <c r="I48" s="80"/>
      <c r="J48" s="80"/>
      <c r="K48" s="80"/>
      <c r="L48" s="80"/>
      <c r="M48" s="80"/>
      <c r="N48" s="80"/>
      <c r="O48" s="80"/>
      <c r="P48" s="80"/>
      <c r="Q48" s="80"/>
      <c r="R48" s="80"/>
    </row>
    <row r="49" spans="1:34" x14ac:dyDescent="0.3">
      <c r="A49" s="80"/>
      <c r="B49" s="80"/>
      <c r="C49" s="80"/>
      <c r="D49" s="80"/>
      <c r="E49" s="80"/>
      <c r="F49" s="80"/>
      <c r="G49" s="80"/>
      <c r="H49" s="80"/>
      <c r="I49" s="80"/>
      <c r="J49" s="80"/>
      <c r="K49" s="80"/>
      <c r="L49" s="80"/>
      <c r="M49" s="80"/>
      <c r="N49" s="80"/>
      <c r="O49" s="80"/>
      <c r="P49" s="80"/>
      <c r="Q49" s="80"/>
      <c r="R49" s="80"/>
    </row>
    <row r="50" spans="1:34" x14ac:dyDescent="0.3">
      <c r="A50" s="80"/>
      <c r="B50" s="80"/>
      <c r="C50" s="80"/>
      <c r="D50" s="80"/>
      <c r="E50" s="80"/>
      <c r="F50" s="80"/>
      <c r="G50" s="80"/>
      <c r="H50" s="80"/>
      <c r="I50" s="80"/>
      <c r="J50" s="80"/>
      <c r="K50" s="80"/>
      <c r="L50" s="80"/>
      <c r="M50" s="80"/>
      <c r="N50" s="80"/>
      <c r="O50" s="80"/>
      <c r="P50" s="80"/>
      <c r="Q50" s="80"/>
      <c r="R50" s="80"/>
    </row>
    <row r="51" spans="1:34" x14ac:dyDescent="0.3">
      <c r="A51" s="80"/>
      <c r="B51" s="80"/>
      <c r="C51" s="80"/>
      <c r="D51" s="80"/>
      <c r="E51" s="80"/>
      <c r="F51" s="80"/>
      <c r="G51" s="80"/>
      <c r="H51" s="80"/>
      <c r="I51" s="80"/>
      <c r="J51" s="80"/>
      <c r="K51" s="80"/>
      <c r="L51" s="80"/>
      <c r="M51" s="80"/>
      <c r="N51" s="80"/>
      <c r="O51" s="80"/>
      <c r="P51" s="80"/>
      <c r="Q51" s="80"/>
      <c r="R51" s="80"/>
    </row>
    <row r="52" spans="1:34" x14ac:dyDescent="0.3">
      <c r="A52" s="80"/>
      <c r="B52" s="80"/>
      <c r="C52" s="80"/>
      <c r="D52" s="80"/>
      <c r="E52" s="80"/>
      <c r="F52" s="80"/>
      <c r="G52" s="80"/>
      <c r="H52" s="80"/>
      <c r="I52" s="80"/>
      <c r="J52" s="80"/>
      <c r="K52" s="80"/>
      <c r="L52" s="80"/>
      <c r="M52" s="80"/>
      <c r="N52" s="80"/>
      <c r="O52" s="80"/>
      <c r="P52" s="80"/>
      <c r="Q52" s="80"/>
      <c r="R52" s="80"/>
    </row>
    <row r="53" spans="1:34" x14ac:dyDescent="0.3">
      <c r="A53" s="80"/>
      <c r="B53" s="80"/>
      <c r="C53" s="80"/>
      <c r="D53" s="80"/>
      <c r="E53" s="80"/>
      <c r="F53" s="80"/>
      <c r="G53" s="80"/>
      <c r="H53" s="80"/>
      <c r="I53" s="80"/>
      <c r="J53" s="80"/>
      <c r="K53" s="80"/>
      <c r="L53" s="80"/>
      <c r="M53" s="80"/>
      <c r="N53" s="80"/>
      <c r="O53" s="80"/>
      <c r="P53" s="80"/>
      <c r="Q53" s="80"/>
      <c r="R53" s="80"/>
    </row>
    <row r="54" spans="1:34" x14ac:dyDescent="0.3">
      <c r="A54" s="80"/>
      <c r="B54" s="80"/>
      <c r="C54" s="80"/>
      <c r="D54" s="80"/>
      <c r="E54" s="80"/>
      <c r="F54" s="80"/>
      <c r="G54" s="80"/>
      <c r="H54" s="80"/>
      <c r="I54" s="80"/>
      <c r="J54" s="80"/>
      <c r="K54" s="80"/>
      <c r="L54" s="80"/>
      <c r="M54" s="80"/>
      <c r="N54" s="80"/>
      <c r="O54" s="80"/>
      <c r="P54" s="80"/>
      <c r="Q54" s="80"/>
      <c r="R54" s="80"/>
    </row>
    <row r="55" spans="1:34" x14ac:dyDescent="0.3">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row>
    <row r="56" spans="1:34" x14ac:dyDescent="0.3">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row>
    <row r="57" spans="1:34" x14ac:dyDescent="0.3">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row>
    <row r="58" spans="1:34" x14ac:dyDescent="0.3">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row>
    <row r="59" spans="1:34" x14ac:dyDescent="0.3">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row>
    <row r="60" spans="1:34" x14ac:dyDescent="0.3">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row>
    <row r="61" spans="1:34" x14ac:dyDescent="0.3">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row>
    <row r="62" spans="1:34" x14ac:dyDescent="0.3">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row>
    <row r="63" spans="1:34" x14ac:dyDescent="0.3">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row>
    <row r="64" spans="1:34" x14ac:dyDescent="0.3">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row>
    <row r="65" spans="1:34" x14ac:dyDescent="0.3">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row>
    <row r="66" spans="1:34" x14ac:dyDescent="0.3">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x14ac:dyDescent="0.3">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row>
    <row r="68" spans="1:34" x14ac:dyDescent="0.3">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row>
    <row r="69" spans="1:34" x14ac:dyDescent="0.3">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x14ac:dyDescent="0.3">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row>
    <row r="71" spans="1:34" x14ac:dyDescent="0.3">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row>
    <row r="72" spans="1:34" x14ac:dyDescent="0.3">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row>
    <row r="73" spans="1:34" x14ac:dyDescent="0.3">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row>
    <row r="74" spans="1:34" x14ac:dyDescent="0.3">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row>
    <row r="75" spans="1:34" x14ac:dyDescent="0.3">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row>
    <row r="76" spans="1:34" x14ac:dyDescent="0.3">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row>
    <row r="77" spans="1:34" x14ac:dyDescent="0.3">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row>
    <row r="78" spans="1:34" x14ac:dyDescent="0.3">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row>
    <row r="79" spans="1:34" x14ac:dyDescent="0.3">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row>
    <row r="80" spans="1:34" x14ac:dyDescent="0.3">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row>
    <row r="81" spans="1:34" x14ac:dyDescent="0.3">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row>
    <row r="82" spans="1:34" x14ac:dyDescent="0.3">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row>
    <row r="83" spans="1:34" x14ac:dyDescent="0.3">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row>
    <row r="84" spans="1:34" x14ac:dyDescent="0.3">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row>
    <row r="85" spans="1:34" x14ac:dyDescent="0.3">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row>
    <row r="86" spans="1:34" x14ac:dyDescent="0.3">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row>
    <row r="87" spans="1:34" x14ac:dyDescent="0.3">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row>
    <row r="88" spans="1:34" x14ac:dyDescent="0.3">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row>
    <row r="89" spans="1:34" x14ac:dyDescent="0.3">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row>
    <row r="90" spans="1:34" x14ac:dyDescent="0.3">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row>
    <row r="91" spans="1:34" x14ac:dyDescent="0.3">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row>
    <row r="92" spans="1:34" x14ac:dyDescent="0.3">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row>
    <row r="93" spans="1:34" x14ac:dyDescent="0.3">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row>
    <row r="94" spans="1:34" x14ac:dyDescent="0.3">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row>
    <row r="95" spans="1:34" x14ac:dyDescent="0.3">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row>
    <row r="96" spans="1:34" x14ac:dyDescent="0.3">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row>
    <row r="97" spans="1:34" x14ac:dyDescent="0.3">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row>
    <row r="98" spans="1:34" x14ac:dyDescent="0.3">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row>
    <row r="99" spans="1:34" x14ac:dyDescent="0.3">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row>
    <row r="100" spans="1:34" x14ac:dyDescent="0.3">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row>
    <row r="101" spans="1:34" x14ac:dyDescent="0.3">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row>
    <row r="102" spans="1:34" x14ac:dyDescent="0.3">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row>
    <row r="103" spans="1:34" x14ac:dyDescent="0.3">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row>
    <row r="104" spans="1:34" x14ac:dyDescent="0.3">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row>
    <row r="105" spans="1:34" x14ac:dyDescent="0.3">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row>
    <row r="106" spans="1:34" x14ac:dyDescent="0.3">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row>
    <row r="107" spans="1:34" x14ac:dyDescent="0.3">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row>
    <row r="108" spans="1:34" x14ac:dyDescent="0.3">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row>
    <row r="109" spans="1:34" x14ac:dyDescent="0.3">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row>
    <row r="110" spans="1:34" x14ac:dyDescent="0.3">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row>
    <row r="111" spans="1:34" x14ac:dyDescent="0.3">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row>
    <row r="112" spans="1:34" x14ac:dyDescent="0.3">
      <c r="A112" s="80"/>
      <c r="B112" s="80"/>
      <c r="D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row>
  </sheetData>
  <autoFilter ref="A4:M4" xr:uid="{00000000-0009-0000-0000-000003000000}"/>
  <mergeCells count="10">
    <mergeCell ref="A1:B1"/>
    <mergeCell ref="C1:L1"/>
    <mergeCell ref="C8:C11"/>
    <mergeCell ref="C17:C18"/>
    <mergeCell ref="C45:C46"/>
    <mergeCell ref="C30:C31"/>
    <mergeCell ref="C36:C37"/>
    <mergeCell ref="C38:C39"/>
    <mergeCell ref="C22:C24"/>
    <mergeCell ref="A3:M3"/>
  </mergeCells>
  <conditionalFormatting sqref="A1:A2">
    <cfRule type="containsText" dxfId="24" priority="31" operator="containsText" text="ZONA RIESGO BAJA">
      <formula>NOT(ISERROR(SEARCH("ZONA RIESGO BAJA",A1)))</formula>
    </cfRule>
    <cfRule type="containsText" dxfId="23" priority="32" operator="containsText" text="ZONA RIESGO MODERADO">
      <formula>NOT(ISERROR(SEARCH("ZONA RIESGO MODERADO",A1)))</formula>
    </cfRule>
    <cfRule type="containsText" dxfId="22" priority="33" operator="containsText" text="ZONA RIESGO ALTO">
      <formula>NOT(ISERROR(SEARCH("ZONA RIESGO ALTO",A1)))</formula>
    </cfRule>
    <cfRule type="containsText" dxfId="21" priority="34" operator="containsText" text="ZONA RIESGO EXTREMO">
      <formula>NOT(ISERROR(SEARCH("ZONA RIESGO EXTREMO",A1)))</formula>
    </cfRule>
  </conditionalFormatting>
  <conditionalFormatting sqref="F5:F24">
    <cfRule type="containsText" dxfId="20" priority="1" operator="containsText" text="ZONA RIESGO BAJA">
      <formula>NOT(ISERROR(SEARCH("ZONA RIESGO BAJA",F5)))</formula>
    </cfRule>
    <cfRule type="containsText" dxfId="19" priority="2" operator="containsText" text="ZONA RIESGO MODERADO">
      <formula>NOT(ISERROR(SEARCH("ZONA RIESGO MODERADO",F5)))</formula>
    </cfRule>
    <cfRule type="containsText" dxfId="18" priority="3" operator="containsText" text="ZONA RIESGO ALTO">
      <formula>NOT(ISERROR(SEARCH("ZONA RIESGO ALTO",F5)))</formula>
    </cfRule>
    <cfRule type="containsText" dxfId="17" priority="4" operator="containsText" text="ZONA RIESGO EXTREMO">
      <formula>NOT(ISERROR(SEARCH("ZONA RIESGO EXTREMO",F5)))</formula>
    </cfRule>
  </conditionalFormatting>
  <conditionalFormatting sqref="F26:F32 F34:F47">
    <cfRule type="containsText" dxfId="16" priority="9" operator="containsText" text="ZONA RIESGO BAJA">
      <formula>NOT(ISERROR(SEARCH("ZONA RIESGO BAJA",F26)))</formula>
    </cfRule>
    <cfRule type="containsText" dxfId="15" priority="10" operator="containsText" text="ZONA RIESGO MODERADO">
      <formula>NOT(ISERROR(SEARCH("ZONA RIESGO MODERADO",F26)))</formula>
    </cfRule>
    <cfRule type="containsText" dxfId="14" priority="11" operator="containsText" text="ZONA RIESGO ALTO">
      <formula>NOT(ISERROR(SEARCH("ZONA RIESGO ALTO",F26)))</formula>
    </cfRule>
    <cfRule type="containsText" dxfId="13" priority="12" operator="containsText" text="ZONA RIESGO EXTREMO">
      <formula>NOT(ISERROR(SEARCH("ZONA RIESGO EXTREMO",F26)))</formula>
    </cfRule>
  </conditionalFormatting>
  <conditionalFormatting sqref="K5:K47">
    <cfRule type="cellIs" dxfId="12" priority="17" operator="equal">
      <formula>"EXTREMO"</formula>
    </cfRule>
  </conditionalFormatting>
  <conditionalFormatting sqref="M5:M47">
    <cfRule type="cellIs" dxfId="11" priority="13" operator="equal">
      <formula>"EXTREMO"</formula>
    </cfRule>
    <cfRule type="cellIs" dxfId="10" priority="14" operator="equal">
      <formula>"MODERADO"</formula>
    </cfRule>
    <cfRule type="containsText" dxfId="9" priority="15" operator="containsText" text="ALTO">
      <formula>NOT(ISERROR(SEARCH("ALTO",M5)))</formula>
    </cfRule>
    <cfRule type="containsText" dxfId="8" priority="16" operator="containsText" text="BAJA">
      <formula>NOT(ISERROR(SEARCH("BAJA",M5)))</formula>
    </cfRule>
  </conditionalFormatting>
  <conditionalFormatting sqref="M1:XFD2">
    <cfRule type="containsText" dxfId="7" priority="27" operator="containsText" text="ZONA RIESGO BAJA">
      <formula>NOT(ISERROR(SEARCH("ZONA RIESGO BAJA",M1)))</formula>
    </cfRule>
    <cfRule type="containsText" dxfId="6" priority="28" operator="containsText" text="ZONA RIESGO MODERADO">
      <formula>NOT(ISERROR(SEARCH("ZONA RIESGO MODERADO",M1)))</formula>
    </cfRule>
    <cfRule type="containsText" dxfId="5" priority="29" operator="containsText" text="ZONA RIESGO ALTO">
      <formula>NOT(ISERROR(SEARCH("ZONA RIESGO ALTO",M1)))</formula>
    </cfRule>
    <cfRule type="containsText" dxfId="4" priority="30" operator="containsText" text="ZONA RIESGO EXTREMO">
      <formula>NOT(ISERROR(SEARCH("ZONA RIESGO EXTREMO",M1)))</formula>
    </cfRule>
  </conditionalFormatting>
  <pageMargins left="0.52" right="0.51" top="0.74803149606299213" bottom="0.74803149606299213" header="0.31496062992125984" footer="0.31496062992125984"/>
  <pageSetup scale="18"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'TABLAS DE INFORMACIÓN'!$F$115:$F$129</xm:f>
          </x14:formula1>
          <xm:sqref>H5:H19 H21:H29 H40:H42 H45:H47</xm:sqref>
        </x14:dataValidation>
        <x14:dataValidation type="list" allowBlank="1" showInputMessage="1" showErrorMessage="1" xr:uid="{00000000-0002-0000-0300-000001000000}">
          <x14:formula1>
            <xm:f>'TABLAS DE INFORMACIÓN'!$B$77:$B$81</xm:f>
          </x14:formula1>
          <xm:sqref>K5:K47</xm:sqref>
        </x14:dataValidation>
        <x14:dataValidation type="list" allowBlank="1" showInputMessage="1" showErrorMessage="1" xr:uid="{00000000-0002-0000-0300-000002000000}">
          <x14:formula1>
            <xm:f>'TABLAS DE INFORMACIÓN'!$D$77:$D$81</xm:f>
          </x14:formula1>
          <xm:sqref>L5:L47</xm:sqref>
        </x14:dataValidation>
        <x14:dataValidation type="list" allowBlank="1" showInputMessage="1" showErrorMessage="1" xr:uid="{00000000-0002-0000-0300-000003000000}">
          <x14:formula1>
            <xm:f>'TABLAS DE INFORMACIÓN'!$B$115:$B$197</xm:f>
          </x14:formula1>
          <xm:sqref>G5:G10 G21:G29 G45:G47 G40:G43 G13:G17</xm:sqref>
        </x14:dataValidation>
        <x14:dataValidation type="list" allowBlank="1" showInputMessage="1" showErrorMessage="1" xr:uid="{00000000-0002-0000-0300-000004000000}">
          <x14:formula1>
            <xm:f>'TABLAS DE INFORMACIÓN'!$H$115:$H$117</xm:f>
          </x14:formula1>
          <xm:sqref>E5:E11 E14:E19 E22:E25 E32:E35 E40:E42 E47 E27:E29</xm:sqref>
        </x14:dataValidation>
        <x14:dataValidation type="list" allowBlank="1" showInputMessage="1" showErrorMessage="1" xr:uid="{00000000-0002-0000-0300-000005000000}">
          <x14:formula1>
            <xm:f>'TABLAS DE INFORMACIÓN'!$J$115:$J$120</xm:f>
          </x14:formula1>
          <xm:sqref>D5:D47</xm:sqref>
        </x14:dataValidation>
        <x14:dataValidation type="list" allowBlank="1" showInputMessage="1" showErrorMessage="1" xr:uid="{00000000-0002-0000-0300-000006000000}">
          <x14:formula1>
            <xm:f>'TABLAS DE INFORMACIÓN'!$D$115:$D$167</xm:f>
          </x14:formula1>
          <xm:sqref>F5:F15 F26:F31 F22:F24 F45:F47 F40 F42:F43</xm:sqref>
        </x14:dataValidation>
        <x14:dataValidation type="list" allowBlank="1" showInputMessage="1" showErrorMessage="1" xr:uid="{00000000-0002-0000-0300-000007000000}">
          <x14:formula1>
            <xm:f>'TABLAS DE INFORMACIÓN'!$M$79:$M$99</xm:f>
          </x14:formula1>
          <xm:sqref>B5:B47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0" tint="-0.499984740745262"/>
    <pageSetUpPr fitToPage="1"/>
  </sheetPr>
  <dimension ref="A1:AF48"/>
  <sheetViews>
    <sheetView showGridLines="0" showZeros="0" view="pageBreakPreview" topLeftCell="A9" zoomScale="80" zoomScaleNormal="60" zoomScaleSheetLayoutView="80" workbookViewId="0">
      <selection activeCell="H47" sqref="H47"/>
    </sheetView>
  </sheetViews>
  <sheetFormatPr baseColWidth="10" defaultColWidth="11.44140625" defaultRowHeight="13.2" x14ac:dyDescent="0.3"/>
  <cols>
    <col min="1" max="1" width="10.44140625" style="75" customWidth="1"/>
    <col min="2" max="2" width="26.44140625" style="75" customWidth="1"/>
    <col min="3" max="3" width="13.88671875" style="75" customWidth="1"/>
    <col min="4" max="4" width="15.6640625" style="75" customWidth="1"/>
    <col min="5" max="5" width="37.5546875" style="75" customWidth="1"/>
    <col min="6" max="6" width="35.33203125" style="75" customWidth="1"/>
    <col min="7" max="7" width="79.5546875" style="75" customWidth="1"/>
    <col min="8" max="8" width="15" style="75" bestFit="1" customWidth="1"/>
    <col min="9" max="9" width="16.6640625" style="75" customWidth="1"/>
    <col min="10" max="10" width="15.44140625" style="75" customWidth="1"/>
    <col min="11" max="11" width="24" style="75" customWidth="1"/>
    <col min="12" max="12" width="26" style="75" customWidth="1"/>
    <col min="13" max="13" width="21.33203125" style="75" customWidth="1"/>
    <col min="14" max="14" width="17.88671875" style="85" customWidth="1"/>
    <col min="15" max="15" width="17.33203125" style="75" customWidth="1"/>
    <col min="16" max="16" width="17.109375" style="75" customWidth="1"/>
    <col min="17" max="17" width="18.33203125" style="75" customWidth="1"/>
    <col min="18" max="18" width="17.5546875" style="75" bestFit="1" customWidth="1"/>
    <col min="19" max="19" width="15.44140625" style="75" customWidth="1"/>
    <col min="20" max="20" width="19.44140625" style="75" customWidth="1"/>
    <col min="21" max="21" width="17.109375" style="75" customWidth="1"/>
    <col min="22" max="16384" width="11.44140625" style="75"/>
  </cols>
  <sheetData>
    <row r="1" spans="1:32" s="79" customFormat="1" ht="141.75" customHeight="1" thickBot="1" x14ac:dyDescent="0.4">
      <c r="A1" s="315"/>
      <c r="B1" s="316"/>
      <c r="C1" s="317"/>
      <c r="D1" s="318" t="s">
        <v>0</v>
      </c>
      <c r="E1" s="258"/>
      <c r="F1" s="258"/>
      <c r="G1" s="258"/>
      <c r="H1" s="258"/>
      <c r="I1" s="258"/>
      <c r="J1" s="258"/>
      <c r="K1" s="258"/>
      <c r="L1" s="258"/>
      <c r="M1" s="258"/>
      <c r="N1" s="258"/>
      <c r="O1" s="258"/>
      <c r="P1" s="258"/>
      <c r="Q1" s="258"/>
      <c r="R1" s="258"/>
      <c r="S1" s="258"/>
      <c r="T1" s="319" t="s">
        <v>1</v>
      </c>
      <c r="U1" s="320"/>
    </row>
    <row r="2" spans="1:32" s="79" customFormat="1" ht="12" customHeight="1" thickBot="1" x14ac:dyDescent="0.3">
      <c r="A2" s="145"/>
      <c r="B2" s="160"/>
      <c r="C2" s="160"/>
      <c r="D2" s="160"/>
      <c r="E2" s="160"/>
      <c r="F2" s="160"/>
      <c r="G2" s="160"/>
      <c r="H2" s="160"/>
      <c r="I2" s="160"/>
      <c r="J2" s="160"/>
      <c r="K2" s="160"/>
      <c r="L2" s="160"/>
      <c r="M2" s="160"/>
      <c r="N2" s="160"/>
      <c r="O2" s="160"/>
      <c r="P2" s="160"/>
      <c r="Q2" s="160"/>
      <c r="R2" s="160"/>
      <c r="S2" s="160"/>
      <c r="T2" s="160"/>
    </row>
    <row r="3" spans="1:32" ht="29.25" customHeight="1" thickBot="1" x14ac:dyDescent="0.35">
      <c r="A3" s="306" t="s">
        <v>87</v>
      </c>
      <c r="B3" s="307"/>
      <c r="C3" s="307"/>
      <c r="D3" s="307"/>
      <c r="E3" s="307"/>
      <c r="F3" s="307"/>
      <c r="G3" s="307"/>
      <c r="H3" s="307"/>
      <c r="I3" s="307"/>
      <c r="J3" s="307"/>
      <c r="K3" s="307"/>
      <c r="L3" s="307"/>
      <c r="M3" s="307"/>
      <c r="N3" s="307"/>
      <c r="O3" s="307"/>
      <c r="P3" s="307"/>
      <c r="Q3" s="307"/>
      <c r="R3" s="307"/>
      <c r="S3" s="307"/>
      <c r="T3" s="307"/>
      <c r="U3" s="308"/>
      <c r="V3" s="76"/>
      <c r="W3" s="76"/>
      <c r="X3" s="76"/>
      <c r="Y3" s="76"/>
      <c r="Z3" s="76"/>
      <c r="AA3" s="76"/>
      <c r="AB3" s="76"/>
      <c r="AC3" s="76"/>
      <c r="AD3" s="76"/>
      <c r="AE3" s="76"/>
    </row>
    <row r="4" spans="1:32" ht="26.25" customHeight="1" thickBot="1" x14ac:dyDescent="0.35">
      <c r="A4" s="309" t="s">
        <v>88</v>
      </c>
      <c r="B4" s="310"/>
      <c r="C4" s="310"/>
      <c r="D4" s="310"/>
      <c r="E4" s="310"/>
      <c r="F4" s="310"/>
      <c r="G4" s="310"/>
      <c r="H4" s="310"/>
      <c r="I4" s="310"/>
      <c r="J4" s="310"/>
      <c r="K4" s="310"/>
      <c r="L4" s="310"/>
      <c r="M4" s="310"/>
      <c r="N4" s="310"/>
      <c r="O4" s="311"/>
      <c r="P4" s="312" t="s">
        <v>89</v>
      </c>
      <c r="Q4" s="313"/>
      <c r="R4" s="313"/>
      <c r="S4" s="313"/>
      <c r="T4" s="313"/>
      <c r="U4" s="314"/>
      <c r="V4" s="76"/>
      <c r="W4" s="76"/>
      <c r="X4" s="76"/>
      <c r="Y4" s="76"/>
      <c r="Z4" s="76"/>
      <c r="AA4" s="76"/>
      <c r="AB4" s="76"/>
      <c r="AC4" s="76"/>
      <c r="AD4" s="76"/>
      <c r="AE4" s="76"/>
    </row>
    <row r="5" spans="1:32" ht="105.75" customHeight="1" x14ac:dyDescent="0.3">
      <c r="A5" s="164" t="s">
        <v>74</v>
      </c>
      <c r="B5" s="165" t="s">
        <v>75</v>
      </c>
      <c r="C5" s="165" t="s">
        <v>90</v>
      </c>
      <c r="D5" s="165" t="s">
        <v>91</v>
      </c>
      <c r="E5" s="165" t="s">
        <v>92</v>
      </c>
      <c r="F5" s="165" t="s">
        <v>93</v>
      </c>
      <c r="G5" s="165" t="s">
        <v>94</v>
      </c>
      <c r="H5" s="165" t="s">
        <v>95</v>
      </c>
      <c r="I5" s="165" t="s">
        <v>96</v>
      </c>
      <c r="J5" s="165" t="s">
        <v>97</v>
      </c>
      <c r="K5" s="165" t="s">
        <v>98</v>
      </c>
      <c r="L5" s="165" t="s">
        <v>99</v>
      </c>
      <c r="M5" s="165" t="s">
        <v>100</v>
      </c>
      <c r="N5" s="165" t="s">
        <v>101</v>
      </c>
      <c r="O5" s="166" t="s">
        <v>102</v>
      </c>
      <c r="P5" s="167" t="s">
        <v>103</v>
      </c>
      <c r="Q5" s="167" t="s">
        <v>104</v>
      </c>
      <c r="R5" s="167" t="s">
        <v>105</v>
      </c>
      <c r="S5" s="167" t="s">
        <v>106</v>
      </c>
      <c r="T5" s="167" t="s">
        <v>107</v>
      </c>
      <c r="U5" s="168" t="s">
        <v>108</v>
      </c>
      <c r="V5" s="76"/>
      <c r="W5" s="76"/>
      <c r="X5" s="76"/>
      <c r="Y5" s="76"/>
      <c r="Z5" s="76"/>
      <c r="AA5" s="76"/>
      <c r="AB5" s="76"/>
      <c r="AC5" s="76"/>
      <c r="AD5" s="76"/>
      <c r="AE5" s="76"/>
      <c r="AF5" s="76"/>
    </row>
    <row r="6" spans="1:32" ht="136.5" customHeight="1" x14ac:dyDescent="0.3">
      <c r="A6" s="161">
        <v>1</v>
      </c>
      <c r="B6" s="88" t="s">
        <v>322</v>
      </c>
      <c r="C6" s="91">
        <v>1</v>
      </c>
      <c r="D6" s="92" t="s">
        <v>212</v>
      </c>
      <c r="E6" s="142" t="str">
        <f>'RIESGO INHERENTE'!G5</f>
        <v>Ausencia de documentación.</v>
      </c>
      <c r="F6" s="142" t="str">
        <f>'RIESGO INHERENTE'!H5</f>
        <v>Pérdida o detrimento de información</v>
      </c>
      <c r="G6" s="142" t="s">
        <v>2026</v>
      </c>
      <c r="H6" s="124" t="s">
        <v>148</v>
      </c>
      <c r="I6" s="92" t="s">
        <v>150</v>
      </c>
      <c r="J6" s="92" t="s">
        <v>151</v>
      </c>
      <c r="K6" s="92" t="s">
        <v>153</v>
      </c>
      <c r="L6" s="92" t="s">
        <v>183</v>
      </c>
      <c r="M6" s="92" t="s">
        <v>152</v>
      </c>
      <c r="N6" s="92" t="s">
        <v>151</v>
      </c>
      <c r="O6" s="135" t="s">
        <v>533</v>
      </c>
      <c r="P6" s="89">
        <f>SUM(IF('TRATAMIENTO DE RIESGO'!H6="Preventivo",15,IF('TRATAMIENTO DE RIESGO'!H6="Detectivo",10,0)),IF('TRATAMIENTO DE RIESGO'!I6="Asignado",15,0),IF('TRATAMIENTO DE RIESGO'!J6="Adecuada",15,0),IF('TRATAMIENTO DE RIESGO'!K6="Completa",10,IF('TRATAMIENTO DE RIESGO'!K6="Incompleta",5,0)),IF('TRATAMIENTO DE RIESGO'!L6="SI",15,0),IF('TRATAMIENTO DE RIESGO'!M6="Se investigan y se resuelven oportunamente",15,0),IF('TRATAMIENTO DE RIESGO'!N6="Adecuada",15,0))</f>
        <v>100</v>
      </c>
      <c r="Q6" s="88" t="str">
        <f>IF(P6&gt;=96,"Fuerte",IF(AND(P6&gt;=86,P6&lt;=95),"Moderado",IF(AND(P6&lt;=85,P6&gt;=1),"Debil","")))</f>
        <v>Fuerte</v>
      </c>
      <c r="R6" s="88" t="s">
        <v>154</v>
      </c>
      <c r="S6" s="88" t="str">
        <f>IF(AND(Q6="Fuerte",R6="Fuerte"),"Fuerte",IF(AND(Q6="Fuerte",R6="Moderado"),"Moderado",IF(AND(Q6="Fuerte",R6="Debil"),"Debil",IF(AND(Q6="Moderado",R6="Fuerte"),"Moderado",IF(AND(Q6="Moderado",R6="Moderado"),"Moderado",IF(AND(Q6="Moderado",R6="Debil"),"Debil",IF(AND(Q6="Debil",R6="Fuerte"),"Debil",IF(AND(Q6="Debil",R6="Moderado"),"Debil",IF(AND(Q6="Debil",R6="Debil"),"Debil","")))))))))</f>
        <v>Fuerte</v>
      </c>
      <c r="T6" s="90" t="str">
        <f>IF(S6="","",IF(S6="Fuerte","NO","SI"))</f>
        <v>NO</v>
      </c>
      <c r="U6" s="162" t="s">
        <v>533</v>
      </c>
      <c r="V6" s="76"/>
      <c r="W6" s="76"/>
      <c r="X6" s="76"/>
      <c r="Y6" s="76"/>
      <c r="Z6" s="76"/>
      <c r="AA6" s="76"/>
      <c r="AB6" s="76"/>
      <c r="AC6" s="76"/>
      <c r="AD6" s="76"/>
      <c r="AE6" s="76"/>
      <c r="AF6" s="76"/>
    </row>
    <row r="7" spans="1:32" ht="132" customHeight="1" x14ac:dyDescent="0.3">
      <c r="A7" s="163">
        <v>2</v>
      </c>
      <c r="B7" s="88" t="s">
        <v>322</v>
      </c>
      <c r="C7" s="129">
        <v>1</v>
      </c>
      <c r="D7" s="130" t="s">
        <v>212</v>
      </c>
      <c r="E7" s="142" t="str">
        <f>'RIESGO INHERENTE'!G6</f>
        <v>Asignación errada de los derechos de acceso.</v>
      </c>
      <c r="F7" s="142" t="str">
        <f>'RIESGO INHERENTE'!H6</f>
        <v>Pérdida o detrimento de información</v>
      </c>
      <c r="G7" s="142" t="s">
        <v>2027</v>
      </c>
      <c r="H7" s="131" t="s">
        <v>148</v>
      </c>
      <c r="I7" s="130" t="s">
        <v>150</v>
      </c>
      <c r="J7" s="130" t="s">
        <v>151</v>
      </c>
      <c r="K7" s="130" t="s">
        <v>153</v>
      </c>
      <c r="L7" s="130" t="s">
        <v>183</v>
      </c>
      <c r="M7" s="130" t="s">
        <v>152</v>
      </c>
      <c r="N7" s="130" t="s">
        <v>151</v>
      </c>
      <c r="O7" s="135" t="s">
        <v>533</v>
      </c>
      <c r="P7" s="89">
        <f>SUM(IF('TRATAMIENTO DE RIESGO'!H7="Preventivo",15,IF('TRATAMIENTO DE RIESGO'!H7="Detectivo",10,0)),IF('TRATAMIENTO DE RIESGO'!I7="Asignado",15,0),IF('TRATAMIENTO DE RIESGO'!J7="Adecuada",15,0),IF('TRATAMIENTO DE RIESGO'!K7="Completa",10,IF('TRATAMIENTO DE RIESGO'!K7="Incompleta",5,0)),IF('TRATAMIENTO DE RIESGO'!L7="SI",15,0),IF('TRATAMIENTO DE RIESGO'!M7="Se investigan y se resuelven oportunamente",15,0),IF('TRATAMIENTO DE RIESGO'!N7="Adecuada",15,0))</f>
        <v>100</v>
      </c>
      <c r="Q7" s="88" t="str">
        <f t="shared" ref="Q7:Q48" si="0">IF(P7&gt;=96,"Fuerte",IF(AND(P7&gt;=86,P7&lt;=95),"Moderado",IF(AND(P7&lt;=85,P7&gt;=1),"Debil","")))</f>
        <v>Fuerte</v>
      </c>
      <c r="R7" s="88" t="s">
        <v>154</v>
      </c>
      <c r="S7" s="88" t="str">
        <f t="shared" ref="S7:S48" si="1">IF(AND(Q7="Fuerte",R7="Fuerte"),"Fuerte",IF(AND(Q7="Fuerte",R7="Moderado"),"Moderado",IF(AND(Q7="Fuerte",R7="Debil"),"Debil",IF(AND(Q7="Moderado",R7="Fuerte"),"Moderado",IF(AND(Q7="Moderado",R7="Moderado"),"Moderado",IF(AND(Q7="Moderado",R7="Debil"),"Debil",IF(AND(Q7="Debil",R7="Fuerte"),"Debil",IF(AND(Q7="Debil",R7="Moderado"),"Debil",IF(AND(Q7="Debil",R7="Debil"),"Debil","")))))))))</f>
        <v>Fuerte</v>
      </c>
      <c r="T7" s="90" t="str">
        <f t="shared" ref="T7:T48" si="2">IF(S7="","",IF(S7="Fuerte","NO","SI"))</f>
        <v>NO</v>
      </c>
      <c r="U7" s="162" t="s">
        <v>533</v>
      </c>
      <c r="V7" s="76"/>
      <c r="W7" s="76"/>
      <c r="X7" s="76"/>
      <c r="Y7" s="76"/>
      <c r="Z7" s="76"/>
      <c r="AA7" s="76"/>
      <c r="AB7" s="76"/>
      <c r="AC7" s="76"/>
      <c r="AD7" s="76"/>
      <c r="AE7" s="76"/>
      <c r="AF7" s="76"/>
    </row>
    <row r="8" spans="1:32" ht="138" customHeight="1" x14ac:dyDescent="0.3">
      <c r="A8" s="163">
        <v>3</v>
      </c>
      <c r="B8" s="88" t="s">
        <v>322</v>
      </c>
      <c r="C8" s="129">
        <v>1</v>
      </c>
      <c r="D8" s="130" t="s">
        <v>212</v>
      </c>
      <c r="E8" s="142" t="str">
        <f>'RIESGO INHERENTE'!G7</f>
        <v>Ausencia de copias de respaldo.</v>
      </c>
      <c r="F8" s="142" t="str">
        <f>'RIESGO INHERENTE'!H7</f>
        <v>Pérdida o detrimento de información</v>
      </c>
      <c r="G8" s="220" t="s">
        <v>2028</v>
      </c>
      <c r="H8" s="131" t="s">
        <v>148</v>
      </c>
      <c r="I8" s="130" t="s">
        <v>150</v>
      </c>
      <c r="J8" s="130" t="s">
        <v>151</v>
      </c>
      <c r="K8" s="130" t="s">
        <v>153</v>
      </c>
      <c r="L8" s="130" t="s">
        <v>183</v>
      </c>
      <c r="M8" s="130" t="s">
        <v>152</v>
      </c>
      <c r="N8" s="130" t="s">
        <v>151</v>
      </c>
      <c r="O8" s="135" t="s">
        <v>533</v>
      </c>
      <c r="P8" s="89">
        <f>SUM(IF('TRATAMIENTO DE RIESGO'!H8="Preventivo",15,IF('TRATAMIENTO DE RIESGO'!H8="Detectivo",10,0)),IF('TRATAMIENTO DE RIESGO'!I8="Asignado",15,0),IF('TRATAMIENTO DE RIESGO'!J8="Adecuada",15,0),IF('TRATAMIENTO DE RIESGO'!K8="Completa",10,IF('TRATAMIENTO DE RIESGO'!K8="Incompleta",5,0)),IF('TRATAMIENTO DE RIESGO'!L8="SI",15,0),IF('TRATAMIENTO DE RIESGO'!M8="Se investigan y se resuelven oportunamente",15,0),IF('TRATAMIENTO DE RIESGO'!N8="Adecuada",15,0))</f>
        <v>100</v>
      </c>
      <c r="Q8" s="88" t="str">
        <f t="shared" si="0"/>
        <v>Fuerte</v>
      </c>
      <c r="R8" s="88" t="s">
        <v>154</v>
      </c>
      <c r="S8" s="88" t="str">
        <f t="shared" si="1"/>
        <v>Fuerte</v>
      </c>
      <c r="T8" s="90" t="str">
        <f t="shared" si="2"/>
        <v>NO</v>
      </c>
      <c r="U8" s="162" t="s">
        <v>533</v>
      </c>
      <c r="V8" s="76"/>
      <c r="W8" s="76"/>
      <c r="X8" s="76"/>
      <c r="Y8" s="76"/>
      <c r="Z8" s="76"/>
      <c r="AA8" s="76"/>
      <c r="AB8" s="76"/>
      <c r="AC8" s="76"/>
      <c r="AD8" s="76"/>
      <c r="AE8" s="76"/>
      <c r="AF8" s="76"/>
    </row>
    <row r="9" spans="1:32" ht="99" customHeight="1" x14ac:dyDescent="0.3">
      <c r="A9" s="163">
        <v>4</v>
      </c>
      <c r="B9" s="88" t="s">
        <v>324</v>
      </c>
      <c r="C9" s="129">
        <v>1</v>
      </c>
      <c r="D9" s="130" t="s">
        <v>212</v>
      </c>
      <c r="E9" s="142" t="str">
        <f>'RIESGO INHERENTE'!G8</f>
        <v>Falla en la producción de informes de gestión.</v>
      </c>
      <c r="F9" s="142" t="str">
        <f>'RIESGO INHERENTE'!H8</f>
        <v>Interrupción de los sistemas / procesos</v>
      </c>
      <c r="G9" s="204" t="s">
        <v>2034</v>
      </c>
      <c r="H9" s="131" t="s">
        <v>148</v>
      </c>
      <c r="I9" s="130" t="s">
        <v>150</v>
      </c>
      <c r="J9" s="130" t="s">
        <v>151</v>
      </c>
      <c r="K9" s="130" t="s">
        <v>153</v>
      </c>
      <c r="L9" s="130" t="s">
        <v>183</v>
      </c>
      <c r="M9" s="130" t="s">
        <v>152</v>
      </c>
      <c r="N9" s="130" t="s">
        <v>151</v>
      </c>
      <c r="O9" s="135" t="s">
        <v>533</v>
      </c>
      <c r="P9" s="89">
        <f>SUM(IF('TRATAMIENTO DE RIESGO'!H9="Preventivo",15,IF('TRATAMIENTO DE RIESGO'!H9="Detectivo",10,0)),IF('TRATAMIENTO DE RIESGO'!I9="Asignado",15,0),IF('TRATAMIENTO DE RIESGO'!J9="Adecuada",15,0),IF('TRATAMIENTO DE RIESGO'!K9="Completa",10,IF('TRATAMIENTO DE RIESGO'!K9="Incompleta",5,0)),IF('TRATAMIENTO DE RIESGO'!L9="SI",15,0),IF('TRATAMIENTO DE RIESGO'!M9="Se investigan y se resuelven oportunamente",15,0),IF('TRATAMIENTO DE RIESGO'!N9="Adecuada",15,0))</f>
        <v>100</v>
      </c>
      <c r="Q9" s="88" t="str">
        <f t="shared" si="0"/>
        <v>Fuerte</v>
      </c>
      <c r="R9" s="88" t="s">
        <v>154</v>
      </c>
      <c r="S9" s="88" t="str">
        <f t="shared" si="1"/>
        <v>Fuerte</v>
      </c>
      <c r="T9" s="90" t="str">
        <f t="shared" si="2"/>
        <v>NO</v>
      </c>
      <c r="U9" s="162" t="s">
        <v>533</v>
      </c>
      <c r="V9" s="76"/>
      <c r="W9" s="76"/>
      <c r="X9" s="76"/>
      <c r="Y9" s="76"/>
      <c r="Z9" s="76"/>
      <c r="AA9" s="76"/>
      <c r="AB9" s="76"/>
      <c r="AC9" s="76"/>
      <c r="AD9" s="76"/>
      <c r="AE9" s="76"/>
      <c r="AF9" s="76"/>
    </row>
    <row r="10" spans="1:32" ht="108" customHeight="1" x14ac:dyDescent="0.3">
      <c r="A10" s="163">
        <v>4</v>
      </c>
      <c r="B10" s="88" t="s">
        <v>324</v>
      </c>
      <c r="C10" s="129">
        <v>2</v>
      </c>
      <c r="D10" s="130" t="s">
        <v>212</v>
      </c>
      <c r="E10" s="142" t="str">
        <f>'RIESGO INHERENTE'!G9</f>
        <v>Gestión deficiente de las contraseñas.</v>
      </c>
      <c r="F10" s="142" t="str">
        <f>'RIESGO INHERENTE'!H9</f>
        <v>Interrupción de los sistemas / procesos</v>
      </c>
      <c r="G10" s="204" t="s">
        <v>2035</v>
      </c>
      <c r="H10" s="131" t="s">
        <v>148</v>
      </c>
      <c r="I10" s="130" t="s">
        <v>150</v>
      </c>
      <c r="J10" s="130" t="s">
        <v>151</v>
      </c>
      <c r="K10" s="130" t="s">
        <v>153</v>
      </c>
      <c r="L10" s="130" t="s">
        <v>183</v>
      </c>
      <c r="M10" s="130" t="s">
        <v>152</v>
      </c>
      <c r="N10" s="130" t="s">
        <v>151</v>
      </c>
      <c r="O10" s="135" t="s">
        <v>533</v>
      </c>
      <c r="P10" s="89">
        <f>SUM(IF('TRATAMIENTO DE RIESGO'!H10="Preventivo",15,IF('TRATAMIENTO DE RIESGO'!H10="Detectivo",10,0)),IF('TRATAMIENTO DE RIESGO'!I10="Asignado",15,0),IF('TRATAMIENTO DE RIESGO'!J10="Adecuada",15,0),IF('TRATAMIENTO DE RIESGO'!K10="Completa",10,IF('TRATAMIENTO DE RIESGO'!K10="Incompleta",5,0)),IF('TRATAMIENTO DE RIESGO'!L10="SI",15,0),IF('TRATAMIENTO DE RIESGO'!M10="Se investigan y se resuelven oportunamente",15,0),IF('TRATAMIENTO DE RIESGO'!N10="Adecuada",15,0))</f>
        <v>100</v>
      </c>
      <c r="Q10" s="88" t="str">
        <f t="shared" si="0"/>
        <v>Fuerte</v>
      </c>
      <c r="R10" s="88" t="s">
        <v>154</v>
      </c>
      <c r="S10" s="88" t="str">
        <f t="shared" si="1"/>
        <v>Fuerte</v>
      </c>
      <c r="T10" s="90" t="str">
        <f t="shared" si="2"/>
        <v>NO</v>
      </c>
      <c r="U10" s="162" t="s">
        <v>533</v>
      </c>
      <c r="V10" s="76"/>
      <c r="W10" s="76"/>
      <c r="X10" s="76"/>
      <c r="Y10" s="76"/>
      <c r="Z10" s="76"/>
      <c r="AA10" s="76"/>
      <c r="AB10" s="76"/>
      <c r="AC10" s="76"/>
      <c r="AD10" s="76"/>
      <c r="AE10" s="76"/>
      <c r="AF10" s="76"/>
    </row>
    <row r="11" spans="1:32" ht="96" customHeight="1" x14ac:dyDescent="0.3">
      <c r="A11" s="163">
        <v>4</v>
      </c>
      <c r="B11" s="88" t="s">
        <v>324</v>
      </c>
      <c r="C11" s="129">
        <v>3</v>
      </c>
      <c r="D11" s="130" t="s">
        <v>212</v>
      </c>
      <c r="E11" s="142" t="str">
        <f>'RIESGO INHERENTE'!G10</f>
        <v>Uso incorrecto de software y hardware.</v>
      </c>
      <c r="F11" s="142" t="str">
        <f>'RIESGO INHERENTE'!H10</f>
        <v>Interrupción de los sistemas / procesos</v>
      </c>
      <c r="G11" s="204" t="s">
        <v>2036</v>
      </c>
      <c r="H11" s="131" t="s">
        <v>148</v>
      </c>
      <c r="I11" s="130" t="s">
        <v>150</v>
      </c>
      <c r="J11" s="130" t="s">
        <v>151</v>
      </c>
      <c r="K11" s="130" t="s">
        <v>153</v>
      </c>
      <c r="L11" s="130" t="s">
        <v>183</v>
      </c>
      <c r="M11" s="130" t="s">
        <v>152</v>
      </c>
      <c r="N11" s="130" t="s">
        <v>151</v>
      </c>
      <c r="O11" s="135" t="s">
        <v>533</v>
      </c>
      <c r="P11" s="89">
        <f>SUM(IF('TRATAMIENTO DE RIESGO'!H11="Preventivo",15,IF('TRATAMIENTO DE RIESGO'!H11="Detectivo",10,0)),IF('TRATAMIENTO DE RIESGO'!I11="Asignado",15,0),IF('TRATAMIENTO DE RIESGO'!J11="Adecuada",15,0),IF('TRATAMIENTO DE RIESGO'!K11="Completa",10,IF('TRATAMIENTO DE RIESGO'!K11="Incompleta",5,0)),IF('TRATAMIENTO DE RIESGO'!L11="SI",15,0),IF('TRATAMIENTO DE RIESGO'!M11="Se investigan y se resuelven oportunamente",15,0),IF('TRATAMIENTO DE RIESGO'!N11="Adecuada",15,0))</f>
        <v>100</v>
      </c>
      <c r="Q11" s="88" t="str">
        <f t="shared" si="0"/>
        <v>Fuerte</v>
      </c>
      <c r="R11" s="88" t="s">
        <v>154</v>
      </c>
      <c r="S11" s="88" t="str">
        <f t="shared" si="1"/>
        <v>Fuerte</v>
      </c>
      <c r="T11" s="90" t="str">
        <f t="shared" si="2"/>
        <v>NO</v>
      </c>
      <c r="U11" s="162" t="s">
        <v>533</v>
      </c>
      <c r="V11" s="76"/>
      <c r="W11" s="76"/>
      <c r="X11" s="76"/>
      <c r="Y11" s="76"/>
      <c r="Z11" s="76"/>
      <c r="AA11" s="76"/>
      <c r="AB11" s="76"/>
      <c r="AC11" s="76"/>
      <c r="AD11" s="76"/>
      <c r="AE11" s="76"/>
      <c r="AF11" s="76"/>
    </row>
    <row r="12" spans="1:32" ht="108" customHeight="1" x14ac:dyDescent="0.3">
      <c r="A12" s="163">
        <v>4</v>
      </c>
      <c r="B12" s="88" t="s">
        <v>324</v>
      </c>
      <c r="C12" s="129">
        <v>4</v>
      </c>
      <c r="D12" s="130" t="s">
        <v>212</v>
      </c>
      <c r="E12" s="142" t="str">
        <f>'RIESGO INHERENTE'!G11</f>
        <v>Rotación de Personal</v>
      </c>
      <c r="F12" s="142" t="str">
        <f>'RIESGO INHERENTE'!H11</f>
        <v>Interrupción de los sistemas / procesos</v>
      </c>
      <c r="G12" s="204" t="s">
        <v>2037</v>
      </c>
      <c r="H12" s="131" t="s">
        <v>148</v>
      </c>
      <c r="I12" s="130" t="s">
        <v>150</v>
      </c>
      <c r="J12" s="130" t="s">
        <v>151</v>
      </c>
      <c r="K12" s="130" t="s">
        <v>153</v>
      </c>
      <c r="L12" s="130" t="s">
        <v>183</v>
      </c>
      <c r="M12" s="130" t="s">
        <v>152</v>
      </c>
      <c r="N12" s="130" t="s">
        <v>151</v>
      </c>
      <c r="O12" s="135" t="s">
        <v>533</v>
      </c>
      <c r="P12" s="89">
        <f>SUM(IF('TRATAMIENTO DE RIESGO'!H12="Preventivo",15,IF('TRATAMIENTO DE RIESGO'!H12="Detectivo",10,0)),IF('TRATAMIENTO DE RIESGO'!I12="Asignado",15,0),IF('TRATAMIENTO DE RIESGO'!J12="Adecuada",15,0),IF('TRATAMIENTO DE RIESGO'!K12="Completa",10,IF('TRATAMIENTO DE RIESGO'!K12="Incompleta",5,0)),IF('TRATAMIENTO DE RIESGO'!L12="SI",15,0),IF('TRATAMIENTO DE RIESGO'!M12="Se investigan y se resuelven oportunamente",15,0),IF('TRATAMIENTO DE RIESGO'!N12="Adecuada",15,0))</f>
        <v>100</v>
      </c>
      <c r="Q12" s="88" t="str">
        <f t="shared" si="0"/>
        <v>Fuerte</v>
      </c>
      <c r="R12" s="88" t="s">
        <v>154</v>
      </c>
      <c r="S12" s="88" t="str">
        <f t="shared" si="1"/>
        <v>Fuerte</v>
      </c>
      <c r="T12" s="90" t="str">
        <f t="shared" si="2"/>
        <v>NO</v>
      </c>
      <c r="U12" s="162" t="s">
        <v>533</v>
      </c>
      <c r="V12" s="76"/>
      <c r="W12" s="76"/>
      <c r="X12" s="76"/>
      <c r="Y12" s="76"/>
      <c r="Z12" s="76"/>
      <c r="AA12" s="76"/>
      <c r="AB12" s="76"/>
      <c r="AC12" s="76"/>
      <c r="AD12" s="76"/>
      <c r="AE12" s="76"/>
      <c r="AF12" s="76"/>
    </row>
    <row r="13" spans="1:32" ht="95.25" customHeight="1" x14ac:dyDescent="0.3">
      <c r="A13" s="163">
        <v>5</v>
      </c>
      <c r="B13" s="88" t="s">
        <v>327</v>
      </c>
      <c r="C13" s="129">
        <v>1</v>
      </c>
      <c r="D13" s="130" t="s">
        <v>212</v>
      </c>
      <c r="E13" s="142" t="str">
        <f>'RIESGO INHERENTE'!G12</f>
        <v xml:space="preserve">Datos provenientes de fuentes no confiables </v>
      </c>
      <c r="F13" s="142" t="str">
        <f>'RIESGO INHERENTE'!H12</f>
        <v>Deficiencias o deterioro del servicio al ciudadano</v>
      </c>
      <c r="G13" s="142" t="s">
        <v>2043</v>
      </c>
      <c r="H13" s="131" t="s">
        <v>148</v>
      </c>
      <c r="I13" s="130" t="s">
        <v>150</v>
      </c>
      <c r="J13" s="130" t="s">
        <v>151</v>
      </c>
      <c r="K13" s="130" t="s">
        <v>153</v>
      </c>
      <c r="L13" s="130" t="s">
        <v>183</v>
      </c>
      <c r="M13" s="130" t="s">
        <v>152</v>
      </c>
      <c r="N13" s="130" t="s">
        <v>151</v>
      </c>
      <c r="O13" s="135" t="s">
        <v>533</v>
      </c>
      <c r="P13" s="89">
        <f>SUM(IF('TRATAMIENTO DE RIESGO'!H13="Preventivo",15,IF('TRATAMIENTO DE RIESGO'!H13="Detectivo",10,0)),IF('TRATAMIENTO DE RIESGO'!I13="Asignado",15,0),IF('TRATAMIENTO DE RIESGO'!J13="Adecuada",15,0),IF('TRATAMIENTO DE RIESGO'!K13="Completa",10,IF('TRATAMIENTO DE RIESGO'!K13="Incompleta",5,0)),IF('TRATAMIENTO DE RIESGO'!L13="SI",15,0),IF('TRATAMIENTO DE RIESGO'!M13="Se investigan y se resuelven oportunamente",15,0),IF('TRATAMIENTO DE RIESGO'!N13="Adecuada",15,0))</f>
        <v>100</v>
      </c>
      <c r="Q13" s="88" t="str">
        <f t="shared" si="0"/>
        <v>Fuerte</v>
      </c>
      <c r="R13" s="88" t="s">
        <v>154</v>
      </c>
      <c r="S13" s="88" t="str">
        <f t="shared" si="1"/>
        <v>Fuerte</v>
      </c>
      <c r="T13" s="90" t="str">
        <f t="shared" si="2"/>
        <v>NO</v>
      </c>
      <c r="U13" s="162" t="s">
        <v>533</v>
      </c>
      <c r="V13" s="76"/>
      <c r="W13" s="76"/>
      <c r="X13" s="76"/>
      <c r="Y13" s="76"/>
      <c r="Z13" s="76"/>
      <c r="AA13" s="76"/>
      <c r="AB13" s="76"/>
      <c r="AC13" s="76"/>
      <c r="AD13" s="76"/>
      <c r="AE13" s="76"/>
      <c r="AF13" s="76"/>
    </row>
    <row r="14" spans="1:32" ht="106.5" customHeight="1" x14ac:dyDescent="0.3">
      <c r="A14" s="163">
        <v>6</v>
      </c>
      <c r="B14" s="88" t="s">
        <v>327</v>
      </c>
      <c r="C14" s="129">
        <v>1</v>
      </c>
      <c r="D14" s="130" t="s">
        <v>212</v>
      </c>
      <c r="E14" s="142" t="str">
        <f>'RIESGO INHERENTE'!G13</f>
        <v>Asignación errada de los derechos de acceso.</v>
      </c>
      <c r="F14" s="142" t="str">
        <f>'RIESGO INHERENTE'!H13</f>
        <v>Reclamaciones o quejas de ciudadanos</v>
      </c>
      <c r="G14" s="142" t="s">
        <v>2044</v>
      </c>
      <c r="H14" s="131" t="s">
        <v>148</v>
      </c>
      <c r="I14" s="130" t="s">
        <v>150</v>
      </c>
      <c r="J14" s="130" t="s">
        <v>151</v>
      </c>
      <c r="K14" s="130" t="s">
        <v>153</v>
      </c>
      <c r="L14" s="130" t="s">
        <v>183</v>
      </c>
      <c r="M14" s="130" t="s">
        <v>152</v>
      </c>
      <c r="N14" s="130" t="s">
        <v>151</v>
      </c>
      <c r="O14" s="135" t="s">
        <v>533</v>
      </c>
      <c r="P14" s="89">
        <f>SUM(IF('TRATAMIENTO DE RIESGO'!H14="Preventivo",15,IF('TRATAMIENTO DE RIESGO'!H14="Detectivo",10,0)),IF('TRATAMIENTO DE RIESGO'!I14="Asignado",15,0),IF('TRATAMIENTO DE RIESGO'!J14="Adecuada",15,0),IF('TRATAMIENTO DE RIESGO'!K14="Completa",10,IF('TRATAMIENTO DE RIESGO'!K14="Incompleta",5,0)),IF('TRATAMIENTO DE RIESGO'!L14="SI",15,0),IF('TRATAMIENTO DE RIESGO'!M14="Se investigan y se resuelven oportunamente",15,0),IF('TRATAMIENTO DE RIESGO'!N14="Adecuada",15,0))</f>
        <v>100</v>
      </c>
      <c r="Q14" s="88" t="str">
        <f t="shared" si="0"/>
        <v>Fuerte</v>
      </c>
      <c r="R14" s="88" t="s">
        <v>154</v>
      </c>
      <c r="S14" s="88" t="str">
        <f t="shared" si="1"/>
        <v>Fuerte</v>
      </c>
      <c r="T14" s="90" t="str">
        <f t="shared" si="2"/>
        <v>NO</v>
      </c>
      <c r="U14" s="162" t="s">
        <v>533</v>
      </c>
      <c r="V14" s="76"/>
      <c r="W14" s="76"/>
      <c r="X14" s="76"/>
      <c r="Y14" s="76"/>
      <c r="Z14" s="76"/>
      <c r="AA14" s="76"/>
      <c r="AB14" s="76"/>
      <c r="AC14" s="76"/>
      <c r="AD14" s="76"/>
      <c r="AE14" s="76"/>
      <c r="AF14" s="76"/>
    </row>
    <row r="15" spans="1:32" ht="90.6" customHeight="1" x14ac:dyDescent="0.3">
      <c r="A15" s="163">
        <v>7</v>
      </c>
      <c r="B15" s="88" t="s">
        <v>328</v>
      </c>
      <c r="C15" s="129">
        <v>1</v>
      </c>
      <c r="D15" s="130" t="s">
        <v>212</v>
      </c>
      <c r="E15" s="142" t="str">
        <f>'RIESGO INHERENTE'!G14</f>
        <v>Almacenamiento sin protección.</v>
      </c>
      <c r="F15" s="142" t="str">
        <f>'RIESGO INHERENTE'!H14</f>
        <v>Pérdida o detrimento de información</v>
      </c>
      <c r="G15" s="142" t="s">
        <v>2048</v>
      </c>
      <c r="H15" s="131" t="s">
        <v>148</v>
      </c>
      <c r="I15" s="130" t="s">
        <v>150</v>
      </c>
      <c r="J15" s="130" t="s">
        <v>151</v>
      </c>
      <c r="K15" s="130" t="s">
        <v>153</v>
      </c>
      <c r="L15" s="130" t="s">
        <v>183</v>
      </c>
      <c r="M15" s="130" t="s">
        <v>152</v>
      </c>
      <c r="N15" s="130" t="s">
        <v>151</v>
      </c>
      <c r="O15" s="135" t="s">
        <v>533</v>
      </c>
      <c r="P15" s="89">
        <f>SUM(IF('TRATAMIENTO DE RIESGO'!H15="Preventivo",15,IF('TRATAMIENTO DE RIESGO'!H15="Detectivo",10,0)),IF('TRATAMIENTO DE RIESGO'!I15="Asignado",15,0),IF('TRATAMIENTO DE RIESGO'!J15="Adecuada",15,0),IF('TRATAMIENTO DE RIESGO'!K15="Completa",10,IF('TRATAMIENTO DE RIESGO'!K15="Incompleta",5,0)),IF('TRATAMIENTO DE RIESGO'!L15="SI",15,0),IF('TRATAMIENTO DE RIESGO'!M15="Se investigan y se resuelven oportunamente",15,0),IF('TRATAMIENTO DE RIESGO'!N15="Adecuada",15,0))</f>
        <v>100</v>
      </c>
      <c r="Q15" s="88" t="str">
        <f t="shared" si="0"/>
        <v>Fuerte</v>
      </c>
      <c r="R15" s="88" t="s">
        <v>154</v>
      </c>
      <c r="S15" s="88" t="str">
        <f t="shared" si="1"/>
        <v>Fuerte</v>
      </c>
      <c r="T15" s="90" t="str">
        <f t="shared" si="2"/>
        <v>NO</v>
      </c>
      <c r="U15" s="162" t="s">
        <v>533</v>
      </c>
      <c r="V15" s="76"/>
      <c r="W15" s="76"/>
      <c r="X15" s="76"/>
      <c r="Y15" s="76"/>
      <c r="Z15" s="76"/>
      <c r="AA15" s="76"/>
      <c r="AB15" s="76"/>
      <c r="AC15" s="76"/>
      <c r="AD15" s="76"/>
      <c r="AE15" s="76"/>
      <c r="AF15" s="76"/>
    </row>
    <row r="16" spans="1:32" ht="115.95" customHeight="1" x14ac:dyDescent="0.3">
      <c r="A16" s="163">
        <v>8</v>
      </c>
      <c r="B16" s="88" t="s">
        <v>328</v>
      </c>
      <c r="C16" s="129">
        <v>2</v>
      </c>
      <c r="D16" s="130" t="s">
        <v>212</v>
      </c>
      <c r="E16" s="142" t="str">
        <f>'RIESGO INHERENTE'!G15</f>
        <v>Asignación errada de los derechos de acceso.</v>
      </c>
      <c r="F16" s="142" t="str">
        <f>'RIESGO INHERENTE'!H15</f>
        <v>Demandas, litigios, derechos de petición o tutelas</v>
      </c>
      <c r="G16" s="208" t="s">
        <v>2049</v>
      </c>
      <c r="H16" s="131" t="s">
        <v>148</v>
      </c>
      <c r="I16" s="130" t="s">
        <v>150</v>
      </c>
      <c r="J16" s="130" t="s">
        <v>151</v>
      </c>
      <c r="K16" s="130" t="s">
        <v>153</v>
      </c>
      <c r="L16" s="130" t="s">
        <v>183</v>
      </c>
      <c r="M16" s="130" t="s">
        <v>152</v>
      </c>
      <c r="N16" s="130" t="s">
        <v>151</v>
      </c>
      <c r="O16" s="135" t="s">
        <v>533</v>
      </c>
      <c r="P16" s="89">
        <f>SUM(IF('TRATAMIENTO DE RIESGO'!H16="Preventivo",15,IF('TRATAMIENTO DE RIESGO'!H16="Detectivo",10,0)),IF('TRATAMIENTO DE RIESGO'!I16="Asignado",15,0),IF('TRATAMIENTO DE RIESGO'!J16="Adecuada",15,0),IF('TRATAMIENTO DE RIESGO'!K16="Completa",10,IF('TRATAMIENTO DE RIESGO'!K16="Incompleta",5,0)),IF('TRATAMIENTO DE RIESGO'!L16="SI",15,0),IF('TRATAMIENTO DE RIESGO'!M16="Se investigan y se resuelven oportunamente",15,0),IF('TRATAMIENTO DE RIESGO'!N16="Adecuada",15,0))</f>
        <v>100</v>
      </c>
      <c r="Q16" s="88" t="str">
        <f t="shared" si="0"/>
        <v>Fuerte</v>
      </c>
      <c r="R16" s="88" t="s">
        <v>154</v>
      </c>
      <c r="S16" s="88" t="str">
        <f t="shared" si="1"/>
        <v>Fuerte</v>
      </c>
      <c r="T16" s="90" t="str">
        <f t="shared" si="2"/>
        <v>NO</v>
      </c>
      <c r="U16" s="162" t="s">
        <v>533</v>
      </c>
      <c r="V16" s="76"/>
      <c r="W16" s="76"/>
      <c r="X16" s="76"/>
      <c r="Y16" s="76"/>
      <c r="Z16" s="76"/>
      <c r="AA16" s="76"/>
      <c r="AB16" s="76"/>
      <c r="AC16" s="76"/>
      <c r="AD16" s="76"/>
      <c r="AE16" s="76"/>
      <c r="AF16" s="76"/>
    </row>
    <row r="17" spans="1:32" ht="88.95" customHeight="1" x14ac:dyDescent="0.3">
      <c r="A17" s="163">
        <v>9</v>
      </c>
      <c r="B17" s="223" t="s">
        <v>329</v>
      </c>
      <c r="C17" s="129">
        <v>1</v>
      </c>
      <c r="D17" s="130" t="s">
        <v>212</v>
      </c>
      <c r="E17" s="142" t="str">
        <f>'RIESGO INHERENTE'!G16</f>
        <v>Ausencia de mecanismos de monitoreo.</v>
      </c>
      <c r="F17" s="142" t="str">
        <f>'RIESGO INHERENTE'!H16</f>
        <v>Multas o sanciones</v>
      </c>
      <c r="G17" s="142" t="s">
        <v>2052</v>
      </c>
      <c r="H17" s="131" t="s">
        <v>148</v>
      </c>
      <c r="I17" s="130" t="s">
        <v>150</v>
      </c>
      <c r="J17" s="130" t="s">
        <v>151</v>
      </c>
      <c r="K17" s="130" t="s">
        <v>153</v>
      </c>
      <c r="L17" s="130" t="s">
        <v>183</v>
      </c>
      <c r="M17" s="130" t="s">
        <v>152</v>
      </c>
      <c r="N17" s="130" t="s">
        <v>151</v>
      </c>
      <c r="O17" s="135" t="s">
        <v>533</v>
      </c>
      <c r="P17" s="89">
        <f>SUM(IF('TRATAMIENTO DE RIESGO'!H17="Preventivo",15,IF('TRATAMIENTO DE RIESGO'!H17="Detectivo",10,0)),IF('TRATAMIENTO DE RIESGO'!I17="Asignado",15,0),IF('TRATAMIENTO DE RIESGO'!J17="Adecuada",15,0),IF('TRATAMIENTO DE RIESGO'!K17="Completa",10,IF('TRATAMIENTO DE RIESGO'!K17="Incompleta",5,0)),IF('TRATAMIENTO DE RIESGO'!L17="SI",15,0),IF('TRATAMIENTO DE RIESGO'!M17="Se investigan y se resuelven oportunamente",15,0),IF('TRATAMIENTO DE RIESGO'!N17="Adecuada",15,0))</f>
        <v>100</v>
      </c>
      <c r="Q17" s="88" t="str">
        <f t="shared" si="0"/>
        <v>Fuerte</v>
      </c>
      <c r="R17" s="88" t="s">
        <v>154</v>
      </c>
      <c r="S17" s="88" t="str">
        <f t="shared" si="1"/>
        <v>Fuerte</v>
      </c>
      <c r="T17" s="90" t="str">
        <f t="shared" si="2"/>
        <v>NO</v>
      </c>
      <c r="U17" s="162" t="s">
        <v>533</v>
      </c>
      <c r="V17" s="76"/>
      <c r="W17" s="76"/>
      <c r="X17" s="76"/>
      <c r="Y17" s="76"/>
      <c r="Z17" s="76"/>
      <c r="AA17" s="76"/>
      <c r="AB17" s="76"/>
      <c r="AC17" s="76"/>
      <c r="AD17" s="76"/>
      <c r="AE17" s="76"/>
      <c r="AF17" s="76"/>
    </row>
    <row r="18" spans="1:32" ht="96" customHeight="1" x14ac:dyDescent="0.3">
      <c r="A18" s="163">
        <v>10</v>
      </c>
      <c r="B18" s="88" t="s">
        <v>330</v>
      </c>
      <c r="C18" s="129">
        <v>1</v>
      </c>
      <c r="D18" s="130" t="s">
        <v>212</v>
      </c>
      <c r="E18" s="142" t="str">
        <f>'RIESGO INHERENTE'!G17</f>
        <v>Uso incorrecto de software y hardware.</v>
      </c>
      <c r="F18" s="142" t="str">
        <f>'RIESGO INHERENTE'!H17</f>
        <v>Interrupción de los sistemas / procesos</v>
      </c>
      <c r="G18" s="142" t="s">
        <v>2162</v>
      </c>
      <c r="H18" s="131" t="s">
        <v>148</v>
      </c>
      <c r="I18" s="130" t="s">
        <v>150</v>
      </c>
      <c r="J18" s="130" t="s">
        <v>151</v>
      </c>
      <c r="K18" s="130" t="s">
        <v>153</v>
      </c>
      <c r="L18" s="130" t="s">
        <v>183</v>
      </c>
      <c r="M18" s="130" t="s">
        <v>152</v>
      </c>
      <c r="N18" s="130" t="s">
        <v>151</v>
      </c>
      <c r="O18" s="135" t="s">
        <v>533</v>
      </c>
      <c r="P18" s="89">
        <f>SUM(IF('TRATAMIENTO DE RIESGO'!H18="Preventivo",15,IF('TRATAMIENTO DE RIESGO'!H18="Detectivo",10,0)),IF('TRATAMIENTO DE RIESGO'!I18="Asignado",15,0),IF('TRATAMIENTO DE RIESGO'!J18="Adecuada",15,0),IF('TRATAMIENTO DE RIESGO'!K18="Completa",10,IF('TRATAMIENTO DE RIESGO'!K18="Incompleta",5,0)),IF('TRATAMIENTO DE RIESGO'!L18="SI",15,0),IF('TRATAMIENTO DE RIESGO'!M18="Se investigan y se resuelven oportunamente",15,0),IF('TRATAMIENTO DE RIESGO'!N18="Adecuada",15,0))</f>
        <v>100</v>
      </c>
      <c r="Q18" s="88" t="str">
        <f t="shared" si="0"/>
        <v>Fuerte</v>
      </c>
      <c r="R18" s="88" t="s">
        <v>154</v>
      </c>
      <c r="S18" s="88" t="str">
        <f t="shared" si="1"/>
        <v>Fuerte</v>
      </c>
      <c r="T18" s="90" t="str">
        <f t="shared" si="2"/>
        <v>NO</v>
      </c>
      <c r="U18" s="162" t="s">
        <v>533</v>
      </c>
      <c r="V18" s="76"/>
      <c r="W18" s="76"/>
      <c r="X18" s="76"/>
      <c r="Y18" s="76"/>
      <c r="Z18" s="76"/>
      <c r="AA18" s="76"/>
      <c r="AB18" s="76"/>
      <c r="AC18" s="76"/>
      <c r="AD18" s="76"/>
      <c r="AE18" s="76"/>
      <c r="AF18" s="76"/>
    </row>
    <row r="19" spans="1:32" ht="85.5" customHeight="1" x14ac:dyDescent="0.3">
      <c r="A19" s="163">
        <v>10</v>
      </c>
      <c r="B19" s="88" t="s">
        <v>330</v>
      </c>
      <c r="C19" s="129">
        <v>2</v>
      </c>
      <c r="D19" s="130" t="s">
        <v>212</v>
      </c>
      <c r="E19" s="142" t="str">
        <f>'RIESGO INHERENTE'!G18</f>
        <v>Almacenamiento sin protección.
Defectos bien conocidos en el software
Asignación errada de los derechos de acceso.</v>
      </c>
      <c r="F19" s="142" t="str">
        <f>'RIESGO INHERENTE'!H18</f>
        <v>Pérdida o detrimento de información</v>
      </c>
      <c r="G19" s="212" t="s">
        <v>2056</v>
      </c>
      <c r="H19" s="131" t="s">
        <v>148</v>
      </c>
      <c r="I19" s="130" t="s">
        <v>150</v>
      </c>
      <c r="J19" s="130" t="s">
        <v>151</v>
      </c>
      <c r="K19" s="130" t="s">
        <v>153</v>
      </c>
      <c r="L19" s="130" t="s">
        <v>183</v>
      </c>
      <c r="M19" s="130" t="s">
        <v>152</v>
      </c>
      <c r="N19" s="130" t="s">
        <v>151</v>
      </c>
      <c r="O19" s="135" t="s">
        <v>533</v>
      </c>
      <c r="P19" s="89">
        <f>SUM(IF('TRATAMIENTO DE RIESGO'!H19="Preventivo",15,IF('TRATAMIENTO DE RIESGO'!H19="Detectivo",10,0)),IF('TRATAMIENTO DE RIESGO'!I19="Asignado",15,0),IF('TRATAMIENTO DE RIESGO'!J19="Adecuada",15,0),IF('TRATAMIENTO DE RIESGO'!K19="Completa",10,IF('TRATAMIENTO DE RIESGO'!K19="Incompleta",5,0)),IF('TRATAMIENTO DE RIESGO'!L19="SI",15,0),IF('TRATAMIENTO DE RIESGO'!M19="Se investigan y se resuelven oportunamente",15,0),IF('TRATAMIENTO DE RIESGO'!N19="Adecuada",15,0))</f>
        <v>100</v>
      </c>
      <c r="Q19" s="88" t="str">
        <f t="shared" si="0"/>
        <v>Fuerte</v>
      </c>
      <c r="R19" s="88" t="s">
        <v>154</v>
      </c>
      <c r="S19" s="88" t="str">
        <f t="shared" si="1"/>
        <v>Fuerte</v>
      </c>
      <c r="T19" s="90" t="str">
        <f t="shared" si="2"/>
        <v>NO</v>
      </c>
      <c r="U19" s="162" t="s">
        <v>533</v>
      </c>
      <c r="V19" s="76"/>
      <c r="W19" s="76"/>
      <c r="X19" s="76"/>
      <c r="Y19" s="76"/>
      <c r="Z19" s="76"/>
      <c r="AA19" s="76"/>
      <c r="AB19" s="76"/>
      <c r="AC19" s="76"/>
      <c r="AD19" s="76"/>
      <c r="AE19" s="76"/>
      <c r="AF19" s="76"/>
    </row>
    <row r="20" spans="1:32" ht="95.25" customHeight="1" thickBot="1" x14ac:dyDescent="0.35">
      <c r="A20" s="163">
        <v>11</v>
      </c>
      <c r="B20" s="88" t="s">
        <v>330</v>
      </c>
      <c r="C20" s="129">
        <v>1</v>
      </c>
      <c r="D20" s="130" t="s">
        <v>212</v>
      </c>
      <c r="E20" s="142" t="str">
        <f>'RIESGO INHERENTE'!G19</f>
        <v>Almacenamiento sin protección.
Defectos bien conocidos en el software
Asignación errada de los derechos de acceso.</v>
      </c>
      <c r="F20" s="142" t="str">
        <f>'RIESGO INHERENTE'!H19</f>
        <v>Interrupción de los sistemas / procesos</v>
      </c>
      <c r="G20" s="213" t="s">
        <v>2057</v>
      </c>
      <c r="H20" s="131" t="s">
        <v>148</v>
      </c>
      <c r="I20" s="130" t="s">
        <v>150</v>
      </c>
      <c r="J20" s="130" t="s">
        <v>151</v>
      </c>
      <c r="K20" s="130" t="s">
        <v>153</v>
      </c>
      <c r="L20" s="130" t="s">
        <v>183</v>
      </c>
      <c r="M20" s="130" t="s">
        <v>152</v>
      </c>
      <c r="N20" s="130" t="s">
        <v>151</v>
      </c>
      <c r="O20" s="135" t="s">
        <v>533</v>
      </c>
      <c r="P20" s="89">
        <f>SUM(IF('TRATAMIENTO DE RIESGO'!H20="Preventivo",15,IF('TRATAMIENTO DE RIESGO'!H20="Detectivo",10,0)),IF('TRATAMIENTO DE RIESGO'!I20="Asignado",15,0),IF('TRATAMIENTO DE RIESGO'!J20="Adecuada",15,0),IF('TRATAMIENTO DE RIESGO'!K20="Completa",10,IF('TRATAMIENTO DE RIESGO'!K20="Incompleta",5,0)),IF('TRATAMIENTO DE RIESGO'!L20="SI",15,0),IF('TRATAMIENTO DE RIESGO'!M20="Se investigan y se resuelven oportunamente",15,0),IF('TRATAMIENTO DE RIESGO'!N20="Adecuada",15,0))</f>
        <v>100</v>
      </c>
      <c r="Q20" s="88" t="str">
        <f t="shared" si="0"/>
        <v>Fuerte</v>
      </c>
      <c r="R20" s="88" t="s">
        <v>154</v>
      </c>
      <c r="S20" s="88" t="str">
        <f t="shared" si="1"/>
        <v>Fuerte</v>
      </c>
      <c r="T20" s="90" t="str">
        <f t="shared" si="2"/>
        <v>NO</v>
      </c>
      <c r="U20" s="162" t="s">
        <v>533</v>
      </c>
      <c r="V20" s="76"/>
      <c r="W20" s="76"/>
      <c r="X20" s="76"/>
      <c r="Y20" s="76"/>
      <c r="Z20" s="76"/>
      <c r="AA20" s="76"/>
      <c r="AB20" s="76"/>
      <c r="AC20" s="76"/>
      <c r="AD20" s="76"/>
      <c r="AE20" s="76"/>
      <c r="AF20" s="76"/>
    </row>
    <row r="21" spans="1:32" ht="109.8" customHeight="1" x14ac:dyDescent="0.3">
      <c r="A21" s="163">
        <v>12</v>
      </c>
      <c r="B21" s="88" t="s">
        <v>332</v>
      </c>
      <c r="C21" s="129">
        <v>1</v>
      </c>
      <c r="D21" s="130" t="s">
        <v>212</v>
      </c>
      <c r="E21" s="142" t="str">
        <f>'RIESGO INHERENTE'!G20</f>
        <v>Ausencia y/o alteracion de documentación.</v>
      </c>
      <c r="F21" s="142" t="str">
        <f>'RIESGO INHERENTE'!H20</f>
        <v>"Pérdida o detrimento de información
Demandas, litigios, derechos de petición o tutelas
Reclamaciones o quejas de ciudadanos
Demoras en los servicios prestados y ejecución de los procesos
Interrupción de los sistemas / procesos
Pérdidas de conocimiento"</v>
      </c>
      <c r="G21" s="142" t="s">
        <v>2063</v>
      </c>
      <c r="H21" s="131" t="s">
        <v>148</v>
      </c>
      <c r="I21" s="130" t="s">
        <v>150</v>
      </c>
      <c r="J21" s="130" t="s">
        <v>151</v>
      </c>
      <c r="K21" s="130" t="s">
        <v>153</v>
      </c>
      <c r="L21" s="130" t="s">
        <v>183</v>
      </c>
      <c r="M21" s="130" t="s">
        <v>152</v>
      </c>
      <c r="N21" s="130" t="s">
        <v>151</v>
      </c>
      <c r="O21" s="135" t="s">
        <v>533</v>
      </c>
      <c r="P21" s="89">
        <f>SUM(IF('TRATAMIENTO DE RIESGO'!H21="Preventivo",15,IF('TRATAMIENTO DE RIESGO'!H21="Detectivo",10,0)),IF('TRATAMIENTO DE RIESGO'!I21="Asignado",15,0),IF('TRATAMIENTO DE RIESGO'!J21="Adecuada",15,0),IF('TRATAMIENTO DE RIESGO'!K21="Completa",10,IF('TRATAMIENTO DE RIESGO'!K21="Incompleta",5,0)),IF('TRATAMIENTO DE RIESGO'!L21="SI",15,0),IF('TRATAMIENTO DE RIESGO'!M21="Se investigan y se resuelven oportunamente",15,0),IF('TRATAMIENTO DE RIESGO'!N21="Adecuada",15,0))</f>
        <v>100</v>
      </c>
      <c r="Q21" s="88" t="str">
        <f t="shared" si="0"/>
        <v>Fuerte</v>
      </c>
      <c r="R21" s="88" t="s">
        <v>154</v>
      </c>
      <c r="S21" s="88" t="str">
        <f t="shared" si="1"/>
        <v>Fuerte</v>
      </c>
      <c r="T21" s="90" t="str">
        <f t="shared" si="2"/>
        <v>NO</v>
      </c>
      <c r="U21" s="162" t="s">
        <v>533</v>
      </c>
      <c r="V21" s="76"/>
      <c r="W21" s="76"/>
      <c r="X21" s="76"/>
      <c r="Y21" s="76"/>
      <c r="Z21" s="76"/>
      <c r="AA21" s="76"/>
      <c r="AB21" s="76"/>
      <c r="AC21" s="76"/>
      <c r="AD21" s="76"/>
      <c r="AE21" s="76"/>
      <c r="AF21" s="76"/>
    </row>
    <row r="22" spans="1:32" ht="100.5" customHeight="1" x14ac:dyDescent="0.3">
      <c r="A22" s="163">
        <v>13</v>
      </c>
      <c r="B22" s="88" t="s">
        <v>333</v>
      </c>
      <c r="C22" s="129">
        <v>1</v>
      </c>
      <c r="D22" s="130" t="s">
        <v>212</v>
      </c>
      <c r="E22" s="142" t="str">
        <f>'RIESGO INHERENTE'!G21</f>
        <v>Gestión deficiente de las contraseñas.</v>
      </c>
      <c r="F22" s="142" t="str">
        <f>'RIESGO INHERENTE'!H21</f>
        <v>Pérdida de reputación y/o de imagen</v>
      </c>
      <c r="G22" s="142" t="s">
        <v>2069</v>
      </c>
      <c r="H22" s="131" t="s">
        <v>148</v>
      </c>
      <c r="I22" s="130" t="s">
        <v>150</v>
      </c>
      <c r="J22" s="130" t="s">
        <v>151</v>
      </c>
      <c r="K22" s="130" t="s">
        <v>153</v>
      </c>
      <c r="L22" s="130" t="s">
        <v>183</v>
      </c>
      <c r="M22" s="130" t="s">
        <v>152</v>
      </c>
      <c r="N22" s="130" t="s">
        <v>151</v>
      </c>
      <c r="O22" s="135" t="s">
        <v>533</v>
      </c>
      <c r="P22" s="89">
        <f>SUM(IF('TRATAMIENTO DE RIESGO'!H22="Preventivo",15,IF('TRATAMIENTO DE RIESGO'!H22="Detectivo",10,0)),IF('TRATAMIENTO DE RIESGO'!I22="Asignado",15,0),IF('TRATAMIENTO DE RIESGO'!J22="Adecuada",15,0),IF('TRATAMIENTO DE RIESGO'!K22="Completa",10,IF('TRATAMIENTO DE RIESGO'!K22="Incompleta",5,0)),IF('TRATAMIENTO DE RIESGO'!L22="SI",15,0),IF('TRATAMIENTO DE RIESGO'!M22="Se investigan y se resuelven oportunamente",15,0),IF('TRATAMIENTO DE RIESGO'!N22="Adecuada",15,0))</f>
        <v>100</v>
      </c>
      <c r="Q22" s="88" t="str">
        <f t="shared" si="0"/>
        <v>Fuerte</v>
      </c>
      <c r="R22" s="88" t="s">
        <v>154</v>
      </c>
      <c r="S22" s="88" t="str">
        <f t="shared" si="1"/>
        <v>Fuerte</v>
      </c>
      <c r="T22" s="90" t="str">
        <f t="shared" si="2"/>
        <v>NO</v>
      </c>
      <c r="U22" s="162" t="s">
        <v>533</v>
      </c>
      <c r="V22" s="76"/>
      <c r="W22" s="76"/>
      <c r="X22" s="76"/>
      <c r="Y22" s="76"/>
      <c r="Z22" s="76"/>
      <c r="AA22" s="76"/>
      <c r="AB22" s="76"/>
      <c r="AC22" s="76"/>
      <c r="AD22" s="76"/>
      <c r="AE22" s="76"/>
      <c r="AF22" s="76"/>
    </row>
    <row r="23" spans="1:32" ht="122.25" customHeight="1" x14ac:dyDescent="0.3">
      <c r="A23" s="163">
        <v>14</v>
      </c>
      <c r="B23" s="88" t="s">
        <v>334</v>
      </c>
      <c r="C23" s="129">
        <v>1</v>
      </c>
      <c r="D23" s="130" t="s">
        <v>212</v>
      </c>
      <c r="E23" s="142" t="str">
        <f>'RIESGO INHERENTE'!G22</f>
        <v>Ausencia de mecanismos de monitoreo establecidos para las brechas en la seguridad.</v>
      </c>
      <c r="F23" s="142" t="str">
        <f>'RIESGO INHERENTE'!H22</f>
        <v>Demoras en los servicios prestados y ejecución de los procesos</v>
      </c>
      <c r="G23" s="142" t="s">
        <v>2071</v>
      </c>
      <c r="H23" s="131" t="s">
        <v>148</v>
      </c>
      <c r="I23" s="130" t="s">
        <v>150</v>
      </c>
      <c r="J23" s="130" t="s">
        <v>151</v>
      </c>
      <c r="K23" s="130" t="s">
        <v>153</v>
      </c>
      <c r="L23" s="130" t="s">
        <v>183</v>
      </c>
      <c r="M23" s="130" t="s">
        <v>152</v>
      </c>
      <c r="N23" s="130" t="s">
        <v>151</v>
      </c>
      <c r="O23" s="135" t="s">
        <v>533</v>
      </c>
      <c r="P23" s="89">
        <f>SUM(IF('TRATAMIENTO DE RIESGO'!H23="Preventivo",15,IF('TRATAMIENTO DE RIESGO'!H23="Detectivo",10,0)),IF('TRATAMIENTO DE RIESGO'!I23="Asignado",15,0),IF('TRATAMIENTO DE RIESGO'!J23="Adecuada",15,0),IF('TRATAMIENTO DE RIESGO'!K23="Completa",10,IF('TRATAMIENTO DE RIESGO'!K23="Incompleta",5,0)),IF('TRATAMIENTO DE RIESGO'!L23="SI",15,0),IF('TRATAMIENTO DE RIESGO'!M23="Se investigan y se resuelven oportunamente",15,0),IF('TRATAMIENTO DE RIESGO'!N23="Adecuada",15,0))</f>
        <v>100</v>
      </c>
      <c r="Q23" s="88" t="str">
        <f t="shared" si="0"/>
        <v>Fuerte</v>
      </c>
      <c r="R23" s="88" t="s">
        <v>154</v>
      </c>
      <c r="S23" s="88" t="str">
        <f t="shared" si="1"/>
        <v>Fuerte</v>
      </c>
      <c r="T23" s="90" t="str">
        <f t="shared" si="2"/>
        <v>NO</v>
      </c>
      <c r="U23" s="162" t="s">
        <v>533</v>
      </c>
      <c r="V23" s="76"/>
      <c r="W23" s="76"/>
      <c r="X23" s="76"/>
      <c r="Y23" s="76"/>
      <c r="Z23" s="76"/>
      <c r="AA23" s="76"/>
      <c r="AB23" s="76"/>
      <c r="AC23" s="76"/>
      <c r="AD23" s="76"/>
      <c r="AE23" s="76"/>
      <c r="AF23" s="76"/>
    </row>
    <row r="24" spans="1:32" ht="86.25" customHeight="1" x14ac:dyDescent="0.3">
      <c r="A24" s="163">
        <v>14</v>
      </c>
      <c r="B24" s="88" t="s">
        <v>334</v>
      </c>
      <c r="C24" s="129">
        <v>2</v>
      </c>
      <c r="D24" s="130" t="s">
        <v>212</v>
      </c>
      <c r="E24" s="142" t="str">
        <f>'RIESGO INHERENTE'!G23</f>
        <v>Ausencia del personal.</v>
      </c>
      <c r="F24" s="142" t="str">
        <f>'RIESGO INHERENTE'!H23</f>
        <v>Demoras en los servicios prestados y ejecución de los procesos</v>
      </c>
      <c r="G24" s="142" t="s">
        <v>2072</v>
      </c>
      <c r="H24" s="131" t="s">
        <v>148</v>
      </c>
      <c r="I24" s="130" t="s">
        <v>150</v>
      </c>
      <c r="J24" s="130" t="s">
        <v>151</v>
      </c>
      <c r="K24" s="130" t="s">
        <v>153</v>
      </c>
      <c r="L24" s="130" t="s">
        <v>183</v>
      </c>
      <c r="M24" s="130" t="s">
        <v>152</v>
      </c>
      <c r="N24" s="130" t="s">
        <v>151</v>
      </c>
      <c r="O24" s="135" t="s">
        <v>533</v>
      </c>
      <c r="P24" s="89">
        <f>SUM(IF('TRATAMIENTO DE RIESGO'!H24="Preventivo",15,IF('TRATAMIENTO DE RIESGO'!H24="Detectivo",10,0)),IF('TRATAMIENTO DE RIESGO'!I24="Asignado",15,0),IF('TRATAMIENTO DE RIESGO'!J24="Adecuada",15,0),IF('TRATAMIENTO DE RIESGO'!K24="Completa",10,IF('TRATAMIENTO DE RIESGO'!K24="Incompleta",5,0)),IF('TRATAMIENTO DE RIESGO'!L24="SI",15,0),IF('TRATAMIENTO DE RIESGO'!M24="Se investigan y se resuelven oportunamente",15,0),IF('TRATAMIENTO DE RIESGO'!N24="Adecuada",15,0))</f>
        <v>100</v>
      </c>
      <c r="Q24" s="88" t="str">
        <f t="shared" si="0"/>
        <v>Fuerte</v>
      </c>
      <c r="R24" s="88" t="s">
        <v>154</v>
      </c>
      <c r="S24" s="88" t="str">
        <f t="shared" si="1"/>
        <v>Fuerte</v>
      </c>
      <c r="T24" s="90" t="str">
        <f t="shared" si="2"/>
        <v>NO</v>
      </c>
      <c r="U24" s="162" t="s">
        <v>533</v>
      </c>
      <c r="V24" s="76"/>
      <c r="W24" s="76"/>
      <c r="X24" s="76"/>
      <c r="Y24" s="76"/>
      <c r="Z24" s="76"/>
      <c r="AA24" s="76"/>
      <c r="AB24" s="76"/>
      <c r="AC24" s="76"/>
      <c r="AD24" s="76"/>
      <c r="AE24" s="76"/>
      <c r="AF24" s="76"/>
    </row>
    <row r="25" spans="1:32" ht="99" customHeight="1" x14ac:dyDescent="0.3">
      <c r="A25" s="163">
        <v>14</v>
      </c>
      <c r="B25" s="88" t="s">
        <v>334</v>
      </c>
      <c r="C25" s="129">
        <v>3</v>
      </c>
      <c r="D25" s="130" t="s">
        <v>212</v>
      </c>
      <c r="E25" s="142" t="str">
        <f>'RIESGO INHERENTE'!G24</f>
        <v>Gestión deficiente de las contraseñas.</v>
      </c>
      <c r="F25" s="142" t="str">
        <f>'RIESGO INHERENTE'!H24</f>
        <v>Demoras en los servicios prestados y ejecución de los procesos</v>
      </c>
      <c r="G25" s="216" t="s">
        <v>2073</v>
      </c>
      <c r="H25" s="131" t="s">
        <v>148</v>
      </c>
      <c r="I25" s="130" t="s">
        <v>150</v>
      </c>
      <c r="J25" s="130" t="s">
        <v>151</v>
      </c>
      <c r="K25" s="130" t="s">
        <v>153</v>
      </c>
      <c r="L25" s="130" t="s">
        <v>183</v>
      </c>
      <c r="M25" s="130" t="s">
        <v>152</v>
      </c>
      <c r="N25" s="130" t="s">
        <v>151</v>
      </c>
      <c r="O25" s="135" t="s">
        <v>533</v>
      </c>
      <c r="P25" s="89">
        <f>SUM(IF('TRATAMIENTO DE RIESGO'!H25="Preventivo",15,IF('TRATAMIENTO DE RIESGO'!H25="Detectivo",10,0)),IF('TRATAMIENTO DE RIESGO'!I25="Asignado",15,0),IF('TRATAMIENTO DE RIESGO'!J25="Adecuada",15,0),IF('TRATAMIENTO DE RIESGO'!K25="Completa",10,IF('TRATAMIENTO DE RIESGO'!K25="Incompleta",5,0)),IF('TRATAMIENTO DE RIESGO'!L25="SI",15,0),IF('TRATAMIENTO DE RIESGO'!M25="Se investigan y se resuelven oportunamente",15,0),IF('TRATAMIENTO DE RIESGO'!N25="Adecuada",15,0))</f>
        <v>100</v>
      </c>
      <c r="Q25" s="88" t="str">
        <f t="shared" si="0"/>
        <v>Fuerte</v>
      </c>
      <c r="R25" s="88" t="s">
        <v>154</v>
      </c>
      <c r="S25" s="88" t="str">
        <f t="shared" si="1"/>
        <v>Fuerte</v>
      </c>
      <c r="T25" s="90" t="str">
        <f t="shared" si="2"/>
        <v>NO</v>
      </c>
      <c r="U25" s="162" t="s">
        <v>533</v>
      </c>
      <c r="V25" s="76"/>
      <c r="W25" s="76"/>
      <c r="X25" s="76"/>
      <c r="Y25" s="76"/>
      <c r="Z25" s="76"/>
      <c r="AA25" s="76"/>
      <c r="AB25" s="76"/>
      <c r="AC25" s="76"/>
      <c r="AD25" s="76"/>
      <c r="AE25" s="76"/>
      <c r="AF25" s="76"/>
    </row>
    <row r="26" spans="1:32" ht="111.75" customHeight="1" x14ac:dyDescent="0.3">
      <c r="A26" s="163">
        <v>15</v>
      </c>
      <c r="B26" s="88" t="s">
        <v>334</v>
      </c>
      <c r="C26" s="129">
        <v>1</v>
      </c>
      <c r="D26" s="130" t="s">
        <v>212</v>
      </c>
      <c r="E26" s="142" t="str">
        <f>'RIESGO INHERENTE'!G25</f>
        <v>Respuesta inadecuada de mantenimiento del servicio.</v>
      </c>
      <c r="F26" s="142" t="str">
        <f>'RIESGO INHERENTE'!H25</f>
        <v>Demoras en los servicios prestados y ejecución de los procesos</v>
      </c>
      <c r="G26" s="217" t="s">
        <v>2079</v>
      </c>
      <c r="H26" s="131" t="s">
        <v>148</v>
      </c>
      <c r="I26" s="130" t="s">
        <v>150</v>
      </c>
      <c r="J26" s="130" t="s">
        <v>151</v>
      </c>
      <c r="K26" s="130" t="s">
        <v>153</v>
      </c>
      <c r="L26" s="130" t="s">
        <v>183</v>
      </c>
      <c r="M26" s="130" t="s">
        <v>152</v>
      </c>
      <c r="N26" s="130" t="s">
        <v>151</v>
      </c>
      <c r="O26" s="135" t="s">
        <v>533</v>
      </c>
      <c r="P26" s="89">
        <f>SUM(IF('TRATAMIENTO DE RIESGO'!H26="Preventivo",15,IF('TRATAMIENTO DE RIESGO'!H26="Detectivo",10,0)),IF('TRATAMIENTO DE RIESGO'!I26="Asignado",15,0),IF('TRATAMIENTO DE RIESGO'!J26="Adecuada",15,0),IF('TRATAMIENTO DE RIESGO'!K26="Completa",10,IF('TRATAMIENTO DE RIESGO'!K26="Incompleta",5,0)),IF('TRATAMIENTO DE RIESGO'!L26="SI",15,0),IF('TRATAMIENTO DE RIESGO'!M26="Se investigan y se resuelven oportunamente",15,0),IF('TRATAMIENTO DE RIESGO'!N26="Adecuada",15,0))</f>
        <v>100</v>
      </c>
      <c r="Q26" s="88" t="str">
        <f t="shared" si="0"/>
        <v>Fuerte</v>
      </c>
      <c r="R26" s="88" t="s">
        <v>154</v>
      </c>
      <c r="S26" s="88" t="str">
        <f t="shared" si="1"/>
        <v>Fuerte</v>
      </c>
      <c r="T26" s="90" t="str">
        <f t="shared" si="2"/>
        <v>NO</v>
      </c>
      <c r="U26" s="162" t="s">
        <v>533</v>
      </c>
      <c r="V26" s="76"/>
      <c r="W26" s="76"/>
      <c r="X26" s="76"/>
      <c r="Y26" s="76"/>
      <c r="Z26" s="76"/>
      <c r="AA26" s="76"/>
      <c r="AB26" s="76"/>
      <c r="AC26" s="76"/>
      <c r="AD26" s="76"/>
      <c r="AE26" s="76"/>
      <c r="AF26" s="76"/>
    </row>
    <row r="27" spans="1:32" ht="94.2" customHeight="1" x14ac:dyDescent="0.3">
      <c r="A27" s="163">
        <v>16</v>
      </c>
      <c r="B27" s="88" t="s">
        <v>334</v>
      </c>
      <c r="C27" s="129">
        <v>1</v>
      </c>
      <c r="D27" s="130" t="s">
        <v>212</v>
      </c>
      <c r="E27" s="142" t="str">
        <f>'RIESGO INHERENTE'!G26</f>
        <v>Uso incorrecto de software y hardware.</v>
      </c>
      <c r="F27" s="142" t="str">
        <f>'RIESGO INHERENTE'!H26</f>
        <v>Pérdida o detrimento de información</v>
      </c>
      <c r="G27" s="218" t="s">
        <v>2082</v>
      </c>
      <c r="H27" s="131" t="s">
        <v>148</v>
      </c>
      <c r="I27" s="130" t="s">
        <v>150</v>
      </c>
      <c r="J27" s="130" t="s">
        <v>151</v>
      </c>
      <c r="K27" s="130" t="s">
        <v>153</v>
      </c>
      <c r="L27" s="130" t="s">
        <v>183</v>
      </c>
      <c r="M27" s="130" t="s">
        <v>152</v>
      </c>
      <c r="N27" s="130" t="s">
        <v>151</v>
      </c>
      <c r="O27" s="135" t="s">
        <v>533</v>
      </c>
      <c r="P27" s="89">
        <f>SUM(IF('TRATAMIENTO DE RIESGO'!H27="Preventivo",15,IF('TRATAMIENTO DE RIESGO'!H27="Detectivo",10,0)),IF('TRATAMIENTO DE RIESGO'!I27="Asignado",15,0),IF('TRATAMIENTO DE RIESGO'!J27="Adecuada",15,0),IF('TRATAMIENTO DE RIESGO'!K27="Completa",10,IF('TRATAMIENTO DE RIESGO'!K27="Incompleta",5,0)),IF('TRATAMIENTO DE RIESGO'!L27="SI",15,0),IF('TRATAMIENTO DE RIESGO'!M27="Se investigan y se resuelven oportunamente",15,0),IF('TRATAMIENTO DE RIESGO'!N27="Adecuada",15,0))</f>
        <v>100</v>
      </c>
      <c r="Q27" s="88" t="str">
        <f t="shared" si="0"/>
        <v>Fuerte</v>
      </c>
      <c r="R27" s="88" t="s">
        <v>154</v>
      </c>
      <c r="S27" s="88" t="str">
        <f t="shared" si="1"/>
        <v>Fuerte</v>
      </c>
      <c r="T27" s="90" t="str">
        <f t="shared" si="2"/>
        <v>NO</v>
      </c>
      <c r="U27" s="162" t="s">
        <v>533</v>
      </c>
      <c r="V27" s="76"/>
      <c r="W27" s="76"/>
      <c r="X27" s="76"/>
      <c r="Y27" s="76"/>
      <c r="Z27" s="76"/>
      <c r="AA27" s="76"/>
      <c r="AB27" s="76"/>
      <c r="AC27" s="76"/>
      <c r="AD27" s="76"/>
      <c r="AE27" s="76"/>
      <c r="AF27" s="76"/>
    </row>
    <row r="28" spans="1:32" ht="94.2" customHeight="1" x14ac:dyDescent="0.3">
      <c r="A28" s="163">
        <v>17</v>
      </c>
      <c r="B28" s="88" t="s">
        <v>334</v>
      </c>
      <c r="C28" s="129">
        <v>1</v>
      </c>
      <c r="D28" s="130" t="s">
        <v>212</v>
      </c>
      <c r="E28" s="142" t="str">
        <f>'RIESGO INHERENTE'!G27</f>
        <v>Ausencia de planes de continuidad.</v>
      </c>
      <c r="F28" s="142" t="str">
        <f>'RIESGO INHERENTE'!H27</f>
        <v>Reclamaciones o quejas de ciudadanos</v>
      </c>
      <c r="G28" s="218" t="s">
        <v>2153</v>
      </c>
      <c r="H28" s="131" t="s">
        <v>148</v>
      </c>
      <c r="I28" s="130" t="s">
        <v>150</v>
      </c>
      <c r="J28" s="130" t="s">
        <v>151</v>
      </c>
      <c r="K28" s="130" t="s">
        <v>153</v>
      </c>
      <c r="L28" s="130" t="s">
        <v>183</v>
      </c>
      <c r="M28" s="130" t="s">
        <v>152</v>
      </c>
      <c r="N28" s="130" t="s">
        <v>151</v>
      </c>
      <c r="O28" s="135" t="s">
        <v>533</v>
      </c>
      <c r="P28" s="89">
        <f>SUM(IF('TRATAMIENTO DE RIESGO'!H28="Preventivo",15,IF('TRATAMIENTO DE RIESGO'!H28="Detectivo",10,0)),IF('TRATAMIENTO DE RIESGO'!I28="Asignado",15,0),IF('TRATAMIENTO DE RIESGO'!J28="Adecuada",15,0),IF('TRATAMIENTO DE RIESGO'!K28="Completa",10,IF('TRATAMIENTO DE RIESGO'!K28="Incompleta",5,0)),IF('TRATAMIENTO DE RIESGO'!L28="SI",15,0),IF('TRATAMIENTO DE RIESGO'!M28="Se investigan y se resuelven oportunamente",15,0),IF('TRATAMIENTO DE RIESGO'!N28="Adecuada",15,0))</f>
        <v>100</v>
      </c>
      <c r="Q28" s="88" t="str">
        <f t="shared" ref="Q28:Q29" si="3">IF(P28&gt;=96,"Fuerte",IF(AND(P28&gt;=86,P28&lt;=95),"Moderado",IF(AND(P28&lt;=85,P28&gt;=1),"Debil","")))</f>
        <v>Fuerte</v>
      </c>
      <c r="R28" s="88" t="s">
        <v>154</v>
      </c>
      <c r="S28" s="88" t="str">
        <f t="shared" ref="S28:S29" si="4">IF(AND(Q28="Fuerte",R28="Fuerte"),"Fuerte",IF(AND(Q28="Fuerte",R28="Moderado"),"Moderado",IF(AND(Q28="Fuerte",R28="Debil"),"Debil",IF(AND(Q28="Moderado",R28="Fuerte"),"Moderado",IF(AND(Q28="Moderado",R28="Moderado"),"Moderado",IF(AND(Q28="Moderado",R28="Debil"),"Debil",IF(AND(Q28="Debil",R28="Fuerte"),"Debil",IF(AND(Q28="Debil",R28="Moderado"),"Debil",IF(AND(Q28="Debil",R28="Debil"),"Debil","")))))))))</f>
        <v>Fuerte</v>
      </c>
      <c r="T28" s="90" t="str">
        <f t="shared" ref="T28:T29" si="5">IF(S28="","",IF(S28="Fuerte","NO","SI"))</f>
        <v>NO</v>
      </c>
      <c r="U28" s="162" t="s">
        <v>533</v>
      </c>
      <c r="V28" s="76"/>
      <c r="W28" s="76"/>
      <c r="X28" s="76"/>
      <c r="Y28" s="76"/>
      <c r="Z28" s="76"/>
      <c r="AA28" s="76"/>
      <c r="AB28" s="76"/>
      <c r="AC28" s="76"/>
      <c r="AD28" s="76"/>
      <c r="AE28" s="76"/>
      <c r="AF28" s="76"/>
    </row>
    <row r="29" spans="1:32" ht="94.2" customHeight="1" x14ac:dyDescent="0.3">
      <c r="A29" s="163">
        <v>18</v>
      </c>
      <c r="B29" s="88" t="s">
        <v>334</v>
      </c>
      <c r="C29" s="129">
        <v>1</v>
      </c>
      <c r="D29" s="130" t="s">
        <v>212</v>
      </c>
      <c r="E29" s="142" t="str">
        <f>'RIESGO INHERENTE'!G28</f>
        <v>Ausencia de planes de continuidad.</v>
      </c>
      <c r="F29" s="142" t="str">
        <f>'RIESGO INHERENTE'!H28</f>
        <v>Reclamaciones o quejas de ciudadanos</v>
      </c>
      <c r="G29" s="218" t="s">
        <v>2154</v>
      </c>
      <c r="H29" s="131" t="s">
        <v>148</v>
      </c>
      <c r="I29" s="130" t="s">
        <v>150</v>
      </c>
      <c r="J29" s="130" t="s">
        <v>151</v>
      </c>
      <c r="K29" s="130" t="s">
        <v>153</v>
      </c>
      <c r="L29" s="130" t="s">
        <v>183</v>
      </c>
      <c r="M29" s="130" t="s">
        <v>152</v>
      </c>
      <c r="N29" s="130" t="s">
        <v>151</v>
      </c>
      <c r="O29" s="135" t="s">
        <v>533</v>
      </c>
      <c r="P29" s="89">
        <f>SUM(IF('TRATAMIENTO DE RIESGO'!H29="Preventivo",15,IF('TRATAMIENTO DE RIESGO'!H29="Detectivo",10,0)),IF('TRATAMIENTO DE RIESGO'!I29="Asignado",15,0),IF('TRATAMIENTO DE RIESGO'!J29="Adecuada",15,0),IF('TRATAMIENTO DE RIESGO'!K29="Completa",10,IF('TRATAMIENTO DE RIESGO'!K29="Incompleta",5,0)),IF('TRATAMIENTO DE RIESGO'!L29="SI",15,0),IF('TRATAMIENTO DE RIESGO'!M29="Se investigan y se resuelven oportunamente",15,0),IF('TRATAMIENTO DE RIESGO'!N29="Adecuada",15,0))</f>
        <v>100</v>
      </c>
      <c r="Q29" s="88" t="str">
        <f t="shared" si="3"/>
        <v>Fuerte</v>
      </c>
      <c r="R29" s="88" t="s">
        <v>154</v>
      </c>
      <c r="S29" s="88" t="str">
        <f t="shared" si="4"/>
        <v>Fuerte</v>
      </c>
      <c r="T29" s="90" t="str">
        <f t="shared" si="5"/>
        <v>NO</v>
      </c>
      <c r="U29" s="162" t="s">
        <v>533</v>
      </c>
      <c r="V29" s="76"/>
      <c r="W29" s="76"/>
      <c r="X29" s="76"/>
      <c r="Y29" s="76"/>
      <c r="Z29" s="76"/>
      <c r="AA29" s="76"/>
      <c r="AB29" s="76"/>
      <c r="AC29" s="76"/>
      <c r="AD29" s="76"/>
      <c r="AE29" s="76"/>
      <c r="AF29" s="76"/>
    </row>
    <row r="30" spans="1:32" ht="126.6" customHeight="1" thickBot="1" x14ac:dyDescent="0.35">
      <c r="A30" s="163">
        <v>19</v>
      </c>
      <c r="B30" s="88" t="s">
        <v>342</v>
      </c>
      <c r="C30" s="129">
        <v>1</v>
      </c>
      <c r="D30" s="130" t="s">
        <v>212</v>
      </c>
      <c r="E30" s="142" t="str">
        <f>'RIESGO INHERENTE'!G29</f>
        <v>Almacenamiento sin protección.</v>
      </c>
      <c r="F30" s="142" t="str">
        <f>'RIESGO INHERENTE'!H29</f>
        <v>Pérdida de confianza del ciudadano</v>
      </c>
      <c r="G30" s="219" t="s">
        <v>2086</v>
      </c>
      <c r="H30" s="131" t="s">
        <v>148</v>
      </c>
      <c r="I30" s="130" t="s">
        <v>150</v>
      </c>
      <c r="J30" s="130" t="s">
        <v>151</v>
      </c>
      <c r="K30" s="130" t="s">
        <v>153</v>
      </c>
      <c r="L30" s="130" t="s">
        <v>183</v>
      </c>
      <c r="M30" s="130" t="s">
        <v>152</v>
      </c>
      <c r="N30" s="130" t="s">
        <v>151</v>
      </c>
      <c r="O30" s="135" t="s">
        <v>533</v>
      </c>
      <c r="P30" s="89">
        <f>SUM(IF('TRATAMIENTO DE RIESGO'!H30="Preventivo",15,IF('TRATAMIENTO DE RIESGO'!H30="Detectivo",10,0)),IF('TRATAMIENTO DE RIESGO'!I30="Asignado",15,0),IF('TRATAMIENTO DE RIESGO'!J30="Adecuada",15,0),IF('TRATAMIENTO DE RIESGO'!K30="Completa",10,IF('TRATAMIENTO DE RIESGO'!K30="Incompleta",5,0)),IF('TRATAMIENTO DE RIESGO'!L30="SI",15,0),IF('TRATAMIENTO DE RIESGO'!M30="Se investigan y se resuelven oportunamente",15,0),IF('TRATAMIENTO DE RIESGO'!N30="Adecuada",15,0))</f>
        <v>100</v>
      </c>
      <c r="Q30" s="88" t="str">
        <f t="shared" si="0"/>
        <v>Fuerte</v>
      </c>
      <c r="R30" s="88" t="s">
        <v>154</v>
      </c>
      <c r="S30" s="88" t="str">
        <f t="shared" si="1"/>
        <v>Fuerte</v>
      </c>
      <c r="T30" s="90" t="str">
        <f t="shared" si="2"/>
        <v>NO</v>
      </c>
      <c r="U30" s="162" t="s">
        <v>533</v>
      </c>
      <c r="V30" s="76"/>
      <c r="W30" s="76"/>
      <c r="X30" s="76"/>
      <c r="Y30" s="76"/>
      <c r="Z30" s="76"/>
      <c r="AA30" s="76"/>
      <c r="AB30" s="76"/>
      <c r="AC30" s="76"/>
      <c r="AD30" s="76"/>
      <c r="AE30" s="76"/>
      <c r="AF30" s="76"/>
    </row>
    <row r="31" spans="1:32" ht="139.19999999999999" customHeight="1" x14ac:dyDescent="0.3">
      <c r="A31" s="163">
        <v>20</v>
      </c>
      <c r="B31" s="88" t="s">
        <v>337</v>
      </c>
      <c r="C31" s="129">
        <v>1</v>
      </c>
      <c r="D31" s="130" t="s">
        <v>212</v>
      </c>
      <c r="E31" s="142" t="str">
        <f>'RIESGO INHERENTE'!G30</f>
        <v>Falta de control periodico sobre los derechos de acceso.</v>
      </c>
      <c r="F31" s="142" t="str">
        <f>'RIESGO INHERENTE'!H30</f>
        <v>Pérdida o detrimento de información
Demoras en los servicios prestados y ejecución de los procesos</v>
      </c>
      <c r="G31" s="215" t="s">
        <v>2092</v>
      </c>
      <c r="H31" s="131" t="s">
        <v>148</v>
      </c>
      <c r="I31" s="130" t="s">
        <v>150</v>
      </c>
      <c r="J31" s="130" t="s">
        <v>151</v>
      </c>
      <c r="K31" s="130" t="s">
        <v>153</v>
      </c>
      <c r="L31" s="130" t="s">
        <v>183</v>
      </c>
      <c r="M31" s="130" t="s">
        <v>152</v>
      </c>
      <c r="N31" s="130" t="s">
        <v>151</v>
      </c>
      <c r="O31" s="135" t="s">
        <v>533</v>
      </c>
      <c r="P31" s="89">
        <f>SUM(IF('TRATAMIENTO DE RIESGO'!H31="Preventivo",15,IF('TRATAMIENTO DE RIESGO'!H31="Detectivo",10,0)),IF('TRATAMIENTO DE RIESGO'!I31="Asignado",15,0),IF('TRATAMIENTO DE RIESGO'!J31="Adecuada",15,0),IF('TRATAMIENTO DE RIESGO'!K31="Completa",10,IF('TRATAMIENTO DE RIESGO'!K31="Incompleta",5,0)),IF('TRATAMIENTO DE RIESGO'!L31="SI",15,0),IF('TRATAMIENTO DE RIESGO'!M31="Se investigan y se resuelven oportunamente",15,0),IF('TRATAMIENTO DE RIESGO'!N31="Adecuada",15,0))</f>
        <v>100</v>
      </c>
      <c r="Q31" s="88" t="str">
        <f t="shared" si="0"/>
        <v>Fuerte</v>
      </c>
      <c r="R31" s="88" t="s">
        <v>154</v>
      </c>
      <c r="S31" s="88" t="str">
        <f t="shared" si="1"/>
        <v>Fuerte</v>
      </c>
      <c r="T31" s="90" t="str">
        <f t="shared" si="2"/>
        <v>NO</v>
      </c>
      <c r="U31" s="162" t="s">
        <v>533</v>
      </c>
      <c r="V31" s="76"/>
      <c r="W31" s="76"/>
      <c r="X31" s="76"/>
      <c r="Y31" s="76"/>
      <c r="Z31" s="76"/>
      <c r="AA31" s="76"/>
      <c r="AB31" s="76"/>
      <c r="AC31" s="76"/>
      <c r="AD31" s="76"/>
      <c r="AE31" s="76"/>
      <c r="AF31" s="76"/>
    </row>
    <row r="32" spans="1:32" ht="106.8" customHeight="1" x14ac:dyDescent="0.3">
      <c r="A32" s="163">
        <v>20</v>
      </c>
      <c r="B32" s="88" t="s">
        <v>342</v>
      </c>
      <c r="C32" s="129">
        <v>2</v>
      </c>
      <c r="D32" s="130" t="s">
        <v>212</v>
      </c>
      <c r="E32" s="142" t="str">
        <f>'RIESGO INHERENTE'!G31</f>
        <v>Ausencia de guías para el adecuado uso de la plataforma</v>
      </c>
      <c r="F32" s="142" t="str">
        <f>'RIESGO INHERENTE'!H31</f>
        <v>Pérdida o detrimento de información
Demoras en los servicios prestados y ejecución de los procesos</v>
      </c>
      <c r="G32" s="218" t="s">
        <v>2093</v>
      </c>
      <c r="H32" s="131" t="s">
        <v>148</v>
      </c>
      <c r="I32" s="130" t="s">
        <v>150</v>
      </c>
      <c r="J32" s="130" t="s">
        <v>151</v>
      </c>
      <c r="K32" s="130" t="s">
        <v>153</v>
      </c>
      <c r="L32" s="130" t="s">
        <v>183</v>
      </c>
      <c r="M32" s="130" t="s">
        <v>152</v>
      </c>
      <c r="N32" s="130" t="s">
        <v>151</v>
      </c>
      <c r="O32" s="135" t="s">
        <v>533</v>
      </c>
      <c r="P32" s="89">
        <f>SUM(IF('TRATAMIENTO DE RIESGO'!H32="Preventivo",15,IF('TRATAMIENTO DE RIESGO'!H32="Detectivo",10,0)),IF('TRATAMIENTO DE RIESGO'!I32="Asignado",15,0),IF('TRATAMIENTO DE RIESGO'!J32="Adecuada",15,0),IF('TRATAMIENTO DE RIESGO'!K32="Completa",10,IF('TRATAMIENTO DE RIESGO'!K32="Incompleta",5,0)),IF('TRATAMIENTO DE RIESGO'!L32="SI",15,0),IF('TRATAMIENTO DE RIESGO'!M32="Se investigan y se resuelven oportunamente",15,0),IF('TRATAMIENTO DE RIESGO'!N32="Adecuada",15,0))</f>
        <v>100</v>
      </c>
      <c r="Q32" s="88" t="str">
        <f t="shared" si="0"/>
        <v>Fuerte</v>
      </c>
      <c r="R32" s="88" t="s">
        <v>154</v>
      </c>
      <c r="S32" s="88" t="str">
        <f t="shared" si="1"/>
        <v>Fuerte</v>
      </c>
      <c r="T32" s="90" t="str">
        <f t="shared" si="2"/>
        <v>NO</v>
      </c>
      <c r="U32" s="162" t="s">
        <v>533</v>
      </c>
      <c r="V32" s="76"/>
      <c r="W32" s="76"/>
      <c r="X32" s="76"/>
      <c r="Y32" s="76"/>
      <c r="Z32" s="76"/>
      <c r="AA32" s="76"/>
      <c r="AB32" s="76"/>
      <c r="AC32" s="76"/>
      <c r="AD32" s="76"/>
      <c r="AE32" s="76"/>
      <c r="AF32" s="76"/>
    </row>
    <row r="33" spans="1:32" ht="96.6" customHeight="1" x14ac:dyDescent="0.3">
      <c r="A33" s="163">
        <v>21</v>
      </c>
      <c r="B33" s="88" t="s">
        <v>342</v>
      </c>
      <c r="C33" s="129">
        <v>1</v>
      </c>
      <c r="D33" s="130" t="s">
        <v>212</v>
      </c>
      <c r="E33" s="142" t="str">
        <f>'RIESGO INHERENTE'!G32</f>
        <v xml:space="preserve">Acceso y uso inadecuado de la información </v>
      </c>
      <c r="F33" s="142" t="str">
        <f>'RIESGO INHERENTE'!H32</f>
        <v>Pérdida o detrimento de información
Perdida de confianza del ciudadano
Demandas, litigios, derechos de petición o tutelas</v>
      </c>
      <c r="G33" s="218" t="s">
        <v>2099</v>
      </c>
      <c r="H33" s="131" t="s">
        <v>148</v>
      </c>
      <c r="I33" s="130" t="s">
        <v>150</v>
      </c>
      <c r="J33" s="130" t="s">
        <v>151</v>
      </c>
      <c r="K33" s="130" t="s">
        <v>153</v>
      </c>
      <c r="L33" s="130" t="s">
        <v>183</v>
      </c>
      <c r="M33" s="130" t="s">
        <v>152</v>
      </c>
      <c r="N33" s="130" t="s">
        <v>151</v>
      </c>
      <c r="O33" s="135" t="s">
        <v>533</v>
      </c>
      <c r="P33" s="89">
        <f>SUM(IF('TRATAMIENTO DE RIESGO'!H33="Preventivo",15,IF('TRATAMIENTO DE RIESGO'!H33="Detectivo",10,0)),IF('TRATAMIENTO DE RIESGO'!I33="Asignado",15,0),IF('TRATAMIENTO DE RIESGO'!J33="Adecuada",15,0),IF('TRATAMIENTO DE RIESGO'!K33="Completa",10,IF('TRATAMIENTO DE RIESGO'!K33="Incompleta",5,0)),IF('TRATAMIENTO DE RIESGO'!L33="SI",15,0),IF('TRATAMIENTO DE RIESGO'!M33="Se investigan y se resuelven oportunamente",15,0),IF('TRATAMIENTO DE RIESGO'!N33="Adecuada",15,0))</f>
        <v>100</v>
      </c>
      <c r="Q33" s="88" t="str">
        <f t="shared" si="0"/>
        <v>Fuerte</v>
      </c>
      <c r="R33" s="88" t="s">
        <v>154</v>
      </c>
      <c r="S33" s="88" t="str">
        <f t="shared" si="1"/>
        <v>Fuerte</v>
      </c>
      <c r="T33" s="90" t="str">
        <f t="shared" si="2"/>
        <v>NO</v>
      </c>
      <c r="U33" s="162" t="s">
        <v>533</v>
      </c>
      <c r="V33" s="76"/>
      <c r="W33" s="76"/>
      <c r="X33" s="76"/>
      <c r="Y33" s="76"/>
      <c r="Z33" s="76"/>
      <c r="AA33" s="76"/>
      <c r="AB33" s="76"/>
      <c r="AC33" s="76"/>
      <c r="AD33" s="76"/>
      <c r="AE33" s="76"/>
      <c r="AF33" s="76"/>
    </row>
    <row r="34" spans="1:32" ht="114.6" customHeight="1" x14ac:dyDescent="0.3">
      <c r="A34" s="163">
        <v>22</v>
      </c>
      <c r="B34" s="88" t="s">
        <v>342</v>
      </c>
      <c r="C34" s="129">
        <v>1</v>
      </c>
      <c r="D34" s="130" t="s">
        <v>212</v>
      </c>
      <c r="E34" s="142" t="str">
        <f>'RIESGO INHERENTE'!G33</f>
        <v xml:space="preserve">Acceso y uso inadecuado de la información </v>
      </c>
      <c r="F34" s="142" t="str">
        <f>'RIESGO INHERENTE'!H33</f>
        <v>Pérdida o detrimento de información
Perdida de confianza del ciudadano
Demandas, litigios, derechos de petición o tutelas</v>
      </c>
      <c r="G34" s="215" t="s">
        <v>2104</v>
      </c>
      <c r="H34" s="131" t="s">
        <v>148</v>
      </c>
      <c r="I34" s="130" t="s">
        <v>150</v>
      </c>
      <c r="J34" s="130" t="s">
        <v>151</v>
      </c>
      <c r="K34" s="130" t="s">
        <v>153</v>
      </c>
      <c r="L34" s="130" t="s">
        <v>183</v>
      </c>
      <c r="M34" s="130" t="s">
        <v>152</v>
      </c>
      <c r="N34" s="130" t="s">
        <v>151</v>
      </c>
      <c r="O34" s="135" t="s">
        <v>533</v>
      </c>
      <c r="P34" s="89">
        <f>SUM(IF('TRATAMIENTO DE RIESGO'!H34="Preventivo",15,IF('TRATAMIENTO DE RIESGO'!H34="Detectivo",10,0)),IF('TRATAMIENTO DE RIESGO'!I34="Asignado",15,0),IF('TRATAMIENTO DE RIESGO'!J34="Adecuada",15,0),IF('TRATAMIENTO DE RIESGO'!K34="Completa",10,IF('TRATAMIENTO DE RIESGO'!K34="Incompleta",5,0)),IF('TRATAMIENTO DE RIESGO'!L34="SI",15,0),IF('TRATAMIENTO DE RIESGO'!M34="Se investigan y se resuelven oportunamente",15,0),IF('TRATAMIENTO DE RIESGO'!N34="Adecuada",15,0))</f>
        <v>100</v>
      </c>
      <c r="Q34" s="88" t="str">
        <f t="shared" si="0"/>
        <v>Fuerte</v>
      </c>
      <c r="R34" s="88" t="s">
        <v>154</v>
      </c>
      <c r="S34" s="88" t="str">
        <f t="shared" si="1"/>
        <v>Fuerte</v>
      </c>
      <c r="T34" s="90" t="str">
        <f t="shared" si="2"/>
        <v>NO</v>
      </c>
      <c r="U34" s="162" t="s">
        <v>533</v>
      </c>
      <c r="V34" s="76"/>
      <c r="W34" s="76"/>
      <c r="X34" s="76"/>
      <c r="Y34" s="76"/>
      <c r="Z34" s="76"/>
      <c r="AA34" s="76"/>
      <c r="AB34" s="76"/>
      <c r="AC34" s="76"/>
      <c r="AD34" s="76"/>
      <c r="AE34" s="76"/>
      <c r="AF34" s="76"/>
    </row>
    <row r="35" spans="1:32" ht="82.2" customHeight="1" x14ac:dyDescent="0.3">
      <c r="A35" s="163">
        <v>23</v>
      </c>
      <c r="B35" s="88" t="s">
        <v>342</v>
      </c>
      <c r="C35" s="129">
        <v>1</v>
      </c>
      <c r="D35" s="130" t="s">
        <v>212</v>
      </c>
      <c r="E35" s="142" t="str">
        <f>'RIESGO INHERENTE'!G34</f>
        <v xml:space="preserve">Registro de información no verificada </v>
      </c>
      <c r="F35" s="142" t="str">
        <f>'RIESGO INHERENTE'!H34</f>
        <v>Pérdida o detrimento de información
Perdida de confianza del ciudadano
Demandas, litigios, derechos de petición o tutelas</v>
      </c>
      <c r="G35" s="216" t="s">
        <v>2110</v>
      </c>
      <c r="H35" s="131" t="s">
        <v>148</v>
      </c>
      <c r="I35" s="130" t="s">
        <v>150</v>
      </c>
      <c r="J35" s="130" t="s">
        <v>151</v>
      </c>
      <c r="K35" s="130" t="s">
        <v>153</v>
      </c>
      <c r="L35" s="130" t="s">
        <v>183</v>
      </c>
      <c r="M35" s="130" t="s">
        <v>152</v>
      </c>
      <c r="N35" s="130" t="s">
        <v>151</v>
      </c>
      <c r="O35" s="135" t="s">
        <v>533</v>
      </c>
      <c r="P35" s="89">
        <f>SUM(IF('TRATAMIENTO DE RIESGO'!H35="Preventivo",15,IF('TRATAMIENTO DE RIESGO'!H35="Detectivo",10,0)),IF('TRATAMIENTO DE RIESGO'!I35="Asignado",15,0),IF('TRATAMIENTO DE RIESGO'!J35="Adecuada",15,0),IF('TRATAMIENTO DE RIESGO'!K35="Completa",10,IF('TRATAMIENTO DE RIESGO'!K35="Incompleta",5,0)),IF('TRATAMIENTO DE RIESGO'!L35="SI",15,0),IF('TRATAMIENTO DE RIESGO'!M35="Se investigan y se resuelven oportunamente",15,0),IF('TRATAMIENTO DE RIESGO'!N35="Adecuada",15,0))</f>
        <v>100</v>
      </c>
      <c r="Q35" s="88" t="str">
        <f t="shared" si="0"/>
        <v>Fuerte</v>
      </c>
      <c r="R35" s="88" t="s">
        <v>154</v>
      </c>
      <c r="S35" s="88" t="str">
        <f t="shared" si="1"/>
        <v>Fuerte</v>
      </c>
      <c r="T35" s="90" t="str">
        <f t="shared" si="2"/>
        <v>NO</v>
      </c>
      <c r="U35" s="162" t="s">
        <v>533</v>
      </c>
      <c r="V35" s="76"/>
      <c r="W35" s="76"/>
      <c r="X35" s="76"/>
      <c r="Y35" s="76"/>
      <c r="Z35" s="76"/>
      <c r="AA35" s="76"/>
      <c r="AB35" s="76"/>
      <c r="AC35" s="76"/>
      <c r="AD35" s="76"/>
      <c r="AE35" s="76"/>
      <c r="AF35" s="76"/>
    </row>
    <row r="36" spans="1:32" ht="91.2" customHeight="1" x14ac:dyDescent="0.3">
      <c r="A36" s="163">
        <v>24</v>
      </c>
      <c r="B36" s="88" t="s">
        <v>342</v>
      </c>
      <c r="C36" s="129">
        <v>1</v>
      </c>
      <c r="D36" s="130" t="s">
        <v>212</v>
      </c>
      <c r="E36" s="142" t="str">
        <f>'RIESGO INHERENTE'!G35</f>
        <v xml:space="preserve">
Dificultad para la verificación de los datos registrados
</v>
      </c>
      <c r="F36" s="142" t="str">
        <f>'RIESGO INHERENTE'!H35</f>
        <v>Pérdida o detrimento de información
Perdida de confianza del ciudadano
Demandas, litigios, derechos de petición o tutelas</v>
      </c>
      <c r="G36" s="142" t="s">
        <v>2113</v>
      </c>
      <c r="H36" s="131" t="s">
        <v>148</v>
      </c>
      <c r="I36" s="130" t="s">
        <v>150</v>
      </c>
      <c r="J36" s="130" t="s">
        <v>151</v>
      </c>
      <c r="K36" s="130" t="s">
        <v>153</v>
      </c>
      <c r="L36" s="130" t="s">
        <v>183</v>
      </c>
      <c r="M36" s="130" t="s">
        <v>152</v>
      </c>
      <c r="N36" s="130" t="s">
        <v>151</v>
      </c>
      <c r="O36" s="135" t="s">
        <v>533</v>
      </c>
      <c r="P36" s="89">
        <f>SUM(IF('TRATAMIENTO DE RIESGO'!H36="Preventivo",15,IF('TRATAMIENTO DE RIESGO'!H36="Detectivo",10,0)),IF('TRATAMIENTO DE RIESGO'!I36="Asignado",15,0),IF('TRATAMIENTO DE RIESGO'!J36="Adecuada",15,0),IF('TRATAMIENTO DE RIESGO'!K36="Completa",10,IF('TRATAMIENTO DE RIESGO'!K36="Incompleta",5,0)),IF('TRATAMIENTO DE RIESGO'!L36="SI",15,0),IF('TRATAMIENTO DE RIESGO'!M36="Se investigan y se resuelven oportunamente",15,0),IF('TRATAMIENTO DE RIESGO'!N36="Adecuada",15,0))</f>
        <v>100</v>
      </c>
      <c r="Q36" s="88" t="str">
        <f t="shared" si="0"/>
        <v>Fuerte</v>
      </c>
      <c r="R36" s="88" t="s">
        <v>154</v>
      </c>
      <c r="S36" s="88" t="str">
        <f t="shared" si="1"/>
        <v>Fuerte</v>
      </c>
      <c r="T36" s="90" t="str">
        <f t="shared" si="2"/>
        <v>NO</v>
      </c>
      <c r="U36" s="162" t="s">
        <v>533</v>
      </c>
      <c r="V36" s="76"/>
      <c r="W36" s="76"/>
      <c r="X36" s="76"/>
      <c r="Y36" s="76"/>
      <c r="Z36" s="76"/>
      <c r="AA36" s="76"/>
      <c r="AB36" s="76"/>
      <c r="AC36" s="76"/>
      <c r="AD36" s="76"/>
      <c r="AE36" s="76"/>
      <c r="AF36" s="76"/>
    </row>
    <row r="37" spans="1:32" ht="84.6" customHeight="1" x14ac:dyDescent="0.3">
      <c r="A37" s="163">
        <v>25</v>
      </c>
      <c r="B37" s="88" t="s">
        <v>344</v>
      </c>
      <c r="C37" s="129">
        <v>1</v>
      </c>
      <c r="D37" s="130" t="s">
        <v>212</v>
      </c>
      <c r="E37" s="142" t="str">
        <f>'RIESGO INHERENTE'!G36</f>
        <v>Obsolecencia y brechas de seguridad por uso de versionamiento desactualizado  del entorno de desarrollo de los diferentes sistemas de información.</v>
      </c>
      <c r="F37" s="142" t="str">
        <f>'RIESGO INHERENTE'!H36</f>
        <v xml:space="preserve">Pérdida o detrimento de información
perdida de la integridad e integralidad de la información
</v>
      </c>
      <c r="G37" s="142" t="s">
        <v>2120</v>
      </c>
      <c r="H37" s="131" t="s">
        <v>148</v>
      </c>
      <c r="I37" s="130" t="s">
        <v>150</v>
      </c>
      <c r="J37" s="130" t="s">
        <v>151</v>
      </c>
      <c r="K37" s="130" t="s">
        <v>153</v>
      </c>
      <c r="L37" s="130" t="s">
        <v>183</v>
      </c>
      <c r="M37" s="130" t="s">
        <v>152</v>
      </c>
      <c r="N37" s="130" t="s">
        <v>151</v>
      </c>
      <c r="O37" s="135" t="s">
        <v>533</v>
      </c>
      <c r="P37" s="89">
        <f>SUM(IF('TRATAMIENTO DE RIESGO'!H37="Preventivo",15,IF('TRATAMIENTO DE RIESGO'!H37="Detectivo",10,0)),IF('TRATAMIENTO DE RIESGO'!I37="Asignado",15,0),IF('TRATAMIENTO DE RIESGO'!J37="Adecuada",15,0),IF('TRATAMIENTO DE RIESGO'!K37="Completa",10,IF('TRATAMIENTO DE RIESGO'!K37="Incompleta",5,0)),IF('TRATAMIENTO DE RIESGO'!L37="SI",15,0),IF('TRATAMIENTO DE RIESGO'!M37="Se investigan y se resuelven oportunamente",15,0),IF('TRATAMIENTO DE RIESGO'!N37="Adecuada",15,0))</f>
        <v>100</v>
      </c>
      <c r="Q37" s="88" t="str">
        <f t="shared" si="0"/>
        <v>Fuerte</v>
      </c>
      <c r="R37" s="88" t="s">
        <v>154</v>
      </c>
      <c r="S37" s="88" t="str">
        <f t="shared" si="1"/>
        <v>Fuerte</v>
      </c>
      <c r="T37" s="90" t="str">
        <f t="shared" si="2"/>
        <v>NO</v>
      </c>
      <c r="U37" s="162" t="s">
        <v>533</v>
      </c>
      <c r="V37" s="76"/>
      <c r="W37" s="76"/>
      <c r="X37" s="76"/>
      <c r="Y37" s="76"/>
      <c r="Z37" s="76"/>
      <c r="AA37" s="76"/>
      <c r="AB37" s="76"/>
      <c r="AC37" s="76"/>
      <c r="AD37" s="76"/>
      <c r="AE37" s="76"/>
      <c r="AF37" s="76"/>
    </row>
    <row r="38" spans="1:32" ht="100.8" customHeight="1" x14ac:dyDescent="0.3">
      <c r="A38" s="163">
        <v>25</v>
      </c>
      <c r="B38" s="88" t="s">
        <v>344</v>
      </c>
      <c r="C38" s="129">
        <v>2</v>
      </c>
      <c r="D38" s="130" t="s">
        <v>212</v>
      </c>
      <c r="E38" s="142" t="str">
        <f>'RIESGO INHERENTE'!G37</f>
        <v>Falta de Arquitectura de datos estandarizada para los sistemas de información</v>
      </c>
      <c r="F38" s="142" t="str">
        <f>'RIESGO INHERENTE'!H37</f>
        <v xml:space="preserve">Pérdida o detrimento de información
perdida de la integridad e integralidad de la información
</v>
      </c>
      <c r="G38" s="142" t="s">
        <v>2121</v>
      </c>
      <c r="H38" s="131" t="s">
        <v>148</v>
      </c>
      <c r="I38" s="130" t="s">
        <v>150</v>
      </c>
      <c r="J38" s="130" t="s">
        <v>151</v>
      </c>
      <c r="K38" s="130" t="s">
        <v>153</v>
      </c>
      <c r="L38" s="130" t="s">
        <v>183</v>
      </c>
      <c r="M38" s="130" t="s">
        <v>152</v>
      </c>
      <c r="N38" s="130" t="s">
        <v>151</v>
      </c>
      <c r="O38" s="135" t="s">
        <v>533</v>
      </c>
      <c r="P38" s="89">
        <f>SUM(IF('TRATAMIENTO DE RIESGO'!H38="Preventivo",15,IF('TRATAMIENTO DE RIESGO'!H38="Detectivo",10,0)),IF('TRATAMIENTO DE RIESGO'!I38="Asignado",15,0),IF('TRATAMIENTO DE RIESGO'!J38="Adecuada",15,0),IF('TRATAMIENTO DE RIESGO'!K38="Completa",10,IF('TRATAMIENTO DE RIESGO'!K38="Incompleta",5,0)),IF('TRATAMIENTO DE RIESGO'!L38="SI",15,0),IF('TRATAMIENTO DE RIESGO'!M38="Se investigan y se resuelven oportunamente",15,0),IF('TRATAMIENTO DE RIESGO'!N38="Adecuada",15,0))</f>
        <v>100</v>
      </c>
      <c r="Q38" s="88" t="str">
        <f t="shared" si="0"/>
        <v>Fuerte</v>
      </c>
      <c r="R38" s="88" t="s">
        <v>154</v>
      </c>
      <c r="S38" s="88" t="str">
        <f t="shared" si="1"/>
        <v>Fuerte</v>
      </c>
      <c r="T38" s="90" t="str">
        <f t="shared" si="2"/>
        <v>NO</v>
      </c>
      <c r="U38" s="162" t="s">
        <v>533</v>
      </c>
      <c r="V38" s="76"/>
      <c r="W38" s="76"/>
      <c r="X38" s="76"/>
      <c r="Y38" s="76"/>
      <c r="Z38" s="76"/>
      <c r="AA38" s="76"/>
      <c r="AB38" s="76"/>
      <c r="AC38" s="76"/>
      <c r="AD38" s="76"/>
      <c r="AE38" s="76"/>
      <c r="AF38" s="76"/>
    </row>
    <row r="39" spans="1:32" ht="98.4" customHeight="1" x14ac:dyDescent="0.3">
      <c r="A39" s="163">
        <v>26</v>
      </c>
      <c r="B39" s="88" t="s">
        <v>344</v>
      </c>
      <c r="C39" s="129">
        <v>1</v>
      </c>
      <c r="D39" s="130" t="s">
        <v>212</v>
      </c>
      <c r="E39" s="142" t="str">
        <f>'RIESGO INHERENTE'!G38</f>
        <v xml:space="preserve">No se cuenta con un mecanismo seguro y estandarizado de manejo de credenciales de administración a la infraestructura tecnologica </v>
      </c>
      <c r="F39" s="142" t="str">
        <f>'RIESGO INHERENTE'!H38</f>
        <v>Pérdida o detrimento de información
Interrupción de los sistemas / procesos
Demoras en los servicios prestados y ejecución de los procesos</v>
      </c>
      <c r="G39" s="220" t="s">
        <v>2127</v>
      </c>
      <c r="H39" s="131" t="s">
        <v>148</v>
      </c>
      <c r="I39" s="130" t="s">
        <v>150</v>
      </c>
      <c r="J39" s="130" t="s">
        <v>151</v>
      </c>
      <c r="K39" s="130" t="s">
        <v>153</v>
      </c>
      <c r="L39" s="130" t="s">
        <v>183</v>
      </c>
      <c r="M39" s="130" t="s">
        <v>152</v>
      </c>
      <c r="N39" s="130" t="s">
        <v>151</v>
      </c>
      <c r="O39" s="135" t="s">
        <v>533</v>
      </c>
      <c r="P39" s="89">
        <f>SUM(IF('TRATAMIENTO DE RIESGO'!H39="Preventivo",15,IF('TRATAMIENTO DE RIESGO'!H39="Detectivo",10,0)),IF('TRATAMIENTO DE RIESGO'!I39="Asignado",15,0),IF('TRATAMIENTO DE RIESGO'!J39="Adecuada",15,0),IF('TRATAMIENTO DE RIESGO'!K39="Completa",10,IF('TRATAMIENTO DE RIESGO'!K39="Incompleta",5,0)),IF('TRATAMIENTO DE RIESGO'!L39="SI",15,0),IF('TRATAMIENTO DE RIESGO'!M39="Se investigan y se resuelven oportunamente",15,0),IF('TRATAMIENTO DE RIESGO'!N39="Adecuada",15,0))</f>
        <v>100</v>
      </c>
      <c r="Q39" s="88" t="str">
        <f t="shared" si="0"/>
        <v>Fuerte</v>
      </c>
      <c r="R39" s="88" t="s">
        <v>154</v>
      </c>
      <c r="S39" s="88" t="str">
        <f t="shared" si="1"/>
        <v>Fuerte</v>
      </c>
      <c r="T39" s="90" t="str">
        <f t="shared" si="2"/>
        <v>NO</v>
      </c>
      <c r="U39" s="162" t="s">
        <v>533</v>
      </c>
      <c r="V39" s="76"/>
      <c r="W39" s="76"/>
      <c r="X39" s="76"/>
      <c r="Y39" s="76"/>
      <c r="Z39" s="76"/>
      <c r="AA39" s="76"/>
      <c r="AB39" s="76"/>
      <c r="AC39" s="76"/>
      <c r="AD39" s="76"/>
      <c r="AE39" s="76"/>
      <c r="AF39" s="76"/>
    </row>
    <row r="40" spans="1:32" ht="91.2" customHeight="1" x14ac:dyDescent="0.3">
      <c r="A40" s="163">
        <v>26</v>
      </c>
      <c r="B40" s="88" t="s">
        <v>344</v>
      </c>
      <c r="C40" s="129">
        <v>2</v>
      </c>
      <c r="D40" s="130" t="s">
        <v>212</v>
      </c>
      <c r="E40" s="142" t="str">
        <f>'RIESGO INHERENTE'!G39</f>
        <v>Configuración incorrecta de parámetros.</v>
      </c>
      <c r="F40" s="142" t="str">
        <f>'RIESGO INHERENTE'!H39</f>
        <v>Pérdida o detrimento de información
Interrupción de los sistemas / procesos
Demoras en los servicios prestados y ejecución de los procesos</v>
      </c>
      <c r="G40" s="218" t="s">
        <v>2128</v>
      </c>
      <c r="H40" s="131" t="s">
        <v>148</v>
      </c>
      <c r="I40" s="130" t="s">
        <v>150</v>
      </c>
      <c r="J40" s="130" t="s">
        <v>151</v>
      </c>
      <c r="K40" s="130" t="s">
        <v>153</v>
      </c>
      <c r="L40" s="130" t="s">
        <v>183</v>
      </c>
      <c r="M40" s="130" t="s">
        <v>152</v>
      </c>
      <c r="N40" s="130" t="s">
        <v>151</v>
      </c>
      <c r="O40" s="135" t="s">
        <v>533</v>
      </c>
      <c r="P40" s="89">
        <f>SUM(IF('TRATAMIENTO DE RIESGO'!H40="Preventivo",15,IF('TRATAMIENTO DE RIESGO'!H40="Detectivo",10,0)),IF('TRATAMIENTO DE RIESGO'!I40="Asignado",15,0),IF('TRATAMIENTO DE RIESGO'!J40="Adecuada",15,0),IF('TRATAMIENTO DE RIESGO'!K40="Completa",10,IF('TRATAMIENTO DE RIESGO'!K40="Incompleta",5,0)),IF('TRATAMIENTO DE RIESGO'!L40="SI",15,0),IF('TRATAMIENTO DE RIESGO'!M40="Se investigan y se resuelven oportunamente",15,0),IF('TRATAMIENTO DE RIESGO'!N40="Adecuada",15,0))</f>
        <v>100</v>
      </c>
      <c r="Q40" s="88" t="str">
        <f t="shared" si="0"/>
        <v>Fuerte</v>
      </c>
      <c r="R40" s="88" t="s">
        <v>154</v>
      </c>
      <c r="S40" s="88" t="str">
        <f t="shared" si="1"/>
        <v>Fuerte</v>
      </c>
      <c r="T40" s="90" t="str">
        <f t="shared" si="2"/>
        <v>NO</v>
      </c>
      <c r="U40" s="162" t="s">
        <v>533</v>
      </c>
      <c r="V40" s="76"/>
      <c r="W40" s="76"/>
      <c r="X40" s="76"/>
      <c r="Y40" s="76"/>
      <c r="Z40" s="76"/>
      <c r="AA40" s="76"/>
      <c r="AB40" s="76"/>
      <c r="AC40" s="76"/>
      <c r="AD40" s="76"/>
      <c r="AE40" s="76"/>
      <c r="AF40" s="76"/>
    </row>
    <row r="41" spans="1:32" ht="106.2" customHeight="1" x14ac:dyDescent="0.3">
      <c r="A41" s="197">
        <v>27</v>
      </c>
      <c r="B41" s="198" t="s">
        <v>350</v>
      </c>
      <c r="C41" s="199">
        <v>1</v>
      </c>
      <c r="D41" s="130" t="s">
        <v>212</v>
      </c>
      <c r="E41" s="142" t="str">
        <f>'RIESGO INHERENTE'!G40</f>
        <v>Ausencia de mecanismos de identificación y autentificación, como la autentificación de usuario.</v>
      </c>
      <c r="F41" s="142" t="str">
        <f>'RIESGO INHERENTE'!H40</f>
        <v>Pérdida o detrimento de información</v>
      </c>
      <c r="G41" s="215" t="s">
        <v>2132</v>
      </c>
      <c r="H41" s="131" t="s">
        <v>148</v>
      </c>
      <c r="I41" s="130" t="s">
        <v>150</v>
      </c>
      <c r="J41" s="130" t="s">
        <v>151</v>
      </c>
      <c r="K41" s="130" t="s">
        <v>153</v>
      </c>
      <c r="L41" s="130" t="s">
        <v>183</v>
      </c>
      <c r="M41" s="130" t="s">
        <v>152</v>
      </c>
      <c r="N41" s="130" t="s">
        <v>151</v>
      </c>
      <c r="O41" s="135" t="s">
        <v>533</v>
      </c>
      <c r="P41" s="89">
        <f>SUM(IF('TRATAMIENTO DE RIESGO'!H41="Preventivo",15,IF('TRATAMIENTO DE RIESGO'!H41="Detectivo",10,0)),IF('TRATAMIENTO DE RIESGO'!I41="Asignado",15,0),IF('TRATAMIENTO DE RIESGO'!J41="Adecuada",15,0),IF('TRATAMIENTO DE RIESGO'!K41="Completa",10,IF('TRATAMIENTO DE RIESGO'!K41="Incompleta",5,0)),IF('TRATAMIENTO DE RIESGO'!L41="SI",15,0),IF('TRATAMIENTO DE RIESGO'!M41="Se investigan y se resuelven oportunamente",15,0),IF('TRATAMIENTO DE RIESGO'!N41="Adecuada",15,0))</f>
        <v>100</v>
      </c>
      <c r="Q41" s="88" t="str">
        <f t="shared" si="0"/>
        <v>Fuerte</v>
      </c>
      <c r="R41" s="198" t="s">
        <v>154</v>
      </c>
      <c r="S41" s="88" t="str">
        <f t="shared" si="1"/>
        <v>Fuerte</v>
      </c>
      <c r="T41" s="90" t="str">
        <f t="shared" si="2"/>
        <v>NO</v>
      </c>
      <c r="U41" s="162" t="s">
        <v>533</v>
      </c>
      <c r="V41" s="76"/>
      <c r="W41" s="76"/>
      <c r="X41" s="76"/>
      <c r="Y41" s="76"/>
      <c r="Z41" s="76"/>
      <c r="AA41" s="76"/>
      <c r="AB41" s="76"/>
      <c r="AC41" s="76"/>
      <c r="AD41" s="76"/>
      <c r="AE41" s="76"/>
      <c r="AF41" s="76"/>
    </row>
    <row r="42" spans="1:32" ht="83.4" customHeight="1" x14ac:dyDescent="0.3">
      <c r="A42" s="91">
        <v>28</v>
      </c>
      <c r="B42" s="198" t="s">
        <v>350</v>
      </c>
      <c r="C42" s="91">
        <v>1</v>
      </c>
      <c r="D42" s="130" t="s">
        <v>212</v>
      </c>
      <c r="E42" s="142" t="str">
        <f>'RIESGO INHERENTE'!G41</f>
        <v>Ausencia de mecanismos de identificación y autentificación, como la autentificación de usuario.</v>
      </c>
      <c r="F42" s="142" t="str">
        <f>'RIESGO INHERENTE'!H41</f>
        <v>Pérdida o detrimento de información</v>
      </c>
      <c r="G42" s="218" t="s">
        <v>2133</v>
      </c>
      <c r="H42" s="131" t="s">
        <v>148</v>
      </c>
      <c r="I42" s="130" t="s">
        <v>150</v>
      </c>
      <c r="J42" s="130" t="s">
        <v>151</v>
      </c>
      <c r="K42" s="130" t="s">
        <v>153</v>
      </c>
      <c r="L42" s="130" t="s">
        <v>183</v>
      </c>
      <c r="M42" s="130" t="s">
        <v>152</v>
      </c>
      <c r="N42" s="130" t="s">
        <v>151</v>
      </c>
      <c r="O42" s="135" t="s">
        <v>533</v>
      </c>
      <c r="P42" s="89">
        <f>SUM(IF('TRATAMIENTO DE RIESGO'!H42="Preventivo",15,IF('TRATAMIENTO DE RIESGO'!H42="Detectivo",10,0)),IF('TRATAMIENTO DE RIESGO'!I42="Asignado",15,0),IF('TRATAMIENTO DE RIESGO'!J42="Adecuada",15,0),IF('TRATAMIENTO DE RIESGO'!K42="Completa",10,IF('TRATAMIENTO DE RIESGO'!K42="Incompleta",5,0)),IF('TRATAMIENTO DE RIESGO'!L42="SI",15,0),IF('TRATAMIENTO DE RIESGO'!M42="Se investigan y se resuelven oportunamente",15,0),IF('TRATAMIENTO DE RIESGO'!N42="Adecuada",15,0))</f>
        <v>100</v>
      </c>
      <c r="Q42" s="88" t="str">
        <f t="shared" si="0"/>
        <v>Fuerte</v>
      </c>
      <c r="R42" s="88" t="s">
        <v>154</v>
      </c>
      <c r="S42" s="88" t="str">
        <f t="shared" si="1"/>
        <v>Fuerte</v>
      </c>
      <c r="T42" s="90" t="str">
        <f t="shared" si="2"/>
        <v>NO</v>
      </c>
      <c r="U42" s="162" t="s">
        <v>533</v>
      </c>
      <c r="V42" s="76"/>
      <c r="W42" s="76"/>
      <c r="X42" s="76"/>
      <c r="Y42" s="76"/>
      <c r="Z42" s="76"/>
      <c r="AA42" s="76"/>
      <c r="AB42" s="76"/>
      <c r="AC42" s="76"/>
      <c r="AD42" s="76"/>
      <c r="AE42" s="76"/>
      <c r="AF42" s="76"/>
    </row>
    <row r="43" spans="1:32" ht="105" customHeight="1" x14ac:dyDescent="0.3">
      <c r="A43" s="91">
        <v>29</v>
      </c>
      <c r="B43" s="88" t="s">
        <v>351</v>
      </c>
      <c r="C43" s="91">
        <v>1</v>
      </c>
      <c r="D43" s="130" t="s">
        <v>212</v>
      </c>
      <c r="E43" s="142" t="str">
        <f>'RIESGO INHERENTE'!G42</f>
        <v>Almacenamiento sin protección.</v>
      </c>
      <c r="F43" s="142" t="str">
        <f>'RIESGO INHERENTE'!H42</f>
        <v>Pérdida o detrimento de información</v>
      </c>
      <c r="G43" s="127" t="s">
        <v>2135</v>
      </c>
      <c r="H43" s="131" t="s">
        <v>148</v>
      </c>
      <c r="I43" s="130" t="s">
        <v>150</v>
      </c>
      <c r="J43" s="130" t="s">
        <v>151</v>
      </c>
      <c r="K43" s="130" t="s">
        <v>153</v>
      </c>
      <c r="L43" s="130" t="s">
        <v>183</v>
      </c>
      <c r="M43" s="130" t="s">
        <v>152</v>
      </c>
      <c r="N43" s="130" t="s">
        <v>151</v>
      </c>
      <c r="O43" s="135" t="s">
        <v>533</v>
      </c>
      <c r="P43" s="89">
        <f>SUM(IF('TRATAMIENTO DE RIESGO'!H43="Preventivo",15,IF('TRATAMIENTO DE RIESGO'!H43="Detectivo",10,0)),IF('TRATAMIENTO DE RIESGO'!I43="Asignado",15,0),IF('TRATAMIENTO DE RIESGO'!J43="Adecuada",15,0),IF('TRATAMIENTO DE RIESGO'!K43="Completa",10,IF('TRATAMIENTO DE RIESGO'!K43="Incompleta",5,0)),IF('TRATAMIENTO DE RIESGO'!L43="SI",15,0),IF('TRATAMIENTO DE RIESGO'!M43="Se investigan y se resuelven oportunamente",15,0),IF('TRATAMIENTO DE RIESGO'!N43="Adecuada",15,0))</f>
        <v>100</v>
      </c>
      <c r="Q43" s="88" t="str">
        <f t="shared" si="0"/>
        <v>Fuerte</v>
      </c>
      <c r="R43" s="88" t="s">
        <v>154</v>
      </c>
      <c r="S43" s="88" t="str">
        <f t="shared" si="1"/>
        <v>Fuerte</v>
      </c>
      <c r="T43" s="90" t="str">
        <f t="shared" si="2"/>
        <v>NO</v>
      </c>
      <c r="U43" s="162" t="s">
        <v>533</v>
      </c>
    </row>
    <row r="44" spans="1:32" ht="109.8" customHeight="1" x14ac:dyDescent="0.3">
      <c r="A44" s="91">
        <v>30</v>
      </c>
      <c r="B44" s="88" t="s">
        <v>352</v>
      </c>
      <c r="C44" s="91">
        <v>1</v>
      </c>
      <c r="D44" s="130" t="s">
        <v>212</v>
      </c>
      <c r="E44" s="142" t="str">
        <f>'RIESGO INHERENTE'!G43</f>
        <v>Ausencia de mecanismos de monitoreo.</v>
      </c>
      <c r="F44" s="142" t="str">
        <f>'RIESGO INHERENTE'!H43</f>
        <v>"Pérdida o detrimento de información
Pérdida de reputación y/o de imagen"</v>
      </c>
      <c r="G44" s="127" t="s">
        <v>2142</v>
      </c>
      <c r="H44" s="131" t="s">
        <v>148</v>
      </c>
      <c r="I44" s="130" t="s">
        <v>150</v>
      </c>
      <c r="J44" s="130" t="s">
        <v>151</v>
      </c>
      <c r="K44" s="130" t="s">
        <v>153</v>
      </c>
      <c r="L44" s="130" t="s">
        <v>183</v>
      </c>
      <c r="M44" s="130" t="s">
        <v>152</v>
      </c>
      <c r="N44" s="130" t="s">
        <v>151</v>
      </c>
      <c r="O44" s="135" t="s">
        <v>533</v>
      </c>
      <c r="P44" s="89">
        <f>SUM(IF('TRATAMIENTO DE RIESGO'!H44="Preventivo",15,IF('TRATAMIENTO DE RIESGO'!H44="Detectivo",10,0)),IF('TRATAMIENTO DE RIESGO'!I44="Asignado",15,0),IF('TRATAMIENTO DE RIESGO'!J44="Adecuada",15,0),IF('TRATAMIENTO DE RIESGO'!K44="Completa",10,IF('TRATAMIENTO DE RIESGO'!K44="Incompleta",5,0)),IF('TRATAMIENTO DE RIESGO'!L44="SI",15,0),IF('TRATAMIENTO DE RIESGO'!M44="Se investigan y se resuelven oportunamente",15,0),IF('TRATAMIENTO DE RIESGO'!N44="Adecuada",15,0))</f>
        <v>100</v>
      </c>
      <c r="Q44" s="88" t="str">
        <f t="shared" si="0"/>
        <v>Fuerte</v>
      </c>
      <c r="R44" s="88" t="s">
        <v>154</v>
      </c>
      <c r="S44" s="88" t="str">
        <f t="shared" si="1"/>
        <v>Fuerte</v>
      </c>
      <c r="T44" s="90" t="str">
        <f t="shared" si="2"/>
        <v>NO</v>
      </c>
      <c r="U44" s="162" t="s">
        <v>533</v>
      </c>
    </row>
    <row r="45" spans="1:32" ht="105.6" x14ac:dyDescent="0.3">
      <c r="A45" s="91">
        <v>31</v>
      </c>
      <c r="B45" s="88" t="s">
        <v>353</v>
      </c>
      <c r="C45" s="91">
        <v>1</v>
      </c>
      <c r="D45" s="130" t="s">
        <v>212</v>
      </c>
      <c r="E45" s="142" t="str">
        <f>'RIESGO INHERENTE'!G44</f>
        <v>Ausencia y/o alteracion de documentación.</v>
      </c>
      <c r="F45" s="142" t="str">
        <f>'RIESGO INHERENTE'!H44</f>
        <v>Pérdida o detrimento de información
Demandas, litigios, derechos de petición o tutelas
Reclamaciones o quejas de ciudadanos
Demoras en los servicios prestados y ejecución de los procesos
Interrupción de los sistemas / procesos
Pérdidas de conocimiento</v>
      </c>
      <c r="G45" s="127" t="s">
        <v>2063</v>
      </c>
      <c r="H45" s="131" t="s">
        <v>148</v>
      </c>
      <c r="I45" s="130" t="s">
        <v>150</v>
      </c>
      <c r="J45" s="130" t="s">
        <v>151</v>
      </c>
      <c r="K45" s="130" t="s">
        <v>153</v>
      </c>
      <c r="L45" s="130" t="s">
        <v>183</v>
      </c>
      <c r="M45" s="130" t="s">
        <v>152</v>
      </c>
      <c r="N45" s="130" t="s">
        <v>151</v>
      </c>
      <c r="O45" s="135" t="s">
        <v>533</v>
      </c>
      <c r="P45" s="89">
        <f>SUM(IF('TRATAMIENTO DE RIESGO'!H45="Preventivo",15,IF('TRATAMIENTO DE RIESGO'!H45="Detectivo",10,0)),IF('TRATAMIENTO DE RIESGO'!I45="Asignado",15,0),IF('TRATAMIENTO DE RIESGO'!J45="Adecuada",15,0),IF('TRATAMIENTO DE RIESGO'!K45="Completa",10,IF('TRATAMIENTO DE RIESGO'!K45="Incompleta",5,0)),IF('TRATAMIENTO DE RIESGO'!L45="SI",15,0),IF('TRATAMIENTO DE RIESGO'!M45="Se investigan y se resuelven oportunamente",15,0),IF('TRATAMIENTO DE RIESGO'!N45="Adecuada",15,0))</f>
        <v>100</v>
      </c>
      <c r="Q45" s="88" t="str">
        <f t="shared" si="0"/>
        <v>Fuerte</v>
      </c>
      <c r="R45" s="88" t="s">
        <v>154</v>
      </c>
      <c r="S45" s="88" t="str">
        <f t="shared" si="1"/>
        <v>Fuerte</v>
      </c>
      <c r="T45" s="90" t="str">
        <f t="shared" si="2"/>
        <v>NO</v>
      </c>
      <c r="U45" s="162" t="s">
        <v>533</v>
      </c>
    </row>
    <row r="46" spans="1:32" ht="114" customHeight="1" x14ac:dyDescent="0.3">
      <c r="A46" s="91">
        <v>32</v>
      </c>
      <c r="B46" s="88" t="s">
        <v>354</v>
      </c>
      <c r="C46" s="91">
        <v>1</v>
      </c>
      <c r="D46" s="130" t="s">
        <v>212</v>
      </c>
      <c r="E46" s="142" t="str">
        <f>'RIESGO INHERENTE'!G45</f>
        <v>Trabajo no supervisado del personal externo o de limpieza.</v>
      </c>
      <c r="F46" s="142" t="str">
        <f>'RIESGO INHERENTE'!H45</f>
        <v>Deficiencias o deterioro del servicio al ciudadano</v>
      </c>
      <c r="G46" s="218" t="s">
        <v>2165</v>
      </c>
      <c r="H46" s="131" t="s">
        <v>148</v>
      </c>
      <c r="I46" s="130" t="s">
        <v>150</v>
      </c>
      <c r="J46" s="130" t="s">
        <v>151</v>
      </c>
      <c r="K46" s="130" t="s">
        <v>153</v>
      </c>
      <c r="L46" s="130" t="s">
        <v>183</v>
      </c>
      <c r="M46" s="130" t="s">
        <v>152</v>
      </c>
      <c r="N46" s="130" t="s">
        <v>151</v>
      </c>
      <c r="O46" s="135" t="s">
        <v>533</v>
      </c>
      <c r="P46" s="89">
        <f>SUM(IF('TRATAMIENTO DE RIESGO'!H46="Preventivo",15,IF('TRATAMIENTO DE RIESGO'!H46="Detectivo",10,0)),IF('TRATAMIENTO DE RIESGO'!I46="Asignado",15,0),IF('TRATAMIENTO DE RIESGO'!J46="Adecuada",15,0),IF('TRATAMIENTO DE RIESGO'!K46="Completa",10,IF('TRATAMIENTO DE RIESGO'!K46="Incompleta",5,0)),IF('TRATAMIENTO DE RIESGO'!L46="SI",15,0),IF('TRATAMIENTO DE RIESGO'!M46="Se investigan y se resuelven oportunamente",15,0),IF('TRATAMIENTO DE RIESGO'!N46="Adecuada",15,0))</f>
        <v>100</v>
      </c>
      <c r="Q46" s="88" t="str">
        <f t="shared" si="0"/>
        <v>Fuerte</v>
      </c>
      <c r="R46" s="88" t="s">
        <v>154</v>
      </c>
      <c r="S46" s="88" t="str">
        <f t="shared" si="1"/>
        <v>Fuerte</v>
      </c>
      <c r="T46" s="90" t="str">
        <f t="shared" si="2"/>
        <v>NO</v>
      </c>
      <c r="U46" s="162" t="s">
        <v>533</v>
      </c>
    </row>
    <row r="47" spans="1:32" ht="105.6" customHeight="1" x14ac:dyDescent="0.3">
      <c r="A47" s="91">
        <v>32</v>
      </c>
      <c r="B47" s="88" t="s">
        <v>354</v>
      </c>
      <c r="C47" s="91">
        <v>2</v>
      </c>
      <c r="D47" s="130" t="s">
        <v>212</v>
      </c>
      <c r="E47" s="142" t="str">
        <f>'RIESGO INHERENTE'!G46</f>
        <v>Ausencia de acuerdos de nivel de servicio, o insuficiencia en los mismos.</v>
      </c>
      <c r="F47" s="142" t="str">
        <f>'RIESGO INHERENTE'!H46</f>
        <v>Deficiencias o deterioro del servicio al ciudadano</v>
      </c>
      <c r="G47" s="218" t="s">
        <v>2203</v>
      </c>
      <c r="H47" s="131" t="s">
        <v>148</v>
      </c>
      <c r="I47" s="130" t="s">
        <v>150</v>
      </c>
      <c r="J47" s="130" t="s">
        <v>151</v>
      </c>
      <c r="K47" s="130" t="s">
        <v>153</v>
      </c>
      <c r="L47" s="130" t="s">
        <v>183</v>
      </c>
      <c r="M47" s="130" t="s">
        <v>152</v>
      </c>
      <c r="N47" s="130" t="s">
        <v>151</v>
      </c>
      <c r="O47" s="135" t="s">
        <v>533</v>
      </c>
      <c r="P47" s="89">
        <f>SUM(IF('TRATAMIENTO DE RIESGO'!H47="Preventivo",15,IF('TRATAMIENTO DE RIESGO'!H47="Detectivo",10,0)),IF('TRATAMIENTO DE RIESGO'!I47="Asignado",15,0),IF('TRATAMIENTO DE RIESGO'!J47="Adecuada",15,0),IF('TRATAMIENTO DE RIESGO'!K47="Completa",10,IF('TRATAMIENTO DE RIESGO'!K47="Incompleta",5,0)),IF('TRATAMIENTO DE RIESGO'!L47="SI",15,0),IF('TRATAMIENTO DE RIESGO'!M47="Se investigan y se resuelven oportunamente",15,0),IF('TRATAMIENTO DE RIESGO'!N47="Adecuada",15,0))</f>
        <v>100</v>
      </c>
      <c r="Q47" s="88" t="str">
        <f t="shared" si="0"/>
        <v>Fuerte</v>
      </c>
      <c r="R47" s="88" t="s">
        <v>154</v>
      </c>
      <c r="S47" s="88" t="str">
        <f t="shared" si="1"/>
        <v>Fuerte</v>
      </c>
      <c r="T47" s="90" t="str">
        <f t="shared" si="2"/>
        <v>NO</v>
      </c>
      <c r="U47" s="162" t="s">
        <v>533</v>
      </c>
    </row>
    <row r="48" spans="1:32" ht="138" customHeight="1" x14ac:dyDescent="0.3">
      <c r="A48" s="91">
        <v>33</v>
      </c>
      <c r="B48" s="88" t="s">
        <v>355</v>
      </c>
      <c r="C48" s="91">
        <v>1</v>
      </c>
      <c r="D48" s="92" t="s">
        <v>212</v>
      </c>
      <c r="E48" s="142" t="str">
        <f>'RIESGO INHERENTE'!G47</f>
        <v>Uso incorrecto de software y hardware.</v>
      </c>
      <c r="F48" s="142" t="str">
        <f>'RIESGO INHERENTE'!H47</f>
        <v>Pérdida o detrimento de información</v>
      </c>
      <c r="G48" s="127" t="s">
        <v>2152</v>
      </c>
      <c r="H48" s="124" t="s">
        <v>148</v>
      </c>
      <c r="I48" s="92" t="s">
        <v>150</v>
      </c>
      <c r="J48" s="92" t="s">
        <v>151</v>
      </c>
      <c r="K48" s="92" t="s">
        <v>153</v>
      </c>
      <c r="L48" s="92" t="s">
        <v>183</v>
      </c>
      <c r="M48" s="92" t="s">
        <v>152</v>
      </c>
      <c r="N48" s="92" t="s">
        <v>151</v>
      </c>
      <c r="O48" s="135" t="s">
        <v>533</v>
      </c>
      <c r="P48" s="89">
        <f>SUM(IF('TRATAMIENTO DE RIESGO'!H48="Preventivo",15,IF('TRATAMIENTO DE RIESGO'!H48="Detectivo",10,0)),IF('TRATAMIENTO DE RIESGO'!I48="Asignado",15,0),IF('TRATAMIENTO DE RIESGO'!J48="Adecuada",15,0),IF('TRATAMIENTO DE RIESGO'!K48="Completa",10,IF('TRATAMIENTO DE RIESGO'!K48="Incompleta",5,0)),IF('TRATAMIENTO DE RIESGO'!L48="SI",15,0),IF('TRATAMIENTO DE RIESGO'!M48="Se investigan y se resuelven oportunamente",15,0),IF('TRATAMIENTO DE RIESGO'!N48="Adecuada",15,0))</f>
        <v>100</v>
      </c>
      <c r="Q48" s="88" t="str">
        <f t="shared" si="0"/>
        <v>Fuerte</v>
      </c>
      <c r="R48" s="88" t="s">
        <v>154</v>
      </c>
      <c r="S48" s="88" t="str">
        <f t="shared" si="1"/>
        <v>Fuerte</v>
      </c>
      <c r="T48" s="90" t="str">
        <f t="shared" si="2"/>
        <v>NO</v>
      </c>
      <c r="U48" s="162" t="s">
        <v>533</v>
      </c>
    </row>
  </sheetData>
  <autoFilter ref="A5:U5" xr:uid="{00000000-0009-0000-0000-000004000000}"/>
  <mergeCells count="6">
    <mergeCell ref="A3:U3"/>
    <mergeCell ref="A4:O4"/>
    <mergeCell ref="P4:U4"/>
    <mergeCell ref="A1:C1"/>
    <mergeCell ref="D1:S1"/>
    <mergeCell ref="T1:U1"/>
  </mergeCells>
  <dataValidations xWindow="134" yWindow="450" count="2">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6:C48" xr:uid="{00000000-0002-0000-0400-000001000000}">
      <formula1>0</formula1>
    </dataValidation>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6:A48" xr:uid="{00000000-0002-0000-0400-000000000000}">
      <formula1>0</formula1>
    </dataValidation>
  </dataValidations>
  <pageMargins left="0.70866141732283472" right="0.70866141732283472" top="0.74803149606299213" bottom="0.74803149606299213" header="0.31496062992125984" footer="0.31496062992125984"/>
  <pageSetup scale="25"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xWindow="134" yWindow="450" count="10">
        <x14:dataValidation type="list" allowBlank="1" showInputMessage="1" showErrorMessage="1" xr:uid="{00000000-0002-0000-0400-000002000000}">
          <x14:formula1>
            <xm:f>'TABLAS DE INFORMACIÓN'!$AG$4:$AG$6</xm:f>
          </x14:formula1>
          <xm:sqref>R6:R48</xm:sqref>
        </x14:dataValidation>
        <x14:dataValidation type="list" allowBlank="1" showInputMessage="1" showErrorMessage="1" xr:uid="{00000000-0002-0000-0400-000003000000}">
          <x14:formula1>
            <xm:f>'TABLAS DE INFORMACIÓN'!$E$13:$E$16</xm:f>
          </x14:formula1>
          <xm:sqref>D6:D48</xm:sqref>
        </x14:dataValidation>
        <x14:dataValidation type="list" allowBlank="1" showInputMessage="1" showErrorMessage="1" xr:uid="{00000000-0002-0000-0400-000004000000}">
          <x14:formula1>
            <xm:f>'TABLAS DE INFORMACIÓN'!$AA$4:$AA$5</xm:f>
          </x14:formula1>
          <xm:sqref>M6:M48</xm:sqref>
        </x14:dataValidation>
        <x14:dataValidation type="list" allowBlank="1" showInputMessage="1" showErrorMessage="1" xr:uid="{00000000-0002-0000-0400-000005000000}">
          <x14:formula1>
            <xm:f>'TABLAS DE INFORMACIÓN'!$T$4:$T$5</xm:f>
          </x14:formula1>
          <xm:sqref>H6:H48</xm:sqref>
        </x14:dataValidation>
        <x14:dataValidation type="list" allowBlank="1" showInputMessage="1" showErrorMessage="1" xr:uid="{00000000-0002-0000-0400-000006000000}">
          <x14:formula1>
            <xm:f>'TABLAS DE INFORMACIÓN'!$W$4:$W$5</xm:f>
          </x14:formula1>
          <xm:sqref>I6:I48</xm:sqref>
        </x14:dataValidation>
        <x14:dataValidation type="list" allowBlank="1" showInputMessage="1" showErrorMessage="1" xr:uid="{00000000-0002-0000-0400-000007000000}">
          <x14:formula1>
            <xm:f>'TABLAS DE INFORMACIÓN'!$Y$4:$Y$5</xm:f>
          </x14:formula1>
          <xm:sqref>J6:J48</xm:sqref>
        </x14:dataValidation>
        <x14:dataValidation type="list" allowBlank="1" showInputMessage="1" showErrorMessage="1" xr:uid="{00000000-0002-0000-0400-000008000000}">
          <x14:formula1>
            <xm:f>'TABLAS DE INFORMACIÓN'!$AC$4:$AC$6</xm:f>
          </x14:formula1>
          <xm:sqref>K6:K48</xm:sqref>
        </x14:dataValidation>
        <x14:dataValidation type="list" allowBlank="1" showInputMessage="1" showErrorMessage="1" xr:uid="{00000000-0002-0000-0400-000009000000}">
          <x14:formula1>
            <xm:f>'TABLAS DE INFORMACIÓN'!$K$7:$K$8</xm:f>
          </x14:formula1>
          <xm:sqref>L6:L48</xm:sqref>
        </x14:dataValidation>
        <x14:dataValidation type="list" allowBlank="1" showInputMessage="1" showErrorMessage="1" xr:uid="{00000000-0002-0000-0400-00000A000000}">
          <x14:formula1>
            <xm:f>'TABLAS DE INFORMACIÓN'!$AE$4:$AE$5</xm:f>
          </x14:formula1>
          <xm:sqref>N6:N48</xm:sqref>
        </x14:dataValidation>
        <x14:dataValidation type="list" allowBlank="1" showInputMessage="1" showErrorMessage="1" xr:uid="{00000000-0002-0000-0400-00000B000000}">
          <x14:formula1>
            <xm:f>'TABLAS DE INFORMACIÓN'!$M$79:$M$99</xm:f>
          </x14:formula1>
          <xm:sqref>B6:B48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0" tint="-0.499984740745262"/>
    <pageSetUpPr fitToPage="1"/>
  </sheetPr>
  <dimension ref="A1:AH48"/>
  <sheetViews>
    <sheetView view="pageBreakPreview" topLeftCell="A27" zoomScaleNormal="100" zoomScaleSheetLayoutView="100" workbookViewId="0">
      <selection activeCell="F48" sqref="F48"/>
    </sheetView>
  </sheetViews>
  <sheetFormatPr baseColWidth="10" defaultColWidth="11.44140625" defaultRowHeight="13.2" x14ac:dyDescent="0.25"/>
  <cols>
    <col min="1" max="1" width="19" style="79" customWidth="1"/>
    <col min="2" max="2" width="14.109375" style="79" bestFit="1" customWidth="1"/>
    <col min="3" max="3" width="14.6640625" style="79" bestFit="1" customWidth="1"/>
    <col min="4" max="4" width="23.109375" style="79" customWidth="1"/>
    <col min="5" max="5" width="17.88671875" style="79" customWidth="1"/>
    <col min="6" max="6" width="25.33203125" style="79" bestFit="1" customWidth="1"/>
    <col min="7" max="7" width="37.109375" style="79" bestFit="1" customWidth="1"/>
    <col min="8" max="8" width="27.44140625" style="79" bestFit="1" customWidth="1"/>
    <col min="9" max="16384" width="11.44140625" style="79"/>
  </cols>
  <sheetData>
    <row r="1" spans="1:34" ht="87.75" customHeight="1" thickBot="1" x14ac:dyDescent="0.3">
      <c r="A1" s="169"/>
      <c r="B1" s="321" t="s">
        <v>0</v>
      </c>
      <c r="C1" s="321"/>
      <c r="D1" s="321"/>
      <c r="E1" s="321"/>
      <c r="F1" s="321"/>
      <c r="G1" s="321"/>
      <c r="H1" s="152" t="s">
        <v>1</v>
      </c>
    </row>
    <row r="2" spans="1:34" ht="13.8" thickBot="1" x14ac:dyDescent="0.3">
      <c r="A2" s="80"/>
      <c r="C2" s="170"/>
      <c r="D2" s="170"/>
      <c r="E2" s="170"/>
      <c r="F2" s="170"/>
      <c r="G2" s="170"/>
      <c r="H2" s="170"/>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15.75" customHeight="1" thickBot="1" x14ac:dyDescent="0.3">
      <c r="A3" s="329" t="s">
        <v>109</v>
      </c>
      <c r="B3" s="330"/>
      <c r="C3" s="330"/>
      <c r="D3" s="330"/>
      <c r="E3" s="330"/>
      <c r="F3" s="330"/>
      <c r="G3" s="330"/>
      <c r="H3" s="331"/>
      <c r="I3" s="84"/>
      <c r="J3" s="84"/>
      <c r="K3" s="84"/>
      <c r="L3" s="84"/>
      <c r="M3" s="84"/>
      <c r="N3" s="84"/>
      <c r="O3" s="84"/>
      <c r="P3" s="84"/>
      <c r="Q3" s="84"/>
      <c r="R3" s="84"/>
      <c r="S3" s="84"/>
      <c r="T3" s="84"/>
      <c r="U3" s="84"/>
      <c r="V3" s="84"/>
      <c r="W3" s="84"/>
      <c r="X3" s="84"/>
      <c r="Y3" s="84"/>
      <c r="Z3" s="84"/>
      <c r="AA3" s="84"/>
      <c r="AB3" s="84"/>
      <c r="AC3" s="84"/>
      <c r="AD3" s="84"/>
      <c r="AE3" s="84"/>
      <c r="AF3" s="84"/>
      <c r="AG3" s="84"/>
      <c r="AH3" s="84"/>
    </row>
    <row r="4" spans="1:34" ht="30" customHeight="1" x14ac:dyDescent="0.25">
      <c r="A4" s="326" t="s">
        <v>74</v>
      </c>
      <c r="B4" s="328" t="s">
        <v>110</v>
      </c>
      <c r="C4" s="328"/>
      <c r="D4" s="322" t="s">
        <v>111</v>
      </c>
      <c r="E4" s="322" t="s">
        <v>112</v>
      </c>
      <c r="F4" s="322" t="s">
        <v>113</v>
      </c>
      <c r="G4" s="322" t="s">
        <v>114</v>
      </c>
      <c r="H4" s="324" t="s">
        <v>115</v>
      </c>
      <c r="I4" s="84"/>
      <c r="J4" s="84"/>
      <c r="K4" s="84"/>
      <c r="L4" s="84"/>
      <c r="M4" s="84"/>
      <c r="N4" s="84"/>
      <c r="O4" s="84"/>
      <c r="P4" s="84"/>
      <c r="Q4" s="84"/>
      <c r="R4" s="84"/>
      <c r="S4" s="84"/>
      <c r="T4" s="84"/>
      <c r="U4" s="84"/>
      <c r="V4" s="84"/>
      <c r="W4" s="84"/>
      <c r="X4" s="84"/>
      <c r="Y4" s="84"/>
      <c r="Z4" s="84"/>
      <c r="AA4" s="84"/>
      <c r="AB4" s="84"/>
      <c r="AC4" s="84"/>
      <c r="AD4" s="84"/>
      <c r="AE4" s="84"/>
      <c r="AF4" s="84"/>
      <c r="AG4" s="84"/>
      <c r="AH4" s="84"/>
    </row>
    <row r="5" spans="1:34" ht="30.75" customHeight="1" thickBot="1" x14ac:dyDescent="0.3">
      <c r="A5" s="327"/>
      <c r="B5" s="171" t="s">
        <v>84</v>
      </c>
      <c r="C5" s="171" t="s">
        <v>85</v>
      </c>
      <c r="D5" s="323"/>
      <c r="E5" s="323"/>
      <c r="F5" s="323"/>
      <c r="G5" s="323"/>
      <c r="H5" s="325"/>
      <c r="I5" s="84"/>
      <c r="J5" s="84"/>
      <c r="K5" s="84"/>
      <c r="L5" s="84"/>
      <c r="M5" s="84"/>
      <c r="N5" s="84"/>
      <c r="O5" s="84"/>
      <c r="P5" s="84"/>
      <c r="Q5" s="84"/>
      <c r="R5" s="84"/>
      <c r="S5" s="84"/>
      <c r="T5" s="84"/>
      <c r="U5" s="84"/>
      <c r="V5" s="84"/>
      <c r="W5" s="84"/>
      <c r="X5" s="84"/>
      <c r="Y5" s="84"/>
      <c r="Z5" s="84"/>
      <c r="AA5" s="84"/>
      <c r="AB5" s="84"/>
      <c r="AC5" s="84"/>
      <c r="AD5" s="84"/>
      <c r="AE5" s="84"/>
      <c r="AF5" s="84"/>
      <c r="AG5" s="84"/>
      <c r="AH5" s="84"/>
    </row>
    <row r="6" spans="1:34" ht="18" customHeight="1" x14ac:dyDescent="0.25">
      <c r="A6" s="96">
        <v>1</v>
      </c>
      <c r="B6" s="95" t="s">
        <v>155</v>
      </c>
      <c r="C6" s="95" t="s">
        <v>155</v>
      </c>
      <c r="D6" s="96">
        <f>(SUMIF('TRATAMIENTO DE RIESGO'!$A$6:$A$138,'VALORACIÓN CON CONTROLES'!A6,'TRATAMIENTO DE RIESGO'!$P$6:$P$138))/(COUNTIF('TRATAMIENTO DE RIESGO'!$A$6:$A$148,'VALORACIÓN CON CONTROLES'!A6))</f>
        <v>100</v>
      </c>
      <c r="E6" s="96" t="str">
        <f>IF(D6=100,"Fuerte",IF(AND(D6&lt;99,D6&gt;=50),"Moderado",IF(AND(D6&lt;49,D6&gt;0),"Debil")))</f>
        <v>Fuerte</v>
      </c>
      <c r="F6" s="96" t="str">
        <f>IF(AND(B6="Directamente",E6="Fuerte",'RIESGO INHERENTE'!K5="Media"),"Muy Baja",IF(AND(B6="Directamente",E6="Fuerte",'RIESGO INHERENTE'!K5="Alta"),"Baja",IF(AND(B6="Directamente",E6="Fuerte",'RIESGO INHERENTE'!K5="Muy Alta"),"Media",IF(AND(B6="Directamente",E6="Fuerte",'RIESGO INHERENTE'!K5="Baja"),"Muy Baja",IF(AND(B6="Directamente",E6="Fuerte",'RIESGO INHERENTE'!K5="Media"),"Muy Baja",IF(AND(B6="Directamente",E6="Moderado",'RIESGO INHERENTE'!K5="Muy Alta"),"Alta",IF(AND(B6="Directamente",E6="Moderado",'RIESGO INHERENTE'!K5="Alta"),"Media",IF(AND(B6="Directamente",E6="Moderado",'RIESGO INHERENTE'!K5="Media"),"Baja",IF(AND(B6="Directamente",E6="Moderado",'RIESGO INHERENTE'!K5="Baja"),"Muy Baja",'RIESGO INHERENTE'!K5)))))))))</f>
        <v>Muy Baja</v>
      </c>
      <c r="G6" s="96" t="str">
        <f>IF(AND(C6="Directamente",E6="Fuerte",'RIESGO INHERENTE'!L5="Moderado"),"Leve",IF(AND(C6="Directamente",E6="Fuerte",'RIESGO INHERENTE'!L5="Mayor"),"Menor",IF(AND(C6="Directamente",E6="Fuerte",'RIESGO INHERENTE'!L5="Catastrófico"),"Moderado",IF(AND(C6="Directamente",E6="Fuerte",'RIESGO INHERENTE'!L5="Menor"),"Leve",IF(AND(C6="Directamente",E6="Fuerte",'RIESGO INHERENTE'!L5="Moderado"),"Leve",IF(AND(C6="Directamente",E6="Moderado",'RIESGO INHERENTE'!L5="Catastrófico"),"Mayor",IF(AND(C6="Directamente",E6="Moderado",'RIESGO INHERENTE'!L5="Mayor"),"Moderado",IF(AND(C6="Directamente",E6="Moderado",'RIESGO INHERENTE'!L5="Moderado"),"Menor",IF(AND(C6="Directamente",E6="Moderado",'RIESGO INHERENTE'!L5="Menor"),"Leve",IF(AND(C6="Indirectamente",E6="Fuerte",'RIESGO INHERENTE'!L5="Catastrófico"),"Mayor",IF(AND(C6="Indirectamente",E6="Fuerte",'RIESGO INHERENTE'!L5="Mayor"),"Moderado",IF(AND(C6="Indirectamente",E6="Fuerte",'RIESGO INHERENTE'!L5="Moderado"),"Menor",IF(AND(C6="Indirectamente",E6="Fuerte",'RIESGO INHERENTE'!L5="Menor"),"Leve",'RIESGO INHERENTE'!L5)))))))))))))</f>
        <v>Leve</v>
      </c>
      <c r="H6" s="96" t="str">
        <f>IF(OR(AND(F6="Muy Baja",G6="Leve"),AND(F6="Baja",G6="Leve"),AND(F6="Muy Baja",G6="Menor")),"BAJO",IF(OR(AND(F6="Alta",G6="Leve"),AND(F6="Alta",G6="Menor"),AND(F6="Baja",G6="Menor"),AND(F6="Media",G6="Leve"),AND(F6="Media",G6="Menor"),AND(F6="Media",G6="Moderado"),AND(F6="Baja",G6="Moderado"),AND(F6="Muy Baja",G6="Moderado")),"MODERADO",IF(OR(AND(F6="Muy Alta",G6="Moderado"),AND(F6="Muy Alta",G6="Mayor"),AND(F6="Muy Alta",G6="Leve"),AND(F6="Muy Alta",G6="Menor"),AND(F6="Alta",G6="Moderado"),AND(F6="Alta",G6="Mayor"),AND(F6="Media",G6="Mayor"),AND(F6="Baja",G6="Mayor"),AND(F6="Muy Baja",G6="Mayor"),AND(F6="Muy Baja",G6="Catastrófico")),"ALTO",IF(OR(AND(F6="Muy Alta",G6="Catastrófico"),AND(F6="Alta",G6="Catastrófico"),AND(F6="Media",G6="Catastrófico"),AND(F6="Baja",G6="Catastrófico")),"EXTREMO",0))))</f>
        <v>BAJO</v>
      </c>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spans="1:34" ht="18" customHeight="1" x14ac:dyDescent="0.25">
      <c r="A7" s="96">
        <v>2</v>
      </c>
      <c r="B7" s="95" t="s">
        <v>155</v>
      </c>
      <c r="C7" s="95" t="s">
        <v>155</v>
      </c>
      <c r="D7" s="96">
        <f>(SUMIF('TRATAMIENTO DE RIESGO'!$A$6:$A$138,'VALORACIÓN CON CONTROLES'!A7,'TRATAMIENTO DE RIESGO'!$P$6:$P$138))/(COUNTIF('TRATAMIENTO DE RIESGO'!$A$6:$A$148,'VALORACIÓN CON CONTROLES'!A7))</f>
        <v>100</v>
      </c>
      <c r="E7" s="96" t="str">
        <f t="shared" ref="E7:E23" si="0">IF(D7=100,"Fuerte",IF(AND(D7&lt;99,D7&gt;=50),"Moderado",IF(AND(D7&lt;49,D7&gt;0),"Debil")))</f>
        <v>Fuerte</v>
      </c>
      <c r="F7" s="96" t="str">
        <f>IF(AND(B7="Directamente",E7="Fuerte",'RIESGO INHERENTE'!K6="Media"),"Muy Baja",IF(AND(B7="Directamente",E7="Fuerte",'RIESGO INHERENTE'!K6="Alta"),"Baja",IF(AND(B7="Directamente",E7="Fuerte",'RIESGO INHERENTE'!K6="Muy Alta"),"Media",IF(AND(B7="Directamente",E7="Fuerte",'RIESGO INHERENTE'!K6="Baja"),"Muy Baja",IF(AND(B7="Directamente",E7="Fuerte",'RIESGO INHERENTE'!K6="Media"),"Muy Baja",IF(AND(B7="Directamente",E7="Moderado",'RIESGO INHERENTE'!K6="Muy Alta"),"Alta",IF(AND(B7="Directamente",E7="Moderado",'RIESGO INHERENTE'!K6="Alta"),"Media",IF(AND(B7="Directamente",E7="Moderado",'RIESGO INHERENTE'!K6="Media"),"Baja",IF(AND(B7="Directamente",E7="Moderado",'RIESGO INHERENTE'!K6="Baja"),"Muy Baja",'RIESGO INHERENTE'!K6)))))))))</f>
        <v>Muy Baja</v>
      </c>
      <c r="G7" s="96" t="str">
        <f>IF(AND(C7="Directamente",E7="Fuerte",'RIESGO INHERENTE'!L6="Moderado"),"Leve",IF(AND(C7="Directamente",E7="Fuerte",'RIESGO INHERENTE'!L6="Mayor"),"Menor",IF(AND(C7="Directamente",E7="Fuerte",'RIESGO INHERENTE'!L6="Catastrófico"),"Moderado",IF(AND(C7="Directamente",E7="Fuerte",'RIESGO INHERENTE'!L6="Menor"),"Leve",IF(AND(C7="Directamente",E7="Fuerte",'RIESGO INHERENTE'!L6="Moderado"),"Leve",IF(AND(C7="Directamente",E7="Moderado",'RIESGO INHERENTE'!L6="Catastrófico"),"Mayor",IF(AND(C7="Directamente",E7="Moderado",'RIESGO INHERENTE'!L6="Mayor"),"Moderado",IF(AND(C7="Directamente",E7="Moderado",'RIESGO INHERENTE'!L6="Moderado"),"Menor",IF(AND(C7="Directamente",E7="Moderado",'RIESGO INHERENTE'!L6="Menor"),"Leve",IF(AND(C7="Indirectamente",E7="Fuerte",'RIESGO INHERENTE'!L6="Catastrófico"),"Mayor",IF(AND(C7="Indirectamente",E7="Fuerte",'RIESGO INHERENTE'!L6="Mayor"),"Moderado",IF(AND(C7="Indirectamente",E7="Fuerte",'RIESGO INHERENTE'!L6="Moderado"),"Menor",IF(AND(C7="Indirectamente",E7="Fuerte",'RIESGO INHERENTE'!L6="Menor"),"Leve",'RIESGO INHERENTE'!L6)))))))))))))</f>
        <v>Leve</v>
      </c>
      <c r="H7" s="96" t="str">
        <f t="shared" ref="H7:H47" si="1">IF(OR(AND(F7="Muy Baja",G7="Leve"),AND(F7="Baja",G7="Leve"),AND(F7="Muy Baja",G7="Menor")),"BAJO",IF(OR(AND(F7="Alta",G7="Leve"),AND(F7="Alta",G7="Menor"),AND(F7="Baja",G7="Menor"),AND(F7="Media",G7="Leve"),AND(F7="Media",G7="Menor"),AND(F7="Media",G7="Moderado"),AND(F7="Baja",G7="Moderado"),AND(F7="Muy Baja",G7="Moderado")),"MODERADO",IF(OR(AND(F7="Muy Alta",G7="Moderado"),AND(F7="Muy Alta",G7="Mayor"),AND(F7="Muy Alta",G7="Leve"),AND(F7="Muy Alta",G7="Menor"),AND(F7="Alta",G7="Moderado"),AND(F7="Alta",G7="Mayor"),AND(F7="Media",G7="Mayor"),AND(F7="Baja",G7="Mayor"),AND(F7="Muy Baja",G7="Mayor"),AND(F7="Muy Baja",G7="Catastrófico")),"ALTO",IF(OR(AND(F7="Muy Alta",G7="Catastrófico"),AND(F7="Alta",G7="Catastrófico"),AND(F7="Media",G7="Catastrófico"),AND(F7="Baja",G7="Catastrófico")),"EXTREMO",0))))</f>
        <v>BAJO</v>
      </c>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8" customHeight="1" x14ac:dyDescent="0.25">
      <c r="A8" s="96">
        <v>3</v>
      </c>
      <c r="B8" s="95" t="s">
        <v>155</v>
      </c>
      <c r="C8" s="95" t="s">
        <v>155</v>
      </c>
      <c r="D8" s="96">
        <f>(SUMIF('TRATAMIENTO DE RIESGO'!$A$6:$A$138,'VALORACIÓN CON CONTROLES'!A8,'TRATAMIENTO DE RIESGO'!$P$6:$P$138))/(COUNTIF('TRATAMIENTO DE RIESGO'!$A$6:$A$148,'VALORACIÓN CON CONTROLES'!A8))</f>
        <v>100</v>
      </c>
      <c r="E8" s="96" t="str">
        <f t="shared" si="0"/>
        <v>Fuerte</v>
      </c>
      <c r="F8" s="96" t="str">
        <f>IF(AND(B8="Directamente",E8="Fuerte",'RIESGO INHERENTE'!K7="Media"),"Muy Baja",IF(AND(B8="Directamente",E8="Fuerte",'RIESGO INHERENTE'!K7="Alta"),"Baja",IF(AND(B8="Directamente",E8="Fuerte",'RIESGO INHERENTE'!K7="Muy Alta"),"Media",IF(AND(B8="Directamente",E8="Fuerte",'RIESGO INHERENTE'!K7="Baja"),"Muy Baja",IF(AND(B8="Directamente",E8="Fuerte",'RIESGO INHERENTE'!K7="Media"),"Muy Baja",IF(AND(B8="Directamente",E8="Moderado",'RIESGO INHERENTE'!K7="Muy Alta"),"Alta",IF(AND(B8="Directamente",E8="Moderado",'RIESGO INHERENTE'!K7="Alta"),"Media",IF(AND(B8="Directamente",E8="Moderado",'RIESGO INHERENTE'!K7="Media"),"Baja",IF(AND(B8="Directamente",E8="Moderado",'RIESGO INHERENTE'!K7="Baja"),"Muy Baja",'RIESGO INHERENTE'!K7)))))))))</f>
        <v>Muy Baja</v>
      </c>
      <c r="G8" s="96" t="str">
        <f>IF(AND(C8="Directamente",E8="Fuerte",'RIESGO INHERENTE'!L7="Moderado"),"Leve",IF(AND(C8="Directamente",E8="Fuerte",'RIESGO INHERENTE'!L7="Mayor"),"Menor",IF(AND(C8="Directamente",E8="Fuerte",'RIESGO INHERENTE'!L7="Catastrófico"),"Moderado",IF(AND(C8="Directamente",E8="Fuerte",'RIESGO INHERENTE'!L7="Menor"),"Leve",IF(AND(C8="Directamente",E8="Fuerte",'RIESGO INHERENTE'!L7="Moderado"),"Leve",IF(AND(C8="Directamente",E8="Moderado",'RIESGO INHERENTE'!L7="Catastrófico"),"Mayor",IF(AND(C8="Directamente",E8="Moderado",'RIESGO INHERENTE'!L7="Mayor"),"Moderado",IF(AND(C8="Directamente",E8="Moderado",'RIESGO INHERENTE'!L7="Moderado"),"Menor",IF(AND(C8="Directamente",E8="Moderado",'RIESGO INHERENTE'!L7="Menor"),"Leve",IF(AND(C8="Indirectamente",E8="Fuerte",'RIESGO INHERENTE'!L7="Catastrófico"),"Mayor",IF(AND(C8="Indirectamente",E8="Fuerte",'RIESGO INHERENTE'!L7="Mayor"),"Moderado",IF(AND(C8="Indirectamente",E8="Fuerte",'RIESGO INHERENTE'!L7="Moderado"),"Menor",IF(AND(C8="Indirectamente",E8="Fuerte",'RIESGO INHERENTE'!L7="Menor"),"Leve",'RIESGO INHERENTE'!L7)))))))))))))</f>
        <v>Leve</v>
      </c>
      <c r="H8" s="96" t="str">
        <f t="shared" si="1"/>
        <v>BAJO</v>
      </c>
      <c r="I8" s="84"/>
      <c r="J8" s="84"/>
      <c r="K8" s="84"/>
      <c r="L8" s="84"/>
      <c r="M8" s="84"/>
      <c r="N8" s="84"/>
      <c r="O8" s="84"/>
      <c r="P8" s="84"/>
      <c r="Q8" s="84"/>
      <c r="R8" s="84"/>
      <c r="S8" s="84"/>
      <c r="T8" s="84"/>
      <c r="U8" s="84"/>
      <c r="V8" s="84"/>
      <c r="W8" s="84"/>
      <c r="X8" s="84"/>
      <c r="Y8" s="84"/>
      <c r="Z8" s="84"/>
      <c r="AA8" s="84"/>
      <c r="AB8" s="84"/>
      <c r="AC8" s="84"/>
      <c r="AD8" s="84"/>
      <c r="AE8" s="84"/>
      <c r="AF8" s="84"/>
      <c r="AG8" s="84"/>
      <c r="AH8" s="84"/>
    </row>
    <row r="9" spans="1:34" ht="18" customHeight="1" x14ac:dyDescent="0.25">
      <c r="A9" s="96">
        <v>4</v>
      </c>
      <c r="B9" s="95" t="s">
        <v>155</v>
      </c>
      <c r="C9" s="95" t="s">
        <v>155</v>
      </c>
      <c r="D9" s="96">
        <f>(SUMIF('TRATAMIENTO DE RIESGO'!$A$6:$A$138,'VALORACIÓN CON CONTROLES'!A9,'TRATAMIENTO DE RIESGO'!$P$6:$P$138))/(COUNTIF('TRATAMIENTO DE RIESGO'!$A$6:$A$148,'VALORACIÓN CON CONTROLES'!A9))</f>
        <v>100</v>
      </c>
      <c r="E9" s="96" t="str">
        <f t="shared" si="0"/>
        <v>Fuerte</v>
      </c>
      <c r="F9" s="96" t="str">
        <f>IF(AND(B9="Directamente",E9="Fuerte",'RIESGO INHERENTE'!K8="Media"),"Muy Baja",IF(AND(B9="Directamente",E9="Fuerte",'RIESGO INHERENTE'!K8="Alta"),"Baja",IF(AND(B9="Directamente",E9="Fuerte",'RIESGO INHERENTE'!K8="Muy Alta"),"Media",IF(AND(B9="Directamente",E9="Fuerte",'RIESGO INHERENTE'!K8="Baja"),"Muy Baja",IF(AND(B9="Directamente",E9="Fuerte",'RIESGO INHERENTE'!K8="Media"),"Muy Baja",IF(AND(B9="Directamente",E9="Moderado",'RIESGO INHERENTE'!K8="Muy Alta"),"Alta",IF(AND(B9="Directamente",E9="Moderado",'RIESGO INHERENTE'!K8="Alta"),"Media",IF(AND(B9="Directamente",E9="Moderado",'RIESGO INHERENTE'!K8="Media"),"Baja",IF(AND(B9="Directamente",E9="Moderado",'RIESGO INHERENTE'!K8="Baja"),"Muy Baja",'RIESGO INHERENTE'!K8)))))))))</f>
        <v>Muy Baja</v>
      </c>
      <c r="G9" s="96" t="str">
        <f>IF(AND(C9="Directamente",E9="Fuerte",'RIESGO INHERENTE'!L8="Moderado"),"Leve",IF(AND(C9="Directamente",E9="Fuerte",'RIESGO INHERENTE'!L8="Mayor"),"Menor",IF(AND(C9="Directamente",E9="Fuerte",'RIESGO INHERENTE'!L8="Catastrófico"),"Moderado",IF(AND(C9="Directamente",E9="Fuerte",'RIESGO INHERENTE'!L8="Menor"),"Leve",IF(AND(C9="Directamente",E9="Fuerte",'RIESGO INHERENTE'!L8="Moderado"),"Leve",IF(AND(C9="Directamente",E9="Moderado",'RIESGO INHERENTE'!L8="Catastrófico"),"Mayor",IF(AND(C9="Directamente",E9="Moderado",'RIESGO INHERENTE'!L8="Mayor"),"Moderado",IF(AND(C9="Directamente",E9="Moderado",'RIESGO INHERENTE'!L8="Moderado"),"Menor",IF(AND(C9="Directamente",E9="Moderado",'RIESGO INHERENTE'!L8="Menor"),"Leve",IF(AND(C9="Indirectamente",E9="Fuerte",'RIESGO INHERENTE'!L8="Catastrófico"),"Mayor",IF(AND(C9="Indirectamente",E9="Fuerte",'RIESGO INHERENTE'!L8="Mayor"),"Moderado",IF(AND(C9="Indirectamente",E9="Fuerte",'RIESGO INHERENTE'!L8="Moderado"),"Menor",IF(AND(C9="Indirectamente",E9="Fuerte",'RIESGO INHERENTE'!L8="Menor"),"Leve",'RIESGO INHERENTE'!L8)))))))))))))</f>
        <v>Leve</v>
      </c>
      <c r="H9" s="96" t="str">
        <f t="shared" si="1"/>
        <v>BAJO</v>
      </c>
      <c r="I9" s="84"/>
      <c r="J9" s="84"/>
      <c r="K9" s="84"/>
      <c r="L9" s="84"/>
      <c r="M9" s="84"/>
      <c r="N9" s="84"/>
      <c r="O9" s="84"/>
      <c r="P9" s="84"/>
      <c r="Q9" s="84"/>
      <c r="R9" s="84"/>
      <c r="S9" s="84"/>
      <c r="T9" s="84"/>
      <c r="U9" s="84"/>
      <c r="V9" s="84"/>
      <c r="W9" s="84"/>
      <c r="X9" s="84"/>
      <c r="Y9" s="84"/>
      <c r="Z9" s="84"/>
      <c r="AA9" s="84"/>
      <c r="AB9" s="84"/>
      <c r="AC9" s="84"/>
      <c r="AD9" s="84"/>
      <c r="AE9" s="84"/>
      <c r="AF9" s="84"/>
      <c r="AG9" s="84"/>
      <c r="AH9" s="84"/>
    </row>
    <row r="10" spans="1:34" ht="18" customHeight="1" x14ac:dyDescent="0.25">
      <c r="A10" s="96">
        <v>4</v>
      </c>
      <c r="B10" s="95" t="s">
        <v>155</v>
      </c>
      <c r="C10" s="95" t="s">
        <v>155</v>
      </c>
      <c r="D10" s="96">
        <f>(SUMIF('TRATAMIENTO DE RIESGO'!$A$6:$A$138,'VALORACIÓN CON CONTROLES'!A10,'TRATAMIENTO DE RIESGO'!$P$6:$P$138))/(COUNTIF('TRATAMIENTO DE RIESGO'!$A$6:$A$148,'VALORACIÓN CON CONTROLES'!A10))</f>
        <v>100</v>
      </c>
      <c r="E10" s="96" t="str">
        <f t="shared" si="0"/>
        <v>Fuerte</v>
      </c>
      <c r="F10" s="96" t="str">
        <f>IF(AND(B10="Directamente",E10="Fuerte",'RIESGO INHERENTE'!K9="Media"),"Muy Baja",IF(AND(B10="Directamente",E10="Fuerte",'RIESGO INHERENTE'!K9="Alta"),"Baja",IF(AND(B10="Directamente",E10="Fuerte",'RIESGO INHERENTE'!K9="Muy Alta"),"Media",IF(AND(B10="Directamente",E10="Fuerte",'RIESGO INHERENTE'!K9="Baja"),"Muy Baja",IF(AND(B10="Directamente",E10="Fuerte",'RIESGO INHERENTE'!K9="Media"),"Muy Baja",IF(AND(B10="Directamente",E10="Moderado",'RIESGO INHERENTE'!K9="Muy Alta"),"Alta",IF(AND(B10="Directamente",E10="Moderado",'RIESGO INHERENTE'!K9="Alta"),"Media",IF(AND(B10="Directamente",E10="Moderado",'RIESGO INHERENTE'!K9="Media"),"Baja",IF(AND(B10="Directamente",E10="Moderado",'RIESGO INHERENTE'!K9="Baja"),"Muy Baja",'RIESGO INHERENTE'!K9)))))))))</f>
        <v>Muy Baja</v>
      </c>
      <c r="G10" s="96" t="str">
        <f>IF(AND(C10="Directamente",E10="Fuerte",'RIESGO INHERENTE'!L9="Moderado"),"Leve",IF(AND(C10="Directamente",E10="Fuerte",'RIESGO INHERENTE'!L9="Mayor"),"Menor",IF(AND(C10="Directamente",E10="Fuerte",'RIESGO INHERENTE'!L9="Catastrófico"),"Moderado",IF(AND(C10="Directamente",E10="Fuerte",'RIESGO INHERENTE'!L9="Menor"),"Leve",IF(AND(C10="Directamente",E10="Fuerte",'RIESGO INHERENTE'!L9="Moderado"),"Leve",IF(AND(C10="Directamente",E10="Moderado",'RIESGO INHERENTE'!L9="Catastrófico"),"Mayor",IF(AND(C10="Directamente",E10="Moderado",'RIESGO INHERENTE'!L9="Mayor"),"Moderado",IF(AND(C10="Directamente",E10="Moderado",'RIESGO INHERENTE'!L9="Moderado"),"Menor",IF(AND(C10="Directamente",E10="Moderado",'RIESGO INHERENTE'!L9="Menor"),"Leve",IF(AND(C10="Indirectamente",E10="Fuerte",'RIESGO INHERENTE'!L9="Catastrófico"),"Mayor",IF(AND(C10="Indirectamente",E10="Fuerte",'RIESGO INHERENTE'!L9="Mayor"),"Moderado",IF(AND(C10="Indirectamente",E10="Fuerte",'RIESGO INHERENTE'!L9="Moderado"),"Menor",IF(AND(C10="Indirectamente",E10="Fuerte",'RIESGO INHERENTE'!L9="Menor"),"Leve",'RIESGO INHERENTE'!L9)))))))))))))</f>
        <v>Leve</v>
      </c>
      <c r="H10" s="96" t="str">
        <f t="shared" si="1"/>
        <v>BAJO</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row>
    <row r="11" spans="1:34" ht="18" customHeight="1" x14ac:dyDescent="0.25">
      <c r="A11" s="96">
        <v>4</v>
      </c>
      <c r="B11" s="95" t="s">
        <v>155</v>
      </c>
      <c r="C11" s="95" t="s">
        <v>155</v>
      </c>
      <c r="D11" s="96">
        <f>(SUMIF('TRATAMIENTO DE RIESGO'!$A$6:$A$138,'VALORACIÓN CON CONTROLES'!A11,'TRATAMIENTO DE RIESGO'!$P$6:$P$138))/(COUNTIF('TRATAMIENTO DE RIESGO'!$A$6:$A$148,'VALORACIÓN CON CONTROLES'!A11))</f>
        <v>100</v>
      </c>
      <c r="E11" s="96" t="str">
        <f t="shared" si="0"/>
        <v>Fuerte</v>
      </c>
      <c r="F11" s="96" t="str">
        <f>IF(AND(B11="Directamente",E11="Fuerte",'RIESGO INHERENTE'!K10="Media"),"Muy Baja",IF(AND(B11="Directamente",E11="Fuerte",'RIESGO INHERENTE'!K10="Alta"),"Baja",IF(AND(B11="Directamente",E11="Fuerte",'RIESGO INHERENTE'!K10="Muy Alta"),"Media",IF(AND(B11="Directamente",E11="Fuerte",'RIESGO INHERENTE'!K10="Baja"),"Muy Baja",IF(AND(B11="Directamente",E11="Fuerte",'RIESGO INHERENTE'!K10="Media"),"Muy Baja",IF(AND(B11="Directamente",E11="Moderado",'RIESGO INHERENTE'!K10="Muy Alta"),"Alta",IF(AND(B11="Directamente",E11="Moderado",'RIESGO INHERENTE'!K10="Alta"),"Media",IF(AND(B11="Directamente",E11="Moderado",'RIESGO INHERENTE'!K10="Media"),"Baja",IF(AND(B11="Directamente",E11="Moderado",'RIESGO INHERENTE'!K10="Baja"),"Muy Baja",'RIESGO INHERENTE'!K10)))))))))</f>
        <v>Muy Baja</v>
      </c>
      <c r="G11" s="96" t="str">
        <f>IF(AND(C11="Directamente",E11="Fuerte",'RIESGO INHERENTE'!L10="Moderado"),"Leve",IF(AND(C11="Directamente",E11="Fuerte",'RIESGO INHERENTE'!L10="Mayor"),"Menor",IF(AND(C11="Directamente",E11="Fuerte",'RIESGO INHERENTE'!L10="Catastrófico"),"Moderado",IF(AND(C11="Directamente",E11="Fuerte",'RIESGO INHERENTE'!L10="Menor"),"Leve",IF(AND(C11="Directamente",E11="Fuerte",'RIESGO INHERENTE'!L10="Moderado"),"Leve",IF(AND(C11="Directamente",E11="Moderado",'RIESGO INHERENTE'!L10="Catastrófico"),"Mayor",IF(AND(C11="Directamente",E11="Moderado",'RIESGO INHERENTE'!L10="Mayor"),"Moderado",IF(AND(C11="Directamente",E11="Moderado",'RIESGO INHERENTE'!L10="Moderado"),"Menor",IF(AND(C11="Directamente",E11="Moderado",'RIESGO INHERENTE'!L10="Menor"),"Leve",IF(AND(C11="Indirectamente",E11="Fuerte",'RIESGO INHERENTE'!L10="Catastrófico"),"Mayor",IF(AND(C11="Indirectamente",E11="Fuerte",'RIESGO INHERENTE'!L10="Mayor"),"Moderado",IF(AND(C11="Indirectamente",E11="Fuerte",'RIESGO INHERENTE'!L10="Moderado"),"Menor",IF(AND(C11="Indirectamente",E11="Fuerte",'RIESGO INHERENTE'!L10="Menor"),"Leve",'RIESGO INHERENTE'!L10)))))))))))))</f>
        <v>Leve</v>
      </c>
      <c r="H11" s="96" t="str">
        <f t="shared" si="1"/>
        <v>BAJO</v>
      </c>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18" customHeight="1" x14ac:dyDescent="0.25">
      <c r="A12" s="96">
        <v>4</v>
      </c>
      <c r="B12" s="95" t="s">
        <v>155</v>
      </c>
      <c r="C12" s="95" t="s">
        <v>155</v>
      </c>
      <c r="D12" s="96">
        <f>(SUMIF('TRATAMIENTO DE RIESGO'!$A$6:$A$138,'VALORACIÓN CON CONTROLES'!A12,'TRATAMIENTO DE RIESGO'!$P$6:$P$138))/(COUNTIF('TRATAMIENTO DE RIESGO'!$A$6:$A$148,'VALORACIÓN CON CONTROLES'!A12))</f>
        <v>100</v>
      </c>
      <c r="E12" s="96" t="str">
        <f t="shared" si="0"/>
        <v>Fuerte</v>
      </c>
      <c r="F12" s="96" t="str">
        <f>IF(AND(B12="Directamente",E12="Fuerte",'RIESGO INHERENTE'!K11="Media"),"Muy Baja",IF(AND(B12="Directamente",E12="Fuerte",'RIESGO INHERENTE'!K11="Alta"),"Baja",IF(AND(B12="Directamente",E12="Fuerte",'RIESGO INHERENTE'!K11="Muy Alta"),"Media",IF(AND(B12="Directamente",E12="Fuerte",'RIESGO INHERENTE'!K11="Baja"),"Muy Baja",IF(AND(B12="Directamente",E12="Fuerte",'RIESGO INHERENTE'!K11="Media"),"Muy Baja",IF(AND(B12="Directamente",E12="Moderado",'RIESGO INHERENTE'!K11="Muy Alta"),"Alta",IF(AND(B12="Directamente",E12="Moderado",'RIESGO INHERENTE'!K11="Alta"),"Media",IF(AND(B12="Directamente",E12="Moderado",'RIESGO INHERENTE'!K11="Media"),"Baja",IF(AND(B12="Directamente",E12="Moderado",'RIESGO INHERENTE'!K11="Baja"),"Muy Baja",'RIESGO INHERENTE'!K11)))))))))</f>
        <v>Muy Baja</v>
      </c>
      <c r="G12" s="96" t="str">
        <f>IF(AND(C12="Directamente",E12="Fuerte",'RIESGO INHERENTE'!L11="Moderado"),"Leve",IF(AND(C12="Directamente",E12="Fuerte",'RIESGO INHERENTE'!L11="Mayor"),"Menor",IF(AND(C12="Directamente",E12="Fuerte",'RIESGO INHERENTE'!L11="Catastrófico"),"Moderado",IF(AND(C12="Directamente",E12="Fuerte",'RIESGO INHERENTE'!L11="Menor"),"Leve",IF(AND(C12="Directamente",E12="Fuerte",'RIESGO INHERENTE'!L11="Moderado"),"Leve",IF(AND(C12="Directamente",E12="Moderado",'RIESGO INHERENTE'!L11="Catastrófico"),"Mayor",IF(AND(C12="Directamente",E12="Moderado",'RIESGO INHERENTE'!L11="Mayor"),"Moderado",IF(AND(C12="Directamente",E12="Moderado",'RIESGO INHERENTE'!L11="Moderado"),"Menor",IF(AND(C12="Directamente",E12="Moderado",'RIESGO INHERENTE'!L11="Menor"),"Leve",IF(AND(C12="Indirectamente",E12="Fuerte",'RIESGO INHERENTE'!L11="Catastrófico"),"Mayor",IF(AND(C12="Indirectamente",E12="Fuerte",'RIESGO INHERENTE'!L11="Mayor"),"Moderado",IF(AND(C12="Indirectamente",E12="Fuerte",'RIESGO INHERENTE'!L11="Moderado"),"Menor",IF(AND(C12="Indirectamente",E12="Fuerte",'RIESGO INHERENTE'!L11="Menor"),"Leve",'RIESGO INHERENTE'!L11)))))))))))))</f>
        <v>Menor</v>
      </c>
      <c r="H12" s="96" t="str">
        <f t="shared" si="1"/>
        <v>BAJO</v>
      </c>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row>
    <row r="13" spans="1:34" ht="18" customHeight="1" x14ac:dyDescent="0.25">
      <c r="A13" s="96">
        <v>5</v>
      </c>
      <c r="B13" s="95" t="s">
        <v>155</v>
      </c>
      <c r="C13" s="95" t="s">
        <v>155</v>
      </c>
      <c r="D13" s="96">
        <f>(SUMIF('TRATAMIENTO DE RIESGO'!$A$6:$A$138,'VALORACIÓN CON CONTROLES'!A13,'TRATAMIENTO DE RIESGO'!$P$6:$P$138))/(COUNTIF('TRATAMIENTO DE RIESGO'!$A$6:$A$148,'VALORACIÓN CON CONTROLES'!A13))</f>
        <v>100</v>
      </c>
      <c r="E13" s="96" t="str">
        <f t="shared" si="0"/>
        <v>Fuerte</v>
      </c>
      <c r="F13" s="96" t="str">
        <f>IF(AND(B13="Directamente",E13="Fuerte",'RIESGO INHERENTE'!K12="Media"),"Muy Baja",IF(AND(B13="Directamente",E13="Fuerte",'RIESGO INHERENTE'!K12="Alta"),"Baja",IF(AND(B13="Directamente",E13="Fuerte",'RIESGO INHERENTE'!K12="Muy Alta"),"Media",IF(AND(B13="Directamente",E13="Fuerte",'RIESGO INHERENTE'!K12="Baja"),"Muy Baja",IF(AND(B13="Directamente",E13="Fuerte",'RIESGO INHERENTE'!K12="Media"),"Muy Baja",IF(AND(B13="Directamente",E13="Moderado",'RIESGO INHERENTE'!K12="Muy Alta"),"Alta",IF(AND(B13="Directamente",E13="Moderado",'RIESGO INHERENTE'!K12="Alta"),"Media",IF(AND(B13="Directamente",E13="Moderado",'RIESGO INHERENTE'!K12="Media"),"Baja",IF(AND(B13="Directamente",E13="Moderado",'RIESGO INHERENTE'!K12="Baja"),"Muy Baja",'RIESGO INHERENTE'!K12)))))))))</f>
        <v>Muy Baja</v>
      </c>
      <c r="G13" s="96" t="str">
        <f>IF(AND(C13="Directamente",E13="Fuerte",'RIESGO INHERENTE'!L12="Moderado"),"Leve",IF(AND(C13="Directamente",E13="Fuerte",'RIESGO INHERENTE'!L12="Mayor"),"Menor",IF(AND(C13="Directamente",E13="Fuerte",'RIESGO INHERENTE'!L12="Catastrófico"),"Moderado",IF(AND(C13="Directamente",E13="Fuerte",'RIESGO INHERENTE'!L12="Menor"),"Leve",IF(AND(C13="Directamente",E13="Fuerte",'RIESGO INHERENTE'!L12="Moderado"),"Leve",IF(AND(C13="Directamente",E13="Moderado",'RIESGO INHERENTE'!L12="Catastrófico"),"Mayor",IF(AND(C13="Directamente",E13="Moderado",'RIESGO INHERENTE'!L12="Mayor"),"Moderado",IF(AND(C13="Directamente",E13="Moderado",'RIESGO INHERENTE'!L12="Moderado"),"Menor",IF(AND(C13="Directamente",E13="Moderado",'RIESGO INHERENTE'!L12="Menor"),"Leve",IF(AND(C13="Indirectamente",E13="Fuerte",'RIESGO INHERENTE'!L12="Catastrófico"),"Mayor",IF(AND(C13="Indirectamente",E13="Fuerte",'RIESGO INHERENTE'!L12="Mayor"),"Moderado",IF(AND(C13="Indirectamente",E13="Fuerte",'RIESGO INHERENTE'!L12="Moderado"),"Menor",IF(AND(C13="Indirectamente",E13="Fuerte",'RIESGO INHERENTE'!L12="Menor"),"Leve",'RIESGO INHERENTE'!L12)))))))))))))</f>
        <v>Leve</v>
      </c>
      <c r="H13" s="96" t="str">
        <f t="shared" si="1"/>
        <v>BAJO</v>
      </c>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row>
    <row r="14" spans="1:34" ht="18" customHeight="1" x14ac:dyDescent="0.25">
      <c r="A14" s="96">
        <v>6</v>
      </c>
      <c r="B14" s="95" t="s">
        <v>155</v>
      </c>
      <c r="C14" s="95" t="s">
        <v>155</v>
      </c>
      <c r="D14" s="96">
        <f>(SUMIF('TRATAMIENTO DE RIESGO'!$A$6:$A$138,'VALORACIÓN CON CONTROLES'!A14,'TRATAMIENTO DE RIESGO'!$P$6:$P$138))/(COUNTIF('TRATAMIENTO DE RIESGO'!$A$6:$A$148,'VALORACIÓN CON CONTROLES'!A14))</f>
        <v>100</v>
      </c>
      <c r="E14" s="96" t="str">
        <f t="shared" si="0"/>
        <v>Fuerte</v>
      </c>
      <c r="F14" s="96" t="str">
        <f>IF(AND(B14="Directamente",E14="Fuerte",'RIESGO INHERENTE'!K13="Media"),"Muy Baja",IF(AND(B14="Directamente",E14="Fuerte",'RIESGO INHERENTE'!K13="Alta"),"Baja",IF(AND(B14="Directamente",E14="Fuerte",'RIESGO INHERENTE'!K13="Muy Alta"),"Media",IF(AND(B14="Directamente",E14="Fuerte",'RIESGO INHERENTE'!K13="Baja"),"Muy Baja",IF(AND(B14="Directamente",E14="Fuerte",'RIESGO INHERENTE'!K13="Media"),"Muy Baja",IF(AND(B14="Directamente",E14="Moderado",'RIESGO INHERENTE'!K13="Muy Alta"),"Alta",IF(AND(B14="Directamente",E14="Moderado",'RIESGO INHERENTE'!K13="Alta"),"Media",IF(AND(B14="Directamente",E14="Moderado",'RIESGO INHERENTE'!K13="Media"),"Baja",IF(AND(B14="Directamente",E14="Moderado",'RIESGO INHERENTE'!K13="Baja"),"Muy Baja",'RIESGO INHERENTE'!K13)))))))))</f>
        <v>Muy Baja</v>
      </c>
      <c r="G14" s="96" t="str">
        <f>IF(AND(C14="Directamente",E14="Fuerte",'RIESGO INHERENTE'!L13="Moderado"),"Leve",IF(AND(C14="Directamente",E14="Fuerte",'RIESGO INHERENTE'!L13="Mayor"),"Menor",IF(AND(C14="Directamente",E14="Fuerte",'RIESGO INHERENTE'!L13="Catastrófico"),"Moderado",IF(AND(C14="Directamente",E14="Fuerte",'RIESGO INHERENTE'!L13="Menor"),"Leve",IF(AND(C14="Directamente",E14="Fuerte",'RIESGO INHERENTE'!L13="Moderado"),"Leve",IF(AND(C14="Directamente",E14="Moderado",'RIESGO INHERENTE'!L13="Catastrófico"),"Mayor",IF(AND(C14="Directamente",E14="Moderado",'RIESGO INHERENTE'!L13="Mayor"),"Moderado",IF(AND(C14="Directamente",E14="Moderado",'RIESGO INHERENTE'!L13="Moderado"),"Menor",IF(AND(C14="Directamente",E14="Moderado",'RIESGO INHERENTE'!L13="Menor"),"Leve",IF(AND(C14="Indirectamente",E14="Fuerte",'RIESGO INHERENTE'!L13="Catastrófico"),"Mayor",IF(AND(C14="Indirectamente",E14="Fuerte",'RIESGO INHERENTE'!L13="Mayor"),"Moderado",IF(AND(C14="Indirectamente",E14="Fuerte",'RIESGO INHERENTE'!L13="Moderado"),"Menor",IF(AND(C14="Indirectamente",E14="Fuerte",'RIESGO INHERENTE'!L13="Menor"),"Leve",'RIESGO INHERENTE'!L13)))))))))))))</f>
        <v>Leve</v>
      </c>
      <c r="H14" s="96" t="str">
        <f t="shared" si="1"/>
        <v>BAJO</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row>
    <row r="15" spans="1:34" ht="18" customHeight="1" x14ac:dyDescent="0.25">
      <c r="A15" s="96">
        <v>7</v>
      </c>
      <c r="B15" s="95" t="s">
        <v>155</v>
      </c>
      <c r="C15" s="95" t="s">
        <v>155</v>
      </c>
      <c r="D15" s="96">
        <f>(SUMIF('TRATAMIENTO DE RIESGO'!$A$6:$A$138,'VALORACIÓN CON CONTROLES'!A15,'TRATAMIENTO DE RIESGO'!$P$6:$P$138))/(COUNTIF('TRATAMIENTO DE RIESGO'!$A$6:$A$148,'VALORACIÓN CON CONTROLES'!A15))</f>
        <v>100</v>
      </c>
      <c r="E15" s="96" t="str">
        <f t="shared" si="0"/>
        <v>Fuerte</v>
      </c>
      <c r="F15" s="96" t="str">
        <f>IF(AND(B15="Directamente",E15="Fuerte",'RIESGO INHERENTE'!K14="Media"),"Muy Baja",IF(AND(B15="Directamente",E15="Fuerte",'RIESGO INHERENTE'!K14="Alta"),"Baja",IF(AND(B15="Directamente",E15="Fuerte",'RIESGO INHERENTE'!K14="Muy Alta"),"Media",IF(AND(B15="Directamente",E15="Fuerte",'RIESGO INHERENTE'!K14="Baja"),"Muy Baja",IF(AND(B15="Directamente",E15="Fuerte",'RIESGO INHERENTE'!K14="Media"),"Muy Baja",IF(AND(B15="Directamente",E15="Moderado",'RIESGO INHERENTE'!K14="Muy Alta"),"Alta",IF(AND(B15="Directamente",E15="Moderado",'RIESGO INHERENTE'!K14="Alta"),"Media",IF(AND(B15="Directamente",E15="Moderado",'RIESGO INHERENTE'!K14="Media"),"Baja",IF(AND(B15="Directamente",E15="Moderado",'RIESGO INHERENTE'!K14="Baja"),"Muy Baja",'RIESGO INHERENTE'!K14)))))))))</f>
        <v>Muy Baja</v>
      </c>
      <c r="G15" s="96" t="str">
        <f>IF(AND(C15="Directamente",E15="Fuerte",'RIESGO INHERENTE'!L14="Moderado"),"Leve",IF(AND(C15="Directamente",E15="Fuerte",'RIESGO INHERENTE'!L14="Mayor"),"Menor",IF(AND(C15="Directamente",E15="Fuerte",'RIESGO INHERENTE'!L14="Catastrófico"),"Moderado",IF(AND(C15="Directamente",E15="Fuerte",'RIESGO INHERENTE'!L14="Menor"),"Leve",IF(AND(C15="Directamente",E15="Fuerte",'RIESGO INHERENTE'!L14="Moderado"),"Leve",IF(AND(C15="Directamente",E15="Moderado",'RIESGO INHERENTE'!L14="Catastrófico"),"Mayor",IF(AND(C15="Directamente",E15="Moderado",'RIESGO INHERENTE'!L14="Mayor"),"Moderado",IF(AND(C15="Directamente",E15="Moderado",'RIESGO INHERENTE'!L14="Moderado"),"Menor",IF(AND(C15="Directamente",E15="Moderado",'RIESGO INHERENTE'!L14="Menor"),"Leve",IF(AND(C15="Indirectamente",E15="Fuerte",'RIESGO INHERENTE'!L14="Catastrófico"),"Mayor",IF(AND(C15="Indirectamente",E15="Fuerte",'RIESGO INHERENTE'!L14="Mayor"),"Moderado",IF(AND(C15="Indirectamente",E15="Fuerte",'RIESGO INHERENTE'!L14="Moderado"),"Menor",IF(AND(C15="Indirectamente",E15="Fuerte",'RIESGO INHERENTE'!L14="Menor"),"Leve",'RIESGO INHERENTE'!L14)))))))))))))</f>
        <v>Leve</v>
      </c>
      <c r="H15" s="96" t="str">
        <f t="shared" si="1"/>
        <v>BAJO</v>
      </c>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row>
    <row r="16" spans="1:34" ht="18" customHeight="1" x14ac:dyDescent="0.25">
      <c r="A16" s="96">
        <v>8</v>
      </c>
      <c r="B16" s="95" t="s">
        <v>155</v>
      </c>
      <c r="C16" s="209" t="s">
        <v>155</v>
      </c>
      <c r="D16" s="96">
        <f>(SUMIF('TRATAMIENTO DE RIESGO'!$A$6:$A$138,'VALORACIÓN CON CONTROLES'!A16,'TRATAMIENTO DE RIESGO'!$P$6:$P$138))/(COUNTIF('TRATAMIENTO DE RIESGO'!$A$6:$A$148,'VALORACIÓN CON CONTROLES'!A16))</f>
        <v>100</v>
      </c>
      <c r="E16" s="96" t="str">
        <f t="shared" si="0"/>
        <v>Fuerte</v>
      </c>
      <c r="F16" s="96" t="str">
        <f>IF(AND(B16="Directamente",E16="Fuerte",'RIESGO INHERENTE'!K15="Media"),"Muy Baja",IF(AND(B16="Directamente",E16="Fuerte",'RIESGO INHERENTE'!K15="Alta"),"Baja",IF(AND(B16="Directamente",E16="Fuerte",'RIESGO INHERENTE'!K15="Muy Alta"),"Media",IF(AND(B16="Directamente",E16="Fuerte",'RIESGO INHERENTE'!K15="Baja"),"Muy Baja",IF(AND(B16="Directamente",E16="Fuerte",'RIESGO INHERENTE'!K15="Media"),"Muy Baja",IF(AND(B16="Directamente",E16="Moderado",'RIESGO INHERENTE'!K15="Muy Alta"),"Alta",IF(AND(B16="Directamente",E16="Moderado",'RIESGO INHERENTE'!K15="Alta"),"Media",IF(AND(B16="Directamente",E16="Moderado",'RIESGO INHERENTE'!K15="Media"),"Baja",IF(AND(B16="Directamente",E16="Moderado",'RIESGO INHERENTE'!K15="Baja"),"Muy Baja",'RIESGO INHERENTE'!K15)))))))))</f>
        <v>Muy Baja</v>
      </c>
      <c r="G16" s="96" t="str">
        <f>IF(AND(C16="Directamente",E16="Fuerte",'RIESGO INHERENTE'!L15="Moderado"),"Leve",IF(AND(C16="Directamente",E16="Fuerte",'RIESGO INHERENTE'!L15="Mayor"),"Menor",IF(AND(C16="Directamente",E16="Fuerte",'RIESGO INHERENTE'!L15="Catastrófico"),"Moderado",IF(AND(C16="Directamente",E16="Fuerte",'RIESGO INHERENTE'!L15="Menor"),"Leve",IF(AND(C16="Directamente",E16="Fuerte",'RIESGO INHERENTE'!L15="Moderado"),"Leve",IF(AND(C16="Directamente",E16="Moderado",'RIESGO INHERENTE'!L15="Catastrófico"),"Mayor",IF(AND(C16="Directamente",E16="Moderado",'RIESGO INHERENTE'!L15="Mayor"),"Moderado",IF(AND(C16="Directamente",E16="Moderado",'RIESGO INHERENTE'!L15="Moderado"),"Menor",IF(AND(C16="Directamente",E16="Moderado",'RIESGO INHERENTE'!L15="Menor"),"Leve",IF(AND(C16="Indirectamente",E16="Fuerte",'RIESGO INHERENTE'!L15="Catastrófico"),"Mayor",IF(AND(C16="Indirectamente",E16="Fuerte",'RIESGO INHERENTE'!L15="Mayor"),"Moderado",IF(AND(C16="Indirectamente",E16="Fuerte",'RIESGO INHERENTE'!L15="Moderado"),"Menor",IF(AND(C16="Indirectamente",E16="Fuerte",'RIESGO INHERENTE'!L15="Menor"),"Leve",'RIESGO INHERENTE'!L15)))))))))))))</f>
        <v>Leve</v>
      </c>
      <c r="H16" s="96" t="str">
        <f t="shared" si="1"/>
        <v>BAJO</v>
      </c>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row>
    <row r="17" spans="1:34" ht="18" customHeight="1" x14ac:dyDescent="0.25">
      <c r="A17" s="96">
        <v>9</v>
      </c>
      <c r="B17" s="95" t="s">
        <v>155</v>
      </c>
      <c r="C17" s="95" t="s">
        <v>155</v>
      </c>
      <c r="D17" s="96">
        <f>(SUMIF('TRATAMIENTO DE RIESGO'!$A$6:$A$138,'VALORACIÓN CON CONTROLES'!A17,'TRATAMIENTO DE RIESGO'!$P$6:$P$138))/(COUNTIF('TRATAMIENTO DE RIESGO'!$A$6:$A$148,'VALORACIÓN CON CONTROLES'!A17))</f>
        <v>100</v>
      </c>
      <c r="E17" s="96" t="str">
        <f t="shared" si="0"/>
        <v>Fuerte</v>
      </c>
      <c r="F17" s="96" t="str">
        <f>IF(AND(B17="Directamente",E17="Fuerte",'RIESGO INHERENTE'!K16="Media"),"Muy Baja",IF(AND(B17="Directamente",E17="Fuerte",'RIESGO INHERENTE'!K16="Alta"),"Baja",IF(AND(B17="Directamente",E17="Fuerte",'RIESGO INHERENTE'!K16="Muy Alta"),"Media",IF(AND(B17="Directamente",E17="Fuerte",'RIESGO INHERENTE'!K16="Baja"),"Muy Baja",IF(AND(B17="Directamente",E17="Fuerte",'RIESGO INHERENTE'!K16="Media"),"Muy Baja",IF(AND(B17="Directamente",E17="Moderado",'RIESGO INHERENTE'!K16="Muy Alta"),"Alta",IF(AND(B17="Directamente",E17="Moderado",'RIESGO INHERENTE'!K16="Alta"),"Media",IF(AND(B17="Directamente",E17="Moderado",'RIESGO INHERENTE'!K16="Media"),"Baja",IF(AND(B17="Directamente",E17="Moderado",'RIESGO INHERENTE'!K16="Baja"),"Muy Baja",'RIESGO INHERENTE'!K16)))))))))</f>
        <v>Muy Baja</v>
      </c>
      <c r="G17" s="96" t="str">
        <f>IF(AND(C17="Directamente",E17="Fuerte",'RIESGO INHERENTE'!L16="Moderado"),"Leve",IF(AND(C17="Directamente",E17="Fuerte",'RIESGO INHERENTE'!L16="Mayor"),"Menor",IF(AND(C17="Directamente",E17="Fuerte",'RIESGO INHERENTE'!L16="Catastrófico"),"Moderado",IF(AND(C17="Directamente",E17="Fuerte",'RIESGO INHERENTE'!L16="Menor"),"Leve",IF(AND(C17="Directamente",E17="Fuerte",'RIESGO INHERENTE'!L16="Moderado"),"Leve",IF(AND(C17="Directamente",E17="Moderado",'RIESGO INHERENTE'!L16="Catastrófico"),"Mayor",IF(AND(C17="Directamente",E17="Moderado",'RIESGO INHERENTE'!L16="Mayor"),"Moderado",IF(AND(C17="Directamente",E17="Moderado",'RIESGO INHERENTE'!L16="Moderado"),"Menor",IF(AND(C17="Directamente",E17="Moderado",'RIESGO INHERENTE'!L16="Menor"),"Leve",IF(AND(C17="Indirectamente",E17="Fuerte",'RIESGO INHERENTE'!L16="Catastrófico"),"Mayor",IF(AND(C17="Indirectamente",E17="Fuerte",'RIESGO INHERENTE'!L16="Mayor"),"Moderado",IF(AND(C17="Indirectamente",E17="Fuerte",'RIESGO INHERENTE'!L16="Moderado"),"Menor",IF(AND(C17="Indirectamente",E17="Fuerte",'RIESGO INHERENTE'!L16="Menor"),"Leve",'RIESGO INHERENTE'!L16)))))))))))))</f>
        <v>Menor</v>
      </c>
      <c r="H17" s="96" t="str">
        <f t="shared" si="1"/>
        <v>BAJO</v>
      </c>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row>
    <row r="18" spans="1:34" ht="18" customHeight="1" x14ac:dyDescent="0.25">
      <c r="A18" s="96">
        <v>10</v>
      </c>
      <c r="B18" s="95" t="s">
        <v>155</v>
      </c>
      <c r="C18" s="95" t="s">
        <v>155</v>
      </c>
      <c r="D18" s="96">
        <f>(SUMIF('TRATAMIENTO DE RIESGO'!$A$6:$A$138,'VALORACIÓN CON CONTROLES'!A18,'TRATAMIENTO DE RIESGO'!$P$6:$P$138))/(COUNTIF('TRATAMIENTO DE RIESGO'!$A$6:$A$148,'VALORACIÓN CON CONTROLES'!A18))</f>
        <v>100</v>
      </c>
      <c r="E18" s="96" t="str">
        <f t="shared" si="0"/>
        <v>Fuerte</v>
      </c>
      <c r="F18" s="96" t="str">
        <f>IF(AND(B18="Directamente",E18="Fuerte",'RIESGO INHERENTE'!K17="Media"),"Muy Baja",IF(AND(B18="Directamente",E18="Fuerte",'RIESGO INHERENTE'!K17="Alta"),"Baja",IF(AND(B18="Directamente",E18="Fuerte",'RIESGO INHERENTE'!K17="Muy Alta"),"Media",IF(AND(B18="Directamente",E18="Fuerte",'RIESGO INHERENTE'!K17="Baja"),"Muy Baja",IF(AND(B18="Directamente",E18="Fuerte",'RIESGO INHERENTE'!K17="Media"),"Muy Baja",IF(AND(B18="Directamente",E18="Moderado",'RIESGO INHERENTE'!K17="Muy Alta"),"Alta",IF(AND(B18="Directamente",E18="Moderado",'RIESGO INHERENTE'!K17="Alta"),"Media",IF(AND(B18="Directamente",E18="Moderado",'RIESGO INHERENTE'!K17="Media"),"Baja",IF(AND(B18="Directamente",E18="Moderado",'RIESGO INHERENTE'!K17="Baja"),"Muy Baja",'RIESGO INHERENTE'!K17)))))))))</f>
        <v>Muy Baja</v>
      </c>
      <c r="G18" s="96" t="str">
        <f>IF(AND(C18="Directamente",E18="Fuerte",'RIESGO INHERENTE'!L17="Moderado"),"Leve",IF(AND(C18="Directamente",E18="Fuerte",'RIESGO INHERENTE'!L17="Mayor"),"Menor",IF(AND(C18="Directamente",E18="Fuerte",'RIESGO INHERENTE'!L17="Catastrófico"),"Moderado",IF(AND(C18="Directamente",E18="Fuerte",'RIESGO INHERENTE'!L17="Menor"),"Leve",IF(AND(C18="Directamente",E18="Fuerte",'RIESGO INHERENTE'!L17="Moderado"),"Leve",IF(AND(C18="Directamente",E18="Moderado",'RIESGO INHERENTE'!L17="Catastrófico"),"Mayor",IF(AND(C18="Directamente",E18="Moderado",'RIESGO INHERENTE'!L17="Mayor"),"Moderado",IF(AND(C18="Directamente",E18="Moderado",'RIESGO INHERENTE'!L17="Moderado"),"Menor",IF(AND(C18="Directamente",E18="Moderado",'RIESGO INHERENTE'!L17="Menor"),"Leve",IF(AND(C18="Indirectamente",E18="Fuerte",'RIESGO INHERENTE'!L17="Catastrófico"),"Mayor",IF(AND(C18="Indirectamente",E18="Fuerte",'RIESGO INHERENTE'!L17="Mayor"),"Moderado",IF(AND(C18="Indirectamente",E18="Fuerte",'RIESGO INHERENTE'!L17="Moderado"),"Menor",IF(AND(C18="Indirectamente",E18="Fuerte",'RIESGO INHERENTE'!L17="Menor"),"Leve",'RIESGO INHERENTE'!L17)))))))))))))</f>
        <v>Leve</v>
      </c>
      <c r="H18" s="96" t="str">
        <f t="shared" si="1"/>
        <v>BAJO</v>
      </c>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row>
    <row r="19" spans="1:34" ht="18" customHeight="1" x14ac:dyDescent="0.25">
      <c r="A19" s="96">
        <v>10</v>
      </c>
      <c r="B19" s="95" t="s">
        <v>155</v>
      </c>
      <c r="C19" s="95" t="s">
        <v>155</v>
      </c>
      <c r="D19" s="96">
        <f>(SUMIF('TRATAMIENTO DE RIESGO'!$A$6:$A$138,'VALORACIÓN CON CONTROLES'!A19,'TRATAMIENTO DE RIESGO'!$P$6:$P$138))/(COUNTIF('TRATAMIENTO DE RIESGO'!$A$6:$A$148,'VALORACIÓN CON CONTROLES'!A19))</f>
        <v>100</v>
      </c>
      <c r="E19" s="96" t="str">
        <f t="shared" si="0"/>
        <v>Fuerte</v>
      </c>
      <c r="F19" s="96" t="str">
        <f>IF(AND(B19="Directamente",E19="Fuerte",'RIESGO INHERENTE'!K18="Media"),"Muy Baja",IF(AND(B19="Directamente",E19="Fuerte",'RIESGO INHERENTE'!K18="Alta"),"Baja",IF(AND(B19="Directamente",E19="Fuerte",'RIESGO INHERENTE'!K18="Muy Alta"),"Media",IF(AND(B19="Directamente",E19="Fuerte",'RIESGO INHERENTE'!K18="Baja"),"Muy Baja",IF(AND(B19="Directamente",E19="Fuerte",'RIESGO INHERENTE'!K18="Media"),"Muy Baja",IF(AND(B19="Directamente",E19="Moderado",'RIESGO INHERENTE'!K18="Muy Alta"),"Alta",IF(AND(B19="Directamente",E19="Moderado",'RIESGO INHERENTE'!K18="Alta"),"Media",IF(AND(B19="Directamente",E19="Moderado",'RIESGO INHERENTE'!K18="Media"),"Baja",IF(AND(B19="Directamente",E19="Moderado",'RIESGO INHERENTE'!K18="Baja"),"Muy Baja",'RIESGO INHERENTE'!K18)))))))))</f>
        <v>Muy Baja</v>
      </c>
      <c r="G19" s="96" t="str">
        <f>IF(AND(C19="Directamente",E19="Fuerte",'RIESGO INHERENTE'!L18="Moderado"),"Leve",IF(AND(C19="Directamente",E19="Fuerte",'RIESGO INHERENTE'!L18="Mayor"),"Menor",IF(AND(C19="Directamente",E19="Fuerte",'RIESGO INHERENTE'!L18="Catastrófico"),"Moderado",IF(AND(C19="Directamente",E19="Fuerte",'RIESGO INHERENTE'!L18="Menor"),"Leve",IF(AND(C19="Directamente",E19="Fuerte",'RIESGO INHERENTE'!L18="Moderado"),"Leve",IF(AND(C19="Directamente",E19="Moderado",'RIESGO INHERENTE'!L18="Catastrófico"),"Mayor",IF(AND(C19="Directamente",E19="Moderado",'RIESGO INHERENTE'!L18="Mayor"),"Moderado",IF(AND(C19="Directamente",E19="Moderado",'RIESGO INHERENTE'!L18="Moderado"),"Menor",IF(AND(C19="Directamente",E19="Moderado",'RIESGO INHERENTE'!L18="Menor"),"Leve",IF(AND(C19="Indirectamente",E19="Fuerte",'RIESGO INHERENTE'!L18="Catastrófico"),"Mayor",IF(AND(C19="Indirectamente",E19="Fuerte",'RIESGO INHERENTE'!L18="Mayor"),"Moderado",IF(AND(C19="Indirectamente",E19="Fuerte",'RIESGO INHERENTE'!L18="Moderado"),"Menor",IF(AND(C19="Indirectamente",E19="Fuerte",'RIESGO INHERENTE'!L18="Menor"),"Leve",'RIESGO INHERENTE'!L18)))))))))))))</f>
        <v>Leve</v>
      </c>
      <c r="H19" s="96" t="str">
        <f t="shared" si="1"/>
        <v>BAJO</v>
      </c>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row>
    <row r="20" spans="1:34" ht="18" customHeight="1" x14ac:dyDescent="0.25">
      <c r="A20" s="96">
        <v>11</v>
      </c>
      <c r="B20" s="95" t="s">
        <v>155</v>
      </c>
      <c r="C20" s="95" t="s">
        <v>155</v>
      </c>
      <c r="D20" s="96">
        <f>(SUMIF('TRATAMIENTO DE RIESGO'!$A$6:$A$138,'VALORACIÓN CON CONTROLES'!A20,'TRATAMIENTO DE RIESGO'!$P$6:$P$138))/(COUNTIF('TRATAMIENTO DE RIESGO'!$A$6:$A$148,'VALORACIÓN CON CONTROLES'!A20))</f>
        <v>100</v>
      </c>
      <c r="E20" s="96" t="str">
        <f t="shared" si="0"/>
        <v>Fuerte</v>
      </c>
      <c r="F20" s="96" t="str">
        <f>IF(AND(B20="Directamente",E20="Fuerte",'RIESGO INHERENTE'!K19="Media"),"Muy Baja",IF(AND(B20="Directamente",E20="Fuerte",'RIESGO INHERENTE'!K19="Alta"),"Baja",IF(AND(B20="Directamente",E20="Fuerte",'RIESGO INHERENTE'!K19="Muy Alta"),"Media",IF(AND(B20="Directamente",E20="Fuerte",'RIESGO INHERENTE'!K19="Baja"),"Muy Baja",IF(AND(B20="Directamente",E20="Fuerte",'RIESGO INHERENTE'!K19="Media"),"Muy Baja",IF(AND(B20="Directamente",E20="Moderado",'RIESGO INHERENTE'!K19="Muy Alta"),"Alta",IF(AND(B20="Directamente",E20="Moderado",'RIESGO INHERENTE'!K19="Alta"),"Media",IF(AND(B20="Directamente",E20="Moderado",'RIESGO INHERENTE'!K19="Media"),"Baja",IF(AND(B20="Directamente",E20="Moderado",'RIESGO INHERENTE'!K19="Baja"),"Muy Baja",'RIESGO INHERENTE'!K19)))))))))</f>
        <v>Muy Baja</v>
      </c>
      <c r="G20" s="96" t="str">
        <f>IF(AND(C20="Directamente",E20="Fuerte",'RIESGO INHERENTE'!L19="Moderado"),"Leve",IF(AND(C20="Directamente",E20="Fuerte",'RIESGO INHERENTE'!L19="Mayor"),"Menor",IF(AND(C20="Directamente",E20="Fuerte",'RIESGO INHERENTE'!L19="Catastrófico"),"Moderado",IF(AND(C20="Directamente",E20="Fuerte",'RIESGO INHERENTE'!L19="Menor"),"Leve",IF(AND(C20="Directamente",E20="Fuerte",'RIESGO INHERENTE'!L19="Moderado"),"Leve",IF(AND(C20="Directamente",E20="Moderado",'RIESGO INHERENTE'!L19="Catastrófico"),"Mayor",IF(AND(C20="Directamente",E20="Moderado",'RIESGO INHERENTE'!L19="Mayor"),"Moderado",IF(AND(C20="Directamente",E20="Moderado",'RIESGO INHERENTE'!L19="Moderado"),"Menor",IF(AND(C20="Directamente",E20="Moderado",'RIESGO INHERENTE'!L19="Menor"),"Leve",IF(AND(C20="Indirectamente",E20="Fuerte",'RIESGO INHERENTE'!L19="Catastrófico"),"Mayor",IF(AND(C20="Indirectamente",E20="Fuerte",'RIESGO INHERENTE'!L19="Mayor"),"Moderado",IF(AND(C20="Indirectamente",E20="Fuerte",'RIESGO INHERENTE'!L19="Moderado"),"Menor",IF(AND(C20="Indirectamente",E20="Fuerte",'RIESGO INHERENTE'!L19="Menor"),"Leve",'RIESGO INHERENTE'!L19)))))))))))))</f>
        <v>Leve</v>
      </c>
      <c r="H20" s="96" t="str">
        <f t="shared" si="1"/>
        <v>BAJO</v>
      </c>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row>
    <row r="21" spans="1:34" ht="18" customHeight="1" x14ac:dyDescent="0.25">
      <c r="A21" s="96">
        <v>12</v>
      </c>
      <c r="B21" s="95" t="s">
        <v>155</v>
      </c>
      <c r="C21" s="95" t="s">
        <v>155</v>
      </c>
      <c r="D21" s="96">
        <f>(SUMIF('TRATAMIENTO DE RIESGO'!$A$6:$A$138,'VALORACIÓN CON CONTROLES'!A21,'TRATAMIENTO DE RIESGO'!$P$6:$P$138))/(COUNTIF('TRATAMIENTO DE RIESGO'!$A$6:$A$148,'VALORACIÓN CON CONTROLES'!A21))</f>
        <v>100</v>
      </c>
      <c r="E21" s="96" t="str">
        <f t="shared" si="0"/>
        <v>Fuerte</v>
      </c>
      <c r="F21" s="96" t="str">
        <f>IF(AND(B21="Directamente",E21="Fuerte",'RIESGO INHERENTE'!K20="Media"),"Muy Baja",IF(AND(B21="Directamente",E21="Fuerte",'RIESGO INHERENTE'!K20="Alta"),"Baja",IF(AND(B21="Directamente",E21="Fuerte",'RIESGO INHERENTE'!K20="Muy Alta"),"Media",IF(AND(B21="Directamente",E21="Fuerte",'RIESGO INHERENTE'!K20="Baja"),"Muy Baja",IF(AND(B21="Directamente",E21="Fuerte",'RIESGO INHERENTE'!K20="Media"),"Muy Baja",IF(AND(B21="Directamente",E21="Moderado",'RIESGO INHERENTE'!K20="Muy Alta"),"Alta",IF(AND(B21="Directamente",E21="Moderado",'RIESGO INHERENTE'!K20="Alta"),"Media",IF(AND(B21="Directamente",E21="Moderado",'RIESGO INHERENTE'!K20="Media"),"Baja",IF(AND(B21="Directamente",E21="Moderado",'RIESGO INHERENTE'!K20="Baja"),"Muy Baja",'RIESGO INHERENTE'!K20)))))))))</f>
        <v>Muy Baja</v>
      </c>
      <c r="G21" s="96" t="str">
        <f>IF(AND(C21="Directamente",E21="Fuerte",'RIESGO INHERENTE'!L20="Moderado"),"Leve",IF(AND(C21="Directamente",E21="Fuerte",'RIESGO INHERENTE'!L20="Mayor"),"Menor",IF(AND(C21="Directamente",E21="Fuerte",'RIESGO INHERENTE'!L20="Catastrófico"),"Moderado",IF(AND(C21="Directamente",E21="Fuerte",'RIESGO INHERENTE'!L20="Menor"),"Leve",IF(AND(C21="Directamente",E21="Fuerte",'RIESGO INHERENTE'!L20="Moderado"),"Leve",IF(AND(C21="Directamente",E21="Moderado",'RIESGO INHERENTE'!L20="Catastrófico"),"Mayor",IF(AND(C21="Directamente",E21="Moderado",'RIESGO INHERENTE'!L20="Mayor"),"Moderado",IF(AND(C21="Directamente",E21="Moderado",'RIESGO INHERENTE'!L20="Moderado"),"Menor",IF(AND(C21="Directamente",E21="Moderado",'RIESGO INHERENTE'!L20="Menor"),"Leve",IF(AND(C21="Indirectamente",E21="Fuerte",'RIESGO INHERENTE'!L20="Catastrófico"),"Mayor",IF(AND(C21="Indirectamente",E21="Fuerte",'RIESGO INHERENTE'!L20="Mayor"),"Moderado",IF(AND(C21="Indirectamente",E21="Fuerte",'RIESGO INHERENTE'!L20="Moderado"),"Menor",IF(AND(C21="Indirectamente",E21="Fuerte",'RIESGO INHERENTE'!L20="Menor"),"Leve",'RIESGO INHERENTE'!L20)))))))))))))</f>
        <v>Leve</v>
      </c>
      <c r="H21" s="96" t="str">
        <f t="shared" si="1"/>
        <v>BAJO</v>
      </c>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row>
    <row r="22" spans="1:34" ht="18" customHeight="1" x14ac:dyDescent="0.25">
      <c r="A22" s="96">
        <v>13</v>
      </c>
      <c r="B22" s="95" t="s">
        <v>155</v>
      </c>
      <c r="C22" s="95" t="s">
        <v>155</v>
      </c>
      <c r="D22" s="96">
        <f>(SUMIF('TRATAMIENTO DE RIESGO'!$A$6:$A$138,'VALORACIÓN CON CONTROLES'!A22,'TRATAMIENTO DE RIESGO'!$P$6:$P$138))/(COUNTIF('TRATAMIENTO DE RIESGO'!$A$6:$A$148,'VALORACIÓN CON CONTROLES'!A22))</f>
        <v>100</v>
      </c>
      <c r="E22" s="96" t="str">
        <f t="shared" si="0"/>
        <v>Fuerte</v>
      </c>
      <c r="F22" s="96" t="str">
        <f>IF(AND(B22="Directamente",E22="Fuerte",'RIESGO INHERENTE'!K21="Media"),"Muy Baja",IF(AND(B22="Directamente",E22="Fuerte",'RIESGO INHERENTE'!K21="Alta"),"Baja",IF(AND(B22="Directamente",E22="Fuerte",'RIESGO INHERENTE'!K21="Muy Alta"),"Media",IF(AND(B22="Directamente",E22="Fuerte",'RIESGO INHERENTE'!K21="Baja"),"Muy Baja",IF(AND(B22="Directamente",E22="Fuerte",'RIESGO INHERENTE'!K21="Media"),"Muy Baja",IF(AND(B22="Directamente",E22="Moderado",'RIESGO INHERENTE'!K21="Muy Alta"),"Alta",IF(AND(B22="Directamente",E22="Moderado",'RIESGO INHERENTE'!K21="Alta"),"Media",IF(AND(B22="Directamente",E22="Moderado",'RIESGO INHERENTE'!K21="Media"),"Baja",IF(AND(B22="Directamente",E22="Moderado",'RIESGO INHERENTE'!K21="Baja"),"Muy Baja",'RIESGO INHERENTE'!K21)))))))))</f>
        <v>Muy Baja</v>
      </c>
      <c r="G22" s="96" t="str">
        <f>IF(AND(C22="Directamente",E22="Fuerte",'RIESGO INHERENTE'!L21="Moderado"),"Leve",IF(AND(C22="Directamente",E22="Fuerte",'RIESGO INHERENTE'!L21="Mayor"),"Menor",IF(AND(C22="Directamente",E22="Fuerte",'RIESGO INHERENTE'!L21="Catastrófico"),"Moderado",IF(AND(C22="Directamente",E22="Fuerte",'RIESGO INHERENTE'!L21="Menor"),"Leve",IF(AND(C22="Directamente",E22="Fuerte",'RIESGO INHERENTE'!L21="Moderado"),"Leve",IF(AND(C22="Directamente",E22="Moderado",'RIESGO INHERENTE'!L21="Catastrófico"),"Mayor",IF(AND(C22="Directamente",E22="Moderado",'RIESGO INHERENTE'!L21="Mayor"),"Moderado",IF(AND(C22="Directamente",E22="Moderado",'RIESGO INHERENTE'!L21="Moderado"),"Menor",IF(AND(C22="Directamente",E22="Moderado",'RIESGO INHERENTE'!L21="Menor"),"Leve",IF(AND(C22="Indirectamente",E22="Fuerte",'RIESGO INHERENTE'!L21="Catastrófico"),"Mayor",IF(AND(C22="Indirectamente",E22="Fuerte",'RIESGO INHERENTE'!L21="Mayor"),"Moderado",IF(AND(C22="Indirectamente",E22="Fuerte",'RIESGO INHERENTE'!L21="Moderado"),"Menor",IF(AND(C22="Indirectamente",E22="Fuerte",'RIESGO INHERENTE'!L21="Menor"),"Leve",'RIESGO INHERENTE'!L21)))))))))))))</f>
        <v>Leve</v>
      </c>
      <c r="H22" s="96" t="str">
        <f t="shared" si="1"/>
        <v>BAJO</v>
      </c>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row>
    <row r="23" spans="1:34" ht="18" customHeight="1" x14ac:dyDescent="0.25">
      <c r="A23" s="96">
        <v>14</v>
      </c>
      <c r="B23" s="95" t="s">
        <v>155</v>
      </c>
      <c r="C23" s="95" t="s">
        <v>155</v>
      </c>
      <c r="D23" s="96">
        <f>(SUMIF('TRATAMIENTO DE RIESGO'!$A$6:$A$138,'VALORACIÓN CON CONTROLES'!A23,'TRATAMIENTO DE RIESGO'!$P$6:$P$138))/(COUNTIF('TRATAMIENTO DE RIESGO'!$A$6:$A$148,'VALORACIÓN CON CONTROLES'!A23))</f>
        <v>100</v>
      </c>
      <c r="E23" s="96" t="str">
        <f t="shared" si="0"/>
        <v>Fuerte</v>
      </c>
      <c r="F23" s="96" t="str">
        <f>IF(AND(B23="Directamente",E23="Fuerte",'RIESGO INHERENTE'!K22="Media"),"Muy Baja",IF(AND(B23="Directamente",E23="Fuerte",'RIESGO INHERENTE'!K22="Alta"),"Baja",IF(AND(B23="Directamente",E23="Fuerte",'RIESGO INHERENTE'!K22="Muy Alta"),"Media",IF(AND(B23="Directamente",E23="Fuerte",'RIESGO INHERENTE'!K22="Baja"),"Muy Baja",IF(AND(B23="Directamente",E23="Fuerte",'RIESGO INHERENTE'!K22="Media"),"Muy Baja",IF(AND(B23="Directamente",E23="Moderado",'RIESGO INHERENTE'!K22="Muy Alta"),"Alta",IF(AND(B23="Directamente",E23="Moderado",'RIESGO INHERENTE'!K22="Alta"),"Media",IF(AND(B23="Directamente",E23="Moderado",'RIESGO INHERENTE'!K22="Media"),"Baja",IF(AND(B23="Directamente",E23="Moderado",'RIESGO INHERENTE'!K22="Baja"),"Muy Baja",'RIESGO INHERENTE'!K22)))))))))</f>
        <v>Muy Baja</v>
      </c>
      <c r="G23" s="96" t="str">
        <f>IF(AND(C23="Directamente",E23="Fuerte",'RIESGO INHERENTE'!L22="Moderado"),"Leve",IF(AND(C23="Directamente",E23="Fuerte",'RIESGO INHERENTE'!L22="Mayor"),"Menor",IF(AND(C23="Directamente",E23="Fuerte",'RIESGO INHERENTE'!L22="Catastrófico"),"Moderado",IF(AND(C23="Directamente",E23="Fuerte",'RIESGO INHERENTE'!L22="Menor"),"Leve",IF(AND(C23="Directamente",E23="Fuerte",'RIESGO INHERENTE'!L22="Moderado"),"Leve",IF(AND(C23="Directamente",E23="Moderado",'RIESGO INHERENTE'!L22="Catastrófico"),"Mayor",IF(AND(C23="Directamente",E23="Moderado",'RIESGO INHERENTE'!L22="Mayor"),"Moderado",IF(AND(C23="Directamente",E23="Moderado",'RIESGO INHERENTE'!L22="Moderado"),"Menor",IF(AND(C23="Directamente",E23="Moderado",'RIESGO INHERENTE'!L22="Menor"),"Leve",IF(AND(C23="Indirectamente",E23="Fuerte",'RIESGO INHERENTE'!L22="Catastrófico"),"Mayor",IF(AND(C23="Indirectamente",E23="Fuerte",'RIESGO INHERENTE'!L22="Mayor"),"Moderado",IF(AND(C23="Indirectamente",E23="Fuerte",'RIESGO INHERENTE'!L22="Moderado"),"Menor",IF(AND(C23="Indirectamente",E23="Fuerte",'RIESGO INHERENTE'!L22="Menor"),"Leve",'RIESGO INHERENTE'!L22)))))))))))))</f>
        <v>Leve</v>
      </c>
      <c r="H23" s="96" t="str">
        <f t="shared" si="1"/>
        <v>BAJO</v>
      </c>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row>
    <row r="24" spans="1:34" x14ac:dyDescent="0.25">
      <c r="A24" s="96">
        <v>14</v>
      </c>
      <c r="B24" s="95" t="s">
        <v>155</v>
      </c>
      <c r="C24" s="95" t="s">
        <v>155</v>
      </c>
      <c r="D24" s="96">
        <f>(SUMIF('TRATAMIENTO DE RIESGO'!$A$6:$A$138,'VALORACIÓN CON CONTROLES'!A24,'TRATAMIENTO DE RIESGO'!$P$6:$P$138))/(COUNTIF('TRATAMIENTO DE RIESGO'!$A$6:$A$148,'VALORACIÓN CON CONTROLES'!A24))</f>
        <v>100</v>
      </c>
      <c r="E24" s="96" t="str">
        <f t="shared" ref="E24:E46" si="2">IF(D24=100,"Fuerte",IF(AND(D24&lt;99,D24&gt;=50),"Moderado",IF(AND(D24&lt;49,D24&gt;0),"Debil")))</f>
        <v>Fuerte</v>
      </c>
      <c r="F24" s="96" t="str">
        <f>IF(AND(B24="Directamente",E24="Fuerte",'RIESGO INHERENTE'!K23="Media"),"Muy Baja",IF(AND(B24="Directamente",E24="Fuerte",'RIESGO INHERENTE'!K23="Alta"),"Baja",IF(AND(B24="Directamente",E24="Fuerte",'RIESGO INHERENTE'!K23="Muy Alta"),"Media",IF(AND(B24="Directamente",E24="Fuerte",'RIESGO INHERENTE'!K23="Baja"),"Muy Baja",IF(AND(B24="Directamente",E24="Fuerte",'RIESGO INHERENTE'!K23="Media"),"Muy Baja",IF(AND(B24="Directamente",E24="Moderado",'RIESGO INHERENTE'!K23="Muy Alta"),"Alta",IF(AND(B24="Directamente",E24="Moderado",'RIESGO INHERENTE'!K23="Alta"),"Media",IF(AND(B24="Directamente",E24="Moderado",'RIESGO INHERENTE'!K23="Media"),"Baja",IF(AND(B24="Directamente",E24="Moderado",'RIESGO INHERENTE'!K23="Baja"),"Muy Baja",'RIESGO INHERENTE'!K23)))))))))</f>
        <v>Muy Baja</v>
      </c>
      <c r="G24" s="96" t="str">
        <f>IF(AND(C24="Directamente",E24="Fuerte",'RIESGO INHERENTE'!L23="Moderado"),"Leve",IF(AND(C24="Directamente",E24="Fuerte",'RIESGO INHERENTE'!L23="Mayor"),"Menor",IF(AND(C24="Directamente",E24="Fuerte",'RIESGO INHERENTE'!L23="Catastrófico"),"Moderado",IF(AND(C24="Directamente",E24="Fuerte",'RIESGO INHERENTE'!L23="Menor"),"Leve",IF(AND(C24="Directamente",E24="Fuerte",'RIESGO INHERENTE'!L23="Moderado"),"Leve",IF(AND(C24="Directamente",E24="Moderado",'RIESGO INHERENTE'!L23="Catastrófico"),"Mayor",IF(AND(C24="Directamente",E24="Moderado",'RIESGO INHERENTE'!L23="Mayor"),"Moderado",IF(AND(C24="Directamente",E24="Moderado",'RIESGO INHERENTE'!L23="Moderado"),"Menor",IF(AND(C24="Directamente",E24="Moderado",'RIESGO INHERENTE'!L23="Menor"),"Leve",IF(AND(C24="Indirectamente",E24="Fuerte",'RIESGO INHERENTE'!L23="Catastrófico"),"Mayor",IF(AND(C24="Indirectamente",E24="Fuerte",'RIESGO INHERENTE'!L23="Mayor"),"Moderado",IF(AND(C24="Indirectamente",E24="Fuerte",'RIESGO INHERENTE'!L23="Moderado"),"Menor",IF(AND(C24="Indirectamente",E24="Fuerte",'RIESGO INHERENTE'!L23="Menor"),"Leve",'RIESGO INHERENTE'!L23)))))))))))))</f>
        <v>Leve</v>
      </c>
      <c r="H24" s="96" t="str">
        <f t="shared" si="1"/>
        <v>BAJO</v>
      </c>
    </row>
    <row r="25" spans="1:34" x14ac:dyDescent="0.25">
      <c r="A25" s="96">
        <v>14</v>
      </c>
      <c r="B25" s="95" t="s">
        <v>155</v>
      </c>
      <c r="C25" s="95" t="s">
        <v>155</v>
      </c>
      <c r="D25" s="96">
        <f>(SUMIF('TRATAMIENTO DE RIESGO'!$A$6:$A$138,'VALORACIÓN CON CONTROLES'!A25,'TRATAMIENTO DE RIESGO'!$P$6:$P$138))/(COUNTIF('TRATAMIENTO DE RIESGO'!$A$6:$A$148,'VALORACIÓN CON CONTROLES'!A25))</f>
        <v>100</v>
      </c>
      <c r="E25" s="96" t="str">
        <f t="shared" si="2"/>
        <v>Fuerte</v>
      </c>
      <c r="F25" s="96" t="str">
        <f>IF(AND(B25="Directamente",E25="Fuerte",'RIESGO INHERENTE'!K24="Media"),"Muy Baja",IF(AND(B25="Directamente",E25="Fuerte",'RIESGO INHERENTE'!K24="Alta"),"Baja",IF(AND(B25="Directamente",E25="Fuerte",'RIESGO INHERENTE'!K24="Muy Alta"),"Media",IF(AND(B25="Directamente",E25="Fuerte",'RIESGO INHERENTE'!K24="Baja"),"Muy Baja",IF(AND(B25="Directamente",E25="Fuerte",'RIESGO INHERENTE'!K24="Media"),"Muy Baja",IF(AND(B25="Directamente",E25="Moderado",'RIESGO INHERENTE'!K24="Muy Alta"),"Alta",IF(AND(B25="Directamente",E25="Moderado",'RIESGO INHERENTE'!K24="Alta"),"Media",IF(AND(B25="Directamente",E25="Moderado",'RIESGO INHERENTE'!K24="Media"),"Baja",IF(AND(B25="Directamente",E25="Moderado",'RIESGO INHERENTE'!K24="Baja"),"Muy Baja",'RIESGO INHERENTE'!K24)))))))))</f>
        <v>Muy Baja</v>
      </c>
      <c r="G25" s="96" t="str">
        <f>IF(AND(C25="Directamente",E25="Fuerte",'RIESGO INHERENTE'!L24="Moderado"),"Leve",IF(AND(C25="Directamente",E25="Fuerte",'RIESGO INHERENTE'!L24="Mayor"),"Menor",IF(AND(C25="Directamente",E25="Fuerte",'RIESGO INHERENTE'!L24="Catastrófico"),"Moderado",IF(AND(C25="Directamente",E25="Fuerte",'RIESGO INHERENTE'!L24="Menor"),"Leve",IF(AND(C25="Directamente",E25="Fuerte",'RIESGO INHERENTE'!L24="Moderado"),"Leve",IF(AND(C25="Directamente",E25="Moderado",'RIESGO INHERENTE'!L24="Catastrófico"),"Mayor",IF(AND(C25="Directamente",E25="Moderado",'RIESGO INHERENTE'!L24="Mayor"),"Moderado",IF(AND(C25="Directamente",E25="Moderado",'RIESGO INHERENTE'!L24="Moderado"),"Menor",IF(AND(C25="Directamente",E25="Moderado",'RIESGO INHERENTE'!L24="Menor"),"Leve",IF(AND(C25="Indirectamente",E25="Fuerte",'RIESGO INHERENTE'!L24="Catastrófico"),"Mayor",IF(AND(C25="Indirectamente",E25="Fuerte",'RIESGO INHERENTE'!L24="Mayor"),"Moderado",IF(AND(C25="Indirectamente",E25="Fuerte",'RIESGO INHERENTE'!L24="Moderado"),"Menor",IF(AND(C25="Indirectamente",E25="Fuerte",'RIESGO INHERENTE'!L24="Menor"),"Leve",'RIESGO INHERENTE'!L24)))))))))))))</f>
        <v>Leve</v>
      </c>
      <c r="H25" s="96" t="str">
        <f t="shared" si="1"/>
        <v>BAJO</v>
      </c>
    </row>
    <row r="26" spans="1:34" x14ac:dyDescent="0.25">
      <c r="A26" s="96">
        <v>15</v>
      </c>
      <c r="B26" s="95" t="s">
        <v>155</v>
      </c>
      <c r="C26" s="95" t="s">
        <v>155</v>
      </c>
      <c r="D26" s="96">
        <f>(SUMIF('TRATAMIENTO DE RIESGO'!$A$6:$A$138,'VALORACIÓN CON CONTROLES'!A26,'TRATAMIENTO DE RIESGO'!$P$6:$P$138))/(COUNTIF('TRATAMIENTO DE RIESGO'!$A$6:$A$148,'VALORACIÓN CON CONTROLES'!A26))</f>
        <v>100</v>
      </c>
      <c r="E26" s="96" t="str">
        <f t="shared" si="2"/>
        <v>Fuerte</v>
      </c>
      <c r="F26" s="96" t="str">
        <f>IF(AND(B26="Directamente",E26="Fuerte",'RIESGO INHERENTE'!K25="Media"),"Muy Baja",IF(AND(B26="Directamente",E26="Fuerte",'RIESGO INHERENTE'!K25="Alta"),"Baja",IF(AND(B26="Directamente",E26="Fuerte",'RIESGO INHERENTE'!K25="Muy Alta"),"Media",IF(AND(B26="Directamente",E26="Fuerte",'RIESGO INHERENTE'!K25="Baja"),"Muy Baja",IF(AND(B26="Directamente",E26="Fuerte",'RIESGO INHERENTE'!K25="Media"),"Muy Baja",IF(AND(B26="Directamente",E26="Moderado",'RIESGO INHERENTE'!K25="Muy Alta"),"Alta",IF(AND(B26="Directamente",E26="Moderado",'RIESGO INHERENTE'!K25="Alta"),"Media",IF(AND(B26="Directamente",E26="Moderado",'RIESGO INHERENTE'!K25="Media"),"Baja",IF(AND(B26="Directamente",E26="Moderado",'RIESGO INHERENTE'!K25="Baja"),"Muy Baja",'RIESGO INHERENTE'!K25)))))))))</f>
        <v>Muy Baja</v>
      </c>
      <c r="G26" s="96" t="str">
        <f>IF(AND(C26="Directamente",E26="Fuerte",'RIESGO INHERENTE'!L25="Moderado"),"Leve",IF(AND(C26="Directamente",E26="Fuerte",'RIESGO INHERENTE'!L25="Mayor"),"Menor",IF(AND(C26="Directamente",E26="Fuerte",'RIESGO INHERENTE'!L25="Catastrófico"),"Moderado",IF(AND(C26="Directamente",E26="Fuerte",'RIESGO INHERENTE'!L25="Menor"),"Leve",IF(AND(C26="Directamente",E26="Fuerte",'RIESGO INHERENTE'!L25="Moderado"),"Leve",IF(AND(C26="Directamente",E26="Moderado",'RIESGO INHERENTE'!L25="Catastrófico"),"Mayor",IF(AND(C26="Directamente",E26="Moderado",'RIESGO INHERENTE'!L25="Mayor"),"Moderado",IF(AND(C26="Directamente",E26="Moderado",'RIESGO INHERENTE'!L25="Moderado"),"Menor",IF(AND(C26="Directamente",E26="Moderado",'RIESGO INHERENTE'!L25="Menor"),"Leve",IF(AND(C26="Indirectamente",E26="Fuerte",'RIESGO INHERENTE'!L25="Catastrófico"),"Mayor",IF(AND(C26="Indirectamente",E26="Fuerte",'RIESGO INHERENTE'!L25="Mayor"),"Moderado",IF(AND(C26="Indirectamente",E26="Fuerte",'RIESGO INHERENTE'!L25="Moderado"),"Menor",IF(AND(C26="Indirectamente",E26="Fuerte",'RIESGO INHERENTE'!L25="Menor"),"Leve",'RIESGO INHERENTE'!L25)))))))))))))</f>
        <v>Leve</v>
      </c>
      <c r="H26" s="96" t="str">
        <f t="shared" si="1"/>
        <v>BAJO</v>
      </c>
    </row>
    <row r="27" spans="1:34" x14ac:dyDescent="0.25">
      <c r="A27" s="96">
        <v>16</v>
      </c>
      <c r="B27" s="95" t="s">
        <v>155</v>
      </c>
      <c r="C27" s="95" t="s">
        <v>155</v>
      </c>
      <c r="D27" s="96">
        <f>(SUMIF('TRATAMIENTO DE RIESGO'!$A$6:$A$138,'VALORACIÓN CON CONTROLES'!A27,'TRATAMIENTO DE RIESGO'!$P$6:$P$138))/(COUNTIF('TRATAMIENTO DE RIESGO'!$A$6:$A$148,'VALORACIÓN CON CONTROLES'!A27))</f>
        <v>100</v>
      </c>
      <c r="E27" s="96" t="str">
        <f t="shared" si="2"/>
        <v>Fuerte</v>
      </c>
      <c r="F27" s="96" t="str">
        <f>IF(AND(B27="Directamente",E27="Fuerte",'RIESGO INHERENTE'!K26="Media"),"Muy Baja",IF(AND(B27="Directamente",E27="Fuerte",'RIESGO INHERENTE'!K26="Alta"),"Baja",IF(AND(B27="Directamente",E27="Fuerte",'RIESGO INHERENTE'!K26="Muy Alta"),"Media",IF(AND(B27="Directamente",E27="Fuerte",'RIESGO INHERENTE'!K26="Baja"),"Muy Baja",IF(AND(B27="Directamente",E27="Fuerte",'RIESGO INHERENTE'!K26="Media"),"Muy Baja",IF(AND(B27="Directamente",E27="Moderado",'RIESGO INHERENTE'!K26="Muy Alta"),"Alta",IF(AND(B27="Directamente",E27="Moderado",'RIESGO INHERENTE'!K26="Alta"),"Media",IF(AND(B27="Directamente",E27="Moderado",'RIESGO INHERENTE'!K26="Media"),"Baja",IF(AND(B27="Directamente",E27="Moderado",'RIESGO INHERENTE'!K26="Baja"),"Muy Baja",'RIESGO INHERENTE'!K26)))))))))</f>
        <v>Muy Baja</v>
      </c>
      <c r="G27" s="96" t="str">
        <f>IF(AND(C27="Directamente",E27="Fuerte",'RIESGO INHERENTE'!L26="Moderado"),"Leve",IF(AND(C27="Directamente",E27="Fuerte",'RIESGO INHERENTE'!L26="Mayor"),"Menor",IF(AND(C27="Directamente",E27="Fuerte",'RIESGO INHERENTE'!L26="Catastrófico"),"Moderado",IF(AND(C27="Directamente",E27="Fuerte",'RIESGO INHERENTE'!L26="Menor"),"Leve",IF(AND(C27="Directamente",E27="Fuerte",'RIESGO INHERENTE'!L26="Moderado"),"Leve",IF(AND(C27="Directamente",E27="Moderado",'RIESGO INHERENTE'!L26="Catastrófico"),"Mayor",IF(AND(C27="Directamente",E27="Moderado",'RIESGO INHERENTE'!L26="Mayor"),"Moderado",IF(AND(C27="Directamente",E27="Moderado",'RIESGO INHERENTE'!L26="Moderado"),"Menor",IF(AND(C27="Directamente",E27="Moderado",'RIESGO INHERENTE'!L26="Menor"),"Leve",IF(AND(C27="Indirectamente",E27="Fuerte",'RIESGO INHERENTE'!L26="Catastrófico"),"Mayor",IF(AND(C27="Indirectamente",E27="Fuerte",'RIESGO INHERENTE'!L26="Mayor"),"Moderado",IF(AND(C27="Indirectamente",E27="Fuerte",'RIESGO INHERENTE'!L26="Moderado"),"Menor",IF(AND(C27="Indirectamente",E27="Fuerte",'RIESGO INHERENTE'!L26="Menor"),"Leve",'RIESGO INHERENTE'!L26)))))))))))))</f>
        <v>Leve</v>
      </c>
      <c r="H27" s="96" t="str">
        <f t="shared" si="1"/>
        <v>BAJO</v>
      </c>
    </row>
    <row r="28" spans="1:34" x14ac:dyDescent="0.25">
      <c r="A28" s="96">
        <v>17</v>
      </c>
      <c r="B28" s="95" t="s">
        <v>155</v>
      </c>
      <c r="C28" s="95" t="s">
        <v>155</v>
      </c>
      <c r="D28" s="96">
        <f>(SUMIF('TRATAMIENTO DE RIESGO'!$A$6:$A$138,'VALORACIÓN CON CONTROLES'!A28,'TRATAMIENTO DE RIESGO'!$P$6:$P$138))/(COUNTIF('TRATAMIENTO DE RIESGO'!$A$6:$A$148,'VALORACIÓN CON CONTROLES'!A28))</f>
        <v>100</v>
      </c>
      <c r="E28" s="96" t="str">
        <f t="shared" si="2"/>
        <v>Fuerte</v>
      </c>
      <c r="F28" s="96" t="str">
        <f>IF(AND(B28="Directamente",E28="Fuerte",'RIESGO INHERENTE'!K27="Media"),"Muy Baja",IF(AND(B28="Directamente",E28="Fuerte",'RIESGO INHERENTE'!K27="Alta"),"Baja",IF(AND(B28="Directamente",E28="Fuerte",'RIESGO INHERENTE'!K27="Muy Alta"),"Media",IF(AND(B28="Directamente",E28="Fuerte",'RIESGO INHERENTE'!K27="Baja"),"Muy Baja",IF(AND(B28="Directamente",E28="Fuerte",'RIESGO INHERENTE'!K27="Media"),"Muy Baja",IF(AND(B28="Directamente",E28="Moderado",'RIESGO INHERENTE'!K27="Muy Alta"),"Alta",IF(AND(B28="Directamente",E28="Moderado",'RIESGO INHERENTE'!K27="Alta"),"Media",IF(AND(B28="Directamente",E28="Moderado",'RIESGO INHERENTE'!K27="Media"),"Baja",IF(AND(B28="Directamente",E28="Moderado",'RIESGO INHERENTE'!K27="Baja"),"Muy Baja",'RIESGO INHERENTE'!K27)))))))))</f>
        <v>Muy Baja</v>
      </c>
      <c r="G28" s="96" t="str">
        <f>IF(AND(C28="Directamente",E28="Fuerte",'RIESGO INHERENTE'!L27="Moderado"),"Leve",IF(AND(C28="Directamente",E28="Fuerte",'RIESGO INHERENTE'!L27="Mayor"),"Menor",IF(AND(C28="Directamente",E28="Fuerte",'RIESGO INHERENTE'!L27="Catastrófico"),"Moderado",IF(AND(C28="Directamente",E28="Fuerte",'RIESGO INHERENTE'!L27="Menor"),"Leve",IF(AND(C28="Directamente",E28="Fuerte",'RIESGO INHERENTE'!L27="Moderado"),"Leve",IF(AND(C28="Directamente",E28="Moderado",'RIESGO INHERENTE'!L27="Catastrófico"),"Mayor",IF(AND(C28="Directamente",E28="Moderado",'RIESGO INHERENTE'!L27="Mayor"),"Moderado",IF(AND(C28="Directamente",E28="Moderado",'RIESGO INHERENTE'!L27="Moderado"),"Menor",IF(AND(C28="Directamente",E28="Moderado",'RIESGO INHERENTE'!L27="Menor"),"Leve",IF(AND(C28="Indirectamente",E28="Fuerte",'RIESGO INHERENTE'!L27="Catastrófico"),"Mayor",IF(AND(C28="Indirectamente",E28="Fuerte",'RIESGO INHERENTE'!L27="Mayor"),"Moderado",IF(AND(C28="Indirectamente",E28="Fuerte",'RIESGO INHERENTE'!L27="Moderado"),"Menor",IF(AND(C28="Indirectamente",E28="Fuerte",'RIESGO INHERENTE'!L27="Menor"),"Leve",'RIESGO INHERENTE'!L27)))))))))))))</f>
        <v>Leve</v>
      </c>
      <c r="H28" s="96" t="str">
        <f t="shared" si="1"/>
        <v>BAJO</v>
      </c>
    </row>
    <row r="29" spans="1:34" x14ac:dyDescent="0.25">
      <c r="A29" s="96">
        <v>18</v>
      </c>
      <c r="B29" s="95" t="s">
        <v>155</v>
      </c>
      <c r="C29" s="95" t="s">
        <v>155</v>
      </c>
      <c r="D29" s="96">
        <f>(SUMIF('TRATAMIENTO DE RIESGO'!$A$6:$A$138,'VALORACIÓN CON CONTROLES'!A29,'TRATAMIENTO DE RIESGO'!$P$6:$P$138))/(COUNTIF('TRATAMIENTO DE RIESGO'!$A$6:$A$148,'VALORACIÓN CON CONTROLES'!A29))</f>
        <v>100</v>
      </c>
      <c r="E29" s="96" t="str">
        <f t="shared" si="2"/>
        <v>Fuerte</v>
      </c>
      <c r="F29" s="96" t="str">
        <f>IF(AND(B29="Directamente",E29="Fuerte",'RIESGO INHERENTE'!K28="Media"),"Muy Baja",IF(AND(B29="Directamente",E29="Fuerte",'RIESGO INHERENTE'!K28="Alta"),"Baja",IF(AND(B29="Directamente",E29="Fuerte",'RIESGO INHERENTE'!K28="Muy Alta"),"Media",IF(AND(B29="Directamente",E29="Fuerte",'RIESGO INHERENTE'!K28="Baja"),"Muy Baja",IF(AND(B29="Directamente",E29="Fuerte",'RIESGO INHERENTE'!K28="Media"),"Muy Baja",IF(AND(B29="Directamente",E29="Moderado",'RIESGO INHERENTE'!K28="Muy Alta"),"Alta",IF(AND(B29="Directamente",E29="Moderado",'RIESGO INHERENTE'!K28="Alta"),"Media",IF(AND(B29="Directamente",E29="Moderado",'RIESGO INHERENTE'!K28="Media"),"Baja",IF(AND(B29="Directamente",E29="Moderado",'RIESGO INHERENTE'!K28="Baja"),"Muy Baja",'RIESGO INHERENTE'!K28)))))))))</f>
        <v>Muy Baja</v>
      </c>
      <c r="G29" s="96" t="str">
        <f>IF(AND(C29="Directamente",E29="Fuerte",'RIESGO INHERENTE'!L28="Moderado"),"Leve",IF(AND(C29="Directamente",E29="Fuerte",'RIESGO INHERENTE'!L28="Mayor"),"Menor",IF(AND(C29="Directamente",E29="Fuerte",'RIESGO INHERENTE'!L28="Catastrófico"),"Moderado",IF(AND(C29="Directamente",E29="Fuerte",'RIESGO INHERENTE'!L28="Menor"),"Leve",IF(AND(C29="Directamente",E29="Fuerte",'RIESGO INHERENTE'!L28="Moderado"),"Leve",IF(AND(C29="Directamente",E29="Moderado",'RIESGO INHERENTE'!L28="Catastrófico"),"Mayor",IF(AND(C29="Directamente",E29="Moderado",'RIESGO INHERENTE'!L28="Mayor"),"Moderado",IF(AND(C29="Directamente",E29="Moderado",'RIESGO INHERENTE'!L28="Moderado"),"Menor",IF(AND(C29="Directamente",E29="Moderado",'RIESGO INHERENTE'!L28="Menor"),"Leve",IF(AND(C29="Indirectamente",E29="Fuerte",'RIESGO INHERENTE'!L28="Catastrófico"),"Mayor",IF(AND(C29="Indirectamente",E29="Fuerte",'RIESGO INHERENTE'!L28="Mayor"),"Moderado",IF(AND(C29="Indirectamente",E29="Fuerte",'RIESGO INHERENTE'!L28="Moderado"),"Menor",IF(AND(C29="Indirectamente",E29="Fuerte",'RIESGO INHERENTE'!L28="Menor"),"Leve",'RIESGO INHERENTE'!L28)))))))))))))</f>
        <v>Leve</v>
      </c>
      <c r="H29" s="96" t="str">
        <f t="shared" si="1"/>
        <v>BAJO</v>
      </c>
    </row>
    <row r="30" spans="1:34" x14ac:dyDescent="0.25">
      <c r="A30" s="96">
        <v>19</v>
      </c>
      <c r="B30" s="95" t="s">
        <v>155</v>
      </c>
      <c r="C30" s="95" t="s">
        <v>155</v>
      </c>
      <c r="D30" s="96">
        <f>(SUMIF('TRATAMIENTO DE RIESGO'!$A$6:$A$138,'VALORACIÓN CON CONTROLES'!A30,'TRATAMIENTO DE RIESGO'!$P$6:$P$138))/(COUNTIF('TRATAMIENTO DE RIESGO'!$A$6:$A$148,'VALORACIÓN CON CONTROLES'!A30))</f>
        <v>100</v>
      </c>
      <c r="E30" s="96" t="str">
        <f t="shared" si="2"/>
        <v>Fuerte</v>
      </c>
      <c r="F30" s="96" t="str">
        <f>IF(AND(B30="Directamente",E30="Fuerte",'RIESGO INHERENTE'!K29="Media"),"Muy Baja",IF(AND(B30="Directamente",E30="Fuerte",'RIESGO INHERENTE'!K29="Alta"),"Baja",IF(AND(B30="Directamente",E30="Fuerte",'RIESGO INHERENTE'!K29="Muy Alta"),"Media",IF(AND(B30="Directamente",E30="Fuerte",'RIESGO INHERENTE'!K29="Baja"),"Muy Baja",IF(AND(B30="Directamente",E30="Fuerte",'RIESGO INHERENTE'!K29="Media"),"Muy Baja",IF(AND(B30="Directamente",E30="Moderado",'RIESGO INHERENTE'!K29="Muy Alta"),"Alta",IF(AND(B30="Directamente",E30="Moderado",'RIESGO INHERENTE'!K29="Alta"),"Media",IF(AND(B30="Directamente",E30="Moderado",'RIESGO INHERENTE'!K29="Media"),"Baja",IF(AND(B30="Directamente",E30="Moderado",'RIESGO INHERENTE'!K29="Baja"),"Muy Baja",'RIESGO INHERENTE'!K29)))))))))</f>
        <v>Muy Baja</v>
      </c>
      <c r="G30" s="96" t="str">
        <f>IF(AND(C30="Directamente",E30="Fuerte",'RIESGO INHERENTE'!L29="Moderado"),"Leve",IF(AND(C30="Directamente",E30="Fuerte",'RIESGO INHERENTE'!L29="Mayor"),"Menor",IF(AND(C30="Directamente",E30="Fuerte",'RIESGO INHERENTE'!L29="Catastrófico"),"Moderado",IF(AND(C30="Directamente",E30="Fuerte",'RIESGO INHERENTE'!L29="Menor"),"Leve",IF(AND(C30="Directamente",E30="Fuerte",'RIESGO INHERENTE'!L29="Moderado"),"Leve",IF(AND(C30="Directamente",E30="Moderado",'RIESGO INHERENTE'!L29="Catastrófico"),"Mayor",IF(AND(C30="Directamente",E30="Moderado",'RIESGO INHERENTE'!L29="Mayor"),"Moderado",IF(AND(C30="Directamente",E30="Moderado",'RIESGO INHERENTE'!L29="Moderado"),"Menor",IF(AND(C30="Directamente",E30="Moderado",'RIESGO INHERENTE'!L29="Menor"),"Leve",IF(AND(C30="Indirectamente",E30="Fuerte",'RIESGO INHERENTE'!L29="Catastrófico"),"Mayor",IF(AND(C30="Indirectamente",E30="Fuerte",'RIESGO INHERENTE'!L29="Mayor"),"Moderado",IF(AND(C30="Indirectamente",E30="Fuerte",'RIESGO INHERENTE'!L29="Moderado"),"Menor",IF(AND(C30="Indirectamente",E30="Fuerte",'RIESGO INHERENTE'!L29="Menor"),"Leve",'RIESGO INHERENTE'!L29)))))))))))))</f>
        <v>Leve</v>
      </c>
      <c r="H30" s="96" t="str">
        <f t="shared" si="1"/>
        <v>BAJO</v>
      </c>
    </row>
    <row r="31" spans="1:34" x14ac:dyDescent="0.25">
      <c r="A31" s="96">
        <v>20</v>
      </c>
      <c r="B31" s="95" t="s">
        <v>155</v>
      </c>
      <c r="C31" s="95" t="s">
        <v>155</v>
      </c>
      <c r="D31" s="96">
        <f>(SUMIF('TRATAMIENTO DE RIESGO'!$A$6:$A$138,'VALORACIÓN CON CONTROLES'!A31,'TRATAMIENTO DE RIESGO'!$P$6:$P$138))/(COUNTIF('TRATAMIENTO DE RIESGO'!$A$6:$A$148,'VALORACIÓN CON CONTROLES'!A31))</f>
        <v>100</v>
      </c>
      <c r="E31" s="96" t="str">
        <f t="shared" si="2"/>
        <v>Fuerte</v>
      </c>
      <c r="F31" s="96" t="str">
        <f>IF(AND(B31="Directamente",E31="Fuerte",'RIESGO INHERENTE'!K30="Media"),"Muy Baja",IF(AND(B31="Directamente",E31="Fuerte",'RIESGO INHERENTE'!K30="Alta"),"Baja",IF(AND(B31="Directamente",E31="Fuerte",'RIESGO INHERENTE'!K30="Muy Alta"),"Media",IF(AND(B31="Directamente",E31="Fuerte",'RIESGO INHERENTE'!K30="Baja"),"Muy Baja",IF(AND(B31="Directamente",E31="Fuerte",'RIESGO INHERENTE'!K30="Media"),"Muy Baja",IF(AND(B31="Directamente",E31="Moderado",'RIESGO INHERENTE'!K30="Muy Alta"),"Alta",IF(AND(B31="Directamente",E31="Moderado",'RIESGO INHERENTE'!K30="Alta"),"Media",IF(AND(B31="Directamente",E31="Moderado",'RIESGO INHERENTE'!K30="Media"),"Baja",IF(AND(B31="Directamente",E31="Moderado",'RIESGO INHERENTE'!K30="Baja"),"Muy Baja",'RIESGO INHERENTE'!K30)))))))))</f>
        <v>Muy Baja</v>
      </c>
      <c r="G31" s="96" t="str">
        <f>IF(AND(C31="Directamente",E31="Fuerte",'RIESGO INHERENTE'!L30="Moderado"),"Leve",IF(AND(C31="Directamente",E31="Fuerte",'RIESGO INHERENTE'!L30="Mayor"),"Menor",IF(AND(C31="Directamente",E31="Fuerte",'RIESGO INHERENTE'!L30="Catastrófico"),"Moderado",IF(AND(C31="Directamente",E31="Fuerte",'RIESGO INHERENTE'!L30="Menor"),"Leve",IF(AND(C31="Directamente",E31="Fuerte",'RIESGO INHERENTE'!L30="Moderado"),"Leve",IF(AND(C31="Directamente",E31="Moderado",'RIESGO INHERENTE'!L30="Catastrófico"),"Mayor",IF(AND(C31="Directamente",E31="Moderado",'RIESGO INHERENTE'!L30="Mayor"),"Moderado",IF(AND(C31="Directamente",E31="Moderado",'RIESGO INHERENTE'!L30="Moderado"),"Menor",IF(AND(C31="Directamente",E31="Moderado",'RIESGO INHERENTE'!L30="Menor"),"Leve",IF(AND(C31="Indirectamente",E31="Fuerte",'RIESGO INHERENTE'!L30="Catastrófico"),"Mayor",IF(AND(C31="Indirectamente",E31="Fuerte",'RIESGO INHERENTE'!L30="Mayor"),"Moderado",IF(AND(C31="Indirectamente",E31="Fuerte",'RIESGO INHERENTE'!L30="Moderado"),"Menor",IF(AND(C31="Indirectamente",E31="Fuerte",'RIESGO INHERENTE'!L30="Menor"),"Leve",'RIESGO INHERENTE'!L30)))))))))))))</f>
        <v>Leve</v>
      </c>
      <c r="H31" s="96" t="str">
        <f t="shared" si="1"/>
        <v>BAJO</v>
      </c>
    </row>
    <row r="32" spans="1:34" x14ac:dyDescent="0.25">
      <c r="A32" s="96">
        <v>20</v>
      </c>
      <c r="B32" s="95" t="s">
        <v>155</v>
      </c>
      <c r="C32" s="95" t="s">
        <v>155</v>
      </c>
      <c r="D32" s="96">
        <f>(SUMIF('TRATAMIENTO DE RIESGO'!$A$6:$A$138,'VALORACIÓN CON CONTROLES'!A32,'TRATAMIENTO DE RIESGO'!$P$6:$P$138))/(COUNTIF('TRATAMIENTO DE RIESGO'!$A$6:$A$148,'VALORACIÓN CON CONTROLES'!A32))</f>
        <v>100</v>
      </c>
      <c r="E32" s="96" t="str">
        <f t="shared" si="2"/>
        <v>Fuerte</v>
      </c>
      <c r="F32" s="96" t="str">
        <f>IF(AND(B32="Directamente",E32="Fuerte",'RIESGO INHERENTE'!K31="Media"),"Muy Baja",IF(AND(B32="Directamente",E32="Fuerte",'RIESGO INHERENTE'!K31="Alta"),"Baja",IF(AND(B32="Directamente",E32="Fuerte",'RIESGO INHERENTE'!K31="Muy Alta"),"Media",IF(AND(B32="Directamente",E32="Fuerte",'RIESGO INHERENTE'!K31="Baja"),"Muy Baja",IF(AND(B32="Directamente",E32="Fuerte",'RIESGO INHERENTE'!K31="Media"),"Muy Baja",IF(AND(B32="Directamente",E32="Moderado",'RIESGO INHERENTE'!K31="Muy Alta"),"Alta",IF(AND(B32="Directamente",E32="Moderado",'RIESGO INHERENTE'!K31="Alta"),"Media",IF(AND(B32="Directamente",E32="Moderado",'RIESGO INHERENTE'!K31="Media"),"Baja",IF(AND(B32="Directamente",E32="Moderado",'RIESGO INHERENTE'!K31="Baja"),"Muy Baja",'RIESGO INHERENTE'!K31)))))))))</f>
        <v>Muy Baja</v>
      </c>
      <c r="G32" s="96" t="str">
        <f>IF(AND(C32="Directamente",E32="Fuerte",'RIESGO INHERENTE'!L31="Moderado"),"Leve",IF(AND(C32="Directamente",E32="Fuerte",'RIESGO INHERENTE'!L31="Mayor"),"Menor",IF(AND(C32="Directamente",E32="Fuerte",'RIESGO INHERENTE'!L31="Catastrófico"),"Moderado",IF(AND(C32="Directamente",E32="Fuerte",'RIESGO INHERENTE'!L31="Menor"),"Leve",IF(AND(C32="Directamente",E32="Fuerte",'RIESGO INHERENTE'!L31="Moderado"),"Leve",IF(AND(C32="Directamente",E32="Moderado",'RIESGO INHERENTE'!L31="Catastrófico"),"Mayor",IF(AND(C32="Directamente",E32="Moderado",'RIESGO INHERENTE'!L31="Mayor"),"Moderado",IF(AND(C32="Directamente",E32="Moderado",'RIESGO INHERENTE'!L31="Moderado"),"Menor",IF(AND(C32="Directamente",E32="Moderado",'RIESGO INHERENTE'!L31="Menor"),"Leve",IF(AND(C32="Indirectamente",E32="Fuerte",'RIESGO INHERENTE'!L31="Catastrófico"),"Mayor",IF(AND(C32="Indirectamente",E32="Fuerte",'RIESGO INHERENTE'!L31="Mayor"),"Moderado",IF(AND(C32="Indirectamente",E32="Fuerte",'RIESGO INHERENTE'!L31="Moderado"),"Menor",IF(AND(C32="Indirectamente",E32="Fuerte",'RIESGO INHERENTE'!L31="Menor"),"Leve",'RIESGO INHERENTE'!L31)))))))))))))</f>
        <v>Leve</v>
      </c>
      <c r="H32" s="96" t="str">
        <f t="shared" si="1"/>
        <v>BAJO</v>
      </c>
    </row>
    <row r="33" spans="1:8" x14ac:dyDescent="0.25">
      <c r="A33" s="96">
        <v>21</v>
      </c>
      <c r="B33" s="95" t="s">
        <v>155</v>
      </c>
      <c r="C33" s="95" t="s">
        <v>155</v>
      </c>
      <c r="D33" s="96">
        <f>(SUMIF('TRATAMIENTO DE RIESGO'!$A$6:$A$138,'VALORACIÓN CON CONTROLES'!A33,'TRATAMIENTO DE RIESGO'!$P$6:$P$138))/(COUNTIF('TRATAMIENTO DE RIESGO'!$A$6:$A$148,'VALORACIÓN CON CONTROLES'!A33))</f>
        <v>100</v>
      </c>
      <c r="E33" s="96" t="str">
        <f t="shared" si="2"/>
        <v>Fuerte</v>
      </c>
      <c r="F33" s="96" t="str">
        <f>IF(AND(B33="Directamente",E33="Fuerte",'RIESGO INHERENTE'!K32="Media"),"Muy Baja",IF(AND(B33="Directamente",E33="Fuerte",'RIESGO INHERENTE'!K32="Alta"),"Baja",IF(AND(B33="Directamente",E33="Fuerte",'RIESGO INHERENTE'!K32="Muy Alta"),"Media",IF(AND(B33="Directamente",E33="Fuerte",'RIESGO INHERENTE'!K32="Baja"),"Muy Baja",IF(AND(B33="Directamente",E33="Fuerte",'RIESGO INHERENTE'!K32="Media"),"Muy Baja",IF(AND(B33="Directamente",E33="Moderado",'RIESGO INHERENTE'!K32="Muy Alta"),"Alta",IF(AND(B33="Directamente",E33="Moderado",'RIESGO INHERENTE'!K32="Alta"),"Media",IF(AND(B33="Directamente",E33="Moderado",'RIESGO INHERENTE'!K32="Media"),"Baja",IF(AND(B33="Directamente",E33="Moderado",'RIESGO INHERENTE'!K32="Baja"),"Muy Baja",'RIESGO INHERENTE'!K32)))))))))</f>
        <v>Muy Baja</v>
      </c>
      <c r="G33" s="96" t="str">
        <f>IF(AND(C33="Directamente",E33="Fuerte",'RIESGO INHERENTE'!L32="Moderado"),"Leve",IF(AND(C33="Directamente",E33="Fuerte",'RIESGO INHERENTE'!L32="Mayor"),"Menor",IF(AND(C33="Directamente",E33="Fuerte",'RIESGO INHERENTE'!L32="Catastrófico"),"Moderado",IF(AND(C33="Directamente",E33="Fuerte",'RIESGO INHERENTE'!L32="Menor"),"Leve",IF(AND(C33="Directamente",E33="Fuerte",'RIESGO INHERENTE'!L32="Moderado"),"Leve",IF(AND(C33="Directamente",E33="Moderado",'RIESGO INHERENTE'!L32="Catastrófico"),"Mayor",IF(AND(C33="Directamente",E33="Moderado",'RIESGO INHERENTE'!L32="Mayor"),"Moderado",IF(AND(C33="Directamente",E33="Moderado",'RIESGO INHERENTE'!L32="Moderado"),"Menor",IF(AND(C33="Directamente",E33="Moderado",'RIESGO INHERENTE'!L32="Menor"),"Leve",IF(AND(C33="Indirectamente",E33="Fuerte",'RIESGO INHERENTE'!L32="Catastrófico"),"Mayor",IF(AND(C33="Indirectamente",E33="Fuerte",'RIESGO INHERENTE'!L32="Mayor"),"Moderado",IF(AND(C33="Indirectamente",E33="Fuerte",'RIESGO INHERENTE'!L32="Moderado"),"Menor",IF(AND(C33="Indirectamente",E33="Fuerte",'RIESGO INHERENTE'!L32="Menor"),"Leve",'RIESGO INHERENTE'!L32)))))))))))))</f>
        <v>Leve</v>
      </c>
      <c r="H33" s="96" t="str">
        <f t="shared" si="1"/>
        <v>BAJO</v>
      </c>
    </row>
    <row r="34" spans="1:8" x14ac:dyDescent="0.25">
      <c r="A34" s="96">
        <v>22</v>
      </c>
      <c r="B34" s="95" t="s">
        <v>155</v>
      </c>
      <c r="C34" s="95" t="s">
        <v>155</v>
      </c>
      <c r="D34" s="96">
        <f>(SUMIF('TRATAMIENTO DE RIESGO'!$A$6:$A$138,'VALORACIÓN CON CONTROLES'!A34,'TRATAMIENTO DE RIESGO'!$P$6:$P$138))/(COUNTIF('TRATAMIENTO DE RIESGO'!$A$6:$A$148,'VALORACIÓN CON CONTROLES'!A34))</f>
        <v>100</v>
      </c>
      <c r="E34" s="96" t="str">
        <f t="shared" si="2"/>
        <v>Fuerte</v>
      </c>
      <c r="F34" s="96" t="str">
        <f>IF(AND(B34="Directamente",E34="Fuerte",'RIESGO INHERENTE'!K33="Media"),"Muy Baja",IF(AND(B34="Directamente",E34="Fuerte",'RIESGO INHERENTE'!K33="Alta"),"Baja",IF(AND(B34="Directamente",E34="Fuerte",'RIESGO INHERENTE'!K33="Muy Alta"),"Media",IF(AND(B34="Directamente",E34="Fuerte",'RIESGO INHERENTE'!K33="Baja"),"Muy Baja",IF(AND(B34="Directamente",E34="Fuerte",'RIESGO INHERENTE'!K33="Media"),"Muy Baja",IF(AND(B34="Directamente",E34="Moderado",'RIESGO INHERENTE'!K33="Muy Alta"),"Alta",IF(AND(B34="Directamente",E34="Moderado",'RIESGO INHERENTE'!K33="Alta"),"Media",IF(AND(B34="Directamente",E34="Moderado",'RIESGO INHERENTE'!K33="Media"),"Baja",IF(AND(B34="Directamente",E34="Moderado",'RIESGO INHERENTE'!K33="Baja"),"Muy Baja",'RIESGO INHERENTE'!K33)))))))))</f>
        <v>Muy Baja</v>
      </c>
      <c r="G34" s="96" t="str">
        <f>IF(AND(C34="Directamente",E34="Fuerte",'RIESGO INHERENTE'!L33="Moderado"),"Leve",IF(AND(C34="Directamente",E34="Fuerte",'RIESGO INHERENTE'!L33="Mayor"),"Menor",IF(AND(C34="Directamente",E34="Fuerte",'RIESGO INHERENTE'!L33="Catastrófico"),"Moderado",IF(AND(C34="Directamente",E34="Fuerte",'RIESGO INHERENTE'!L33="Menor"),"Leve",IF(AND(C34="Directamente",E34="Fuerte",'RIESGO INHERENTE'!L33="Moderado"),"Leve",IF(AND(C34="Directamente",E34="Moderado",'RIESGO INHERENTE'!L33="Catastrófico"),"Mayor",IF(AND(C34="Directamente",E34="Moderado",'RIESGO INHERENTE'!L33="Mayor"),"Moderado",IF(AND(C34="Directamente",E34="Moderado",'RIESGO INHERENTE'!L33="Moderado"),"Menor",IF(AND(C34="Directamente",E34="Moderado",'RIESGO INHERENTE'!L33="Menor"),"Leve",IF(AND(C34="Indirectamente",E34="Fuerte",'RIESGO INHERENTE'!L33="Catastrófico"),"Mayor",IF(AND(C34="Indirectamente",E34="Fuerte",'RIESGO INHERENTE'!L33="Mayor"),"Moderado",IF(AND(C34="Indirectamente",E34="Fuerte",'RIESGO INHERENTE'!L33="Moderado"),"Menor",IF(AND(C34="Indirectamente",E34="Fuerte",'RIESGO INHERENTE'!L33="Menor"),"Leve",'RIESGO INHERENTE'!L33)))))))))))))</f>
        <v>Leve</v>
      </c>
      <c r="H34" s="96" t="str">
        <f t="shared" si="1"/>
        <v>BAJO</v>
      </c>
    </row>
    <row r="35" spans="1:8" x14ac:dyDescent="0.25">
      <c r="A35" s="96">
        <v>23</v>
      </c>
      <c r="B35" s="95" t="s">
        <v>155</v>
      </c>
      <c r="C35" s="95" t="s">
        <v>155</v>
      </c>
      <c r="D35" s="96">
        <f>(SUMIF('TRATAMIENTO DE RIESGO'!$A$6:$A$138,'VALORACIÓN CON CONTROLES'!A35,'TRATAMIENTO DE RIESGO'!$P$6:$P$138))/(COUNTIF('TRATAMIENTO DE RIESGO'!$A$6:$A$148,'VALORACIÓN CON CONTROLES'!A35))</f>
        <v>100</v>
      </c>
      <c r="E35" s="96" t="str">
        <f t="shared" si="2"/>
        <v>Fuerte</v>
      </c>
      <c r="F35" s="96" t="str">
        <f>IF(AND(B35="Directamente",E35="Fuerte",'RIESGO INHERENTE'!K34="Media"),"Muy Baja",IF(AND(B35="Directamente",E35="Fuerte",'RIESGO INHERENTE'!K34="Alta"),"Baja",IF(AND(B35="Directamente",E35="Fuerte",'RIESGO INHERENTE'!K34="Muy Alta"),"Media",IF(AND(B35="Directamente",E35="Fuerte",'RIESGO INHERENTE'!K34="Baja"),"Muy Baja",IF(AND(B35="Directamente",E35="Fuerte",'RIESGO INHERENTE'!K34="Media"),"Muy Baja",IF(AND(B35="Directamente",E35="Moderado",'RIESGO INHERENTE'!K34="Muy Alta"),"Alta",IF(AND(B35="Directamente",E35="Moderado",'RIESGO INHERENTE'!K34="Alta"),"Media",IF(AND(B35="Directamente",E35="Moderado",'RIESGO INHERENTE'!K34="Media"),"Baja",IF(AND(B35="Directamente",E35="Moderado",'RIESGO INHERENTE'!K34="Baja"),"Muy Baja",'RIESGO INHERENTE'!K34)))))))))</f>
        <v>Muy Baja</v>
      </c>
      <c r="G35" s="96" t="str">
        <f>IF(AND(C35="Directamente",E35="Fuerte",'RIESGO INHERENTE'!L34="Moderado"),"Leve",IF(AND(C35="Directamente",E35="Fuerte",'RIESGO INHERENTE'!L34="Mayor"),"Menor",IF(AND(C35="Directamente",E35="Fuerte",'RIESGO INHERENTE'!L34="Catastrófico"),"Moderado",IF(AND(C35="Directamente",E35="Fuerte",'RIESGO INHERENTE'!L34="Menor"),"Leve",IF(AND(C35="Directamente",E35="Fuerte",'RIESGO INHERENTE'!L34="Moderado"),"Leve",IF(AND(C35="Directamente",E35="Moderado",'RIESGO INHERENTE'!L34="Catastrófico"),"Mayor",IF(AND(C35="Directamente",E35="Moderado",'RIESGO INHERENTE'!L34="Mayor"),"Moderado",IF(AND(C35="Directamente",E35="Moderado",'RIESGO INHERENTE'!L34="Moderado"),"Menor",IF(AND(C35="Directamente",E35="Moderado",'RIESGO INHERENTE'!L34="Menor"),"Leve",IF(AND(C35="Indirectamente",E35="Fuerte",'RIESGO INHERENTE'!L34="Catastrófico"),"Mayor",IF(AND(C35="Indirectamente",E35="Fuerte",'RIESGO INHERENTE'!L34="Mayor"),"Moderado",IF(AND(C35="Indirectamente",E35="Fuerte",'RIESGO INHERENTE'!L34="Moderado"),"Menor",IF(AND(C35="Indirectamente",E35="Fuerte",'RIESGO INHERENTE'!L34="Menor"),"Leve",'RIESGO INHERENTE'!L34)))))))))))))</f>
        <v>Leve</v>
      </c>
      <c r="H35" s="96" t="str">
        <f t="shared" si="1"/>
        <v>BAJO</v>
      </c>
    </row>
    <row r="36" spans="1:8" x14ac:dyDescent="0.25">
      <c r="A36" s="96">
        <v>24</v>
      </c>
      <c r="B36" s="95" t="s">
        <v>155</v>
      </c>
      <c r="C36" s="95" t="s">
        <v>155</v>
      </c>
      <c r="D36" s="96">
        <f>(SUMIF('TRATAMIENTO DE RIESGO'!$A$6:$A$138,'VALORACIÓN CON CONTROLES'!A36,'TRATAMIENTO DE RIESGO'!$P$6:$P$138))/(COUNTIF('TRATAMIENTO DE RIESGO'!$A$6:$A$148,'VALORACIÓN CON CONTROLES'!A36))</f>
        <v>100</v>
      </c>
      <c r="E36" s="96" t="str">
        <f t="shared" si="2"/>
        <v>Fuerte</v>
      </c>
      <c r="F36" s="96" t="str">
        <f>IF(AND(B36="Directamente",E36="Fuerte",'RIESGO INHERENTE'!K35="Media"),"Muy Baja",IF(AND(B36="Directamente",E36="Fuerte",'RIESGO INHERENTE'!K35="Alta"),"Baja",IF(AND(B36="Directamente",E36="Fuerte",'RIESGO INHERENTE'!K35="Muy Alta"),"Media",IF(AND(B36="Directamente",E36="Fuerte",'RIESGO INHERENTE'!K35="Baja"),"Muy Baja",IF(AND(B36="Directamente",E36="Fuerte",'RIESGO INHERENTE'!K35="Media"),"Muy Baja",IF(AND(B36="Directamente",E36="Moderado",'RIESGO INHERENTE'!K35="Muy Alta"),"Alta",IF(AND(B36="Directamente",E36="Moderado",'RIESGO INHERENTE'!K35="Alta"),"Media",IF(AND(B36="Directamente",E36="Moderado",'RIESGO INHERENTE'!K35="Media"),"Baja",IF(AND(B36="Directamente",E36="Moderado",'RIESGO INHERENTE'!K35="Baja"),"Muy Baja",'RIESGO INHERENTE'!K35)))))))))</f>
        <v>Muy Baja</v>
      </c>
      <c r="G36" s="96" t="str">
        <f>IF(AND(C36="Directamente",E36="Fuerte",'RIESGO INHERENTE'!L35="Moderado"),"Leve",IF(AND(C36="Directamente",E36="Fuerte",'RIESGO INHERENTE'!L35="Mayor"),"Menor",IF(AND(C36="Directamente",E36="Fuerte",'RIESGO INHERENTE'!L35="Catastrófico"),"Moderado",IF(AND(C36="Directamente",E36="Fuerte",'RIESGO INHERENTE'!L35="Menor"),"Leve",IF(AND(C36="Directamente",E36="Fuerte",'RIESGO INHERENTE'!L35="Moderado"),"Leve",IF(AND(C36="Directamente",E36="Moderado",'RIESGO INHERENTE'!L35="Catastrófico"),"Mayor",IF(AND(C36="Directamente",E36="Moderado",'RIESGO INHERENTE'!L35="Mayor"),"Moderado",IF(AND(C36="Directamente",E36="Moderado",'RIESGO INHERENTE'!L35="Moderado"),"Menor",IF(AND(C36="Directamente",E36="Moderado",'RIESGO INHERENTE'!L35="Menor"),"Leve",IF(AND(C36="Indirectamente",E36="Fuerte",'RIESGO INHERENTE'!L35="Catastrófico"),"Mayor",IF(AND(C36="Indirectamente",E36="Fuerte",'RIESGO INHERENTE'!L35="Mayor"),"Moderado",IF(AND(C36="Indirectamente",E36="Fuerte",'RIESGO INHERENTE'!L35="Moderado"),"Menor",IF(AND(C36="Indirectamente",E36="Fuerte",'RIESGO INHERENTE'!L35="Menor"),"Leve",'RIESGO INHERENTE'!L35)))))))))))))</f>
        <v>Leve</v>
      </c>
      <c r="H36" s="96" t="str">
        <f t="shared" si="1"/>
        <v>BAJO</v>
      </c>
    </row>
    <row r="37" spans="1:8" x14ac:dyDescent="0.25">
      <c r="A37" s="96">
        <v>25</v>
      </c>
      <c r="B37" s="95" t="s">
        <v>155</v>
      </c>
      <c r="C37" s="95" t="s">
        <v>155</v>
      </c>
      <c r="D37" s="96">
        <f>(SUMIF('TRATAMIENTO DE RIESGO'!$A$6:$A$138,'VALORACIÓN CON CONTROLES'!A37,'TRATAMIENTO DE RIESGO'!$P$6:$P$138))/(COUNTIF('TRATAMIENTO DE RIESGO'!$A$6:$A$148,'VALORACIÓN CON CONTROLES'!A37))</f>
        <v>100</v>
      </c>
      <c r="E37" s="96" t="str">
        <f t="shared" si="2"/>
        <v>Fuerte</v>
      </c>
      <c r="F37" s="96" t="str">
        <f>IF(AND(B37="Directamente",E37="Fuerte",'RIESGO INHERENTE'!K36="Media"),"Muy Baja",IF(AND(B37="Directamente",E37="Fuerte",'RIESGO INHERENTE'!K36="Alta"),"Baja",IF(AND(B37="Directamente",E37="Fuerte",'RIESGO INHERENTE'!K36="Muy Alta"),"Media",IF(AND(B37="Directamente",E37="Fuerte",'RIESGO INHERENTE'!K36="Baja"),"Muy Baja",IF(AND(B37="Directamente",E37="Fuerte",'RIESGO INHERENTE'!K36="Media"),"Muy Baja",IF(AND(B37="Directamente",E37="Moderado",'RIESGO INHERENTE'!K36="Muy Alta"),"Alta",IF(AND(B37="Directamente",E37="Moderado",'RIESGO INHERENTE'!K36="Alta"),"Media",IF(AND(B37="Directamente",E37="Moderado",'RIESGO INHERENTE'!K36="Media"),"Baja",IF(AND(B37="Directamente",E37="Moderado",'RIESGO INHERENTE'!K36="Baja"),"Muy Baja",'RIESGO INHERENTE'!K36)))))))))</f>
        <v>Muy Baja</v>
      </c>
      <c r="G37" s="96" t="str">
        <f>IF(AND(C37="Directamente",E37="Fuerte",'RIESGO INHERENTE'!L36="Moderado"),"Leve",IF(AND(C37="Directamente",E37="Fuerte",'RIESGO INHERENTE'!L36="Mayor"),"Menor",IF(AND(C37="Directamente",E37="Fuerte",'RIESGO INHERENTE'!L36="Catastrófico"),"Moderado",IF(AND(C37="Directamente",E37="Fuerte",'RIESGO INHERENTE'!L36="Menor"),"Leve",IF(AND(C37="Directamente",E37="Fuerte",'RIESGO INHERENTE'!L36="Moderado"),"Leve",IF(AND(C37="Directamente",E37="Moderado",'RIESGO INHERENTE'!L36="Catastrófico"),"Mayor",IF(AND(C37="Directamente",E37="Moderado",'RIESGO INHERENTE'!L36="Mayor"),"Moderado",IF(AND(C37="Directamente",E37="Moderado",'RIESGO INHERENTE'!L36="Moderado"),"Menor",IF(AND(C37="Directamente",E37="Moderado",'RIESGO INHERENTE'!L36="Menor"),"Leve",IF(AND(C37="Indirectamente",E37="Fuerte",'RIESGO INHERENTE'!L36="Catastrófico"),"Mayor",IF(AND(C37="Indirectamente",E37="Fuerte",'RIESGO INHERENTE'!L36="Mayor"),"Moderado",IF(AND(C37="Indirectamente",E37="Fuerte",'RIESGO INHERENTE'!L36="Moderado"),"Menor",IF(AND(C37="Indirectamente",E37="Fuerte",'RIESGO INHERENTE'!L36="Menor"),"Leve",'RIESGO INHERENTE'!L36)))))))))))))</f>
        <v>Menor</v>
      </c>
      <c r="H37" s="96" t="str">
        <f t="shared" si="1"/>
        <v>BAJO</v>
      </c>
    </row>
    <row r="38" spans="1:8" x14ac:dyDescent="0.25">
      <c r="A38" s="96">
        <v>25</v>
      </c>
      <c r="B38" s="95" t="s">
        <v>155</v>
      </c>
      <c r="C38" s="95" t="s">
        <v>155</v>
      </c>
      <c r="D38" s="96">
        <f>(SUMIF('TRATAMIENTO DE RIESGO'!$A$6:$A$138,'VALORACIÓN CON CONTROLES'!A38,'TRATAMIENTO DE RIESGO'!$P$6:$P$138))/(COUNTIF('TRATAMIENTO DE RIESGO'!$A$6:$A$148,'VALORACIÓN CON CONTROLES'!A38))</f>
        <v>100</v>
      </c>
      <c r="E38" s="96" t="str">
        <f t="shared" si="2"/>
        <v>Fuerte</v>
      </c>
      <c r="F38" s="96" t="str">
        <f>IF(AND(B38="Directamente",E38="Fuerte",'RIESGO INHERENTE'!K37="Media"),"Muy Baja",IF(AND(B38="Directamente",E38="Fuerte",'RIESGO INHERENTE'!K37="Alta"),"Baja",IF(AND(B38="Directamente",E38="Fuerte",'RIESGO INHERENTE'!K37="Muy Alta"),"Media",IF(AND(B38="Directamente",E38="Fuerte",'RIESGO INHERENTE'!K37="Baja"),"Muy Baja",IF(AND(B38="Directamente",E38="Fuerte",'RIESGO INHERENTE'!K37="Media"),"Muy Baja",IF(AND(B38="Directamente",E38="Moderado",'RIESGO INHERENTE'!K37="Muy Alta"),"Alta",IF(AND(B38="Directamente",E38="Moderado",'RIESGO INHERENTE'!K37="Alta"),"Media",IF(AND(B38="Directamente",E38="Moderado",'RIESGO INHERENTE'!K37="Media"),"Baja",IF(AND(B38="Directamente",E38="Moderado",'RIESGO INHERENTE'!K37="Baja"),"Muy Baja",'RIESGO INHERENTE'!K37)))))))))</f>
        <v>Muy Baja</v>
      </c>
      <c r="G38" s="96" t="str">
        <f>IF(AND(C38="Directamente",E38="Fuerte",'RIESGO INHERENTE'!L37="Moderado"),"Leve",IF(AND(C38="Directamente",E38="Fuerte",'RIESGO INHERENTE'!L37="Mayor"),"Menor",IF(AND(C38="Directamente",E38="Fuerte",'RIESGO INHERENTE'!L37="Catastrófico"),"Moderado",IF(AND(C38="Directamente",E38="Fuerte",'RIESGO INHERENTE'!L37="Menor"),"Leve",IF(AND(C38="Directamente",E38="Fuerte",'RIESGO INHERENTE'!L37="Moderado"),"Leve",IF(AND(C38="Directamente",E38="Moderado",'RIESGO INHERENTE'!L37="Catastrófico"),"Mayor",IF(AND(C38="Directamente",E38="Moderado",'RIESGO INHERENTE'!L37="Mayor"),"Moderado",IF(AND(C38="Directamente",E38="Moderado",'RIESGO INHERENTE'!L37="Moderado"),"Menor",IF(AND(C38="Directamente",E38="Moderado",'RIESGO INHERENTE'!L37="Menor"),"Leve",IF(AND(C38="Indirectamente",E38="Fuerte",'RIESGO INHERENTE'!L37="Catastrófico"),"Mayor",IF(AND(C38="Indirectamente",E38="Fuerte",'RIESGO INHERENTE'!L37="Mayor"),"Moderado",IF(AND(C38="Indirectamente",E38="Fuerte",'RIESGO INHERENTE'!L37="Moderado"),"Menor",IF(AND(C38="Indirectamente",E38="Fuerte",'RIESGO INHERENTE'!L37="Menor"),"Leve",'RIESGO INHERENTE'!L37)))))))))))))</f>
        <v>Menor</v>
      </c>
      <c r="H38" s="96" t="str">
        <f t="shared" si="1"/>
        <v>BAJO</v>
      </c>
    </row>
    <row r="39" spans="1:8" x14ac:dyDescent="0.25">
      <c r="A39" s="96">
        <v>26</v>
      </c>
      <c r="B39" s="95" t="s">
        <v>155</v>
      </c>
      <c r="C39" s="95" t="s">
        <v>155</v>
      </c>
      <c r="D39" s="96">
        <f>(SUMIF('TRATAMIENTO DE RIESGO'!$A$6:$A$138,'VALORACIÓN CON CONTROLES'!A39,'TRATAMIENTO DE RIESGO'!$P$6:$P$138))/(COUNTIF('TRATAMIENTO DE RIESGO'!$A$6:$A$148,'VALORACIÓN CON CONTROLES'!A39))</f>
        <v>100</v>
      </c>
      <c r="E39" s="96" t="str">
        <f t="shared" si="2"/>
        <v>Fuerte</v>
      </c>
      <c r="F39" s="96" t="str">
        <f>IF(AND(B39="Directamente",E39="Fuerte",'RIESGO INHERENTE'!K38="Media"),"Muy Baja",IF(AND(B39="Directamente",E39="Fuerte",'RIESGO INHERENTE'!K38="Alta"),"Baja",IF(AND(B39="Directamente",E39="Fuerte",'RIESGO INHERENTE'!K38="Muy Alta"),"Media",IF(AND(B39="Directamente",E39="Fuerte",'RIESGO INHERENTE'!K38="Baja"),"Muy Baja",IF(AND(B39="Directamente",E39="Fuerte",'RIESGO INHERENTE'!K38="Media"),"Muy Baja",IF(AND(B39="Directamente",E39="Moderado",'RIESGO INHERENTE'!K38="Muy Alta"),"Alta",IF(AND(B39="Directamente",E39="Moderado",'RIESGO INHERENTE'!K38="Alta"),"Media",IF(AND(B39="Directamente",E39="Moderado",'RIESGO INHERENTE'!K38="Media"),"Baja",IF(AND(B39="Directamente",E39="Moderado",'RIESGO INHERENTE'!K38="Baja"),"Muy Baja",'RIESGO INHERENTE'!K38)))))))))</f>
        <v>Muy Baja</v>
      </c>
      <c r="G39" s="96" t="str">
        <f>IF(AND(C39="Directamente",E39="Fuerte",'RIESGO INHERENTE'!L38="Moderado"),"Leve",IF(AND(C39="Directamente",E39="Fuerte",'RIESGO INHERENTE'!L38="Mayor"),"Menor",IF(AND(C39="Directamente",E39="Fuerte",'RIESGO INHERENTE'!L38="Catastrófico"),"Moderado",IF(AND(C39="Directamente",E39="Fuerte",'RIESGO INHERENTE'!L38="Menor"),"Leve",IF(AND(C39="Directamente",E39="Fuerte",'RIESGO INHERENTE'!L38="Moderado"),"Leve",IF(AND(C39="Directamente",E39="Moderado",'RIESGO INHERENTE'!L38="Catastrófico"),"Mayor",IF(AND(C39="Directamente",E39="Moderado",'RIESGO INHERENTE'!L38="Mayor"),"Moderado",IF(AND(C39="Directamente",E39="Moderado",'RIESGO INHERENTE'!L38="Moderado"),"Menor",IF(AND(C39="Directamente",E39="Moderado",'RIESGO INHERENTE'!L38="Menor"),"Leve",IF(AND(C39="Indirectamente",E39="Fuerte",'RIESGO INHERENTE'!L38="Catastrófico"),"Mayor",IF(AND(C39="Indirectamente",E39="Fuerte",'RIESGO INHERENTE'!L38="Mayor"),"Moderado",IF(AND(C39="Indirectamente",E39="Fuerte",'RIESGO INHERENTE'!L38="Moderado"),"Menor",IF(AND(C39="Indirectamente",E39="Fuerte",'RIESGO INHERENTE'!L38="Menor"),"Leve",'RIESGO INHERENTE'!L38)))))))))))))</f>
        <v>Menor</v>
      </c>
      <c r="H39" s="96" t="str">
        <f t="shared" si="1"/>
        <v>BAJO</v>
      </c>
    </row>
    <row r="40" spans="1:8" x14ac:dyDescent="0.25">
      <c r="A40" s="96">
        <v>26</v>
      </c>
      <c r="B40" s="95" t="s">
        <v>155</v>
      </c>
      <c r="C40" s="95" t="s">
        <v>155</v>
      </c>
      <c r="D40" s="96">
        <f>(SUMIF('TRATAMIENTO DE RIESGO'!$A$6:$A$138,'VALORACIÓN CON CONTROLES'!A40,'TRATAMIENTO DE RIESGO'!$P$6:$P$138))/(COUNTIF('TRATAMIENTO DE RIESGO'!$A$6:$A$148,'VALORACIÓN CON CONTROLES'!A40))</f>
        <v>100</v>
      </c>
      <c r="E40" s="96" t="str">
        <f t="shared" si="2"/>
        <v>Fuerte</v>
      </c>
      <c r="F40" s="96" t="str">
        <f>IF(AND(B40="Directamente",E40="Fuerte",'RIESGO INHERENTE'!K39="Media"),"Muy Baja",IF(AND(B40="Directamente",E40="Fuerte",'RIESGO INHERENTE'!K39="Alta"),"Baja",IF(AND(B40="Directamente",E40="Fuerte",'RIESGO INHERENTE'!K39="Muy Alta"),"Media",IF(AND(B40="Directamente",E40="Fuerte",'RIESGO INHERENTE'!K39="Baja"),"Muy Baja",IF(AND(B40="Directamente",E40="Fuerte",'RIESGO INHERENTE'!K39="Media"),"Muy Baja",IF(AND(B40="Directamente",E40="Moderado",'RIESGO INHERENTE'!K39="Muy Alta"),"Alta",IF(AND(B40="Directamente",E40="Moderado",'RIESGO INHERENTE'!K39="Alta"),"Media",IF(AND(B40="Directamente",E40="Moderado",'RIESGO INHERENTE'!K39="Media"),"Baja",IF(AND(B40="Directamente",E40="Moderado",'RIESGO INHERENTE'!K39="Baja"),"Muy Baja",'RIESGO INHERENTE'!K39)))))))))</f>
        <v>Muy Baja</v>
      </c>
      <c r="G40" s="96" t="str">
        <f>IF(AND(C40="Directamente",E40="Fuerte",'RIESGO INHERENTE'!L39="Moderado"),"Leve",IF(AND(C40="Directamente",E40="Fuerte",'RIESGO INHERENTE'!L39="Mayor"),"Menor",IF(AND(C40="Directamente",E40="Fuerte",'RIESGO INHERENTE'!L39="Catastrófico"),"Moderado",IF(AND(C40="Directamente",E40="Fuerte",'RIESGO INHERENTE'!L39="Menor"),"Leve",IF(AND(C40="Directamente",E40="Fuerte",'RIESGO INHERENTE'!L39="Moderado"),"Leve",IF(AND(C40="Directamente",E40="Moderado",'RIESGO INHERENTE'!L39="Catastrófico"),"Mayor",IF(AND(C40="Directamente",E40="Moderado",'RIESGO INHERENTE'!L39="Mayor"),"Moderado",IF(AND(C40="Directamente",E40="Moderado",'RIESGO INHERENTE'!L39="Moderado"),"Menor",IF(AND(C40="Directamente",E40="Moderado",'RIESGO INHERENTE'!L39="Menor"),"Leve",IF(AND(C40="Indirectamente",E40="Fuerte",'RIESGO INHERENTE'!L39="Catastrófico"),"Mayor",IF(AND(C40="Indirectamente",E40="Fuerte",'RIESGO INHERENTE'!L39="Mayor"),"Moderado",IF(AND(C40="Indirectamente",E40="Fuerte",'RIESGO INHERENTE'!L39="Moderado"),"Menor",IF(AND(C40="Indirectamente",E40="Fuerte",'RIESGO INHERENTE'!L39="Menor"),"Leve",'RIESGO INHERENTE'!L39)))))))))))))</f>
        <v>Menor</v>
      </c>
      <c r="H40" s="96" t="str">
        <f t="shared" si="1"/>
        <v>BAJO</v>
      </c>
    </row>
    <row r="41" spans="1:8" x14ac:dyDescent="0.25">
      <c r="A41" s="96">
        <v>27</v>
      </c>
      <c r="B41" s="95" t="s">
        <v>155</v>
      </c>
      <c r="C41" s="95" t="s">
        <v>155</v>
      </c>
      <c r="D41" s="96">
        <f>(SUMIF('TRATAMIENTO DE RIESGO'!$A$6:$A$138,'VALORACIÓN CON CONTROLES'!A41,'TRATAMIENTO DE RIESGO'!$P$6:$P$138))/(COUNTIF('TRATAMIENTO DE RIESGO'!$A$6:$A$148,'VALORACIÓN CON CONTROLES'!A41))</f>
        <v>100</v>
      </c>
      <c r="E41" s="96" t="str">
        <f t="shared" si="2"/>
        <v>Fuerte</v>
      </c>
      <c r="F41" s="96" t="str">
        <f>IF(AND(B41="Directamente",E41="Fuerte",'RIESGO INHERENTE'!K40="Media"),"Muy Baja",IF(AND(B41="Directamente",E41="Fuerte",'RIESGO INHERENTE'!K40="Alta"),"Baja",IF(AND(B41="Directamente",E41="Fuerte",'RIESGO INHERENTE'!K40="Muy Alta"),"Media",IF(AND(B41="Directamente",E41="Fuerte",'RIESGO INHERENTE'!K40="Baja"),"Muy Baja",IF(AND(B41="Directamente",E41="Fuerte",'RIESGO INHERENTE'!K40="Media"),"Muy Baja",IF(AND(B41="Directamente",E41="Moderado",'RIESGO INHERENTE'!K40="Muy Alta"),"Alta",IF(AND(B41="Directamente",E41="Moderado",'RIESGO INHERENTE'!K40="Alta"),"Media",IF(AND(B41="Directamente",E41="Moderado",'RIESGO INHERENTE'!K40="Media"),"Baja",IF(AND(B41="Directamente",E41="Moderado",'RIESGO INHERENTE'!K40="Baja"),"Muy Baja",'RIESGO INHERENTE'!K40)))))))))</f>
        <v>Muy Baja</v>
      </c>
      <c r="G41" s="96" t="str">
        <f>IF(AND(C41="Directamente",E41="Fuerte",'RIESGO INHERENTE'!L40="Moderado"),"Leve",IF(AND(C41="Directamente",E41="Fuerte",'RIESGO INHERENTE'!L40="Mayor"),"Menor",IF(AND(C41="Directamente",E41="Fuerte",'RIESGO INHERENTE'!L40="Catastrófico"),"Moderado",IF(AND(C41="Directamente",E41="Fuerte",'RIESGO INHERENTE'!L40="Menor"),"Leve",IF(AND(C41="Directamente",E41="Fuerte",'RIESGO INHERENTE'!L40="Moderado"),"Leve",IF(AND(C41="Directamente",E41="Moderado",'RIESGO INHERENTE'!L40="Catastrófico"),"Mayor",IF(AND(C41="Directamente",E41="Moderado",'RIESGO INHERENTE'!L40="Mayor"),"Moderado",IF(AND(C41="Directamente",E41="Moderado",'RIESGO INHERENTE'!L40="Moderado"),"Menor",IF(AND(C41="Directamente",E41="Moderado",'RIESGO INHERENTE'!L40="Menor"),"Leve",IF(AND(C41="Indirectamente",E41="Fuerte",'RIESGO INHERENTE'!L40="Catastrófico"),"Mayor",IF(AND(C41="Indirectamente",E41="Fuerte",'RIESGO INHERENTE'!L40="Mayor"),"Moderado",IF(AND(C41="Indirectamente",E41="Fuerte",'RIESGO INHERENTE'!L40="Moderado"),"Menor",IF(AND(C41="Indirectamente",E41="Fuerte",'RIESGO INHERENTE'!L40="Menor"),"Leve",'RIESGO INHERENTE'!L40)))))))))))))</f>
        <v>Leve</v>
      </c>
      <c r="H41" s="96" t="str">
        <f t="shared" si="1"/>
        <v>BAJO</v>
      </c>
    </row>
    <row r="42" spans="1:8" x14ac:dyDescent="0.25">
      <c r="A42" s="96">
        <v>28</v>
      </c>
      <c r="B42" s="95" t="s">
        <v>155</v>
      </c>
      <c r="C42" s="95" t="s">
        <v>155</v>
      </c>
      <c r="D42" s="96">
        <f>(SUMIF('TRATAMIENTO DE RIESGO'!$A$6:$A$138,'VALORACIÓN CON CONTROLES'!A42,'TRATAMIENTO DE RIESGO'!$P$6:$P$138))/(COUNTIF('TRATAMIENTO DE RIESGO'!$A$6:$A$148,'VALORACIÓN CON CONTROLES'!A42))</f>
        <v>100</v>
      </c>
      <c r="E42" s="96" t="str">
        <f t="shared" si="2"/>
        <v>Fuerte</v>
      </c>
      <c r="F42" s="96" t="str">
        <f>IF(AND(B42="Directamente",E42="Fuerte",'RIESGO INHERENTE'!K41="Media"),"Muy Baja",IF(AND(B42="Directamente",E42="Fuerte",'RIESGO INHERENTE'!K41="Alta"),"Baja",IF(AND(B42="Directamente",E42="Fuerte",'RIESGO INHERENTE'!K41="Muy Alta"),"Media",IF(AND(B42="Directamente",E42="Fuerte",'RIESGO INHERENTE'!K41="Baja"),"Muy Baja",IF(AND(B42="Directamente",E42="Fuerte",'RIESGO INHERENTE'!K41="Media"),"Muy Baja",IF(AND(B42="Directamente",E42="Moderado",'RIESGO INHERENTE'!K41="Muy Alta"),"Alta",IF(AND(B42="Directamente",E42="Moderado",'RIESGO INHERENTE'!K41="Alta"),"Media",IF(AND(B42="Directamente",E42="Moderado",'RIESGO INHERENTE'!K41="Media"),"Baja",IF(AND(B42="Directamente",E42="Moderado",'RIESGO INHERENTE'!K41="Baja"),"Muy Baja",'RIESGO INHERENTE'!K41)))))))))</f>
        <v>Muy Baja</v>
      </c>
      <c r="G42" s="96" t="str">
        <f>IF(AND(C42="Directamente",E42="Fuerte",'RIESGO INHERENTE'!L41="Moderado"),"Leve",IF(AND(C42="Directamente",E42="Fuerte",'RIESGO INHERENTE'!L41="Mayor"),"Menor",IF(AND(C42="Directamente",E42="Fuerte",'RIESGO INHERENTE'!L41="Catastrófico"),"Moderado",IF(AND(C42="Directamente",E42="Fuerte",'RIESGO INHERENTE'!L41="Menor"),"Leve",IF(AND(C42="Directamente",E42="Fuerte",'RIESGO INHERENTE'!L41="Moderado"),"Leve",IF(AND(C42="Directamente",E42="Moderado",'RIESGO INHERENTE'!L41="Catastrófico"),"Mayor",IF(AND(C42="Directamente",E42="Moderado",'RIESGO INHERENTE'!L41="Mayor"),"Moderado",IF(AND(C42="Directamente",E42="Moderado",'RIESGO INHERENTE'!L41="Moderado"),"Menor",IF(AND(C42="Directamente",E42="Moderado",'RIESGO INHERENTE'!L41="Menor"),"Leve",IF(AND(C42="Indirectamente",E42="Fuerte",'RIESGO INHERENTE'!L41="Catastrófico"),"Mayor",IF(AND(C42="Indirectamente",E42="Fuerte",'RIESGO INHERENTE'!L41="Mayor"),"Moderado",IF(AND(C42="Indirectamente",E42="Fuerte",'RIESGO INHERENTE'!L41="Moderado"),"Menor",IF(AND(C42="Indirectamente",E42="Fuerte",'RIESGO INHERENTE'!L41="Menor"),"Leve",'RIESGO INHERENTE'!L41)))))))))))))</f>
        <v>Leve</v>
      </c>
      <c r="H42" s="96" t="str">
        <f t="shared" si="1"/>
        <v>BAJO</v>
      </c>
    </row>
    <row r="43" spans="1:8" x14ac:dyDescent="0.25">
      <c r="A43" s="96">
        <v>29</v>
      </c>
      <c r="B43" s="95" t="s">
        <v>155</v>
      </c>
      <c r="C43" s="95" t="s">
        <v>155</v>
      </c>
      <c r="D43" s="96">
        <f>(SUMIF('TRATAMIENTO DE RIESGO'!$A$6:$A$138,'VALORACIÓN CON CONTROLES'!A43,'TRATAMIENTO DE RIESGO'!$P$6:$P$138))/(COUNTIF('TRATAMIENTO DE RIESGO'!$A$6:$A$148,'VALORACIÓN CON CONTROLES'!A43))</f>
        <v>100</v>
      </c>
      <c r="E43" s="96" t="str">
        <f t="shared" si="2"/>
        <v>Fuerte</v>
      </c>
      <c r="F43" s="96" t="str">
        <f>IF(AND(B43="Directamente",E43="Fuerte",'RIESGO INHERENTE'!K42="Media"),"Muy Baja",IF(AND(B43="Directamente",E43="Fuerte",'RIESGO INHERENTE'!K42="Alta"),"Baja",IF(AND(B43="Directamente",E43="Fuerte",'RIESGO INHERENTE'!K42="Muy Alta"),"Media",IF(AND(B43="Directamente",E43="Fuerte",'RIESGO INHERENTE'!K42="Baja"),"Muy Baja",IF(AND(B43="Directamente",E43="Fuerte",'RIESGO INHERENTE'!K42="Media"),"Muy Baja",IF(AND(B43="Directamente",E43="Moderado",'RIESGO INHERENTE'!K42="Muy Alta"),"Alta",IF(AND(B43="Directamente",E43="Moderado",'RIESGO INHERENTE'!K42="Alta"),"Media",IF(AND(B43="Directamente",E43="Moderado",'RIESGO INHERENTE'!K42="Media"),"Baja",IF(AND(B43="Directamente",E43="Moderado",'RIESGO INHERENTE'!K42="Baja"),"Muy Baja",'RIESGO INHERENTE'!K42)))))))))</f>
        <v>Muy Baja</v>
      </c>
      <c r="G43" s="96" t="str">
        <f>IF(AND(C43="Directamente",E43="Fuerte",'RIESGO INHERENTE'!L42="Moderado"),"Leve",IF(AND(C43="Directamente",E43="Fuerte",'RIESGO INHERENTE'!L42="Mayor"),"Menor",IF(AND(C43="Directamente",E43="Fuerte",'RIESGO INHERENTE'!L42="Catastrófico"),"Moderado",IF(AND(C43="Directamente",E43="Fuerte",'RIESGO INHERENTE'!L42="Menor"),"Leve",IF(AND(C43="Directamente",E43="Fuerte",'RIESGO INHERENTE'!L42="Moderado"),"Leve",IF(AND(C43="Directamente",E43="Moderado",'RIESGO INHERENTE'!L42="Catastrófico"),"Mayor",IF(AND(C43="Directamente",E43="Moderado",'RIESGO INHERENTE'!L42="Mayor"),"Moderado",IF(AND(C43="Directamente",E43="Moderado",'RIESGO INHERENTE'!L42="Moderado"),"Menor",IF(AND(C43="Directamente",E43="Moderado",'RIESGO INHERENTE'!L42="Menor"),"Leve",IF(AND(C43="Indirectamente",E43="Fuerte",'RIESGO INHERENTE'!L42="Catastrófico"),"Mayor",IF(AND(C43="Indirectamente",E43="Fuerte",'RIESGO INHERENTE'!L42="Mayor"),"Moderado",IF(AND(C43="Indirectamente",E43="Fuerte",'RIESGO INHERENTE'!L42="Moderado"),"Menor",IF(AND(C43="Indirectamente",E43="Fuerte",'RIESGO INHERENTE'!L42="Menor"),"Leve",'RIESGO INHERENTE'!L42)))))))))))))</f>
        <v>Leve</v>
      </c>
      <c r="H43" s="96" t="str">
        <f t="shared" si="1"/>
        <v>BAJO</v>
      </c>
    </row>
    <row r="44" spans="1:8" x14ac:dyDescent="0.25">
      <c r="A44" s="96">
        <v>30</v>
      </c>
      <c r="B44" s="95" t="s">
        <v>155</v>
      </c>
      <c r="C44" s="95" t="s">
        <v>155</v>
      </c>
      <c r="D44" s="96">
        <f>(SUMIF('TRATAMIENTO DE RIESGO'!$A$6:$A$138,'VALORACIÓN CON CONTROLES'!A44,'TRATAMIENTO DE RIESGO'!$P$6:$P$138))/(COUNTIF('TRATAMIENTO DE RIESGO'!$A$6:$A$148,'VALORACIÓN CON CONTROLES'!A44))</f>
        <v>100</v>
      </c>
      <c r="E44" s="96" t="str">
        <f t="shared" si="2"/>
        <v>Fuerte</v>
      </c>
      <c r="F44" s="96" t="str">
        <f>IF(AND(B44="Directamente",E44="Fuerte",'RIESGO INHERENTE'!K43="Media"),"Muy Baja",IF(AND(B44="Directamente",E44="Fuerte",'RIESGO INHERENTE'!K43="Alta"),"Baja",IF(AND(B44="Directamente",E44="Fuerte",'RIESGO INHERENTE'!K43="Muy Alta"),"Media",IF(AND(B44="Directamente",E44="Fuerte",'RIESGO INHERENTE'!K43="Baja"),"Muy Baja",IF(AND(B44="Directamente",E44="Fuerte",'RIESGO INHERENTE'!K43="Media"),"Muy Baja",IF(AND(B44="Directamente",E44="Moderado",'RIESGO INHERENTE'!K43="Muy Alta"),"Alta",IF(AND(B44="Directamente",E44="Moderado",'RIESGO INHERENTE'!K43="Alta"),"Media",IF(AND(B44="Directamente",E44="Moderado",'RIESGO INHERENTE'!K43="Media"),"Baja",IF(AND(B44="Directamente",E44="Moderado",'RIESGO INHERENTE'!K43="Baja"),"Muy Baja",'RIESGO INHERENTE'!K43)))))))))</f>
        <v>Muy Baja</v>
      </c>
      <c r="G44" s="96" t="str">
        <f>IF(AND(C44="Directamente",E44="Fuerte",'RIESGO INHERENTE'!L43="Moderado"),"Leve",IF(AND(C44="Directamente",E44="Fuerte",'RIESGO INHERENTE'!L43="Mayor"),"Menor",IF(AND(C44="Directamente",E44="Fuerte",'RIESGO INHERENTE'!L43="Catastrófico"),"Moderado",IF(AND(C44="Directamente",E44="Fuerte",'RIESGO INHERENTE'!L43="Menor"),"Leve",IF(AND(C44="Directamente",E44="Fuerte",'RIESGO INHERENTE'!L43="Moderado"),"Leve",IF(AND(C44="Directamente",E44="Moderado",'RIESGO INHERENTE'!L43="Catastrófico"),"Mayor",IF(AND(C44="Directamente",E44="Moderado",'RIESGO INHERENTE'!L43="Mayor"),"Moderado",IF(AND(C44="Directamente",E44="Moderado",'RIESGO INHERENTE'!L43="Moderado"),"Menor",IF(AND(C44="Directamente",E44="Moderado",'RIESGO INHERENTE'!L43="Menor"),"Leve",IF(AND(C44="Indirectamente",E44="Fuerte",'RIESGO INHERENTE'!L43="Catastrófico"),"Mayor",IF(AND(C44="Indirectamente",E44="Fuerte",'RIESGO INHERENTE'!L43="Mayor"),"Moderado",IF(AND(C44="Indirectamente",E44="Fuerte",'RIESGO INHERENTE'!L43="Moderado"),"Menor",IF(AND(C44="Indirectamente",E44="Fuerte",'RIESGO INHERENTE'!L43="Menor"),"Leve",'RIESGO INHERENTE'!L43)))))))))))))</f>
        <v>Leve</v>
      </c>
      <c r="H44" s="96" t="str">
        <f t="shared" si="1"/>
        <v>BAJO</v>
      </c>
    </row>
    <row r="45" spans="1:8" x14ac:dyDescent="0.25">
      <c r="A45" s="96">
        <v>31</v>
      </c>
      <c r="B45" s="95" t="s">
        <v>155</v>
      </c>
      <c r="C45" s="95" t="s">
        <v>155</v>
      </c>
      <c r="D45" s="96">
        <f>(SUMIF('TRATAMIENTO DE RIESGO'!$A$6:$A$138,'VALORACIÓN CON CONTROLES'!A45,'TRATAMIENTO DE RIESGO'!$P$6:$P$138))/(COUNTIF('TRATAMIENTO DE RIESGO'!$A$6:$A$148,'VALORACIÓN CON CONTROLES'!A45))</f>
        <v>100</v>
      </c>
      <c r="E45" s="96" t="str">
        <f t="shared" si="2"/>
        <v>Fuerte</v>
      </c>
      <c r="F45" s="96" t="str">
        <f>IF(AND(B45="Directamente",E45="Fuerte",'RIESGO INHERENTE'!K44="Media"),"Muy Baja",IF(AND(B45="Directamente",E45="Fuerte",'RIESGO INHERENTE'!K44="Alta"),"Baja",IF(AND(B45="Directamente",E45="Fuerte",'RIESGO INHERENTE'!K44="Muy Alta"),"Media",IF(AND(B45="Directamente",E45="Fuerte",'RIESGO INHERENTE'!K44="Baja"),"Muy Baja",IF(AND(B45="Directamente",E45="Fuerte",'RIESGO INHERENTE'!K44="Media"),"Muy Baja",IF(AND(B45="Directamente",E45="Moderado",'RIESGO INHERENTE'!K44="Muy Alta"),"Alta",IF(AND(B45="Directamente",E45="Moderado",'RIESGO INHERENTE'!K44="Alta"),"Media",IF(AND(B45="Directamente",E45="Moderado",'RIESGO INHERENTE'!K44="Media"),"Baja",IF(AND(B45="Directamente",E45="Moderado",'RIESGO INHERENTE'!K44="Baja"),"Muy Baja",'RIESGO INHERENTE'!K44)))))))))</f>
        <v>Muy Baja</v>
      </c>
      <c r="G45" s="96" t="str">
        <f>IF(AND(C45="Directamente",E45="Fuerte",'RIESGO INHERENTE'!L44="Moderado"),"Leve",IF(AND(C45="Directamente",E45="Fuerte",'RIESGO INHERENTE'!L44="Mayor"),"Menor",IF(AND(C45="Directamente",E45="Fuerte",'RIESGO INHERENTE'!L44="Catastrófico"),"Moderado",IF(AND(C45="Directamente",E45="Fuerte",'RIESGO INHERENTE'!L44="Menor"),"Leve",IF(AND(C45="Directamente",E45="Fuerte",'RIESGO INHERENTE'!L44="Moderado"),"Leve",IF(AND(C45="Directamente",E45="Moderado",'RIESGO INHERENTE'!L44="Catastrófico"),"Mayor",IF(AND(C45="Directamente",E45="Moderado",'RIESGO INHERENTE'!L44="Mayor"),"Moderado",IF(AND(C45="Directamente",E45="Moderado",'RIESGO INHERENTE'!L44="Moderado"),"Menor",IF(AND(C45="Directamente",E45="Moderado",'RIESGO INHERENTE'!L44="Menor"),"Leve",IF(AND(C45="Indirectamente",E45="Fuerte",'RIESGO INHERENTE'!L44="Catastrófico"),"Mayor",IF(AND(C45="Indirectamente",E45="Fuerte",'RIESGO INHERENTE'!L44="Mayor"),"Moderado",IF(AND(C45="Indirectamente",E45="Fuerte",'RIESGO INHERENTE'!L44="Moderado"),"Menor",IF(AND(C45="Indirectamente",E45="Fuerte",'RIESGO INHERENTE'!L44="Menor"),"Leve",'RIESGO INHERENTE'!L44)))))))))))))</f>
        <v>Leve</v>
      </c>
      <c r="H45" s="96" t="str">
        <f t="shared" si="1"/>
        <v>BAJO</v>
      </c>
    </row>
    <row r="46" spans="1:8" x14ac:dyDescent="0.25">
      <c r="A46" s="96">
        <v>32</v>
      </c>
      <c r="B46" s="95" t="s">
        <v>155</v>
      </c>
      <c r="C46" s="95" t="s">
        <v>155</v>
      </c>
      <c r="D46" s="96">
        <f>(SUMIF('TRATAMIENTO DE RIESGO'!$A$6:$A$138,'VALORACIÓN CON CONTROLES'!A46,'TRATAMIENTO DE RIESGO'!$P$6:$P$138))/(COUNTIF('TRATAMIENTO DE RIESGO'!$A$6:$A$148,'VALORACIÓN CON CONTROLES'!A46))</f>
        <v>100</v>
      </c>
      <c r="E46" s="96" t="str">
        <f t="shared" si="2"/>
        <v>Fuerte</v>
      </c>
      <c r="F46" s="96" t="str">
        <f>IF(AND(B46="Directamente",E46="Fuerte",'RIESGO INHERENTE'!K45="Media"),"Muy Baja",IF(AND(B46="Directamente",E46="Fuerte",'RIESGO INHERENTE'!K45="Alta"),"Baja",IF(AND(B46="Directamente",E46="Fuerte",'RIESGO INHERENTE'!K45="Muy Alta"),"Media",IF(AND(B46="Directamente",E46="Fuerte",'RIESGO INHERENTE'!K45="Baja"),"Muy Baja",IF(AND(B46="Directamente",E46="Fuerte",'RIESGO INHERENTE'!K45="Media"),"Muy Baja",IF(AND(B46="Directamente",E46="Moderado",'RIESGO INHERENTE'!K45="Muy Alta"),"Alta",IF(AND(B46="Directamente",E46="Moderado",'RIESGO INHERENTE'!K45="Alta"),"Media",IF(AND(B46="Directamente",E46="Moderado",'RIESGO INHERENTE'!K45="Media"),"Baja",IF(AND(B46="Directamente",E46="Moderado",'RIESGO INHERENTE'!K45="Baja"),"Muy Baja",'RIESGO INHERENTE'!K45)))))))))</f>
        <v>Muy Baja</v>
      </c>
      <c r="G46" s="96" t="str">
        <f>IF(AND(C46="Directamente",E46="Fuerte",'RIESGO INHERENTE'!L45="Moderado"),"Leve",IF(AND(C46="Directamente",E46="Fuerte",'RIESGO INHERENTE'!L45="Mayor"),"Menor",IF(AND(C46="Directamente",E46="Fuerte",'RIESGO INHERENTE'!L45="Catastrófico"),"Moderado",IF(AND(C46="Directamente",E46="Fuerte",'RIESGO INHERENTE'!L45="Menor"),"Leve",IF(AND(C46="Directamente",E46="Fuerte",'RIESGO INHERENTE'!L45="Moderado"),"Leve",IF(AND(C46="Directamente",E46="Moderado",'RIESGO INHERENTE'!L45="Catastrófico"),"Mayor",IF(AND(C46="Directamente",E46="Moderado",'RIESGO INHERENTE'!L45="Mayor"),"Moderado",IF(AND(C46="Directamente",E46="Moderado",'RIESGO INHERENTE'!L45="Moderado"),"Menor",IF(AND(C46="Directamente",E46="Moderado",'RIESGO INHERENTE'!L45="Menor"),"Leve",IF(AND(C46="Indirectamente",E46="Fuerte",'RIESGO INHERENTE'!L45="Catastrófico"),"Mayor",IF(AND(C46="Indirectamente",E46="Fuerte",'RIESGO INHERENTE'!L45="Mayor"),"Moderado",IF(AND(C46="Indirectamente",E46="Fuerte",'RIESGO INHERENTE'!L45="Moderado"),"Menor",IF(AND(C46="Indirectamente",E46="Fuerte",'RIESGO INHERENTE'!L45="Menor"),"Leve",'RIESGO INHERENTE'!L45)))))))))))))</f>
        <v>Leve</v>
      </c>
      <c r="H46" s="96" t="str">
        <f t="shared" si="1"/>
        <v>BAJO</v>
      </c>
    </row>
    <row r="47" spans="1:8" x14ac:dyDescent="0.25">
      <c r="A47" s="96">
        <v>32</v>
      </c>
      <c r="B47" s="95" t="s">
        <v>155</v>
      </c>
      <c r="C47" s="95" t="s">
        <v>155</v>
      </c>
      <c r="D47" s="96">
        <f>(SUMIF('TRATAMIENTO DE RIESGO'!$A$6:$A$138,'VALORACIÓN CON CONTROLES'!A47,'TRATAMIENTO DE RIESGO'!$P$6:$P$138))/(COUNTIF('TRATAMIENTO DE RIESGO'!$A$6:$A$148,'VALORACIÓN CON CONTROLES'!A47))</f>
        <v>100</v>
      </c>
      <c r="E47" s="96" t="str">
        <f t="shared" ref="E47:E48" si="3">IF(D47=100,"Fuerte",IF(AND(D47&lt;99,D47&gt;=50),"Moderado",IF(AND(D47&lt;49,D47&gt;0),"Debil")))</f>
        <v>Fuerte</v>
      </c>
      <c r="F47" s="96" t="str">
        <f>IF(AND(B47="Directamente",E47="Fuerte",'RIESGO INHERENTE'!K46="Media"),"Muy Baja",IF(AND(B47="Directamente",E47="Fuerte",'RIESGO INHERENTE'!K46="Alta"),"Baja",IF(AND(B47="Directamente",E47="Fuerte",'RIESGO INHERENTE'!K46="Muy Alta"),"Media",IF(AND(B47="Directamente",E47="Fuerte",'RIESGO INHERENTE'!K46="Baja"),"Muy Baja",IF(AND(B47="Directamente",E47="Fuerte",'RIESGO INHERENTE'!K46="Media"),"Muy Baja",IF(AND(B47="Directamente",E47="Moderado",'RIESGO INHERENTE'!K46="Muy Alta"),"Alta",IF(AND(B47="Directamente",E47="Moderado",'RIESGO INHERENTE'!K46="Alta"),"Media",IF(AND(B47="Directamente",E47="Moderado",'RIESGO INHERENTE'!K46="Media"),"Baja",IF(AND(B47="Directamente",E47="Moderado",'RIESGO INHERENTE'!K46="Baja"),"Muy Baja",'RIESGO INHERENTE'!K46)))))))))</f>
        <v>Muy Baja</v>
      </c>
      <c r="G47" s="96" t="str">
        <f>IF(AND(C47="Directamente",E47="Fuerte",'RIESGO INHERENTE'!L46="Moderado"),"Leve",IF(AND(C47="Directamente",E47="Fuerte",'RIESGO INHERENTE'!L46="Mayor"),"Menor",IF(AND(C47="Directamente",E47="Fuerte",'RIESGO INHERENTE'!L46="Catastrófico"),"Moderado",IF(AND(C47="Directamente",E47="Fuerte",'RIESGO INHERENTE'!L46="Menor"),"Leve",IF(AND(C47="Directamente",E47="Fuerte",'RIESGO INHERENTE'!L46="Moderado"),"Leve",IF(AND(C47="Directamente",E47="Moderado",'RIESGO INHERENTE'!L46="Catastrófico"),"Mayor",IF(AND(C47="Directamente",E47="Moderado",'RIESGO INHERENTE'!L46="Mayor"),"Moderado",IF(AND(C47="Directamente",E47="Moderado",'RIESGO INHERENTE'!L46="Moderado"),"Menor",IF(AND(C47="Directamente",E47="Moderado",'RIESGO INHERENTE'!L46="Menor"),"Leve",IF(AND(C47="Indirectamente",E47="Fuerte",'RIESGO INHERENTE'!L46="Catastrófico"),"Mayor",IF(AND(C47="Indirectamente",E47="Fuerte",'RIESGO INHERENTE'!L46="Mayor"),"Moderado",IF(AND(C47="Indirectamente",E47="Fuerte",'RIESGO INHERENTE'!L46="Moderado"),"Menor",IF(AND(C47="Indirectamente",E47="Fuerte",'RIESGO INHERENTE'!L46="Menor"),"Leve",'RIESGO INHERENTE'!L46)))))))))))))</f>
        <v>Leve</v>
      </c>
      <c r="H47" s="96" t="str">
        <f t="shared" si="1"/>
        <v>BAJO</v>
      </c>
    </row>
    <row r="48" spans="1:8" x14ac:dyDescent="0.25">
      <c r="A48" s="96">
        <v>33</v>
      </c>
      <c r="B48" s="95" t="s">
        <v>155</v>
      </c>
      <c r="C48" s="95" t="s">
        <v>155</v>
      </c>
      <c r="D48" s="96">
        <f>(SUMIF('TRATAMIENTO DE RIESGO'!$A$6:$A$138,'VALORACIÓN CON CONTROLES'!A48,'TRATAMIENTO DE RIESGO'!$P$6:$P$138))/(COUNTIF('TRATAMIENTO DE RIESGO'!$A$6:$A$148,'VALORACIÓN CON CONTROLES'!A48))</f>
        <v>100</v>
      </c>
      <c r="E48" s="96" t="str">
        <f t="shared" si="3"/>
        <v>Fuerte</v>
      </c>
      <c r="F48" s="96" t="str">
        <f>IF(AND(B48="Directamente",E48="Fuerte",'RIESGO INHERENTE'!K47="Media"),"Muy Baja",IF(AND(B48="Directamente",E48="Fuerte",'RIESGO INHERENTE'!K47="Alta"),"Baja",IF(AND(B48="Directamente",E48="Fuerte",'RIESGO INHERENTE'!K47="Muy Alta"),"Media",IF(AND(B48="Directamente",E48="Fuerte",'RIESGO INHERENTE'!K47="Baja"),"Muy Baja",IF(AND(B48="Directamente",E48="Fuerte",'RIESGO INHERENTE'!K47="Media"),"Muy Baja",IF(AND(B48="Directamente",E48="Moderado",'RIESGO INHERENTE'!K47="Muy Alta"),"Alta",IF(AND(B48="Directamente",E48="Moderado",'RIESGO INHERENTE'!K47="Alta"),"Media",IF(AND(B48="Directamente",E48="Moderado",'RIESGO INHERENTE'!K47="Media"),"Baja",IF(AND(B48="Directamente",E48="Moderado",'RIESGO INHERENTE'!K47="Baja"),"Muy Baja",'RIESGO INHERENTE'!K47)))))))))</f>
        <v>Muy Baja</v>
      </c>
      <c r="G48" s="96" t="str">
        <f>IF(AND(C48="Directamente",E48="Fuerte",'RIESGO INHERENTE'!L47="Moderado"),"Leve",IF(AND(C48="Directamente",E48="Fuerte",'RIESGO INHERENTE'!L47="Mayor"),"Menor",IF(AND(C48="Directamente",E48="Fuerte",'RIESGO INHERENTE'!L47="Catastrófico"),"Moderado",IF(AND(C48="Directamente",E48="Fuerte",'RIESGO INHERENTE'!L47="Menor"),"Leve",IF(AND(C48="Directamente",E48="Fuerte",'RIESGO INHERENTE'!L47="Moderado"),"Leve",IF(AND(C48="Directamente",E48="Moderado",'RIESGO INHERENTE'!L47="Catastrófico"),"Mayor",IF(AND(C48="Directamente",E48="Moderado",'RIESGO INHERENTE'!L47="Mayor"),"Moderado",IF(AND(C48="Directamente",E48="Moderado",'RIESGO INHERENTE'!L47="Moderado"),"Menor",IF(AND(C48="Directamente",E48="Moderado",'RIESGO INHERENTE'!L47="Menor"),"Leve",IF(AND(C48="Indirectamente",E48="Fuerte",'RIESGO INHERENTE'!L47="Catastrófico"),"Mayor",IF(AND(C48="Indirectamente",E48="Fuerte",'RIESGO INHERENTE'!L47="Mayor"),"Moderado",IF(AND(C48="Indirectamente",E48="Fuerte",'RIESGO INHERENTE'!L47="Moderado"),"Menor",IF(AND(C48="Indirectamente",E48="Fuerte",'RIESGO INHERENTE'!L47="Menor"),"Leve",'RIESGO INHERENTE'!L47)))))))))))))</f>
        <v>Menor</v>
      </c>
      <c r="H48" s="96" t="str">
        <f>IF(OR(AND(F48="Muy Baja",G48="Leve"),AND(F48="Baja",G48="Leve"),AND(F48="Muy Baja",G48="Menor")),"BAJO",IF(OR(AND(F48="Alta",G48="Leve"),AND(F48="Alta",G48="Menor"),AND(F48="Baja",G48="Menor"),AND(F48="Media",G48="Leve"),AND(F48="Media",G48="Menor"),AND(F48="Media",G48="Moderado"),AND(F48="Baja",G48="Moderado"),AND(F48="Muy Baja",G48="Moderado")),"MODERADO",IF(OR(AND(F48="Muy Alta",G48="Moderado"),AND(F48="Muy Alta",G48="Mayor"),AND(F48="Muy Alta",G48="Leve"),AND(F48="Muy Alta",G48="Menor"),AND(F48="Alta",G48="Moderado"),AND(F48="Alta",G48="Mayor"),AND(F48="Media",G48="Mayor"),AND(F48="Baja",G48="Mayor"),AND(F48="Muy Baja",G48="Mayor"),AND(F48="Muy Baja",G48="Catastrófico")),"ALTO",IF(OR(AND(F48="Muy Alta",G48="Catastrófico"),AND(F48="Alta",G48="Catastrófico"),AND(F48="Media",G48="Catastrófico"),AND(F48="Baja",G48="Catastrófico")),"EXTREMO",0))))</f>
        <v>BAJO</v>
      </c>
    </row>
  </sheetData>
  <dataConsolidate/>
  <mergeCells count="9">
    <mergeCell ref="B1:G1"/>
    <mergeCell ref="G4:G5"/>
    <mergeCell ref="H4:H5"/>
    <mergeCell ref="A4:A5"/>
    <mergeCell ref="B4:C4"/>
    <mergeCell ref="D4:D5"/>
    <mergeCell ref="E4:E5"/>
    <mergeCell ref="F4:F5"/>
    <mergeCell ref="A3:H3"/>
  </mergeCells>
  <conditionalFormatting sqref="H6:H48">
    <cfRule type="containsText" dxfId="3" priority="1" operator="containsText" text="EXTREMO">
      <formula>NOT(ISERROR(SEARCH("EXTREMO",H6)))</formula>
    </cfRule>
    <cfRule type="containsText" dxfId="2" priority="2" operator="containsText" text="ALTO">
      <formula>NOT(ISERROR(SEARCH("ALTO",H6)))</formula>
    </cfRule>
    <cfRule type="containsText" dxfId="1" priority="3" operator="containsText" text="MODERADO">
      <formula>NOT(ISERROR(SEARCH("MODERADO",H6)))</formula>
    </cfRule>
    <cfRule type="containsText" dxfId="0" priority="4" operator="containsText" text="BAJO">
      <formula>NOT(ISERROR(SEARCH("BAJO",H6)))</formula>
    </cfRule>
  </conditionalFormatting>
  <dataValidations count="1">
    <dataValidation allowBlank="1" showInputMessage="1" showErrorMessage="1" sqref="F6:G48" xr:uid="{00000000-0002-0000-0500-000000000000}"/>
  </dataValidations>
  <pageMargins left="0.70866141732283472" right="0.70866141732283472" top="0.74803149606299213" bottom="0.74803149606299213" header="0.31496062992125984" footer="0.31496062992125984"/>
  <pageSetup scale="68"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'TABLAS DE INFORMACIÓN'!$AI$4:$AI$5</xm:f>
          </x14:formula1>
          <xm:sqref>B6:B48</xm:sqref>
        </x14:dataValidation>
        <x14:dataValidation type="list" allowBlank="1" showInputMessage="1" showErrorMessage="1" xr:uid="{00000000-0002-0000-0500-000002000000}">
          <x14:formula1>
            <xm:f>'TABLAS DE INFORMACIÓN'!$AK$4:$AK$6</xm:f>
          </x14:formula1>
          <xm:sqref>C6:C48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0" tint="-0.499984740745262"/>
    <pageSetUpPr fitToPage="1"/>
  </sheetPr>
  <dimension ref="A1:Y48"/>
  <sheetViews>
    <sheetView tabSelected="1" view="pageBreakPreview" topLeftCell="A46" zoomScaleNormal="90" zoomScaleSheetLayoutView="100" workbookViewId="0">
      <selection activeCell="F18" sqref="F18"/>
    </sheetView>
  </sheetViews>
  <sheetFormatPr baseColWidth="10" defaultColWidth="11.44140625" defaultRowHeight="13.2" x14ac:dyDescent="0.25"/>
  <cols>
    <col min="1" max="1" width="20.44140625" style="83" customWidth="1"/>
    <col min="2" max="3" width="36.109375" style="83" customWidth="1"/>
    <col min="4" max="4" width="22.109375" style="83" customWidth="1"/>
    <col min="5" max="5" width="27.88671875" style="83" customWidth="1"/>
    <col min="6" max="6" width="25.33203125" style="83" bestFit="1" customWidth="1"/>
    <col min="7" max="7" width="28" style="83" customWidth="1"/>
    <col min="8" max="16384" width="11.44140625" style="83"/>
  </cols>
  <sheetData>
    <row r="1" spans="1:25" s="79" customFormat="1" ht="87.75" customHeight="1" thickBot="1" x14ac:dyDescent="0.3">
      <c r="A1" s="169"/>
      <c r="B1" s="321" t="s">
        <v>0</v>
      </c>
      <c r="C1" s="321"/>
      <c r="D1" s="321"/>
      <c r="E1" s="321"/>
      <c r="F1" s="321"/>
      <c r="G1" s="152" t="s">
        <v>1</v>
      </c>
    </row>
    <row r="2" spans="1:25" ht="15.75" customHeight="1" thickBot="1" x14ac:dyDescent="0.3">
      <c r="A2" s="335"/>
      <c r="B2" s="335"/>
      <c r="C2" s="335"/>
      <c r="D2" s="335"/>
      <c r="E2" s="335"/>
      <c r="F2" s="335"/>
      <c r="G2" s="336"/>
      <c r="H2" s="82"/>
      <c r="I2" s="78"/>
      <c r="J2" s="78"/>
      <c r="K2" s="78"/>
      <c r="L2" s="78"/>
      <c r="M2" s="78"/>
      <c r="N2" s="78"/>
      <c r="O2" s="78"/>
      <c r="P2" s="78"/>
      <c r="Q2" s="78"/>
      <c r="R2" s="78"/>
      <c r="S2" s="78"/>
      <c r="T2" s="78"/>
      <c r="U2" s="78"/>
      <c r="V2" s="78"/>
      <c r="W2" s="78"/>
      <c r="X2" s="78"/>
      <c r="Y2" s="78"/>
    </row>
    <row r="3" spans="1:25" ht="15.75" customHeight="1" thickBot="1" x14ac:dyDescent="0.3">
      <c r="A3" s="337" t="s">
        <v>116</v>
      </c>
      <c r="B3" s="338"/>
      <c r="C3" s="338"/>
      <c r="D3" s="338"/>
      <c r="E3" s="338"/>
      <c r="F3" s="338"/>
      <c r="G3" s="339"/>
      <c r="H3" s="78"/>
      <c r="I3" s="78"/>
      <c r="J3" s="78"/>
      <c r="K3" s="78"/>
      <c r="L3" s="78"/>
      <c r="M3" s="78"/>
      <c r="N3" s="78"/>
      <c r="O3" s="78"/>
      <c r="P3" s="78"/>
      <c r="Q3" s="78"/>
      <c r="R3" s="78"/>
      <c r="S3" s="78"/>
      <c r="T3" s="78"/>
      <c r="U3" s="78"/>
      <c r="V3" s="78"/>
      <c r="W3" s="78"/>
      <c r="X3" s="78"/>
      <c r="Y3" s="78"/>
    </row>
    <row r="4" spans="1:25" ht="15.75" customHeight="1" thickBot="1" x14ac:dyDescent="0.3">
      <c r="A4" s="340" t="s">
        <v>74</v>
      </c>
      <c r="B4" s="332" t="s">
        <v>117</v>
      </c>
      <c r="C4" s="333"/>
      <c r="D4" s="333"/>
      <c r="E4" s="334"/>
      <c r="F4" s="332" t="s">
        <v>118</v>
      </c>
      <c r="G4" s="334"/>
      <c r="H4" s="78"/>
      <c r="I4" s="78"/>
      <c r="J4" s="78"/>
      <c r="K4" s="78"/>
      <c r="L4" s="78"/>
      <c r="M4" s="78"/>
      <c r="N4" s="78"/>
      <c r="O4" s="78"/>
      <c r="P4" s="78"/>
      <c r="Q4" s="78"/>
      <c r="R4" s="78"/>
      <c r="S4" s="78"/>
      <c r="T4" s="78"/>
      <c r="U4" s="78"/>
      <c r="V4" s="78"/>
      <c r="W4" s="78"/>
      <c r="X4" s="78"/>
      <c r="Y4" s="78"/>
    </row>
    <row r="5" spans="1:25" s="75" customFormat="1" ht="13.8" thickBot="1" x14ac:dyDescent="0.35">
      <c r="A5" s="341"/>
      <c r="B5" s="172" t="s">
        <v>91</v>
      </c>
      <c r="C5" s="172" t="s">
        <v>119</v>
      </c>
      <c r="D5" s="173" t="s">
        <v>102</v>
      </c>
      <c r="E5" s="173" t="s">
        <v>120</v>
      </c>
      <c r="F5" s="173" t="s">
        <v>121</v>
      </c>
      <c r="G5" s="173" t="s">
        <v>122</v>
      </c>
      <c r="H5" s="76"/>
      <c r="I5" s="76"/>
      <c r="J5" s="76"/>
      <c r="K5" s="76"/>
      <c r="L5" s="76"/>
      <c r="M5" s="76"/>
      <c r="N5" s="76"/>
      <c r="O5" s="76"/>
      <c r="P5" s="76"/>
      <c r="Q5" s="76"/>
      <c r="R5" s="76"/>
      <c r="S5" s="76"/>
      <c r="T5" s="76"/>
      <c r="U5" s="76"/>
      <c r="V5" s="76"/>
      <c r="W5" s="76"/>
      <c r="X5" s="76"/>
      <c r="Y5" s="76"/>
    </row>
    <row r="6" spans="1:25" s="75" customFormat="1" ht="26.4" x14ac:dyDescent="0.3">
      <c r="A6" s="87">
        <v>1</v>
      </c>
      <c r="B6" s="94" t="s">
        <v>212</v>
      </c>
      <c r="C6" s="201" t="s">
        <v>2029</v>
      </c>
      <c r="D6" s="94" t="s">
        <v>533</v>
      </c>
      <c r="E6" s="201" t="s">
        <v>2031</v>
      </c>
      <c r="F6" s="202">
        <v>45292</v>
      </c>
      <c r="G6" s="137">
        <v>45657</v>
      </c>
      <c r="H6" s="76"/>
      <c r="I6" s="76"/>
      <c r="J6" s="76"/>
      <c r="K6" s="76"/>
      <c r="L6" s="76"/>
      <c r="M6" s="76"/>
      <c r="N6" s="76"/>
      <c r="O6" s="76"/>
      <c r="P6" s="76"/>
      <c r="Q6" s="76"/>
      <c r="R6" s="76"/>
      <c r="S6" s="76"/>
      <c r="T6" s="76"/>
      <c r="U6" s="76"/>
      <c r="V6" s="76"/>
      <c r="W6" s="76"/>
      <c r="X6" s="76"/>
      <c r="Y6" s="76"/>
    </row>
    <row r="7" spans="1:25" s="75" customFormat="1" ht="39.6" x14ac:dyDescent="0.3">
      <c r="A7" s="87">
        <v>2</v>
      </c>
      <c r="B7" s="94" t="s">
        <v>212</v>
      </c>
      <c r="C7" s="201" t="s">
        <v>2029</v>
      </c>
      <c r="D7" s="94" t="s">
        <v>533</v>
      </c>
      <c r="E7" s="201" t="s">
        <v>2032</v>
      </c>
      <c r="F7" s="202">
        <v>45292</v>
      </c>
      <c r="G7" s="137">
        <v>45657</v>
      </c>
      <c r="H7" s="76"/>
      <c r="I7" s="76"/>
      <c r="J7" s="76"/>
      <c r="K7" s="76"/>
      <c r="L7" s="76"/>
      <c r="M7" s="76"/>
      <c r="N7" s="76"/>
      <c r="O7" s="76"/>
      <c r="P7" s="76"/>
      <c r="Q7" s="76"/>
      <c r="R7" s="76"/>
      <c r="S7" s="76"/>
      <c r="T7" s="76"/>
      <c r="U7" s="76"/>
      <c r="V7" s="76"/>
      <c r="W7" s="76"/>
      <c r="X7" s="76"/>
      <c r="Y7" s="76"/>
    </row>
    <row r="8" spans="1:25" s="75" customFormat="1" ht="39.6" x14ac:dyDescent="0.3">
      <c r="A8" s="87">
        <v>3</v>
      </c>
      <c r="B8" s="94" t="s">
        <v>212</v>
      </c>
      <c r="C8" s="201" t="s">
        <v>2029</v>
      </c>
      <c r="D8" s="94" t="s">
        <v>533</v>
      </c>
      <c r="E8" s="94" t="s">
        <v>2030</v>
      </c>
      <c r="F8" s="202">
        <v>45615</v>
      </c>
      <c r="G8" s="202">
        <v>45657</v>
      </c>
      <c r="H8" s="76"/>
      <c r="I8" s="76"/>
      <c r="J8" s="76"/>
      <c r="K8" s="76"/>
      <c r="L8" s="76"/>
      <c r="M8" s="76"/>
      <c r="N8" s="76"/>
      <c r="O8" s="76"/>
      <c r="P8" s="76"/>
      <c r="Q8" s="76"/>
      <c r="R8" s="76"/>
      <c r="S8" s="76"/>
      <c r="T8" s="76"/>
      <c r="U8" s="76"/>
      <c r="V8" s="76"/>
      <c r="W8" s="76"/>
      <c r="X8" s="76"/>
      <c r="Y8" s="76"/>
    </row>
    <row r="9" spans="1:25" s="75" customFormat="1" ht="22.5" customHeight="1" x14ac:dyDescent="0.3">
      <c r="A9" s="87">
        <v>4</v>
      </c>
      <c r="B9" s="94" t="s">
        <v>212</v>
      </c>
      <c r="C9" s="201" t="s">
        <v>2029</v>
      </c>
      <c r="D9" s="94" t="s">
        <v>533</v>
      </c>
      <c r="E9" s="201" t="s">
        <v>2038</v>
      </c>
      <c r="F9" s="137">
        <v>45636</v>
      </c>
      <c r="G9" s="137">
        <v>45657</v>
      </c>
      <c r="H9" s="76"/>
      <c r="I9" s="76"/>
      <c r="J9" s="76"/>
      <c r="K9" s="76"/>
      <c r="L9" s="76"/>
      <c r="M9" s="76"/>
      <c r="N9" s="76"/>
      <c r="O9" s="76"/>
      <c r="P9" s="76"/>
      <c r="Q9" s="76"/>
      <c r="R9" s="76"/>
      <c r="S9" s="76"/>
      <c r="T9" s="76"/>
      <c r="U9" s="76"/>
      <c r="V9" s="76"/>
      <c r="W9" s="76"/>
      <c r="X9" s="76"/>
      <c r="Y9" s="76"/>
    </row>
    <row r="10" spans="1:25" s="75" customFormat="1" ht="26.4" x14ac:dyDescent="0.3">
      <c r="A10" s="87">
        <v>4</v>
      </c>
      <c r="B10" s="94" t="s">
        <v>212</v>
      </c>
      <c r="C10" s="201" t="s">
        <v>2029</v>
      </c>
      <c r="D10" s="94" t="s">
        <v>533</v>
      </c>
      <c r="E10" s="94" t="s">
        <v>2039</v>
      </c>
      <c r="F10" s="137">
        <v>45636</v>
      </c>
      <c r="G10" s="137">
        <v>45657</v>
      </c>
      <c r="H10" s="76"/>
      <c r="I10" s="76"/>
      <c r="J10" s="76"/>
      <c r="K10" s="76"/>
      <c r="L10" s="76"/>
      <c r="M10" s="76"/>
      <c r="N10" s="76"/>
      <c r="O10" s="76"/>
      <c r="P10" s="76"/>
      <c r="Q10" s="76"/>
      <c r="R10" s="76"/>
      <c r="S10" s="76"/>
      <c r="T10" s="76"/>
      <c r="U10" s="76"/>
      <c r="V10" s="76"/>
      <c r="W10" s="76"/>
      <c r="X10" s="76"/>
      <c r="Y10" s="76"/>
    </row>
    <row r="11" spans="1:25" s="75" customFormat="1" ht="26.4" x14ac:dyDescent="0.3">
      <c r="A11" s="87">
        <v>4</v>
      </c>
      <c r="B11" s="94" t="s">
        <v>212</v>
      </c>
      <c r="C11" s="201" t="s">
        <v>2029</v>
      </c>
      <c r="D11" s="94" t="s">
        <v>533</v>
      </c>
      <c r="E11" s="94" t="s">
        <v>2039</v>
      </c>
      <c r="F11" s="137">
        <v>45636</v>
      </c>
      <c r="G11" s="137">
        <v>45657</v>
      </c>
      <c r="H11" s="76"/>
      <c r="I11" s="76"/>
      <c r="J11" s="76"/>
      <c r="K11" s="76"/>
      <c r="L11" s="76"/>
      <c r="M11" s="76"/>
      <c r="N11" s="76"/>
      <c r="O11" s="76"/>
      <c r="P11" s="76"/>
      <c r="Q11" s="76"/>
      <c r="R11" s="76"/>
      <c r="S11" s="76"/>
      <c r="T11" s="76"/>
      <c r="U11" s="76"/>
      <c r="V11" s="76"/>
      <c r="W11" s="76"/>
      <c r="X11" s="76"/>
      <c r="Y11" s="76"/>
    </row>
    <row r="12" spans="1:25" s="75" customFormat="1" ht="26.4" x14ac:dyDescent="0.3">
      <c r="A12" s="87">
        <v>4</v>
      </c>
      <c r="B12" s="94" t="s">
        <v>212</v>
      </c>
      <c r="C12" s="201" t="s">
        <v>2029</v>
      </c>
      <c r="D12" s="94" t="s">
        <v>533</v>
      </c>
      <c r="E12" s="94" t="s">
        <v>2040</v>
      </c>
      <c r="F12" s="137">
        <v>45636</v>
      </c>
      <c r="G12" s="137">
        <v>45657</v>
      </c>
      <c r="H12" s="76"/>
      <c r="I12" s="76"/>
      <c r="J12" s="76"/>
      <c r="K12" s="76"/>
      <c r="L12" s="76"/>
      <c r="M12" s="76"/>
      <c r="N12" s="76"/>
      <c r="O12" s="76"/>
      <c r="P12" s="76"/>
      <c r="Q12" s="76"/>
      <c r="R12" s="76"/>
      <c r="S12" s="76"/>
      <c r="T12" s="76"/>
      <c r="U12" s="76"/>
      <c r="V12" s="76"/>
      <c r="W12" s="76"/>
      <c r="X12" s="76"/>
      <c r="Y12" s="76"/>
    </row>
    <row r="13" spans="1:25" s="75" customFormat="1" ht="26.4" x14ac:dyDescent="0.3">
      <c r="A13" s="87">
        <v>5</v>
      </c>
      <c r="B13" s="94" t="s">
        <v>212</v>
      </c>
      <c r="C13" s="201" t="s">
        <v>2029</v>
      </c>
      <c r="D13" s="94" t="s">
        <v>533</v>
      </c>
      <c r="E13" s="94" t="s">
        <v>2045</v>
      </c>
      <c r="F13" s="202">
        <v>45292</v>
      </c>
      <c r="G13" s="137">
        <v>45657</v>
      </c>
      <c r="H13" s="76"/>
      <c r="I13" s="76"/>
      <c r="J13" s="76"/>
      <c r="K13" s="76"/>
      <c r="L13" s="76"/>
      <c r="M13" s="76"/>
      <c r="N13" s="76"/>
      <c r="O13" s="76"/>
      <c r="P13" s="76"/>
      <c r="Q13" s="76"/>
      <c r="R13" s="76"/>
      <c r="S13" s="76"/>
      <c r="T13" s="76"/>
      <c r="U13" s="76"/>
      <c r="V13" s="76"/>
      <c r="W13" s="76"/>
      <c r="X13" s="76"/>
      <c r="Y13" s="76"/>
    </row>
    <row r="14" spans="1:25" s="75" customFormat="1" ht="26.4" x14ac:dyDescent="0.3">
      <c r="A14" s="87">
        <v>6</v>
      </c>
      <c r="B14" s="94" t="s">
        <v>212</v>
      </c>
      <c r="C14" s="201" t="s">
        <v>2029</v>
      </c>
      <c r="D14" s="94" t="s">
        <v>533</v>
      </c>
      <c r="E14" s="94" t="s">
        <v>2046</v>
      </c>
      <c r="F14" s="202">
        <v>45292</v>
      </c>
      <c r="G14" s="137">
        <v>45657</v>
      </c>
      <c r="H14" s="76"/>
      <c r="I14" s="76"/>
      <c r="J14" s="76"/>
      <c r="K14" s="76"/>
      <c r="L14" s="76"/>
      <c r="M14" s="76"/>
      <c r="N14" s="76"/>
      <c r="O14" s="76"/>
      <c r="P14" s="76"/>
      <c r="Q14" s="76"/>
      <c r="R14" s="76"/>
      <c r="S14" s="76"/>
      <c r="T14" s="76"/>
      <c r="U14" s="76"/>
      <c r="V14" s="76"/>
      <c r="W14" s="76"/>
      <c r="X14" s="76"/>
      <c r="Y14" s="76"/>
    </row>
    <row r="15" spans="1:25" s="75" customFormat="1" ht="39.6" x14ac:dyDescent="0.3">
      <c r="A15" s="87">
        <v>7</v>
      </c>
      <c r="B15" s="94" t="s">
        <v>212</v>
      </c>
      <c r="C15" s="201" t="s">
        <v>2029</v>
      </c>
      <c r="D15" s="94" t="s">
        <v>533</v>
      </c>
      <c r="E15" s="94" t="s">
        <v>2050</v>
      </c>
      <c r="F15" s="210">
        <v>45292</v>
      </c>
      <c r="G15" s="211">
        <v>45657</v>
      </c>
      <c r="H15" s="76"/>
      <c r="I15" s="76"/>
      <c r="J15" s="76"/>
      <c r="K15" s="76"/>
      <c r="L15" s="76"/>
      <c r="M15" s="76"/>
      <c r="N15" s="76"/>
      <c r="O15" s="76"/>
      <c r="P15" s="76"/>
      <c r="Q15" s="76"/>
      <c r="R15" s="76"/>
      <c r="S15" s="76"/>
      <c r="T15" s="76"/>
      <c r="U15" s="76"/>
      <c r="V15" s="76"/>
      <c r="W15" s="76"/>
      <c r="X15" s="76"/>
      <c r="Y15" s="76"/>
    </row>
    <row r="16" spans="1:25" s="75" customFormat="1" ht="39.6" x14ac:dyDescent="0.3">
      <c r="A16" s="87">
        <v>8</v>
      </c>
      <c r="B16" s="94" t="s">
        <v>212</v>
      </c>
      <c r="C16" s="201" t="s">
        <v>2029</v>
      </c>
      <c r="D16" s="94" t="s">
        <v>533</v>
      </c>
      <c r="E16" s="94" t="s">
        <v>2050</v>
      </c>
      <c r="F16" s="210">
        <v>45292</v>
      </c>
      <c r="G16" s="211">
        <v>45657</v>
      </c>
      <c r="H16" s="76"/>
      <c r="I16" s="76"/>
      <c r="J16" s="76"/>
      <c r="K16" s="76"/>
      <c r="L16" s="76"/>
      <c r="M16" s="76"/>
      <c r="N16" s="76"/>
      <c r="O16" s="76"/>
      <c r="P16" s="76"/>
      <c r="Q16" s="76"/>
      <c r="R16" s="76"/>
      <c r="S16" s="76"/>
      <c r="T16" s="76"/>
      <c r="U16" s="76"/>
      <c r="V16" s="76"/>
      <c r="W16" s="76"/>
      <c r="X16" s="76"/>
      <c r="Y16" s="76"/>
    </row>
    <row r="17" spans="1:25" s="75" customFormat="1" ht="26.4" x14ac:dyDescent="0.3">
      <c r="A17" s="87">
        <v>9</v>
      </c>
      <c r="B17" s="94" t="s">
        <v>212</v>
      </c>
      <c r="C17" s="201" t="s">
        <v>2029</v>
      </c>
      <c r="D17" s="94" t="s">
        <v>533</v>
      </c>
      <c r="E17" s="94" t="s">
        <v>2053</v>
      </c>
      <c r="F17" s="210">
        <v>45292</v>
      </c>
      <c r="G17" s="211">
        <v>45657</v>
      </c>
      <c r="H17" s="76"/>
      <c r="I17" s="76"/>
      <c r="J17" s="76"/>
      <c r="K17" s="76"/>
      <c r="L17" s="76"/>
      <c r="M17" s="76"/>
      <c r="N17" s="76"/>
      <c r="O17" s="76"/>
      <c r="P17" s="76"/>
      <c r="Q17" s="76"/>
      <c r="R17" s="76"/>
      <c r="S17" s="76"/>
      <c r="T17" s="76"/>
      <c r="U17" s="76"/>
      <c r="V17" s="76"/>
      <c r="W17" s="76"/>
      <c r="X17" s="76"/>
      <c r="Y17" s="76"/>
    </row>
    <row r="18" spans="1:25" s="75" customFormat="1" ht="26.4" x14ac:dyDescent="0.3">
      <c r="A18" s="87">
        <v>10</v>
      </c>
      <c r="B18" s="94" t="s">
        <v>212</v>
      </c>
      <c r="C18" s="201" t="s">
        <v>2029</v>
      </c>
      <c r="D18" s="94" t="s">
        <v>533</v>
      </c>
      <c r="E18" s="94" t="s">
        <v>2059</v>
      </c>
      <c r="F18" s="210">
        <v>45292</v>
      </c>
      <c r="G18" s="211">
        <v>45657</v>
      </c>
      <c r="H18" s="76"/>
      <c r="I18" s="76"/>
      <c r="J18" s="76"/>
      <c r="K18" s="76"/>
      <c r="L18" s="76"/>
      <c r="M18" s="76"/>
      <c r="N18" s="76"/>
      <c r="O18" s="76"/>
      <c r="P18" s="76"/>
      <c r="Q18" s="76"/>
      <c r="R18" s="76"/>
      <c r="S18" s="76"/>
      <c r="T18" s="76"/>
      <c r="U18" s="76"/>
      <c r="V18" s="76"/>
      <c r="W18" s="76"/>
      <c r="X18" s="76"/>
      <c r="Y18" s="76"/>
    </row>
    <row r="19" spans="1:25" s="75" customFormat="1" ht="26.4" x14ac:dyDescent="0.3">
      <c r="A19" s="87">
        <v>10</v>
      </c>
      <c r="B19" s="94" t="s">
        <v>212</v>
      </c>
      <c r="C19" s="201" t="s">
        <v>2029</v>
      </c>
      <c r="D19" s="94" t="s">
        <v>533</v>
      </c>
      <c r="E19" s="94" t="s">
        <v>2058</v>
      </c>
      <c r="F19" s="210">
        <v>45292</v>
      </c>
      <c r="G19" s="211">
        <v>45657</v>
      </c>
      <c r="H19" s="76"/>
      <c r="I19" s="76"/>
      <c r="J19" s="76"/>
      <c r="K19" s="76"/>
      <c r="L19" s="76"/>
      <c r="M19" s="76"/>
      <c r="N19" s="76"/>
      <c r="O19" s="76"/>
      <c r="P19" s="76"/>
      <c r="Q19" s="76"/>
      <c r="R19" s="76"/>
      <c r="S19" s="76"/>
      <c r="T19" s="76"/>
      <c r="U19" s="76"/>
      <c r="V19" s="76"/>
      <c r="W19" s="76"/>
      <c r="X19" s="76"/>
      <c r="Y19" s="76"/>
    </row>
    <row r="20" spans="1:25" s="75" customFormat="1" ht="26.4" x14ac:dyDescent="0.3">
      <c r="A20" s="87">
        <v>11</v>
      </c>
      <c r="B20" s="94" t="s">
        <v>212</v>
      </c>
      <c r="C20" s="201" t="s">
        <v>2029</v>
      </c>
      <c r="D20" s="94" t="s">
        <v>533</v>
      </c>
      <c r="E20" s="94" t="s">
        <v>2059</v>
      </c>
      <c r="F20" s="210">
        <v>45292</v>
      </c>
      <c r="G20" s="211">
        <v>45657</v>
      </c>
      <c r="H20" s="76"/>
      <c r="I20" s="76"/>
      <c r="J20" s="76"/>
      <c r="K20" s="76"/>
      <c r="L20" s="76"/>
      <c r="M20" s="76"/>
      <c r="N20" s="76"/>
      <c r="O20" s="76"/>
      <c r="P20" s="76"/>
      <c r="Q20" s="76"/>
      <c r="R20" s="76"/>
      <c r="S20" s="76"/>
      <c r="T20" s="76"/>
      <c r="U20" s="76"/>
      <c r="V20" s="76"/>
      <c r="W20" s="76"/>
      <c r="X20" s="76"/>
      <c r="Y20" s="76"/>
    </row>
    <row r="21" spans="1:25" s="75" customFormat="1" ht="39.6" x14ac:dyDescent="0.3">
      <c r="A21" s="87">
        <v>12</v>
      </c>
      <c r="B21" s="94" t="s">
        <v>212</v>
      </c>
      <c r="C21" s="201" t="s">
        <v>2029</v>
      </c>
      <c r="D21" s="94" t="s">
        <v>533</v>
      </c>
      <c r="E21" s="94" t="s">
        <v>2064</v>
      </c>
      <c r="F21" s="210">
        <v>45292</v>
      </c>
      <c r="G21" s="211">
        <v>45657</v>
      </c>
      <c r="H21" s="76"/>
      <c r="I21" s="76"/>
      <c r="J21" s="76"/>
      <c r="K21" s="76"/>
      <c r="L21" s="76"/>
      <c r="M21" s="76"/>
      <c r="N21" s="76"/>
      <c r="O21" s="76"/>
      <c r="P21" s="76"/>
      <c r="Q21" s="76"/>
      <c r="R21" s="76"/>
      <c r="S21" s="76"/>
      <c r="T21" s="76"/>
      <c r="U21" s="76"/>
      <c r="V21" s="76"/>
      <c r="W21" s="76"/>
      <c r="X21" s="76"/>
      <c r="Y21" s="76"/>
    </row>
    <row r="22" spans="1:25" s="75" customFormat="1" ht="26.4" x14ac:dyDescent="0.3">
      <c r="A22" s="87">
        <v>13</v>
      </c>
      <c r="B22" s="94" t="s">
        <v>212</v>
      </c>
      <c r="C22" s="201" t="s">
        <v>2029</v>
      </c>
      <c r="D22" s="94" t="s">
        <v>533</v>
      </c>
      <c r="E22" s="94" t="s">
        <v>2070</v>
      </c>
      <c r="F22" s="202">
        <v>45623</v>
      </c>
      <c r="G22" s="202">
        <v>45657</v>
      </c>
      <c r="H22" s="76"/>
      <c r="I22" s="76"/>
      <c r="J22" s="76"/>
      <c r="K22" s="76"/>
      <c r="L22" s="76"/>
      <c r="M22" s="76"/>
      <c r="N22" s="76"/>
      <c r="O22" s="76"/>
      <c r="P22" s="76"/>
      <c r="Q22" s="76"/>
      <c r="R22" s="76"/>
      <c r="S22" s="76"/>
      <c r="T22" s="76"/>
      <c r="U22" s="76"/>
      <c r="V22" s="76"/>
      <c r="W22" s="76"/>
      <c r="X22" s="76"/>
      <c r="Y22" s="76"/>
    </row>
    <row r="23" spans="1:25" s="75" customFormat="1" ht="26.4" x14ac:dyDescent="0.3">
      <c r="A23" s="87">
        <v>14</v>
      </c>
      <c r="B23" s="94" t="s">
        <v>212</v>
      </c>
      <c r="C23" s="201" t="s">
        <v>2029</v>
      </c>
      <c r="D23" s="94" t="s">
        <v>533</v>
      </c>
      <c r="E23" s="94" t="s">
        <v>2074</v>
      </c>
      <c r="F23" s="210">
        <v>45292</v>
      </c>
      <c r="G23" s="211">
        <v>45657</v>
      </c>
      <c r="H23" s="76"/>
      <c r="I23" s="76"/>
      <c r="J23" s="76"/>
      <c r="K23" s="76"/>
      <c r="L23" s="76"/>
      <c r="M23" s="76"/>
      <c r="N23" s="76"/>
      <c r="O23" s="76"/>
      <c r="P23" s="76"/>
      <c r="Q23" s="76"/>
      <c r="R23" s="76"/>
      <c r="S23" s="76"/>
      <c r="T23" s="76"/>
      <c r="U23" s="76"/>
      <c r="V23" s="76"/>
      <c r="W23" s="76"/>
      <c r="X23" s="76"/>
      <c r="Y23" s="76"/>
    </row>
    <row r="24" spans="1:25" s="75" customFormat="1" x14ac:dyDescent="0.3">
      <c r="A24" s="87">
        <v>14</v>
      </c>
      <c r="B24" s="94" t="s">
        <v>212</v>
      </c>
      <c r="C24" s="201" t="s">
        <v>2029</v>
      </c>
      <c r="D24" s="94" t="s">
        <v>533</v>
      </c>
      <c r="E24" s="94" t="s">
        <v>2075</v>
      </c>
      <c r="F24" s="210">
        <v>45292</v>
      </c>
      <c r="G24" s="211">
        <v>45657</v>
      </c>
      <c r="H24" s="76"/>
      <c r="I24" s="76"/>
      <c r="J24" s="76"/>
      <c r="K24" s="76"/>
      <c r="L24" s="76"/>
      <c r="M24" s="76"/>
      <c r="N24" s="76"/>
      <c r="O24" s="76"/>
      <c r="P24" s="76"/>
      <c r="Q24" s="76"/>
      <c r="R24" s="76"/>
      <c r="S24" s="76"/>
      <c r="T24" s="76"/>
      <c r="U24" s="76"/>
      <c r="V24" s="76"/>
      <c r="W24" s="76"/>
      <c r="X24" s="76"/>
      <c r="Y24" s="76"/>
    </row>
    <row r="25" spans="1:25" s="75" customFormat="1" x14ac:dyDescent="0.3">
      <c r="A25" s="87">
        <v>14</v>
      </c>
      <c r="B25" s="94" t="s">
        <v>212</v>
      </c>
      <c r="C25" s="201" t="s">
        <v>2029</v>
      </c>
      <c r="D25" s="94" t="s">
        <v>533</v>
      </c>
      <c r="E25" s="94" t="s">
        <v>2076</v>
      </c>
      <c r="F25" s="210" t="s">
        <v>2084</v>
      </c>
      <c r="G25" s="211">
        <v>45657</v>
      </c>
      <c r="H25" s="76"/>
      <c r="I25" s="76"/>
      <c r="J25" s="76"/>
      <c r="K25" s="76"/>
      <c r="L25" s="76"/>
      <c r="M25" s="76"/>
      <c r="N25" s="76"/>
      <c r="O25" s="76"/>
      <c r="P25" s="76"/>
      <c r="Q25" s="76"/>
      <c r="R25" s="76"/>
      <c r="S25" s="76"/>
      <c r="T25" s="76"/>
      <c r="U25" s="76"/>
      <c r="V25" s="76"/>
      <c r="W25" s="76"/>
      <c r="X25" s="76"/>
      <c r="Y25" s="76"/>
    </row>
    <row r="26" spans="1:25" s="75" customFormat="1" ht="39.6" x14ac:dyDescent="0.3">
      <c r="A26" s="87">
        <v>15</v>
      </c>
      <c r="B26" s="94" t="s">
        <v>212</v>
      </c>
      <c r="C26" s="201" t="s">
        <v>2029</v>
      </c>
      <c r="D26" s="94" t="s">
        <v>533</v>
      </c>
      <c r="E26" s="94" t="s">
        <v>2080</v>
      </c>
      <c r="F26" s="210">
        <v>45292</v>
      </c>
      <c r="G26" s="211">
        <v>45657</v>
      </c>
      <c r="H26" s="76"/>
      <c r="I26" s="76"/>
      <c r="J26" s="76"/>
      <c r="K26" s="76"/>
      <c r="L26" s="76"/>
      <c r="M26" s="76"/>
      <c r="N26" s="76"/>
      <c r="O26" s="76"/>
      <c r="P26" s="76"/>
      <c r="Q26" s="76"/>
      <c r="R26" s="76"/>
      <c r="S26" s="76"/>
      <c r="T26" s="76"/>
      <c r="U26" s="76"/>
      <c r="V26" s="76"/>
      <c r="W26" s="76"/>
      <c r="X26" s="76"/>
      <c r="Y26" s="76"/>
    </row>
    <row r="27" spans="1:25" s="75" customFormat="1" x14ac:dyDescent="0.3">
      <c r="A27" s="87">
        <v>16</v>
      </c>
      <c r="B27" s="94" t="s">
        <v>212</v>
      </c>
      <c r="C27" s="201" t="s">
        <v>2029</v>
      </c>
      <c r="D27" s="94" t="s">
        <v>533</v>
      </c>
      <c r="E27" s="94" t="s">
        <v>2083</v>
      </c>
      <c r="F27" s="137">
        <v>45292</v>
      </c>
      <c r="G27" s="137">
        <v>45657</v>
      </c>
      <c r="H27" s="76"/>
      <c r="I27" s="76"/>
      <c r="J27" s="76"/>
      <c r="K27" s="76"/>
      <c r="L27" s="76"/>
      <c r="M27" s="76"/>
      <c r="N27" s="76"/>
      <c r="O27" s="76"/>
      <c r="P27" s="76"/>
      <c r="Q27" s="76"/>
      <c r="R27" s="76"/>
      <c r="S27" s="76"/>
      <c r="T27" s="76"/>
      <c r="U27" s="76"/>
      <c r="V27" s="76"/>
      <c r="W27" s="76"/>
      <c r="X27" s="76"/>
      <c r="Y27" s="76"/>
    </row>
    <row r="28" spans="1:25" s="75" customFormat="1" ht="39" customHeight="1" x14ac:dyDescent="0.3">
      <c r="A28" s="87">
        <v>17</v>
      </c>
      <c r="B28" s="94" t="s">
        <v>212</v>
      </c>
      <c r="C28" s="201" t="s">
        <v>2029</v>
      </c>
      <c r="D28" s="94" t="s">
        <v>533</v>
      </c>
      <c r="E28" s="221" t="s">
        <v>2155</v>
      </c>
      <c r="F28" s="137">
        <v>45292</v>
      </c>
      <c r="G28" s="137">
        <v>45657</v>
      </c>
      <c r="H28" s="76"/>
      <c r="I28" s="76"/>
      <c r="J28" s="76"/>
      <c r="K28" s="76"/>
      <c r="L28" s="76"/>
      <c r="M28" s="76"/>
      <c r="N28" s="76"/>
      <c r="O28" s="76"/>
      <c r="P28" s="76"/>
      <c r="Q28" s="76"/>
      <c r="R28" s="76"/>
      <c r="S28" s="76"/>
      <c r="T28" s="76"/>
      <c r="U28" s="76"/>
      <c r="V28" s="76"/>
      <c r="W28" s="76"/>
      <c r="X28" s="76"/>
      <c r="Y28" s="76"/>
    </row>
    <row r="29" spans="1:25" s="75" customFormat="1" ht="26.4" x14ac:dyDescent="0.3">
      <c r="A29" s="87">
        <v>18</v>
      </c>
      <c r="B29" s="94" t="s">
        <v>212</v>
      </c>
      <c r="C29" s="201" t="s">
        <v>2029</v>
      </c>
      <c r="D29" s="94" t="s">
        <v>533</v>
      </c>
      <c r="E29" s="92" t="s">
        <v>2155</v>
      </c>
      <c r="F29" s="137">
        <v>45292</v>
      </c>
      <c r="G29" s="137">
        <v>45657</v>
      </c>
      <c r="H29" s="76"/>
      <c r="I29" s="76"/>
      <c r="J29" s="76"/>
      <c r="K29" s="76"/>
      <c r="L29" s="76"/>
      <c r="M29" s="76"/>
      <c r="N29" s="76"/>
      <c r="O29" s="76"/>
      <c r="P29" s="76"/>
      <c r="Q29" s="76"/>
      <c r="R29" s="76"/>
      <c r="S29" s="76"/>
      <c r="T29" s="76"/>
      <c r="U29" s="76"/>
      <c r="V29" s="76"/>
      <c r="W29" s="76"/>
      <c r="X29" s="76"/>
      <c r="Y29" s="76"/>
    </row>
    <row r="30" spans="1:25" s="75" customFormat="1" ht="26.4" x14ac:dyDescent="0.3">
      <c r="A30" s="87">
        <v>19</v>
      </c>
      <c r="B30" s="94" t="s">
        <v>212</v>
      </c>
      <c r="C30" s="201" t="s">
        <v>2029</v>
      </c>
      <c r="D30" s="94" t="s">
        <v>533</v>
      </c>
      <c r="E30" s="94" t="s">
        <v>2094</v>
      </c>
      <c r="F30" s="137">
        <v>45292</v>
      </c>
      <c r="G30" s="137">
        <v>45657</v>
      </c>
      <c r="H30" s="76"/>
      <c r="I30" s="76"/>
      <c r="J30" s="76"/>
      <c r="K30" s="76"/>
      <c r="L30" s="76"/>
      <c r="M30" s="76"/>
      <c r="N30" s="76"/>
      <c r="O30" s="76"/>
      <c r="P30" s="76"/>
      <c r="Q30" s="76"/>
      <c r="R30" s="76"/>
      <c r="S30" s="76"/>
      <c r="T30" s="76"/>
      <c r="U30" s="76"/>
      <c r="V30" s="76"/>
      <c r="W30" s="76"/>
      <c r="X30" s="76"/>
      <c r="Y30" s="76"/>
    </row>
    <row r="31" spans="1:25" s="75" customFormat="1" ht="39.6" x14ac:dyDescent="0.3">
      <c r="A31" s="87">
        <v>20</v>
      </c>
      <c r="B31" s="94" t="s">
        <v>212</v>
      </c>
      <c r="C31" s="201" t="s">
        <v>2029</v>
      </c>
      <c r="D31" s="94" t="s">
        <v>533</v>
      </c>
      <c r="E31" s="92" t="s">
        <v>2095</v>
      </c>
      <c r="F31" s="137">
        <v>45292</v>
      </c>
      <c r="G31" s="137">
        <v>45657</v>
      </c>
      <c r="H31" s="76"/>
      <c r="I31" s="76"/>
      <c r="J31" s="76"/>
      <c r="K31" s="76"/>
      <c r="L31" s="76"/>
      <c r="M31" s="76"/>
      <c r="N31" s="76"/>
      <c r="O31" s="76"/>
      <c r="P31" s="76"/>
      <c r="Q31" s="76"/>
      <c r="R31" s="76"/>
      <c r="S31" s="76"/>
      <c r="T31" s="76"/>
      <c r="U31" s="76"/>
      <c r="V31" s="76"/>
      <c r="W31" s="76"/>
      <c r="X31" s="76"/>
      <c r="Y31" s="76"/>
    </row>
    <row r="32" spans="1:25" s="75" customFormat="1" ht="39.6" x14ac:dyDescent="0.3">
      <c r="A32" s="87">
        <v>20</v>
      </c>
      <c r="B32" s="94" t="s">
        <v>212</v>
      </c>
      <c r="C32" s="201" t="s">
        <v>2029</v>
      </c>
      <c r="D32" s="94" t="s">
        <v>533</v>
      </c>
      <c r="E32" s="92" t="s">
        <v>2096</v>
      </c>
      <c r="F32" s="92"/>
      <c r="G32" s="92"/>
      <c r="H32" s="76"/>
      <c r="I32" s="76"/>
      <c r="J32" s="76"/>
      <c r="K32" s="76"/>
      <c r="L32" s="76"/>
      <c r="M32" s="76"/>
      <c r="N32" s="76"/>
      <c r="O32" s="76"/>
      <c r="P32" s="76"/>
      <c r="Q32" s="76"/>
      <c r="R32" s="76"/>
      <c r="S32" s="76"/>
      <c r="T32" s="76"/>
      <c r="U32" s="76"/>
      <c r="V32" s="76"/>
      <c r="W32" s="76"/>
      <c r="X32" s="76"/>
      <c r="Y32" s="76"/>
    </row>
    <row r="33" spans="1:25" s="75" customFormat="1" x14ac:dyDescent="0.3">
      <c r="A33" s="87">
        <v>21</v>
      </c>
      <c r="B33" s="94" t="s">
        <v>212</v>
      </c>
      <c r="C33" s="201" t="s">
        <v>2029</v>
      </c>
      <c r="D33" s="94" t="s">
        <v>533</v>
      </c>
      <c r="E33" s="92" t="s">
        <v>2100</v>
      </c>
      <c r="F33" s="137">
        <v>45292</v>
      </c>
      <c r="G33" s="137">
        <v>45657</v>
      </c>
      <c r="H33" s="76"/>
      <c r="I33" s="76"/>
      <c r="J33" s="76"/>
      <c r="K33" s="76"/>
      <c r="L33" s="76"/>
      <c r="M33" s="76"/>
      <c r="N33" s="76"/>
      <c r="O33" s="76"/>
      <c r="P33" s="76"/>
      <c r="Q33" s="76"/>
      <c r="R33" s="76"/>
      <c r="S33" s="76"/>
      <c r="T33" s="76"/>
      <c r="U33" s="76"/>
      <c r="V33" s="76"/>
      <c r="W33" s="76"/>
      <c r="X33" s="76"/>
      <c r="Y33" s="76"/>
    </row>
    <row r="34" spans="1:25" s="75" customFormat="1" ht="39.6" x14ac:dyDescent="0.3">
      <c r="A34" s="87">
        <v>22</v>
      </c>
      <c r="B34" s="94" t="s">
        <v>212</v>
      </c>
      <c r="C34" s="201" t="s">
        <v>2029</v>
      </c>
      <c r="D34" s="94" t="s">
        <v>533</v>
      </c>
      <c r="E34" s="92" t="s">
        <v>2105</v>
      </c>
      <c r="F34" s="137">
        <v>45292</v>
      </c>
      <c r="G34" s="137">
        <v>45657</v>
      </c>
      <c r="H34" s="76"/>
      <c r="I34" s="76"/>
      <c r="J34" s="76"/>
      <c r="K34" s="76"/>
      <c r="L34" s="76"/>
      <c r="M34" s="76"/>
      <c r="N34" s="76"/>
      <c r="O34" s="76"/>
      <c r="P34" s="76"/>
      <c r="Q34" s="76"/>
      <c r="R34" s="76"/>
      <c r="S34" s="76"/>
      <c r="T34" s="76"/>
      <c r="U34" s="76"/>
      <c r="V34" s="76"/>
      <c r="W34" s="76"/>
      <c r="X34" s="76"/>
      <c r="Y34" s="76"/>
    </row>
    <row r="35" spans="1:25" ht="39.6" x14ac:dyDescent="0.25">
      <c r="A35" s="87">
        <v>23</v>
      </c>
      <c r="B35" s="94" t="s">
        <v>212</v>
      </c>
      <c r="C35" s="201" t="s">
        <v>2029</v>
      </c>
      <c r="D35" s="94" t="s">
        <v>533</v>
      </c>
      <c r="E35" s="92" t="s">
        <v>2111</v>
      </c>
      <c r="F35" s="137">
        <v>45292</v>
      </c>
      <c r="G35" s="137">
        <v>45657</v>
      </c>
    </row>
    <row r="36" spans="1:25" ht="39.6" x14ac:dyDescent="0.25">
      <c r="A36" s="87">
        <v>24</v>
      </c>
      <c r="B36" s="94" t="s">
        <v>212</v>
      </c>
      <c r="C36" s="201" t="s">
        <v>2029</v>
      </c>
      <c r="D36" s="94" t="s">
        <v>533</v>
      </c>
      <c r="E36" s="92" t="s">
        <v>2111</v>
      </c>
      <c r="F36" s="137">
        <v>45292</v>
      </c>
      <c r="G36" s="137">
        <v>45657</v>
      </c>
    </row>
    <row r="37" spans="1:25" ht="26.4" x14ac:dyDescent="0.25">
      <c r="A37" s="87">
        <v>25</v>
      </c>
      <c r="B37" s="94" t="s">
        <v>212</v>
      </c>
      <c r="C37" s="201" t="s">
        <v>2029</v>
      </c>
      <c r="D37" s="94" t="s">
        <v>533</v>
      </c>
      <c r="E37" s="92" t="s">
        <v>2122</v>
      </c>
      <c r="F37" s="137">
        <v>45292</v>
      </c>
      <c r="G37" s="137">
        <v>45657</v>
      </c>
    </row>
    <row r="38" spans="1:25" ht="26.4" x14ac:dyDescent="0.25">
      <c r="A38" s="87">
        <v>25</v>
      </c>
      <c r="B38" s="94" t="s">
        <v>212</v>
      </c>
      <c r="C38" s="201" t="s">
        <v>2029</v>
      </c>
      <c r="D38" s="94" t="s">
        <v>533</v>
      </c>
      <c r="E38" s="92" t="s">
        <v>2122</v>
      </c>
      <c r="F38" s="137">
        <v>45292</v>
      </c>
      <c r="G38" s="137">
        <v>45657</v>
      </c>
    </row>
    <row r="39" spans="1:25" ht="26.4" x14ac:dyDescent="0.25">
      <c r="A39" s="87">
        <v>26</v>
      </c>
      <c r="B39" s="94" t="s">
        <v>212</v>
      </c>
      <c r="C39" s="201" t="s">
        <v>2029</v>
      </c>
      <c r="D39" s="94" t="s">
        <v>533</v>
      </c>
      <c r="E39" s="92" t="s">
        <v>2139</v>
      </c>
      <c r="F39" s="137">
        <v>45292</v>
      </c>
      <c r="G39" s="137">
        <v>45657</v>
      </c>
    </row>
    <row r="40" spans="1:25" ht="26.4" x14ac:dyDescent="0.25">
      <c r="A40" s="87">
        <v>26</v>
      </c>
      <c r="B40" s="94" t="s">
        <v>212</v>
      </c>
      <c r="C40" s="201" t="s">
        <v>2029</v>
      </c>
      <c r="D40" s="94" t="s">
        <v>533</v>
      </c>
      <c r="E40" s="92" t="s">
        <v>2139</v>
      </c>
      <c r="F40" s="137">
        <v>45292</v>
      </c>
      <c r="G40" s="137">
        <v>45657</v>
      </c>
    </row>
    <row r="41" spans="1:25" ht="26.4" x14ac:dyDescent="0.25">
      <c r="A41" s="87">
        <v>27</v>
      </c>
      <c r="B41" s="94" t="s">
        <v>212</v>
      </c>
      <c r="C41" s="201" t="s">
        <v>2029</v>
      </c>
      <c r="D41" s="94" t="s">
        <v>533</v>
      </c>
      <c r="E41" s="92" t="s">
        <v>2138</v>
      </c>
      <c r="F41" s="202">
        <v>45629</v>
      </c>
      <c r="G41" s="202">
        <v>45657</v>
      </c>
    </row>
    <row r="42" spans="1:25" ht="26.4" x14ac:dyDescent="0.25">
      <c r="A42" s="87">
        <v>28</v>
      </c>
      <c r="B42" s="94" t="s">
        <v>212</v>
      </c>
      <c r="C42" s="201" t="s">
        <v>2029</v>
      </c>
      <c r="D42" s="94" t="s">
        <v>533</v>
      </c>
      <c r="E42" s="92" t="s">
        <v>2137</v>
      </c>
      <c r="F42" s="202">
        <v>45292</v>
      </c>
      <c r="G42" s="202">
        <v>45322</v>
      </c>
    </row>
    <row r="43" spans="1:25" ht="52.8" x14ac:dyDescent="0.25">
      <c r="A43" s="87">
        <v>29</v>
      </c>
      <c r="B43" s="94" t="s">
        <v>212</v>
      </c>
      <c r="C43" s="201" t="s">
        <v>2029</v>
      </c>
      <c r="D43" s="94" t="s">
        <v>533</v>
      </c>
      <c r="E43" s="92" t="s">
        <v>2136</v>
      </c>
      <c r="F43" s="202">
        <v>45292</v>
      </c>
      <c r="G43" s="202">
        <v>45322</v>
      </c>
    </row>
    <row r="44" spans="1:25" ht="26.4" x14ac:dyDescent="0.25">
      <c r="A44" s="87">
        <v>30</v>
      </c>
      <c r="B44" s="94" t="s">
        <v>212</v>
      </c>
      <c r="C44" s="201" t="s">
        <v>2029</v>
      </c>
      <c r="D44" s="94" t="s">
        <v>533</v>
      </c>
      <c r="E44" s="92" t="s">
        <v>2143</v>
      </c>
      <c r="F44" s="202">
        <v>45292</v>
      </c>
      <c r="G44" s="202">
        <v>45322</v>
      </c>
    </row>
    <row r="45" spans="1:25" ht="39.6" x14ac:dyDescent="0.25">
      <c r="A45" s="87">
        <v>31</v>
      </c>
      <c r="B45" s="94" t="s">
        <v>212</v>
      </c>
      <c r="C45" s="201" t="s">
        <v>2029</v>
      </c>
      <c r="D45" s="94" t="s">
        <v>533</v>
      </c>
      <c r="E45" s="92" t="s">
        <v>2148</v>
      </c>
      <c r="F45" s="202">
        <v>45292</v>
      </c>
      <c r="G45" s="202">
        <v>45322</v>
      </c>
    </row>
    <row r="46" spans="1:25" ht="39.6" x14ac:dyDescent="0.25">
      <c r="A46" s="87">
        <v>32</v>
      </c>
      <c r="B46" s="94" t="s">
        <v>212</v>
      </c>
      <c r="C46" s="201" t="s">
        <v>2029</v>
      </c>
      <c r="D46" s="94" t="s">
        <v>533</v>
      </c>
      <c r="E46" s="92" t="s">
        <v>2149</v>
      </c>
      <c r="F46" s="202">
        <v>45292</v>
      </c>
      <c r="G46" s="202">
        <v>45322</v>
      </c>
    </row>
    <row r="47" spans="1:25" x14ac:dyDescent="0.25">
      <c r="A47" s="87">
        <v>32</v>
      </c>
      <c r="B47" s="94" t="s">
        <v>212</v>
      </c>
      <c r="C47" s="201" t="s">
        <v>2029</v>
      </c>
      <c r="D47" s="94" t="s">
        <v>533</v>
      </c>
      <c r="E47" s="92" t="s">
        <v>2150</v>
      </c>
      <c r="F47" s="202">
        <v>45292</v>
      </c>
      <c r="G47" s="202">
        <v>45322</v>
      </c>
    </row>
    <row r="48" spans="1:25" ht="79.2" x14ac:dyDescent="0.25">
      <c r="A48" s="87">
        <v>33</v>
      </c>
      <c r="B48" s="94" t="s">
        <v>212</v>
      </c>
      <c r="C48" s="201" t="s">
        <v>2029</v>
      </c>
      <c r="D48" s="94" t="s">
        <v>533</v>
      </c>
      <c r="E48" s="92" t="s">
        <v>2161</v>
      </c>
      <c r="F48" s="202">
        <v>45292</v>
      </c>
      <c r="G48" s="202">
        <v>45322</v>
      </c>
    </row>
  </sheetData>
  <mergeCells count="6">
    <mergeCell ref="B4:E4"/>
    <mergeCell ref="F4:G4"/>
    <mergeCell ref="B1:F1"/>
    <mergeCell ref="A2:G2"/>
    <mergeCell ref="A3:G3"/>
    <mergeCell ref="A4:A5"/>
  </mergeCells>
  <phoneticPr fontId="28" type="noConversion"/>
  <pageMargins left="0.70866141732283472" right="0.70866141732283472" top="0.74803149606299213" bottom="0.74803149606299213" header="0.31496062992125984" footer="0.31496062992125984"/>
  <pageSetup paperSize="9" scale="66"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B6:B48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3"/>
  <sheetViews>
    <sheetView topLeftCell="A19" zoomScale="80" zoomScaleNormal="80" zoomScaleSheetLayoutView="30" workbookViewId="0">
      <selection activeCell="N91" sqref="N91"/>
    </sheetView>
  </sheetViews>
  <sheetFormatPr baseColWidth="10" defaultColWidth="11.44140625" defaultRowHeight="14.4" x14ac:dyDescent="0.3"/>
  <cols>
    <col min="1" max="1" width="17.6640625" style="2" bestFit="1" customWidth="1"/>
    <col min="2" max="2" width="45.33203125" style="2" customWidth="1"/>
    <col min="3" max="3" width="8.88671875" style="2" customWidth="1"/>
    <col min="4" max="4" width="50.5546875" style="2" customWidth="1"/>
    <col min="5" max="5" width="14" style="2" customWidth="1"/>
    <col min="6" max="6" width="50.33203125" style="2" customWidth="1"/>
    <col min="7" max="7" width="20" style="2" bestFit="1" customWidth="1"/>
    <col min="8" max="8" width="35.109375" style="2" bestFit="1" customWidth="1"/>
    <col min="9" max="9" width="39.88671875" style="2" bestFit="1" customWidth="1"/>
    <col min="10" max="10" width="24.88671875" style="2" bestFit="1" customWidth="1"/>
    <col min="11" max="11" width="22.109375" style="2" bestFit="1" customWidth="1"/>
    <col min="12" max="12" width="20.44140625" style="2" customWidth="1"/>
    <col min="13" max="13" width="28.44140625" style="2" customWidth="1"/>
    <col min="14" max="14" width="35.44140625" style="2" bestFit="1" customWidth="1"/>
    <col min="15" max="15" width="43.44140625" style="2" bestFit="1" customWidth="1"/>
    <col min="16" max="16" width="19.33203125" style="2" customWidth="1"/>
    <col min="17" max="17" width="31.33203125" style="2" bestFit="1" customWidth="1"/>
    <col min="18" max="18" width="33.6640625" style="2" bestFit="1" customWidth="1"/>
    <col min="19" max="19" width="19" style="2" bestFit="1" customWidth="1"/>
    <col min="20" max="20" width="39.109375" style="2" bestFit="1" customWidth="1"/>
    <col min="21" max="21" width="43.6640625" style="2" customWidth="1"/>
    <col min="22" max="22" width="11.44140625" style="2"/>
    <col min="23" max="23" width="35.44140625" style="2" bestFit="1" customWidth="1"/>
    <col min="24" max="24" width="11.44140625" style="2"/>
    <col min="25" max="25" width="40" style="2" customWidth="1"/>
    <col min="26" max="26" width="11.44140625" style="2"/>
    <col min="27" max="27" width="39.33203125" style="2" customWidth="1"/>
    <col min="28" max="28" width="11.44140625" style="2"/>
    <col min="29" max="29" width="37.44140625" style="2" customWidth="1"/>
    <col min="30" max="30" width="11.44140625" style="2"/>
    <col min="31" max="31" width="41.6640625" style="2" customWidth="1"/>
    <col min="32" max="32" width="11.44140625" style="2"/>
    <col min="33" max="33" width="32.44140625" style="2" customWidth="1"/>
    <col min="34" max="34" width="11.44140625" style="2"/>
    <col min="35" max="35" width="36.44140625" style="2" customWidth="1"/>
    <col min="36" max="36" width="11.44140625" style="2"/>
    <col min="37" max="37" width="46.109375" style="2" customWidth="1"/>
    <col min="38" max="16384" width="11.44140625" style="2"/>
  </cols>
  <sheetData>
    <row r="1" spans="1:62" ht="15" thickBot="1" x14ac:dyDescent="0.35">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5">
      <c r="A2" s="1"/>
      <c r="B2" s="1"/>
      <c r="C2" s="1"/>
      <c r="D2" s="1"/>
      <c r="E2" s="1"/>
      <c r="F2" s="1"/>
      <c r="G2" s="1"/>
      <c r="H2" s="1"/>
      <c r="I2" s="1"/>
      <c r="J2" s="1"/>
      <c r="K2" s="347" t="s">
        <v>123</v>
      </c>
      <c r="L2" s="348"/>
      <c r="M2" s="1"/>
      <c r="N2" s="3"/>
      <c r="O2" s="4" t="s">
        <v>124</v>
      </c>
      <c r="P2" s="1"/>
      <c r="Q2" s="347" t="s">
        <v>125</v>
      </c>
      <c r="R2" s="348"/>
      <c r="S2" s="1"/>
      <c r="T2" s="345" t="s">
        <v>126</v>
      </c>
      <c r="U2" s="346"/>
      <c r="V2" s="1"/>
      <c r="W2" s="5" t="s">
        <v>127</v>
      </c>
      <c r="X2" s="1"/>
      <c r="Y2" s="5" t="s">
        <v>127</v>
      </c>
      <c r="Z2" s="1"/>
      <c r="AA2" s="5" t="s">
        <v>127</v>
      </c>
      <c r="AB2" s="1"/>
      <c r="AC2" s="5" t="s">
        <v>127</v>
      </c>
      <c r="AD2" s="1"/>
      <c r="AE2" s="5" t="s">
        <v>127</v>
      </c>
      <c r="AF2" s="1"/>
      <c r="AG2" s="5" t="s">
        <v>127</v>
      </c>
      <c r="AH2" s="1"/>
      <c r="AI2" s="5" t="s">
        <v>127</v>
      </c>
      <c r="AJ2" s="1"/>
      <c r="AK2" s="5" t="s">
        <v>127</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5">
      <c r="A3" s="1"/>
      <c r="B3" s="349" t="s">
        <v>128</v>
      </c>
      <c r="C3" s="350"/>
      <c r="D3" s="1"/>
      <c r="E3" s="347" t="s">
        <v>129</v>
      </c>
      <c r="F3" s="348"/>
      <c r="G3" s="1"/>
      <c r="H3" s="345" t="s">
        <v>130</v>
      </c>
      <c r="I3" s="346"/>
      <c r="J3" s="1"/>
      <c r="K3" s="1"/>
      <c r="L3" s="1"/>
      <c r="M3" s="1"/>
      <c r="N3" s="6"/>
      <c r="O3" s="7" t="s">
        <v>131</v>
      </c>
      <c r="P3" s="8"/>
      <c r="Q3" s="9" t="s">
        <v>132</v>
      </c>
      <c r="R3" s="10" t="s">
        <v>133</v>
      </c>
      <c r="S3" s="1"/>
      <c r="T3" s="10" t="s">
        <v>134</v>
      </c>
      <c r="U3" s="10" t="s">
        <v>133</v>
      </c>
      <c r="V3" s="1"/>
      <c r="W3" s="9" t="s">
        <v>135</v>
      </c>
      <c r="X3" s="1"/>
      <c r="Y3" s="9" t="s">
        <v>136</v>
      </c>
      <c r="Z3" s="1"/>
      <c r="AA3" s="9" t="s">
        <v>137</v>
      </c>
      <c r="AB3" s="1"/>
      <c r="AC3" s="9" t="s">
        <v>138</v>
      </c>
      <c r="AD3" s="1"/>
      <c r="AE3" s="9" t="s">
        <v>139</v>
      </c>
      <c r="AF3" s="1"/>
      <c r="AG3" s="9" t="s">
        <v>140</v>
      </c>
      <c r="AH3" s="1"/>
      <c r="AI3" s="9" t="s">
        <v>141</v>
      </c>
      <c r="AJ3" s="1"/>
      <c r="AK3" s="9" t="s">
        <v>141</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5">
      <c r="A4" s="1"/>
      <c r="B4" s="11" t="s">
        <v>142</v>
      </c>
      <c r="C4" s="11" t="s">
        <v>133</v>
      </c>
      <c r="D4" s="1"/>
      <c r="E4" s="9" t="s">
        <v>143</v>
      </c>
      <c r="F4" s="12" t="s">
        <v>133</v>
      </c>
      <c r="G4" s="1"/>
      <c r="H4" s="9" t="s">
        <v>144</v>
      </c>
      <c r="I4" s="12" t="s">
        <v>133</v>
      </c>
      <c r="J4" s="1"/>
      <c r="K4" s="1"/>
      <c r="L4" s="1"/>
      <c r="M4" s="1"/>
      <c r="N4" s="13"/>
      <c r="O4" s="7" t="s">
        <v>145</v>
      </c>
      <c r="P4" s="1"/>
      <c r="Q4" s="14" t="s">
        <v>146</v>
      </c>
      <c r="R4" s="15" t="s">
        <v>147</v>
      </c>
      <c r="S4" s="1"/>
      <c r="T4" s="16" t="s">
        <v>148</v>
      </c>
      <c r="U4" s="71" t="s">
        <v>149</v>
      </c>
      <c r="V4" s="1"/>
      <c r="W4" s="17" t="s">
        <v>150</v>
      </c>
      <c r="X4" s="1"/>
      <c r="Y4" s="17" t="s">
        <v>151</v>
      </c>
      <c r="Z4" s="1"/>
      <c r="AA4" s="62" t="s">
        <v>152</v>
      </c>
      <c r="AB4" s="1"/>
      <c r="AC4" s="62" t="s">
        <v>153</v>
      </c>
      <c r="AD4" s="1"/>
      <c r="AE4" s="17" t="s">
        <v>151</v>
      </c>
      <c r="AF4" s="1"/>
      <c r="AG4" s="17" t="s">
        <v>154</v>
      </c>
      <c r="AH4" s="1"/>
      <c r="AI4" s="17" t="s">
        <v>155</v>
      </c>
      <c r="AJ4" s="1"/>
      <c r="AK4" s="17" t="s">
        <v>155</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5">
      <c r="A5" s="1"/>
      <c r="B5" s="18" t="s">
        <v>156</v>
      </c>
      <c r="C5" s="19" t="s">
        <v>157</v>
      </c>
      <c r="D5" s="1"/>
      <c r="E5" s="16">
        <v>5</v>
      </c>
      <c r="F5" s="20" t="s">
        <v>158</v>
      </c>
      <c r="G5" s="1"/>
      <c r="H5" s="16">
        <v>5</v>
      </c>
      <c r="I5" s="20" t="s">
        <v>159</v>
      </c>
      <c r="J5" s="1"/>
      <c r="K5" s="1"/>
      <c r="L5" s="1"/>
      <c r="M5" s="1"/>
      <c r="N5" s="21"/>
      <c r="O5" s="22" t="s">
        <v>160</v>
      </c>
      <c r="P5" s="1"/>
      <c r="Q5" s="65" t="s">
        <v>161</v>
      </c>
      <c r="R5" s="64" t="s">
        <v>162</v>
      </c>
      <c r="S5" s="1"/>
      <c r="T5" s="14" t="s">
        <v>163</v>
      </c>
      <c r="U5" s="23" t="s">
        <v>164</v>
      </c>
      <c r="V5" s="1"/>
      <c r="W5" s="65" t="s">
        <v>165</v>
      </c>
      <c r="X5" s="1"/>
      <c r="Y5" s="65" t="s">
        <v>166</v>
      </c>
      <c r="Z5" s="1"/>
      <c r="AA5" s="63" t="s">
        <v>167</v>
      </c>
      <c r="AB5" s="1"/>
      <c r="AC5" s="71" t="s">
        <v>168</v>
      </c>
      <c r="AD5" s="1"/>
      <c r="AE5" s="65" t="s">
        <v>166</v>
      </c>
      <c r="AF5" s="1"/>
      <c r="AG5" s="16" t="s">
        <v>169</v>
      </c>
      <c r="AH5" s="1"/>
      <c r="AI5" s="65" t="s">
        <v>170</v>
      </c>
      <c r="AJ5" s="1"/>
      <c r="AK5" s="16" t="s">
        <v>171</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5">
      <c r="A6" s="1"/>
      <c r="B6" s="24" t="s">
        <v>172</v>
      </c>
      <c r="C6" s="25" t="s">
        <v>173</v>
      </c>
      <c r="D6" s="1"/>
      <c r="E6" s="16">
        <v>4</v>
      </c>
      <c r="F6" s="20" t="s">
        <v>174</v>
      </c>
      <c r="G6" s="1"/>
      <c r="H6" s="16">
        <v>4</v>
      </c>
      <c r="I6" s="20" t="s">
        <v>175</v>
      </c>
      <c r="J6" s="1"/>
      <c r="K6" s="26" t="s">
        <v>176</v>
      </c>
      <c r="L6" s="1"/>
      <c r="M6" s="1"/>
      <c r="N6" s="1"/>
      <c r="O6" s="1"/>
      <c r="P6" s="1"/>
      <c r="Q6" s="1"/>
      <c r="R6" s="1"/>
      <c r="S6" s="1"/>
      <c r="T6" s="1"/>
      <c r="U6" s="1"/>
      <c r="V6" s="1"/>
      <c r="W6" s="1"/>
      <c r="X6" s="1"/>
      <c r="Y6" s="1"/>
      <c r="Z6" s="1"/>
      <c r="AA6" s="1"/>
      <c r="AB6" s="1"/>
      <c r="AC6" s="65" t="s">
        <v>177</v>
      </c>
      <c r="AD6" s="1"/>
      <c r="AE6" s="1"/>
      <c r="AF6" s="1"/>
      <c r="AG6" s="65" t="s">
        <v>178</v>
      </c>
      <c r="AH6" s="1"/>
      <c r="AI6" s="1"/>
      <c r="AJ6" s="1"/>
      <c r="AK6" s="65" t="s">
        <v>170</v>
      </c>
      <c r="AL6" s="1"/>
      <c r="AM6" s="1"/>
      <c r="AN6" s="1"/>
      <c r="AO6" s="1"/>
      <c r="AP6" s="1"/>
      <c r="AQ6" s="1"/>
      <c r="AR6" s="1"/>
      <c r="AS6" s="1"/>
      <c r="AT6" s="1"/>
      <c r="AU6" s="1"/>
      <c r="AV6" s="1"/>
      <c r="AW6" s="1"/>
      <c r="AX6" s="1"/>
      <c r="AY6" s="1"/>
      <c r="AZ6" s="1"/>
      <c r="BA6" s="1"/>
      <c r="BB6" s="1"/>
      <c r="BC6" s="1"/>
      <c r="BD6" s="1"/>
      <c r="BE6" s="1"/>
      <c r="BF6" s="1"/>
      <c r="BG6" s="1"/>
      <c r="BH6" s="1"/>
      <c r="BI6" s="1"/>
      <c r="BJ6" s="1"/>
    </row>
    <row r="7" spans="1:62" ht="409.6" x14ac:dyDescent="0.3">
      <c r="A7" s="1"/>
      <c r="B7" s="27" t="s">
        <v>179</v>
      </c>
      <c r="C7" s="28" t="s">
        <v>180</v>
      </c>
      <c r="D7" s="1"/>
      <c r="E7" s="16">
        <v>3</v>
      </c>
      <c r="F7" s="20" t="s">
        <v>181</v>
      </c>
      <c r="G7" s="1"/>
      <c r="H7" s="16">
        <v>3</v>
      </c>
      <c r="I7" s="20" t="s">
        <v>182</v>
      </c>
      <c r="J7" s="1"/>
      <c r="K7" s="16" t="s">
        <v>183</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18" thickBot="1" x14ac:dyDescent="0.35">
      <c r="A8" s="1"/>
      <c r="B8" s="24" t="s">
        <v>184</v>
      </c>
      <c r="C8" s="25" t="s">
        <v>185</v>
      </c>
      <c r="D8" s="1"/>
      <c r="E8" s="16">
        <v>2</v>
      </c>
      <c r="F8" s="20" t="s">
        <v>186</v>
      </c>
      <c r="G8" s="1"/>
      <c r="H8" s="16">
        <v>2</v>
      </c>
      <c r="I8" s="20" t="s">
        <v>187</v>
      </c>
      <c r="J8" s="1"/>
      <c r="K8" s="65" t="s">
        <v>188</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189</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0" thickBot="1" x14ac:dyDescent="0.35">
      <c r="A9" s="1"/>
      <c r="B9" s="27" t="s">
        <v>190</v>
      </c>
      <c r="C9" s="28" t="s">
        <v>191</v>
      </c>
      <c r="D9" s="1"/>
      <c r="E9" s="65">
        <v>1</v>
      </c>
      <c r="F9" s="37" t="s">
        <v>192</v>
      </c>
      <c r="G9" s="1"/>
      <c r="H9" s="65">
        <v>1</v>
      </c>
      <c r="I9" s="37" t="s">
        <v>193</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49" thickBot="1" x14ac:dyDescent="0.35">
      <c r="A10" s="1"/>
      <c r="B10" s="24" t="s">
        <v>194</v>
      </c>
      <c r="C10" s="25" t="s">
        <v>195</v>
      </c>
      <c r="D10" s="1"/>
      <c r="E10" s="1"/>
      <c r="F10" s="1"/>
      <c r="G10" s="1"/>
      <c r="H10" s="1"/>
      <c r="I10" s="1"/>
      <c r="J10" s="1"/>
      <c r="K10" s="26" t="s">
        <v>196</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18" thickBot="1" x14ac:dyDescent="0.35">
      <c r="A11" s="1"/>
      <c r="B11" s="27" t="s">
        <v>197</v>
      </c>
      <c r="C11" s="28" t="s">
        <v>198</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04.2" thickBot="1" x14ac:dyDescent="0.35">
      <c r="A12" s="1"/>
      <c r="B12" s="24" t="s">
        <v>199</v>
      </c>
      <c r="C12" s="25" t="s">
        <v>200</v>
      </c>
      <c r="D12" s="1"/>
      <c r="E12" s="46" t="s">
        <v>201</v>
      </c>
      <c r="F12" s="12" t="s">
        <v>133</v>
      </c>
      <c r="G12" s="1"/>
      <c r="H12" s="10" t="s">
        <v>202</v>
      </c>
      <c r="I12" s="47" t="s">
        <v>203</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262.8" thickBot="1" x14ac:dyDescent="0.35">
      <c r="A13" s="1"/>
      <c r="B13" s="49" t="s">
        <v>204</v>
      </c>
      <c r="C13" s="50" t="s">
        <v>205</v>
      </c>
      <c r="D13" s="1"/>
      <c r="E13" s="17" t="s">
        <v>206</v>
      </c>
      <c r="F13" s="62" t="s">
        <v>207</v>
      </c>
      <c r="G13" s="1"/>
      <c r="H13" s="51" t="s">
        <v>208</v>
      </c>
      <c r="I13" s="72" t="s">
        <v>209</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5">
      <c r="A14" s="1"/>
      <c r="B14" s="24" t="s">
        <v>210</v>
      </c>
      <c r="C14" s="25" t="s">
        <v>211</v>
      </c>
      <c r="D14" s="1"/>
      <c r="E14" s="16" t="s">
        <v>212</v>
      </c>
      <c r="F14" s="71" t="s">
        <v>213</v>
      </c>
      <c r="G14" s="1"/>
      <c r="H14" s="52" t="s">
        <v>214</v>
      </c>
      <c r="I14" s="69" t="s">
        <v>215</v>
      </c>
      <c r="J14" s="1"/>
      <c r="K14" s="16">
        <v>4</v>
      </c>
      <c r="L14" s="1"/>
      <c r="M14" s="26" t="s">
        <v>216</v>
      </c>
      <c r="N14" s="66" t="s">
        <v>217</v>
      </c>
      <c r="O14" s="66" t="s">
        <v>218</v>
      </c>
      <c r="P14" s="66" t="s">
        <v>219</v>
      </c>
      <c r="Q14" s="67" t="s">
        <v>220</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04.2" thickBot="1" x14ac:dyDescent="0.35">
      <c r="A15" s="1"/>
      <c r="B15" s="53" t="s">
        <v>221</v>
      </c>
      <c r="C15" s="54" t="s">
        <v>222</v>
      </c>
      <c r="D15" s="1"/>
      <c r="E15" s="16" t="s">
        <v>223</v>
      </c>
      <c r="F15" s="71" t="s">
        <v>224</v>
      </c>
      <c r="G15" s="1"/>
      <c r="H15" s="52" t="s">
        <v>225</v>
      </c>
      <c r="I15" s="69" t="s">
        <v>226</v>
      </c>
      <c r="J15" s="1"/>
      <c r="K15" s="16">
        <v>5</v>
      </c>
      <c r="L15" s="1"/>
      <c r="M15" s="59">
        <v>1</v>
      </c>
      <c r="N15" s="55">
        <f>IF(AND('VALORACIÓN CON CONTROLES'!F6=0,'VALORACIÓN CON CONTROLES'!G6=0),#REF!,0)</f>
        <v>0</v>
      </c>
      <c r="O15" s="56">
        <f>IF(AND('VALORACIÓN CON CONTROLES'!F6=0,'VALORACIÓN CON CONTROLES'!G6&gt;0),IF(OR(AND(#REF!=1,'VALORACIÓN CON CONTROLES'!G6=1),AND(#REF!=2,'VALORACIÓN CON CONTROLES'!G6=1),AND(#REF!=3,'VALORACIÓN CON CONTROLES'!G6=1),AND(#REF!=1,'VALORACIÓN CON CONTROLES'!G6=2),AND(#REF!=2,'VALORACIÓN CON CONTROLES'!G6=2)),"ZONA RIESGO BAJA",IF(OR(AND(#REF!=4,'VALORACIÓN CON CONTROLES'!G6=1),AND(#REF!=3,'VALORACIÓN CON CONTROLES'!G6=2),AND(#REF!=2,'VALORACIÓN CON CONTROLES'!G6=3),AND(#REF!=1,'VALORACIÓN CON CONTROLES'!G6=3)),"ZONA RIESGO MODERADO",IF(OR(AND(#REF!=5,'VALORACIÓN CON CONTROLES'!G6=1),AND(#REF!=5,'VALORACIÓN CON CONTROLES'!G6=2),AND(#REF!=4,'VALORACIÓN CON CONTROLES'!G6=2),AND(#REF!=4,'VALORACIÓN CON CONTROLES'!G6=3),AND(#REF!=3,'VALORACIÓN CON CONTROLES'!G6=3),AND(#REF!=2,'VALORACIÓN CON CONTROLES'!G6=4),AND(#REF!=1,'VALORACIÓN CON CONTROLES'!G6=4),AND(#REF!=1,'VALORACIÓN CON CONTROLES'!G6=5)),"ZONA RIESGO ALTO",IF(OR(AND(#REF!=5,'VALORACIÓN CON CONTROLES'!G6=3),AND(#REF!=5,'VALORACIÓN CON CONTROLES'!G6=4),AND(#REF!=5,'VALORACIÓN CON CONTROLES'!G6=5),AND(#REF!=4,'VALORACIÓN CON CONTROLES'!G6=4),AND(#REF!=4,'VALORACIÓN CON CONTROLES'!G6=5),AND(#REF!=3,'VALORACIÓN CON CONTROLES'!G6=4),AND(#REF!=3,'VALORACIÓN CON CONTROLES'!G6=5),AND(#REF!=2,'VALORACIÓN CON CONTROLES'!G6=5)),"ZONA RIESGO EXTREMO")))),0)</f>
        <v>0</v>
      </c>
      <c r="P15" s="56">
        <f>IF(AND('VALORACIÓN CON CONTROLES'!F6&gt;0,'VALORACIÓN CON CONTROLES'!G6=0),IF(OR(AND('VALORACIÓN CON CONTROLES'!F6=1,#REF!=1),AND('VALORACIÓN CON CONTROLES'!F6=2,#REF!=1),AND('VALORACIÓN CON CONTROLES'!F6=3,#REF!=1),AND('VALORACIÓN CON CONTROLES'!F6=1,#REF!=2),AND('VALORACIÓN CON CONTROLES'!F6=2,#REF!=2)),"ZONA RIESGO BAJA",IF(OR(AND('VALORACIÓN CON CONTROLES'!F6=4,#REF!=1),AND('VALORACIÓN CON CONTROLES'!F6=3,#REF!=2),AND('VALORACIÓN CON CONTROLES'!F6=2,#REF!=3),AND('VALORACIÓN CON CONTROLES'!F6=1,#REF!=3)),"ZONA RIESGO MODERADO",IF(OR(AND('VALORACIÓN CON CONTROLES'!F6=5,#REF!=1),AND('VALORACIÓN CON CONTROLES'!F6=5,#REF!=2),AND('VALORACIÓN CON CONTROLES'!F6=4,#REF!=2),AND('VALORACIÓN CON CONTROLES'!F6=4,#REF!=3),AND('VALORACIÓN CON CONTROLES'!F6=3,#REF!=3),AND('VALORACIÓN CON CONTROLES'!F6=2,#REF!=4),AND('VALORACIÓN CON CONTROLES'!F6=1,#REF!=4),AND('VALORACIÓN CON CONTROLES'!F6=1,#REF!=5)),"ZONA RIESGO ALTO",IF(OR(AND('VALORACIÓN CON CONTROLES'!F6=5,#REF!=3),AND('VALORACIÓN CON CONTROLES'!F6=5,#REF!=4),AND('VALORACIÓN CON CONTROLES'!F6=5,#REF!=5),AND('VALORACIÓN CON CONTROLES'!F6=4,#REF!=4),AND('VALORACIÓN CON CONTROLES'!F6=4,#REF!=5),AND('VALORACIÓN CON CONTROLES'!F6=3,#REF!=4),AND('VALORACIÓN CON CONTROLES'!F6=3,#REF!=5),AND('VALORACIÓN CON CONTROLES'!F6=2,#REF!=5)),"ZONA RIESGO EXTREMO")))),0)</f>
        <v>0</v>
      </c>
      <c r="Q15" s="57" t="b">
        <f>IF(AND('VALORACIÓN CON CONTROLES'!F6&gt;0,'VALORACIÓN CON CONTROLES'!G6&gt;0),IF(OR(AND('VALORACIÓN CON CONTROLES'!F6=1,'VALORACIÓN CON CONTROLES'!G6=1),AND('VALORACIÓN CON CONTROLES'!F6=2,'VALORACIÓN CON CONTROLES'!G6=1),AND('VALORACIÓN CON CONTROLES'!F6=3,'VALORACIÓN CON CONTROLES'!G6=1),AND('VALORACIÓN CON CONTROLES'!F6=1,'VALORACIÓN CON CONTROLES'!G6=2),AND('VALORACIÓN CON CONTROLES'!F6=2,'VALORACIÓN CON CONTROLES'!G6=2)),"ZONA RIESGO BAJA",IF(OR(AND('VALORACIÓN CON CONTROLES'!F6=4,'VALORACIÓN CON CONTROLES'!G6=1),AND('VALORACIÓN CON CONTROLES'!F6=3,'VALORACIÓN CON CONTROLES'!G6=2),AND('VALORACIÓN CON CONTROLES'!F6=2,'VALORACIÓN CON CONTROLES'!G6=3),AND('VALORACIÓN CON CONTROLES'!F6=1,'VALORACIÓN CON CONTROLES'!G6=3)),"ZONA RIESGO MODERADO",IF(OR(AND('VALORACIÓN CON CONTROLES'!F6=5,'VALORACIÓN CON CONTROLES'!G6=1),AND('VALORACIÓN CON CONTROLES'!F6=5,'VALORACIÓN CON CONTROLES'!G6=2),AND('VALORACIÓN CON CONTROLES'!F6=4,'VALORACIÓN CON CONTROLES'!G6=2),AND('VALORACIÓN CON CONTROLES'!F6=4,'VALORACIÓN CON CONTROLES'!G6=3),AND('VALORACIÓN CON CONTROLES'!F6=3,'VALORACIÓN CON CONTROLES'!G6=3),AND('VALORACIÓN CON CONTROLES'!F6=2,'VALORACIÓN CON CONTROLES'!G6=4),AND('VALORACIÓN CON CONTROLES'!F6=1,'VALORACIÓN CON CONTROLES'!G6=4),AND('VALORACIÓN CON CONTROLES'!F6=1,'VALORACIÓN CON CONTROLES'!G6=5)),"ZONA RIESGO ALTO",IF(OR(AND('VALORACIÓN CON CONTROLES'!F6=5,'VALORACIÓN CON CONTROLES'!G6=3),AND('VALORACIÓN CON CONTROLES'!F6=5,'VALORACIÓN CON CONTROLES'!G6=4),AND('VALORACIÓN CON CONTROLES'!F6=5,'VALORACIÓN CON CONTROLES'!G6=5),AND('VALORACIÓN CON CONTROLES'!F6=4,'VALORACIÓN CON CONTROLES'!G6=4),AND('VALORACIÓN CON CONTROLES'!F6=4,'VALORACIÓN CON CONTROLES'!G6=5),AND('VALORACIÓN CON CONTROLES'!F6=3,'VALORACIÓN CON CONTROLES'!G6=4),AND('VALORACIÓN CON CONTROLES'!F6=3,'VALORACIÓN CON CONTROLES'!G6=5),AND('VALORACIÓN CON CONTROLES'!F6=2,'VALORACIÓN CON CONTROLES'!G6=5)),"ZONA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3.8" thickBot="1" x14ac:dyDescent="0.35">
      <c r="A16" s="1"/>
      <c r="B16" s="1"/>
      <c r="C16" s="1"/>
      <c r="D16" s="1"/>
      <c r="E16" s="65" t="s">
        <v>227</v>
      </c>
      <c r="F16" s="63" t="s">
        <v>228</v>
      </c>
      <c r="G16" s="1"/>
      <c r="H16" s="52" t="s">
        <v>229</v>
      </c>
      <c r="I16" s="58" t="s">
        <v>230</v>
      </c>
      <c r="J16" s="1"/>
      <c r="K16" s="16">
        <v>6</v>
      </c>
      <c r="L16" s="1"/>
      <c r="M16" s="59">
        <v>2</v>
      </c>
      <c r="N16" s="59">
        <f>IF(AND('VALORACIÓN CON CONTROLES'!F7=0,'VALORACIÓN CON CONTROLES'!G7=0),#REF!,0)</f>
        <v>0</v>
      </c>
      <c r="O16" s="1">
        <f>IF(AND('VALORACIÓN CON CONTROLES'!F7=0,'VALORACIÓN CON CONTROLES'!G7&gt;0),IF(OR(AND(#REF!=1,'VALORACIÓN CON CONTROLES'!G7=1),AND(#REF!=2,'VALORACIÓN CON CONTROLES'!G7=1),AND(#REF!=3,'VALORACIÓN CON CONTROLES'!G7=1),AND(#REF!=1,'VALORACIÓN CON CONTROLES'!G7=2),AND(#REF!=2,'VALORACIÓN CON CONTROLES'!G7=2)),"ZONA RIESGO BAJA",IF(OR(AND(#REF!=4,'VALORACIÓN CON CONTROLES'!G7=1),AND(#REF!=3,'VALORACIÓN CON CONTROLES'!G7=2),AND(#REF!=2,'VALORACIÓN CON CONTROLES'!G7=3),AND(#REF!=1,'VALORACIÓN CON CONTROLES'!G7=3)),"ZONA RIESGO MODERADO",IF(OR(AND(#REF!=5,'VALORACIÓN CON CONTROLES'!G7=1),AND(#REF!=5,'VALORACIÓN CON CONTROLES'!G7=2),AND(#REF!=4,'VALORACIÓN CON CONTROLES'!G7=2),AND(#REF!=4,'VALORACIÓN CON CONTROLES'!G7=3),AND(#REF!=3,'VALORACIÓN CON CONTROLES'!G7=3),AND(#REF!=2,'VALORACIÓN CON CONTROLES'!G7=4),AND(#REF!=1,'VALORACIÓN CON CONTROLES'!G7=4),AND(#REF!=1,'VALORACIÓN CON CONTROLES'!G7=5)),"ZONA RIESGO ALTO",IF(OR(AND(#REF!=5,'VALORACIÓN CON CONTROLES'!G7=3),AND(#REF!=5,'VALORACIÓN CON CONTROLES'!G7=4),AND(#REF!=5,'VALORACIÓN CON CONTROLES'!G7=5),AND(#REF!=4,'VALORACIÓN CON CONTROLES'!G7=4),AND(#REF!=4,'VALORACIÓN CON CONTROLES'!G7=5),AND(#REF!=3,'VALORACIÓN CON CONTROLES'!G7=4),AND(#REF!=3,'VALORACIÓN CON CONTROLES'!G7=5),AND(#REF!=2,'VALORACIÓN CON CONTROLES'!G7=5)),"ZONA RIESGO EXTREMO")))),0)</f>
        <v>0</v>
      </c>
      <c r="P16" s="1">
        <f>IF(AND('VALORACIÓN CON CONTROLES'!F7&gt;0,'VALORACIÓN CON CONTROLES'!G7=0),IF(OR(AND('VALORACIÓN CON CONTROLES'!F7=1,#REF!=1),AND('VALORACIÓN CON CONTROLES'!F7=2,#REF!=1),AND('VALORACIÓN CON CONTROLES'!F7=3,#REF!=1),AND('VALORACIÓN CON CONTROLES'!F7=1,#REF!=2),AND('VALORACIÓN CON CONTROLES'!F7=2,#REF!=2)),"ZONA RIESGO BAJA",IF(OR(AND('VALORACIÓN CON CONTROLES'!F7=4,#REF!=1),AND('VALORACIÓN CON CONTROLES'!F7=3,#REF!=2),AND('VALORACIÓN CON CONTROLES'!F7=2,#REF!=3),AND('VALORACIÓN CON CONTROLES'!F7=1,#REF!=3)),"ZONA RIESGO MODERADO",IF(OR(AND('VALORACIÓN CON CONTROLES'!F7=5,#REF!=1),AND('VALORACIÓN CON CONTROLES'!F7=5,#REF!=2),AND('VALORACIÓN CON CONTROLES'!F7=4,#REF!=2),AND('VALORACIÓN CON CONTROLES'!F7=4,#REF!=3),AND('VALORACIÓN CON CONTROLES'!F7=3,#REF!=3),AND('VALORACIÓN CON CONTROLES'!F7=2,#REF!=4),AND('VALORACIÓN CON CONTROLES'!F7=1,#REF!=4),AND('VALORACIÓN CON CONTROLES'!F7=1,#REF!=5)),"ZONA RIESGO ALTO",IF(OR(AND('VALORACIÓN CON CONTROLES'!F7=5,#REF!=3),AND('VALORACIÓN CON CONTROLES'!F7=5,#REF!=4),AND('VALORACIÓN CON CONTROLES'!F7=5,#REF!=5),AND('VALORACIÓN CON CONTROLES'!F7=4,#REF!=4),AND('VALORACIÓN CON CONTROLES'!F7=4,#REF!=5),AND('VALORACIÓN CON CONTROLES'!F7=3,#REF!=4),AND('VALORACIÓN CON CONTROLES'!F7=3,#REF!=5),AND('VALORACIÓN CON CONTROLES'!F7=2,#REF!=5)),"ZONA RIESGO EXTREMO")))),0)</f>
        <v>0</v>
      </c>
      <c r="Q16" s="57" t="b">
        <f>IF(AND('VALORACIÓN CON CONTROLES'!F7&gt;0,'VALORACIÓN CON CONTROLES'!G7&gt;0),IF(OR(AND('VALORACIÓN CON CONTROLES'!F7=1,'VALORACIÓN CON CONTROLES'!G7=1),AND('VALORACIÓN CON CONTROLES'!F7=2,'VALORACIÓN CON CONTROLES'!G7=1),AND('VALORACIÓN CON CONTROLES'!F7=3,'VALORACIÓN CON CONTROLES'!G7=1),AND('VALORACIÓN CON CONTROLES'!F7=1,'VALORACIÓN CON CONTROLES'!G7=2),AND('VALORACIÓN CON CONTROLES'!F7=2,'VALORACIÓN CON CONTROLES'!G7=2)),"ZONA RIESGO BAJA",IF(OR(AND('VALORACIÓN CON CONTROLES'!F7=4,'VALORACIÓN CON CONTROLES'!G7=1),AND('VALORACIÓN CON CONTROLES'!F7=3,'VALORACIÓN CON CONTROLES'!G7=2),AND('VALORACIÓN CON CONTROLES'!F7=2,'VALORACIÓN CON CONTROLES'!G7=3),AND('VALORACIÓN CON CONTROLES'!F7=1,'VALORACIÓN CON CONTROLES'!G7=3)),"ZONA RIESGO MODERADO",IF(OR(AND('VALORACIÓN CON CONTROLES'!F7=5,'VALORACIÓN CON CONTROLES'!G7=1),AND('VALORACIÓN CON CONTROLES'!F7=5,'VALORACIÓN CON CONTROLES'!G7=2),AND('VALORACIÓN CON CONTROLES'!F7=4,'VALORACIÓN CON CONTROLES'!G7=2),AND('VALORACIÓN CON CONTROLES'!F7=4,'VALORACIÓN CON CONTROLES'!G7=3),AND('VALORACIÓN CON CONTROLES'!F7=3,'VALORACIÓN CON CONTROLES'!G7=3),AND('VALORACIÓN CON CONTROLES'!F7=2,'VALORACIÓN CON CONTROLES'!G7=4),AND('VALORACIÓN CON CONTROLES'!F7=1,'VALORACIÓN CON CONTROLES'!G7=4),AND('VALORACIÓN CON CONTROLES'!F7=1,'VALORACIÓN CON CONTROLES'!G7=5)),"ZONA RIESGO ALTO",IF(OR(AND('VALORACIÓN CON CONTROLES'!F7=5,'VALORACIÓN CON CONTROLES'!G7=3),AND('VALORACIÓN CON CONTROLES'!F7=5,'VALORACIÓN CON CONTROLES'!G7=4),AND('VALORACIÓN CON CONTROLES'!F7=5,'VALORACIÓN CON CONTROLES'!G7=5),AND('VALORACIÓN CON CONTROLES'!F7=4,'VALORACIÓN CON CONTROLES'!G7=4),AND('VALORACIÓN CON CONTROLES'!F7=4,'VALORACIÓN CON CONTROLES'!G7=5),AND('VALORACIÓN CON CONTROLES'!F7=3,'VALORACIÓN CON CONTROLES'!G7=4),AND('VALORACIÓN CON CONTROLES'!F7=3,'VALORACIÓN CON CONTROLES'!G7=5),AND('VALORACIÓN CON CONTROLES'!F7=2,'VALORACIÓN CON CONTROLES'!G7=5)),"ZONA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31.8" thickBot="1" x14ac:dyDescent="0.35">
      <c r="A17" s="1"/>
      <c r="B17" s="1"/>
      <c r="C17" s="1"/>
      <c r="D17" s="1"/>
      <c r="E17" s="1"/>
      <c r="F17" s="1"/>
      <c r="G17" s="1"/>
      <c r="H17" s="52" t="s">
        <v>231</v>
      </c>
      <c r="I17" s="69" t="s">
        <v>232</v>
      </c>
      <c r="J17" s="1"/>
      <c r="K17" s="16">
        <v>7</v>
      </c>
      <c r="L17" s="1"/>
      <c r="M17" s="59">
        <v>3</v>
      </c>
      <c r="N17" s="59">
        <f>IF(AND('VALORACIÓN CON CONTROLES'!F21=0,'VALORACIÓN CON CONTROLES'!G21=0),#REF!,0)</f>
        <v>0</v>
      </c>
      <c r="O17" s="1">
        <f>IF(AND('VALORACIÓN CON CONTROLES'!F21=0,'VALORACIÓN CON CONTROLES'!G21&gt;0),IF(OR(AND(#REF!=1,'VALORACIÓN CON CONTROLES'!G21=1),AND(#REF!=2,'VALORACIÓN CON CONTROLES'!G21=1),AND(#REF!=3,'VALORACIÓN CON CONTROLES'!G21=1),AND(#REF!=1,'VALORACIÓN CON CONTROLES'!G21=2),AND(#REF!=2,'VALORACIÓN CON CONTROLES'!G21=2)),"ZONA RIESGO BAJA",IF(OR(AND(#REF!=4,'VALORACIÓN CON CONTROLES'!G21=1),AND(#REF!=3,'VALORACIÓN CON CONTROLES'!G21=2),AND(#REF!=2,'VALORACIÓN CON CONTROLES'!G21=3),AND(#REF!=1,'VALORACIÓN CON CONTROLES'!G21=3)),"ZONA RIESGO MODERADO",IF(OR(AND(#REF!=5,'VALORACIÓN CON CONTROLES'!G21=1),AND(#REF!=5,'VALORACIÓN CON CONTROLES'!G21=2),AND(#REF!=4,'VALORACIÓN CON CONTROLES'!G21=2),AND(#REF!=4,'VALORACIÓN CON CONTROLES'!G21=3),AND(#REF!=3,'VALORACIÓN CON CONTROLES'!G21=3),AND(#REF!=2,'VALORACIÓN CON CONTROLES'!G21=4),AND(#REF!=1,'VALORACIÓN CON CONTROLES'!G21=4),AND(#REF!=1,'VALORACIÓN CON CONTROLES'!G21=5)),"ZONA RIESGO ALTO",IF(OR(AND(#REF!=5,'VALORACIÓN CON CONTROLES'!G21=3),AND(#REF!=5,'VALORACIÓN CON CONTROLES'!G21=4),AND(#REF!=5,'VALORACIÓN CON CONTROLES'!G21=5),AND(#REF!=4,'VALORACIÓN CON CONTROLES'!G21=4),AND(#REF!=4,'VALORACIÓN CON CONTROLES'!G21=5),AND(#REF!=3,'VALORACIÓN CON CONTROLES'!G21=4),AND(#REF!=3,'VALORACIÓN CON CONTROLES'!G21=5),AND(#REF!=2,'VALORACIÓN CON CONTROLES'!G21=5)),"ZONA RIESGO EXTREMO")))),0)</f>
        <v>0</v>
      </c>
      <c r="P17" s="1">
        <f>IF(AND('VALORACIÓN CON CONTROLES'!F21&gt;0,'VALORACIÓN CON CONTROLES'!G21=0),IF(OR(AND('VALORACIÓN CON CONTROLES'!F21=1,#REF!=1),AND('VALORACIÓN CON CONTROLES'!F21=2,#REF!=1),AND('VALORACIÓN CON CONTROLES'!F21=3,#REF!=1),AND('VALORACIÓN CON CONTROLES'!F21=1,#REF!=2),AND('VALORACIÓN CON CONTROLES'!F21=2,#REF!=2)),"ZONA RIESGO BAJA",IF(OR(AND('VALORACIÓN CON CONTROLES'!F21=4,#REF!=1),AND('VALORACIÓN CON CONTROLES'!F21=3,#REF!=2),AND('VALORACIÓN CON CONTROLES'!F21=2,#REF!=3),AND('VALORACIÓN CON CONTROLES'!F21=1,#REF!=3)),"ZONA RIESGO MODERADO",IF(OR(AND('VALORACIÓN CON CONTROLES'!F21=5,#REF!=1),AND('VALORACIÓN CON CONTROLES'!F21=5,#REF!=2),AND('VALORACIÓN CON CONTROLES'!F21=4,#REF!=2),AND('VALORACIÓN CON CONTROLES'!F21=4,#REF!=3),AND('VALORACIÓN CON CONTROLES'!F21=3,#REF!=3),AND('VALORACIÓN CON CONTROLES'!F21=2,#REF!=4),AND('VALORACIÓN CON CONTROLES'!F21=1,#REF!=4),AND('VALORACIÓN CON CONTROLES'!F21=1,#REF!=5)),"ZONA RIESGO ALTO",IF(OR(AND('VALORACIÓN CON CONTROLES'!F21=5,#REF!=3),AND('VALORACIÓN CON CONTROLES'!F21=5,#REF!=4),AND('VALORACIÓN CON CONTROLES'!F21=5,#REF!=5),AND('VALORACIÓN CON CONTROLES'!F21=4,#REF!=4),AND('VALORACIÓN CON CONTROLES'!F21=4,#REF!=5),AND('VALORACIÓN CON CONTROLES'!F21=3,#REF!=4),AND('VALORACIÓN CON CONTROLES'!F21=3,#REF!=5),AND('VALORACIÓN CON CONTROLES'!F21=2,#REF!=5)),"ZONA RIESGO EXTREMO")))),0)</f>
        <v>0</v>
      </c>
      <c r="Q17" s="57" t="b">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2" thickBot="1" x14ac:dyDescent="0.35">
      <c r="A18" s="1"/>
      <c r="B18" s="1"/>
      <c r="C18" s="1"/>
      <c r="D18" s="1"/>
      <c r="E18" s="1"/>
      <c r="F18" s="1"/>
      <c r="G18" s="1"/>
      <c r="H18" s="52" t="s">
        <v>233</v>
      </c>
      <c r="I18" s="58" t="s">
        <v>234</v>
      </c>
      <c r="J18" s="1"/>
      <c r="K18" s="16">
        <v>8</v>
      </c>
      <c r="L18" s="1"/>
      <c r="M18" s="59">
        <v>4</v>
      </c>
      <c r="N18" s="59">
        <f>IF(AND('VALORACIÓN CON CONTROLES'!F22=0,'VALORACIÓN CON CONTROLES'!G22=0),#REF!,0)</f>
        <v>0</v>
      </c>
      <c r="O18" s="1">
        <f>IF(AND('VALORACIÓN CON CONTROLES'!F22=0,'VALORACIÓN CON CONTROLES'!G22&gt;0),IF(OR(AND(#REF!=1,'VALORACIÓN CON CONTROLES'!G22=1),AND(#REF!=2,'VALORACIÓN CON CONTROLES'!G22=1),AND(#REF!=3,'VALORACIÓN CON CONTROLES'!G22=1),AND(#REF!=1,'VALORACIÓN CON CONTROLES'!G22=2),AND(#REF!=2,'VALORACIÓN CON CONTROLES'!G22=2)),"ZONA RIESGO BAJA",IF(OR(AND(#REF!=4,'VALORACIÓN CON CONTROLES'!G22=1),AND(#REF!=3,'VALORACIÓN CON CONTROLES'!G22=2),AND(#REF!=2,'VALORACIÓN CON CONTROLES'!G22=3),AND(#REF!=1,'VALORACIÓN CON CONTROLES'!G22=3)),"ZONA RIESGO MODERADO",IF(OR(AND(#REF!=5,'VALORACIÓN CON CONTROLES'!G22=1),AND(#REF!=5,'VALORACIÓN CON CONTROLES'!G22=2),AND(#REF!=4,'VALORACIÓN CON CONTROLES'!G22=2),AND(#REF!=4,'VALORACIÓN CON CONTROLES'!G22=3),AND(#REF!=3,'VALORACIÓN CON CONTROLES'!G22=3),AND(#REF!=2,'VALORACIÓN CON CONTROLES'!G22=4),AND(#REF!=1,'VALORACIÓN CON CONTROLES'!G22=4),AND(#REF!=1,'VALORACIÓN CON CONTROLES'!G22=5)),"ZONA RIESGO ALTO",IF(OR(AND(#REF!=5,'VALORACIÓN CON CONTROLES'!G22=3),AND(#REF!=5,'VALORACIÓN CON CONTROLES'!G22=4),AND(#REF!=5,'VALORACIÓN CON CONTROLES'!G22=5),AND(#REF!=4,'VALORACIÓN CON CONTROLES'!G22=4),AND(#REF!=4,'VALORACIÓN CON CONTROLES'!G22=5),AND(#REF!=3,'VALORACIÓN CON CONTROLES'!G22=4),AND(#REF!=3,'VALORACIÓN CON CONTROLES'!G22=5),AND(#REF!=2,'VALORACIÓN CON CONTROLES'!G22=5)),"ZONA RIESGO EXTREMO")))),0)</f>
        <v>0</v>
      </c>
      <c r="P18" s="1">
        <f>IF(AND('VALORACIÓN CON CONTROLES'!F22&gt;0,'VALORACIÓN CON CONTROLES'!G22=0),IF(OR(AND('VALORACIÓN CON CONTROLES'!F22=1,#REF!=1),AND('VALORACIÓN CON CONTROLES'!F22=2,#REF!=1),AND('VALORACIÓN CON CONTROLES'!F22=3,#REF!=1),AND('VALORACIÓN CON CONTROLES'!F22=1,#REF!=2),AND('VALORACIÓN CON CONTROLES'!F22=2,#REF!=2)),"ZONA RIESGO BAJA",IF(OR(AND('VALORACIÓN CON CONTROLES'!F22=4,#REF!=1),AND('VALORACIÓN CON CONTROLES'!F22=3,#REF!=2),AND('VALORACIÓN CON CONTROLES'!F22=2,#REF!=3),AND('VALORACIÓN CON CONTROLES'!F22=1,#REF!=3)),"ZONA RIESGO MODERADO",IF(OR(AND('VALORACIÓN CON CONTROLES'!F22=5,#REF!=1),AND('VALORACIÓN CON CONTROLES'!F22=5,#REF!=2),AND('VALORACIÓN CON CONTROLES'!F22=4,#REF!=2),AND('VALORACIÓN CON CONTROLES'!F22=4,#REF!=3),AND('VALORACIÓN CON CONTROLES'!F22=3,#REF!=3),AND('VALORACIÓN CON CONTROLES'!F22=2,#REF!=4),AND('VALORACIÓN CON CONTROLES'!F22=1,#REF!=4),AND('VALORACIÓN CON CONTROLES'!F22=1,#REF!=5)),"ZONA RIESGO ALTO",IF(OR(AND('VALORACIÓN CON CONTROLES'!F22=5,#REF!=3),AND('VALORACIÓN CON CONTROLES'!F22=5,#REF!=4),AND('VALORACIÓN CON CONTROLES'!F22=5,#REF!=5),AND('VALORACIÓN CON CONTROLES'!F22=4,#REF!=4),AND('VALORACIÓN CON CONTROLES'!F22=4,#REF!=5),AND('VALORACIÓN CON CONTROLES'!F22=3,#REF!=4),AND('VALORACIÓN CON CONTROLES'!F22=3,#REF!=5),AND('VALORACIÓN CON CONTROLES'!F22=2,#REF!=5)),"ZONA RIESGO EXTREMO")))),0)</f>
        <v>0</v>
      </c>
      <c r="Q18" s="57" t="b">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29.4" thickBot="1" x14ac:dyDescent="0.35">
      <c r="A19" s="1"/>
      <c r="B19" s="1"/>
      <c r="C19" s="1"/>
      <c r="D19" s="1"/>
      <c r="E19" s="1"/>
      <c r="F19" s="1"/>
      <c r="G19" s="1"/>
      <c r="H19" s="52" t="s">
        <v>235</v>
      </c>
      <c r="I19" s="69" t="s">
        <v>236</v>
      </c>
      <c r="J19" s="1"/>
      <c r="K19" s="16">
        <v>9</v>
      </c>
      <c r="L19" s="1"/>
      <c r="M19" s="59">
        <v>5</v>
      </c>
      <c r="N19" s="59">
        <f>IF(AND('VALORACIÓN CON CONTROLES'!F23=0,'VALORACIÓN CON CONTROLES'!G23=0),#REF!,0)</f>
        <v>0</v>
      </c>
      <c r="O19" s="1">
        <f>IF(AND('VALORACIÓN CON CONTROLES'!F23=0,'VALORACIÓN CON CONTROLES'!G23&gt;0),IF(OR(AND(#REF!=1,'VALORACIÓN CON CONTROLES'!G23=1),AND(#REF!=2,'VALORACIÓN CON CONTROLES'!G23=1),AND(#REF!=3,'VALORACIÓN CON CONTROLES'!G23=1),AND(#REF!=1,'VALORACIÓN CON CONTROLES'!G23=2),AND(#REF!=2,'VALORACIÓN CON CONTROLES'!G23=2)),"ZONA RIESGO BAJA",IF(OR(AND(#REF!=4,'VALORACIÓN CON CONTROLES'!G23=1),AND(#REF!=3,'VALORACIÓN CON CONTROLES'!G23=2),AND(#REF!=2,'VALORACIÓN CON CONTROLES'!G23=3),AND(#REF!=1,'VALORACIÓN CON CONTROLES'!G23=3)),"ZONA RIESGO MODERADO",IF(OR(AND(#REF!=5,'VALORACIÓN CON CONTROLES'!G23=1),AND(#REF!=5,'VALORACIÓN CON CONTROLES'!G23=2),AND(#REF!=4,'VALORACIÓN CON CONTROLES'!G23=2),AND(#REF!=4,'VALORACIÓN CON CONTROLES'!G23=3),AND(#REF!=3,'VALORACIÓN CON CONTROLES'!G23=3),AND(#REF!=2,'VALORACIÓN CON CONTROLES'!G23=4),AND(#REF!=1,'VALORACIÓN CON CONTROLES'!G23=4),AND(#REF!=1,'VALORACIÓN CON CONTROLES'!G23=5)),"ZONA RIESGO ALTO",IF(OR(AND(#REF!=5,'VALORACIÓN CON CONTROLES'!G23=3),AND(#REF!=5,'VALORACIÓN CON CONTROLES'!G23=4),AND(#REF!=5,'VALORACIÓN CON CONTROLES'!G23=5),AND(#REF!=4,'VALORACIÓN CON CONTROLES'!G23=4),AND(#REF!=4,'VALORACIÓN CON CONTROLES'!G23=5),AND(#REF!=3,'VALORACIÓN CON CONTROLES'!G23=4),AND(#REF!=3,'VALORACIÓN CON CONTROLES'!G23=5),AND(#REF!=2,'VALORACIÓN CON CONTROLES'!G23=5)),"ZONA RIESGO EXTREMO")))),0)</f>
        <v>0</v>
      </c>
      <c r="P19" s="1">
        <f>IF(AND('VALORACIÓN CON CONTROLES'!F23&gt;0,'VALORACIÓN CON CONTROLES'!G23=0),IF(OR(AND('VALORACIÓN CON CONTROLES'!F23=1,#REF!=1),AND('VALORACIÓN CON CONTROLES'!F23=2,#REF!=1),AND('VALORACIÓN CON CONTROLES'!F23=3,#REF!=1),AND('VALORACIÓN CON CONTROLES'!F23=1,#REF!=2),AND('VALORACIÓN CON CONTROLES'!F23=2,#REF!=2)),"ZONA RIESGO BAJA",IF(OR(AND('VALORACIÓN CON CONTROLES'!F23=4,#REF!=1),AND('VALORACIÓN CON CONTROLES'!F23=3,#REF!=2),AND('VALORACIÓN CON CONTROLES'!F23=2,#REF!=3),AND('VALORACIÓN CON CONTROLES'!F23=1,#REF!=3)),"ZONA RIESGO MODERADO",IF(OR(AND('VALORACIÓN CON CONTROLES'!F23=5,#REF!=1),AND('VALORACIÓN CON CONTROLES'!F23=5,#REF!=2),AND('VALORACIÓN CON CONTROLES'!F23=4,#REF!=2),AND('VALORACIÓN CON CONTROLES'!F23=4,#REF!=3),AND('VALORACIÓN CON CONTROLES'!F23=3,#REF!=3),AND('VALORACIÓN CON CONTROLES'!F23=2,#REF!=4),AND('VALORACIÓN CON CONTROLES'!F23=1,#REF!=4),AND('VALORACIÓN CON CONTROLES'!F23=1,#REF!=5)),"ZONA RIESGO ALTO",IF(OR(AND('VALORACIÓN CON CONTROLES'!F23=5,#REF!=3),AND('VALORACIÓN CON CONTROLES'!F23=5,#REF!=4),AND('VALORACIÓN CON CONTROLES'!F23=5,#REF!=5),AND('VALORACIÓN CON CONTROLES'!F23=4,#REF!=4),AND('VALORACIÓN CON CONTROLES'!F23=4,#REF!=5),AND('VALORACIÓN CON CONTROLES'!F23=3,#REF!=4),AND('VALORACIÓN CON CONTROLES'!F23=3,#REF!=5),AND('VALORACIÓN CON CONTROLES'!F23=2,#REF!=5)),"ZONA RIESGO EXTREMO")))),0)</f>
        <v>0</v>
      </c>
      <c r="Q19" s="57" t="b">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0</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1.8" thickBot="1" x14ac:dyDescent="0.35">
      <c r="A20" s="1"/>
      <c r="B20" s="1"/>
      <c r="C20" s="1"/>
      <c r="D20" s="1"/>
      <c r="E20" s="1"/>
      <c r="F20" s="1"/>
      <c r="G20" s="1"/>
      <c r="H20" s="52" t="s">
        <v>237</v>
      </c>
      <c r="I20" s="69" t="s">
        <v>238</v>
      </c>
      <c r="J20" s="1"/>
      <c r="K20" s="16">
        <v>10</v>
      </c>
      <c r="L20" s="1"/>
      <c r="M20" s="59">
        <v>6</v>
      </c>
      <c r="N20" s="59"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2" thickBot="1" x14ac:dyDescent="0.35">
      <c r="A21" s="1"/>
      <c r="B21" s="1"/>
      <c r="C21" s="1"/>
      <c r="D21" s="1"/>
      <c r="E21" s="1"/>
      <c r="F21" s="1"/>
      <c r="G21" s="1"/>
      <c r="H21" s="52" t="s">
        <v>239</v>
      </c>
      <c r="I21" s="69" t="s">
        <v>240</v>
      </c>
      <c r="J21" s="1"/>
      <c r="K21" s="16">
        <v>11</v>
      </c>
      <c r="L21" s="1"/>
      <c r="M21" s="59">
        <v>7</v>
      </c>
      <c r="N21" s="59"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1.8" thickBot="1" x14ac:dyDescent="0.35">
      <c r="A22" s="1"/>
      <c r="B22" s="1"/>
      <c r="C22" s="1"/>
      <c r="D22" s="1"/>
      <c r="E22" s="1"/>
      <c r="F22" s="1"/>
      <c r="G22" s="1"/>
      <c r="H22" s="52" t="s">
        <v>241</v>
      </c>
      <c r="I22" s="69" t="s">
        <v>242</v>
      </c>
      <c r="J22" s="1"/>
      <c r="K22" s="16">
        <v>12</v>
      </c>
      <c r="L22" s="1"/>
      <c r="M22" s="59">
        <v>8</v>
      </c>
      <c r="N22" s="59"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2" thickBot="1" x14ac:dyDescent="0.35">
      <c r="A23" s="1"/>
      <c r="B23" s="1"/>
      <c r="C23" s="1"/>
      <c r="D23" s="1"/>
      <c r="E23" s="1"/>
      <c r="F23" s="1"/>
      <c r="G23" s="1"/>
      <c r="H23" s="52" t="s">
        <v>243</v>
      </c>
      <c r="I23" s="69" t="s">
        <v>244</v>
      </c>
      <c r="J23" s="1"/>
      <c r="K23" s="16">
        <v>13</v>
      </c>
      <c r="L23" s="1"/>
      <c r="M23" s="59">
        <v>9</v>
      </c>
      <c r="N23" s="59"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2" thickBot="1" x14ac:dyDescent="0.35">
      <c r="A24" s="1"/>
      <c r="B24" s="1"/>
      <c r="C24" s="1"/>
      <c r="D24" s="1"/>
      <c r="E24" s="1"/>
      <c r="F24" s="1"/>
      <c r="G24" s="1"/>
      <c r="H24" s="52" t="s">
        <v>245</v>
      </c>
      <c r="I24" s="69" t="s">
        <v>246</v>
      </c>
      <c r="J24" s="1"/>
      <c r="K24" s="16">
        <v>14</v>
      </c>
      <c r="L24" s="1"/>
      <c r="M24" s="59">
        <v>10</v>
      </c>
      <c r="N24" s="59"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2" thickBot="1" x14ac:dyDescent="0.35">
      <c r="A25" s="1"/>
      <c r="B25" s="1"/>
      <c r="C25" s="1"/>
      <c r="D25" s="1"/>
      <c r="E25" s="1"/>
      <c r="F25" s="1"/>
      <c r="G25" s="1"/>
      <c r="H25" s="52" t="s">
        <v>247</v>
      </c>
      <c r="I25" s="69" t="s">
        <v>248</v>
      </c>
      <c r="J25" s="1"/>
      <c r="K25" s="16">
        <v>15</v>
      </c>
      <c r="L25" s="1"/>
      <c r="M25" s="59">
        <v>11</v>
      </c>
      <c r="N25" s="59"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1.8" thickBot="1" x14ac:dyDescent="0.35">
      <c r="A26" s="1"/>
      <c r="B26" s="1"/>
      <c r="C26" s="1"/>
      <c r="D26" s="1"/>
      <c r="E26" s="1"/>
      <c r="F26" s="1"/>
      <c r="G26" s="1"/>
      <c r="H26" s="52" t="s">
        <v>249</v>
      </c>
      <c r="I26" s="69" t="s">
        <v>250</v>
      </c>
      <c r="J26" s="1"/>
      <c r="K26" s="16">
        <v>16</v>
      </c>
      <c r="L26" s="1"/>
      <c r="M26" s="59">
        <v>12</v>
      </c>
      <c r="N26" s="59"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1.8" thickBot="1" x14ac:dyDescent="0.35">
      <c r="A27" s="1"/>
      <c r="B27" s="1"/>
      <c r="C27" s="1"/>
      <c r="D27" s="1"/>
      <c r="E27" s="1"/>
      <c r="F27" s="1"/>
      <c r="G27" s="1"/>
      <c r="H27" s="60" t="s">
        <v>251</v>
      </c>
      <c r="I27" s="68" t="s">
        <v>252</v>
      </c>
      <c r="J27" s="1"/>
      <c r="K27" s="16">
        <v>17</v>
      </c>
      <c r="L27" s="1"/>
      <c r="M27" s="59">
        <v>13</v>
      </c>
      <c r="N27" s="59"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15" thickBot="1" x14ac:dyDescent="0.35">
      <c r="A28" s="1"/>
      <c r="B28" s="1"/>
      <c r="C28" s="1"/>
      <c r="D28" s="1"/>
      <c r="E28" s="1"/>
      <c r="F28" s="1"/>
      <c r="G28" s="1"/>
      <c r="H28" s="69" t="s">
        <v>253</v>
      </c>
      <c r="I28" s="58" t="s">
        <v>254</v>
      </c>
      <c r="J28" s="1"/>
      <c r="K28" s="16">
        <v>18</v>
      </c>
      <c r="L28" s="1"/>
      <c r="M28" s="59">
        <v>14</v>
      </c>
      <c r="N28" s="59"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 thickBot="1" x14ac:dyDescent="0.35">
      <c r="A29" s="1"/>
      <c r="B29" s="1"/>
      <c r="C29" s="1"/>
      <c r="D29" s="1"/>
      <c r="E29" s="1"/>
      <c r="F29" s="1"/>
      <c r="G29" s="1"/>
      <c r="H29" s="69" t="s">
        <v>255</v>
      </c>
      <c r="I29" s="58" t="s">
        <v>254</v>
      </c>
      <c r="J29" s="1"/>
      <c r="K29" s="16">
        <v>19</v>
      </c>
      <c r="L29" s="1"/>
      <c r="M29" s="59">
        <v>15</v>
      </c>
      <c r="N29" s="59"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 thickBot="1" x14ac:dyDescent="0.35">
      <c r="A30" s="1"/>
      <c r="B30" s="1"/>
      <c r="C30" s="1"/>
      <c r="D30" s="1"/>
      <c r="E30" s="1"/>
      <c r="F30" s="1"/>
      <c r="G30" s="1"/>
      <c r="H30" s="70" t="s">
        <v>256</v>
      </c>
      <c r="I30" s="61" t="s">
        <v>254</v>
      </c>
      <c r="J30" s="1"/>
      <c r="K30" s="16">
        <v>20</v>
      </c>
      <c r="L30" s="1"/>
      <c r="M30" s="59">
        <v>16</v>
      </c>
      <c r="N30" s="59"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 thickBot="1" x14ac:dyDescent="0.35">
      <c r="A31" s="1"/>
      <c r="B31" s="1"/>
      <c r="C31" s="1"/>
      <c r="D31" s="1"/>
      <c r="E31" s="1"/>
      <c r="F31" s="1"/>
      <c r="G31" s="1"/>
      <c r="H31" s="1"/>
      <c r="I31" s="1"/>
      <c r="J31" s="1"/>
      <c r="K31" s="16">
        <v>21</v>
      </c>
      <c r="L31" s="1"/>
      <c r="M31" s="59">
        <v>17</v>
      </c>
      <c r="N31" s="59"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 thickBot="1" x14ac:dyDescent="0.35">
      <c r="A32" s="1"/>
      <c r="B32" s="1"/>
      <c r="C32" s="1"/>
      <c r="D32" s="1"/>
      <c r="E32" s="1"/>
      <c r="F32" s="1"/>
      <c r="G32" s="1"/>
      <c r="H32" s="1"/>
      <c r="I32" s="1"/>
      <c r="J32" s="1"/>
      <c r="K32" s="16">
        <v>22</v>
      </c>
      <c r="L32" s="1"/>
      <c r="M32" s="59">
        <v>18</v>
      </c>
      <c r="N32" s="59"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 thickBot="1" x14ac:dyDescent="0.35">
      <c r="A33" s="1"/>
      <c r="B33" s="1"/>
      <c r="C33" s="1"/>
      <c r="D33" s="1"/>
      <c r="E33" s="1"/>
      <c r="F33" s="1"/>
      <c r="G33" s="1"/>
      <c r="H33" s="1"/>
      <c r="I33" s="1"/>
      <c r="J33" s="1"/>
      <c r="K33" s="16">
        <v>23</v>
      </c>
      <c r="L33" s="1"/>
      <c r="M33" s="59">
        <v>19</v>
      </c>
      <c r="N33" s="59"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 thickBot="1" x14ac:dyDescent="0.35">
      <c r="A34" s="1"/>
      <c r="B34" s="1"/>
      <c r="C34" s="1"/>
      <c r="D34" s="1"/>
      <c r="E34" s="1"/>
      <c r="F34" s="1"/>
      <c r="G34" s="1"/>
      <c r="H34" s="1"/>
      <c r="I34" s="1"/>
      <c r="J34" s="1"/>
      <c r="K34" s="16">
        <v>24</v>
      </c>
      <c r="L34" s="1"/>
      <c r="M34" s="59">
        <v>20</v>
      </c>
      <c r="N34" s="59"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 thickBot="1" x14ac:dyDescent="0.35">
      <c r="A35" s="1"/>
      <c r="B35" s="1"/>
      <c r="C35" s="1"/>
      <c r="D35" s="1"/>
      <c r="E35" s="1"/>
      <c r="F35" s="1"/>
      <c r="G35" s="1"/>
      <c r="H35" s="1"/>
      <c r="I35" s="1"/>
      <c r="J35" s="1"/>
      <c r="K35" s="16">
        <v>25</v>
      </c>
      <c r="L35" s="1"/>
      <c r="M35" s="59">
        <v>21</v>
      </c>
      <c r="N35" s="59"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 thickBot="1" x14ac:dyDescent="0.35">
      <c r="A36" s="1"/>
      <c r="B36" s="1"/>
      <c r="C36" s="1"/>
      <c r="D36" s="1"/>
      <c r="E36" s="1"/>
      <c r="F36" s="1"/>
      <c r="G36" s="1"/>
      <c r="H36" s="1"/>
      <c r="I36" s="1"/>
      <c r="J36" s="1"/>
      <c r="K36" s="16">
        <v>26</v>
      </c>
      <c r="L36" s="1"/>
      <c r="M36" s="59">
        <v>22</v>
      </c>
      <c r="N36" s="59">
        <f>IF(AND('VALORACIÓN CON CONTROLES'!F24=0,'VALORACIÓN CON CONTROLES'!G24=0),#REF!,0)</f>
        <v>0</v>
      </c>
      <c r="O36" s="1">
        <f>IF(AND('VALORACIÓN CON CONTROLES'!F24=0,'VALORACIÓN CON CONTROLES'!G24&gt;0),IF(OR(AND(#REF!=1,'VALORACIÓN CON CONTROLES'!G24=1),AND(#REF!=2,'VALORACIÓN CON CONTROLES'!G24=1),AND(#REF!=3,'VALORACIÓN CON CONTROLES'!G24=1),AND(#REF!=1,'VALORACIÓN CON CONTROLES'!G24=2),AND(#REF!=2,'VALORACIÓN CON CONTROLES'!G24=2)),"ZONA RIESGO BAJA",IF(OR(AND(#REF!=4,'VALORACIÓN CON CONTROLES'!G24=1),AND(#REF!=3,'VALORACIÓN CON CONTROLES'!G24=2),AND(#REF!=2,'VALORACIÓN CON CONTROLES'!G24=3),AND(#REF!=1,'VALORACIÓN CON CONTROLES'!G24=3)),"ZONA RIESGO MODERADO",IF(OR(AND(#REF!=5,'VALORACIÓN CON CONTROLES'!G24=1),AND(#REF!=5,'VALORACIÓN CON CONTROLES'!G24=2),AND(#REF!=4,'VALORACIÓN CON CONTROLES'!G24=2),AND(#REF!=4,'VALORACIÓN CON CONTROLES'!G24=3),AND(#REF!=3,'VALORACIÓN CON CONTROLES'!G24=3),AND(#REF!=2,'VALORACIÓN CON CONTROLES'!G24=4),AND(#REF!=1,'VALORACIÓN CON CONTROLES'!G24=4),AND(#REF!=1,'VALORACIÓN CON CONTROLES'!G24=5)),"ZONA RIESGO ALTO",IF(OR(AND(#REF!=5,'VALORACIÓN CON CONTROLES'!G24=3),AND(#REF!=5,'VALORACIÓN CON CONTROLES'!G24=4),AND(#REF!=5,'VALORACIÓN CON CONTROLES'!G24=5),AND(#REF!=4,'VALORACIÓN CON CONTROLES'!G24=4),AND(#REF!=4,'VALORACIÓN CON CONTROLES'!G24=5),AND(#REF!=3,'VALORACIÓN CON CONTROLES'!G24=4),AND(#REF!=3,'VALORACIÓN CON CONTROLES'!G24=5),AND(#REF!=2,'VALORACIÓN CON CONTROLES'!G24=5)),"ZONA RIESGO EXTREMO")))),0)</f>
        <v>0</v>
      </c>
      <c r="P36" s="1">
        <f>IF(AND('VALORACIÓN CON CONTROLES'!F24&gt;0,'VALORACIÓN CON CONTROLES'!G24=0),IF(OR(AND('VALORACIÓN CON CONTROLES'!F24=1,#REF!=1),AND('VALORACIÓN CON CONTROLES'!F24=2,#REF!=1),AND('VALORACIÓN CON CONTROLES'!F24=3,#REF!=1),AND('VALORACIÓN CON CONTROLES'!F24=1,#REF!=2),AND('VALORACIÓN CON CONTROLES'!F24=2,#REF!=2)),"ZONA RIESGO BAJA",IF(OR(AND('VALORACIÓN CON CONTROLES'!F24=4,#REF!=1),AND('VALORACIÓN CON CONTROLES'!F24=3,#REF!=2),AND('VALORACIÓN CON CONTROLES'!F24=2,#REF!=3),AND('VALORACIÓN CON CONTROLES'!F24=1,#REF!=3)),"ZONA RIESGO MODERADO",IF(OR(AND('VALORACIÓN CON CONTROLES'!F24=5,#REF!=1),AND('VALORACIÓN CON CONTROLES'!F24=5,#REF!=2),AND('VALORACIÓN CON CONTROLES'!F24=4,#REF!=2),AND('VALORACIÓN CON CONTROLES'!F24=4,#REF!=3),AND('VALORACIÓN CON CONTROLES'!F24=3,#REF!=3),AND('VALORACIÓN CON CONTROLES'!F24=2,#REF!=4),AND('VALORACIÓN CON CONTROLES'!F24=1,#REF!=4),AND('VALORACIÓN CON CONTROLES'!F24=1,#REF!=5)),"ZONA RIESGO ALTO",IF(OR(AND('VALORACIÓN CON CONTROLES'!F24=5,#REF!=3),AND('VALORACIÓN CON CONTROLES'!F24=5,#REF!=4),AND('VALORACIÓN CON CONTROLES'!F24=5,#REF!=5),AND('VALORACIÓN CON CONTROLES'!F24=4,#REF!=4),AND('VALORACIÓN CON CONTROLES'!F24=4,#REF!=5),AND('VALORACIÓN CON CONTROLES'!F24=3,#REF!=4),AND('VALORACIÓN CON CONTROLES'!F24=3,#REF!=5),AND('VALORACIÓN CON CONTROLES'!F24=2,#REF!=5)),"ZONA RIESGO EXTREMO")))),0)</f>
        <v>0</v>
      </c>
      <c r="Q36" s="57" t="b">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 thickBot="1" x14ac:dyDescent="0.35">
      <c r="A37" s="1"/>
      <c r="B37" s="1"/>
      <c r="C37" s="1"/>
      <c r="D37" s="1"/>
      <c r="E37" s="1"/>
      <c r="F37" s="1"/>
      <c r="G37" s="1"/>
      <c r="H37" s="1"/>
      <c r="I37" s="1"/>
      <c r="J37" s="1"/>
      <c r="K37" s="16">
        <v>27</v>
      </c>
      <c r="L37" s="1"/>
      <c r="M37" s="59">
        <v>23</v>
      </c>
      <c r="N37" s="59">
        <f>IF(AND('VALORACIÓN CON CONTROLES'!F25=0,'VALORACIÓN CON CONTROLES'!G25=0),#REF!,0)</f>
        <v>0</v>
      </c>
      <c r="O37" s="1">
        <f>IF(AND('VALORACIÓN CON CONTROLES'!F25=0,'VALORACIÓN CON CONTROLES'!G25&gt;0),IF(OR(AND(#REF!=1,'VALORACIÓN CON CONTROLES'!G25=1),AND(#REF!=2,'VALORACIÓN CON CONTROLES'!G25=1),AND(#REF!=3,'VALORACIÓN CON CONTROLES'!G25=1),AND(#REF!=1,'VALORACIÓN CON CONTROLES'!G25=2),AND(#REF!=2,'VALORACIÓN CON CONTROLES'!G25=2)),"ZONA RIESGO BAJA",IF(OR(AND(#REF!=4,'VALORACIÓN CON CONTROLES'!G25=1),AND(#REF!=3,'VALORACIÓN CON CONTROLES'!G25=2),AND(#REF!=2,'VALORACIÓN CON CONTROLES'!G25=3),AND(#REF!=1,'VALORACIÓN CON CONTROLES'!G25=3)),"ZONA RIESGO MODERADO",IF(OR(AND(#REF!=5,'VALORACIÓN CON CONTROLES'!G25=1),AND(#REF!=5,'VALORACIÓN CON CONTROLES'!G25=2),AND(#REF!=4,'VALORACIÓN CON CONTROLES'!G25=2),AND(#REF!=4,'VALORACIÓN CON CONTROLES'!G25=3),AND(#REF!=3,'VALORACIÓN CON CONTROLES'!G25=3),AND(#REF!=2,'VALORACIÓN CON CONTROLES'!G25=4),AND(#REF!=1,'VALORACIÓN CON CONTROLES'!G25=4),AND(#REF!=1,'VALORACIÓN CON CONTROLES'!G25=5)),"ZONA RIESGO ALTO",IF(OR(AND(#REF!=5,'VALORACIÓN CON CONTROLES'!G25=3),AND(#REF!=5,'VALORACIÓN CON CONTROLES'!G25=4),AND(#REF!=5,'VALORACIÓN CON CONTROLES'!G25=5),AND(#REF!=4,'VALORACIÓN CON CONTROLES'!G25=4),AND(#REF!=4,'VALORACIÓN CON CONTROLES'!G25=5),AND(#REF!=3,'VALORACIÓN CON CONTROLES'!G25=4),AND(#REF!=3,'VALORACIÓN CON CONTROLES'!G25=5),AND(#REF!=2,'VALORACIÓN CON CONTROLES'!G25=5)),"ZONA RIESGO EXTREMO")))),0)</f>
        <v>0</v>
      </c>
      <c r="P37" s="1">
        <f>IF(AND('VALORACIÓN CON CONTROLES'!F25&gt;0,'VALORACIÓN CON CONTROLES'!G25=0),IF(OR(AND('VALORACIÓN CON CONTROLES'!F25=1,#REF!=1),AND('VALORACIÓN CON CONTROLES'!F25=2,#REF!=1),AND('VALORACIÓN CON CONTROLES'!F25=3,#REF!=1),AND('VALORACIÓN CON CONTROLES'!F25=1,#REF!=2),AND('VALORACIÓN CON CONTROLES'!F25=2,#REF!=2)),"ZONA RIESGO BAJA",IF(OR(AND('VALORACIÓN CON CONTROLES'!F25=4,#REF!=1),AND('VALORACIÓN CON CONTROLES'!F25=3,#REF!=2),AND('VALORACIÓN CON CONTROLES'!F25=2,#REF!=3),AND('VALORACIÓN CON CONTROLES'!F25=1,#REF!=3)),"ZONA RIESGO MODERADO",IF(OR(AND('VALORACIÓN CON CONTROLES'!F25=5,#REF!=1),AND('VALORACIÓN CON CONTROLES'!F25=5,#REF!=2),AND('VALORACIÓN CON CONTROLES'!F25=4,#REF!=2),AND('VALORACIÓN CON CONTROLES'!F25=4,#REF!=3),AND('VALORACIÓN CON CONTROLES'!F25=3,#REF!=3),AND('VALORACIÓN CON CONTROLES'!F25=2,#REF!=4),AND('VALORACIÓN CON CONTROLES'!F25=1,#REF!=4),AND('VALORACIÓN CON CONTROLES'!F25=1,#REF!=5)),"ZONA RIESGO ALTO",IF(OR(AND('VALORACIÓN CON CONTROLES'!F25=5,#REF!=3),AND('VALORACIÓN CON CONTROLES'!F25=5,#REF!=4),AND('VALORACIÓN CON CONTROLES'!F25=5,#REF!=5),AND('VALORACIÓN CON CONTROLES'!F25=4,#REF!=4),AND('VALORACIÓN CON CONTROLES'!F25=4,#REF!=5),AND('VALORACIÓN CON CONTROLES'!F25=3,#REF!=4),AND('VALORACIÓN CON CONTROLES'!F25=3,#REF!=5),AND('VALORACIÓN CON CONTROLES'!F25=2,#REF!=5)),"ZONA RIESGO EXTREMO")))),0)</f>
        <v>0</v>
      </c>
      <c r="Q37" s="57" t="b">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0</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 thickBot="1" x14ac:dyDescent="0.35">
      <c r="A38" s="1"/>
      <c r="B38" s="1"/>
      <c r="C38" s="1"/>
      <c r="D38" s="1"/>
      <c r="E38" s="1"/>
      <c r="F38" s="1"/>
      <c r="G38" s="1"/>
      <c r="H38" s="1"/>
      <c r="I38" s="1"/>
      <c r="J38" s="1"/>
      <c r="K38" s="16">
        <v>28</v>
      </c>
      <c r="L38" s="1"/>
      <c r="M38" s="59">
        <v>24</v>
      </c>
      <c r="N38" s="59">
        <f>IF(AND('VALORACIÓN CON CONTROLES'!F26=0,'VALORACIÓN CON CONTROLES'!G26=0),#REF!,0)</f>
        <v>0</v>
      </c>
      <c r="O38" s="1">
        <f>IF(AND('VALORACIÓN CON CONTROLES'!F26=0,'VALORACIÓN CON CONTROLES'!G26&gt;0),IF(OR(AND(#REF!=1,'VALORACIÓN CON CONTROLES'!G26=1),AND(#REF!=2,'VALORACIÓN CON CONTROLES'!G26=1),AND(#REF!=3,'VALORACIÓN CON CONTROLES'!G26=1),AND(#REF!=1,'VALORACIÓN CON CONTROLES'!G26=2),AND(#REF!=2,'VALORACIÓN CON CONTROLES'!G26=2)),"ZONA RIESGO BAJA",IF(OR(AND(#REF!=4,'VALORACIÓN CON CONTROLES'!G26=1),AND(#REF!=3,'VALORACIÓN CON CONTROLES'!G26=2),AND(#REF!=2,'VALORACIÓN CON CONTROLES'!G26=3),AND(#REF!=1,'VALORACIÓN CON CONTROLES'!G26=3)),"ZONA RIESGO MODERADO",IF(OR(AND(#REF!=5,'VALORACIÓN CON CONTROLES'!G26=1),AND(#REF!=5,'VALORACIÓN CON CONTROLES'!G26=2),AND(#REF!=4,'VALORACIÓN CON CONTROLES'!G26=2),AND(#REF!=4,'VALORACIÓN CON CONTROLES'!G26=3),AND(#REF!=3,'VALORACIÓN CON CONTROLES'!G26=3),AND(#REF!=2,'VALORACIÓN CON CONTROLES'!G26=4),AND(#REF!=1,'VALORACIÓN CON CONTROLES'!G26=4),AND(#REF!=1,'VALORACIÓN CON CONTROLES'!G26=5)),"ZONA RIESGO ALTO",IF(OR(AND(#REF!=5,'VALORACIÓN CON CONTROLES'!G26=3),AND(#REF!=5,'VALORACIÓN CON CONTROLES'!G26=4),AND(#REF!=5,'VALORACIÓN CON CONTROLES'!G26=5),AND(#REF!=4,'VALORACIÓN CON CONTROLES'!G26=4),AND(#REF!=4,'VALORACIÓN CON CONTROLES'!G26=5),AND(#REF!=3,'VALORACIÓN CON CONTROLES'!G26=4),AND(#REF!=3,'VALORACIÓN CON CONTROLES'!G26=5),AND(#REF!=2,'VALORACIÓN CON CONTROLES'!G26=5)),"ZONA RIESGO EXTREMO")))),0)</f>
        <v>0</v>
      </c>
      <c r="P38" s="1">
        <f>IF(AND('VALORACIÓN CON CONTROLES'!F26&gt;0,'VALORACIÓN CON CONTROLES'!G26=0),IF(OR(AND('VALORACIÓN CON CONTROLES'!F26=1,#REF!=1),AND('VALORACIÓN CON CONTROLES'!F26=2,#REF!=1),AND('VALORACIÓN CON CONTROLES'!F26=3,#REF!=1),AND('VALORACIÓN CON CONTROLES'!F26=1,#REF!=2),AND('VALORACIÓN CON CONTROLES'!F26=2,#REF!=2)),"ZONA RIESGO BAJA",IF(OR(AND('VALORACIÓN CON CONTROLES'!F26=4,#REF!=1),AND('VALORACIÓN CON CONTROLES'!F26=3,#REF!=2),AND('VALORACIÓN CON CONTROLES'!F26=2,#REF!=3),AND('VALORACIÓN CON CONTROLES'!F26=1,#REF!=3)),"ZONA RIESGO MODERADO",IF(OR(AND('VALORACIÓN CON CONTROLES'!F26=5,#REF!=1),AND('VALORACIÓN CON CONTROLES'!F26=5,#REF!=2),AND('VALORACIÓN CON CONTROLES'!F26=4,#REF!=2),AND('VALORACIÓN CON CONTROLES'!F26=4,#REF!=3),AND('VALORACIÓN CON CONTROLES'!F26=3,#REF!=3),AND('VALORACIÓN CON CONTROLES'!F26=2,#REF!=4),AND('VALORACIÓN CON CONTROLES'!F26=1,#REF!=4),AND('VALORACIÓN CON CONTROLES'!F26=1,#REF!=5)),"ZONA RIESGO ALTO",IF(OR(AND('VALORACIÓN CON CONTROLES'!F26=5,#REF!=3),AND('VALORACIÓN CON CONTROLES'!F26=5,#REF!=4),AND('VALORACIÓN CON CONTROLES'!F26=5,#REF!=5),AND('VALORACIÓN CON CONTROLES'!F26=4,#REF!=4),AND('VALORACIÓN CON CONTROLES'!F26=4,#REF!=5),AND('VALORACIÓN CON CONTROLES'!F26=3,#REF!=4),AND('VALORACIÓN CON CONTROLES'!F26=3,#REF!=5),AND('VALORACIÓN CON CONTROLES'!F26=2,#REF!=5)),"ZONA RIESGO EXTREMO")))),0)</f>
        <v>0</v>
      </c>
      <c r="Q38" s="57" t="b">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7" thickBot="1" x14ac:dyDescent="0.35">
      <c r="A39" s="1"/>
      <c r="B39" s="86" t="s">
        <v>257</v>
      </c>
      <c r="C39" s="86" t="s">
        <v>258</v>
      </c>
      <c r="D39" s="86" t="s">
        <v>259</v>
      </c>
      <c r="E39" s="1"/>
      <c r="F39" s="1"/>
      <c r="G39" s="1"/>
      <c r="H39" s="86" t="s">
        <v>260</v>
      </c>
      <c r="I39" s="1"/>
      <c r="J39" s="1"/>
      <c r="K39" s="16">
        <v>29</v>
      </c>
      <c r="L39" s="1"/>
      <c r="M39" s="59">
        <v>25</v>
      </c>
      <c r="N39" s="59">
        <f>IF(AND('VALORACIÓN CON CONTROLES'!F27=0,'VALORACIÓN CON CONTROLES'!G27=0),#REF!,0)</f>
        <v>0</v>
      </c>
      <c r="O39" s="1">
        <f>IF(AND('VALORACIÓN CON CONTROLES'!F27=0,'VALORACIÓN CON CONTROLES'!G27&gt;0),IF(OR(AND(#REF!=1,'VALORACIÓN CON CONTROLES'!G27=1),AND(#REF!=2,'VALORACIÓN CON CONTROLES'!G27=1),AND(#REF!=3,'VALORACIÓN CON CONTROLES'!G27=1),AND(#REF!=1,'VALORACIÓN CON CONTROLES'!G27=2),AND(#REF!=2,'VALORACIÓN CON CONTROLES'!G27=2)),"ZONA RIESGO BAJA",IF(OR(AND(#REF!=4,'VALORACIÓN CON CONTROLES'!G27=1),AND(#REF!=3,'VALORACIÓN CON CONTROLES'!G27=2),AND(#REF!=2,'VALORACIÓN CON CONTROLES'!G27=3),AND(#REF!=1,'VALORACIÓN CON CONTROLES'!G27=3)),"ZONA RIESGO MODERADO",IF(OR(AND(#REF!=5,'VALORACIÓN CON CONTROLES'!G27=1),AND(#REF!=5,'VALORACIÓN CON CONTROLES'!G27=2),AND(#REF!=4,'VALORACIÓN CON CONTROLES'!G27=2),AND(#REF!=4,'VALORACIÓN CON CONTROLES'!G27=3),AND(#REF!=3,'VALORACIÓN CON CONTROLES'!G27=3),AND(#REF!=2,'VALORACIÓN CON CONTROLES'!G27=4),AND(#REF!=1,'VALORACIÓN CON CONTROLES'!G27=4),AND(#REF!=1,'VALORACIÓN CON CONTROLES'!G27=5)),"ZONA RIESGO ALTO",IF(OR(AND(#REF!=5,'VALORACIÓN CON CONTROLES'!G27=3),AND(#REF!=5,'VALORACIÓN CON CONTROLES'!G27=4),AND(#REF!=5,'VALORACIÓN CON CONTROLES'!G27=5),AND(#REF!=4,'VALORACIÓN CON CONTROLES'!G27=4),AND(#REF!=4,'VALORACIÓN CON CONTROLES'!G27=5),AND(#REF!=3,'VALORACIÓN CON CONTROLES'!G27=4),AND(#REF!=3,'VALORACIÓN CON CONTROLES'!G27=5),AND(#REF!=2,'VALORACIÓN CON CONTROLES'!G27=5)),"ZONA RIESGO EXTREMO")))),0)</f>
        <v>0</v>
      </c>
      <c r="P39" s="1">
        <f>IF(AND('VALORACIÓN CON CONTROLES'!F27&gt;0,'VALORACIÓN CON CONTROLES'!G27=0),IF(OR(AND('VALORACIÓN CON CONTROLES'!F27=1,#REF!=1),AND('VALORACIÓN CON CONTROLES'!F27=2,#REF!=1),AND('VALORACIÓN CON CONTROLES'!F27=3,#REF!=1),AND('VALORACIÓN CON CONTROLES'!F27=1,#REF!=2),AND('VALORACIÓN CON CONTROLES'!F27=2,#REF!=2)),"ZONA RIESGO BAJA",IF(OR(AND('VALORACIÓN CON CONTROLES'!F27=4,#REF!=1),AND('VALORACIÓN CON CONTROLES'!F27=3,#REF!=2),AND('VALORACIÓN CON CONTROLES'!F27=2,#REF!=3),AND('VALORACIÓN CON CONTROLES'!F27=1,#REF!=3)),"ZONA RIESGO MODERADO",IF(OR(AND('VALORACIÓN CON CONTROLES'!F27=5,#REF!=1),AND('VALORACIÓN CON CONTROLES'!F27=5,#REF!=2),AND('VALORACIÓN CON CONTROLES'!F27=4,#REF!=2),AND('VALORACIÓN CON CONTROLES'!F27=4,#REF!=3),AND('VALORACIÓN CON CONTROLES'!F27=3,#REF!=3),AND('VALORACIÓN CON CONTROLES'!F27=2,#REF!=4),AND('VALORACIÓN CON CONTROLES'!F27=1,#REF!=4),AND('VALORACIÓN CON CONTROLES'!F27=1,#REF!=5)),"ZONA RIESGO ALTO",IF(OR(AND('VALORACIÓN CON CONTROLES'!F27=5,#REF!=3),AND('VALORACIÓN CON CONTROLES'!F27=5,#REF!=4),AND('VALORACIÓN CON CONTROLES'!F27=5,#REF!=5),AND('VALORACIÓN CON CONTROLES'!F27=4,#REF!=4),AND('VALORACIÓN CON CONTROLES'!F27=4,#REF!=5),AND('VALORACIÓN CON CONTROLES'!F27=3,#REF!=4),AND('VALORACIÓN CON CONTROLES'!F27=3,#REF!=5),AND('VALORACIÓN CON CONTROLES'!F27=2,#REF!=5)),"ZONA RIESGO EXTREMO")))),0)</f>
        <v>0</v>
      </c>
      <c r="Q39" s="57" t="b">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 thickBot="1" x14ac:dyDescent="0.3">
      <c r="A40" s="1"/>
      <c r="B40" s="77" t="s">
        <v>261</v>
      </c>
      <c r="C40" s="77" t="s">
        <v>261</v>
      </c>
      <c r="D40" s="77" t="s">
        <v>261</v>
      </c>
      <c r="E40" s="1"/>
      <c r="F40" s="1"/>
      <c r="G40" s="1"/>
      <c r="H40" s="77" t="s">
        <v>262</v>
      </c>
      <c r="I40" s="1"/>
      <c r="J40" s="1"/>
      <c r="K40" s="65">
        <v>30</v>
      </c>
      <c r="L40" s="1"/>
      <c r="M40" s="59">
        <v>26</v>
      </c>
      <c r="N40" s="59">
        <f>IF(AND('VALORACIÓN CON CONTROLES'!F28=0,'VALORACIÓN CON CONTROLES'!G28=0),#REF!,0)</f>
        <v>0</v>
      </c>
      <c r="O40" s="1">
        <f>IF(AND('VALORACIÓN CON CONTROLES'!F28=0,'VALORACIÓN CON CONTROLES'!G28&gt;0),IF(OR(AND(#REF!=1,'VALORACIÓN CON CONTROLES'!G28=1),AND(#REF!=2,'VALORACIÓN CON CONTROLES'!G28=1),AND(#REF!=3,'VALORACIÓN CON CONTROLES'!G28=1),AND(#REF!=1,'VALORACIÓN CON CONTROLES'!G28=2),AND(#REF!=2,'VALORACIÓN CON CONTROLES'!G28=2)),"ZONA RIESGO BAJA",IF(OR(AND(#REF!=4,'VALORACIÓN CON CONTROLES'!G28=1),AND(#REF!=3,'VALORACIÓN CON CONTROLES'!G28=2),AND(#REF!=2,'VALORACIÓN CON CONTROLES'!G28=3),AND(#REF!=1,'VALORACIÓN CON CONTROLES'!G28=3)),"ZONA RIESGO MODERADO",IF(OR(AND(#REF!=5,'VALORACIÓN CON CONTROLES'!G28=1),AND(#REF!=5,'VALORACIÓN CON CONTROLES'!G28=2),AND(#REF!=4,'VALORACIÓN CON CONTROLES'!G28=2),AND(#REF!=4,'VALORACIÓN CON CONTROLES'!G28=3),AND(#REF!=3,'VALORACIÓN CON CONTROLES'!G28=3),AND(#REF!=2,'VALORACIÓN CON CONTROLES'!G28=4),AND(#REF!=1,'VALORACIÓN CON CONTROLES'!G28=4),AND(#REF!=1,'VALORACIÓN CON CONTROLES'!G28=5)),"ZONA RIESGO ALTO",IF(OR(AND(#REF!=5,'VALORACIÓN CON CONTROLES'!G28=3),AND(#REF!=5,'VALORACIÓN CON CONTROLES'!G28=4),AND(#REF!=5,'VALORACIÓN CON CONTROLES'!G28=5),AND(#REF!=4,'VALORACIÓN CON CONTROLES'!G28=4),AND(#REF!=4,'VALORACIÓN CON CONTROLES'!G28=5),AND(#REF!=3,'VALORACIÓN CON CONTROLES'!G28=4),AND(#REF!=3,'VALORACIÓN CON CONTROLES'!G28=5),AND(#REF!=2,'VALORACIÓN CON CONTROLES'!G28=5)),"ZONA RIESGO EXTREMO")))),0)</f>
        <v>0</v>
      </c>
      <c r="P40" s="1">
        <f>IF(AND('VALORACIÓN CON CONTROLES'!F28&gt;0,'VALORACIÓN CON CONTROLES'!G28=0),IF(OR(AND('VALORACIÓN CON CONTROLES'!F28=1,#REF!=1),AND('VALORACIÓN CON CONTROLES'!F28=2,#REF!=1),AND('VALORACIÓN CON CONTROLES'!F28=3,#REF!=1),AND('VALORACIÓN CON CONTROLES'!F28=1,#REF!=2),AND('VALORACIÓN CON CONTROLES'!F28=2,#REF!=2)),"ZONA RIESGO BAJA",IF(OR(AND('VALORACIÓN CON CONTROLES'!F28=4,#REF!=1),AND('VALORACIÓN CON CONTROLES'!F28=3,#REF!=2),AND('VALORACIÓN CON CONTROLES'!F28=2,#REF!=3),AND('VALORACIÓN CON CONTROLES'!F28=1,#REF!=3)),"ZONA RIESGO MODERADO",IF(OR(AND('VALORACIÓN CON CONTROLES'!F28=5,#REF!=1),AND('VALORACIÓN CON CONTROLES'!F28=5,#REF!=2),AND('VALORACIÓN CON CONTROLES'!F28=4,#REF!=2),AND('VALORACIÓN CON CONTROLES'!F28=4,#REF!=3),AND('VALORACIÓN CON CONTROLES'!F28=3,#REF!=3),AND('VALORACIÓN CON CONTROLES'!F28=2,#REF!=4),AND('VALORACIÓN CON CONTROLES'!F28=1,#REF!=4),AND('VALORACIÓN CON CONTROLES'!F28=1,#REF!=5)),"ZONA RIESGO ALTO",IF(OR(AND('VALORACIÓN CON CONTROLES'!F28=5,#REF!=3),AND('VALORACIÓN CON CONTROLES'!F28=5,#REF!=4),AND('VALORACIÓN CON CONTROLES'!F28=5,#REF!=5),AND('VALORACIÓN CON CONTROLES'!F28=4,#REF!=4),AND('VALORACIÓN CON CONTROLES'!F28=4,#REF!=5),AND('VALORACIÓN CON CONTROLES'!F28=3,#REF!=4),AND('VALORACIÓN CON CONTROLES'!F28=3,#REF!=5),AND('VALORACIÓN CON CONTROLES'!F28=2,#REF!=5)),"ZONA RIESGO EXTREMO")))),0)</f>
        <v>0</v>
      </c>
      <c r="Q40" s="57" t="b">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 thickBot="1" x14ac:dyDescent="0.3">
      <c r="A41" s="1"/>
      <c r="B41" s="77" t="s">
        <v>263</v>
      </c>
      <c r="C41" s="77" t="s">
        <v>263</v>
      </c>
      <c r="D41" s="77" t="s">
        <v>263</v>
      </c>
      <c r="E41" s="1"/>
      <c r="F41" s="1"/>
      <c r="G41" s="1"/>
      <c r="H41" s="77" t="s">
        <v>264</v>
      </c>
      <c r="I41" s="1"/>
      <c r="J41" s="1"/>
      <c r="K41" s="16">
        <v>31</v>
      </c>
      <c r="L41" s="1"/>
      <c r="M41" s="59">
        <v>27</v>
      </c>
      <c r="N41" s="59">
        <f>IF(AND('VALORACIÓN CON CONTROLES'!F29=0,'VALORACIÓN CON CONTROLES'!G29=0),#REF!,0)</f>
        <v>0</v>
      </c>
      <c r="O41" s="1">
        <f>IF(AND('VALORACIÓN CON CONTROLES'!F29=0,'VALORACIÓN CON CONTROLES'!G29&gt;0),IF(OR(AND(#REF!=1,'VALORACIÓN CON CONTROLES'!G29=1),AND(#REF!=2,'VALORACIÓN CON CONTROLES'!G29=1),AND(#REF!=3,'VALORACIÓN CON CONTROLES'!G29=1),AND(#REF!=1,'VALORACIÓN CON CONTROLES'!G29=2),AND(#REF!=2,'VALORACIÓN CON CONTROLES'!G29=2)),"ZONA RIESGO BAJA",IF(OR(AND(#REF!=4,'VALORACIÓN CON CONTROLES'!G29=1),AND(#REF!=3,'VALORACIÓN CON CONTROLES'!G29=2),AND(#REF!=2,'VALORACIÓN CON CONTROLES'!G29=3),AND(#REF!=1,'VALORACIÓN CON CONTROLES'!G29=3)),"ZONA RIESGO MODERADO",IF(OR(AND(#REF!=5,'VALORACIÓN CON CONTROLES'!G29=1),AND(#REF!=5,'VALORACIÓN CON CONTROLES'!G29=2),AND(#REF!=4,'VALORACIÓN CON CONTROLES'!G29=2),AND(#REF!=4,'VALORACIÓN CON CONTROLES'!G29=3),AND(#REF!=3,'VALORACIÓN CON CONTROLES'!G29=3),AND(#REF!=2,'VALORACIÓN CON CONTROLES'!G29=4),AND(#REF!=1,'VALORACIÓN CON CONTROLES'!G29=4),AND(#REF!=1,'VALORACIÓN CON CONTROLES'!G29=5)),"ZONA RIESGO ALTO",IF(OR(AND(#REF!=5,'VALORACIÓN CON CONTROLES'!G29=3),AND(#REF!=5,'VALORACIÓN CON CONTROLES'!G29=4),AND(#REF!=5,'VALORACIÓN CON CONTROLES'!G29=5),AND(#REF!=4,'VALORACIÓN CON CONTROLES'!G29=4),AND(#REF!=4,'VALORACIÓN CON CONTROLES'!G29=5),AND(#REF!=3,'VALORACIÓN CON CONTROLES'!G29=4),AND(#REF!=3,'VALORACIÓN CON CONTROLES'!G29=5),AND(#REF!=2,'VALORACIÓN CON CONTROLES'!G29=5)),"ZONA RIESGO EXTREMO")))),0)</f>
        <v>0</v>
      </c>
      <c r="P41" s="1">
        <f>IF(AND('VALORACIÓN CON CONTROLES'!F29&gt;0,'VALORACIÓN CON CONTROLES'!G29=0),IF(OR(AND('VALORACIÓN CON CONTROLES'!F29=1,#REF!=1),AND('VALORACIÓN CON CONTROLES'!F29=2,#REF!=1),AND('VALORACIÓN CON CONTROLES'!F29=3,#REF!=1),AND('VALORACIÓN CON CONTROLES'!F29=1,#REF!=2),AND('VALORACIÓN CON CONTROLES'!F29=2,#REF!=2)),"ZONA RIESGO BAJA",IF(OR(AND('VALORACIÓN CON CONTROLES'!F29=4,#REF!=1),AND('VALORACIÓN CON CONTROLES'!F29=3,#REF!=2),AND('VALORACIÓN CON CONTROLES'!F29=2,#REF!=3),AND('VALORACIÓN CON CONTROLES'!F29=1,#REF!=3)),"ZONA RIESGO MODERADO",IF(OR(AND('VALORACIÓN CON CONTROLES'!F29=5,#REF!=1),AND('VALORACIÓN CON CONTROLES'!F29=5,#REF!=2),AND('VALORACIÓN CON CONTROLES'!F29=4,#REF!=2),AND('VALORACIÓN CON CONTROLES'!F29=4,#REF!=3),AND('VALORACIÓN CON CONTROLES'!F29=3,#REF!=3),AND('VALORACIÓN CON CONTROLES'!F29=2,#REF!=4),AND('VALORACIÓN CON CONTROLES'!F29=1,#REF!=4),AND('VALORACIÓN CON CONTROLES'!F29=1,#REF!=5)),"ZONA RIESGO ALTO",IF(OR(AND('VALORACIÓN CON CONTROLES'!F29=5,#REF!=3),AND('VALORACIÓN CON CONTROLES'!F29=5,#REF!=4),AND('VALORACIÓN CON CONTROLES'!F29=5,#REF!=5),AND('VALORACIÓN CON CONTROLES'!F29=4,#REF!=4),AND('VALORACIÓN CON CONTROLES'!F29=4,#REF!=5),AND('VALORACIÓN CON CONTROLES'!F29=3,#REF!=4),AND('VALORACIÓN CON CONTROLES'!F29=3,#REF!=5),AND('VALORACIÓN CON CONTROLES'!F29=2,#REF!=5)),"ZONA RIESGO EXTREMO")))),0)</f>
        <v>0</v>
      </c>
      <c r="Q41" s="57" t="b">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 thickBot="1" x14ac:dyDescent="0.3">
      <c r="A42" s="1"/>
      <c r="B42" s="77" t="s">
        <v>265</v>
      </c>
      <c r="C42" s="77" t="s">
        <v>265</v>
      </c>
      <c r="D42" s="77" t="s">
        <v>265</v>
      </c>
      <c r="E42" s="1"/>
      <c r="F42" s="1"/>
      <c r="G42" s="1"/>
      <c r="H42" s="77" t="s">
        <v>266</v>
      </c>
      <c r="I42" s="1"/>
      <c r="J42" s="1"/>
      <c r="K42" s="16">
        <v>32</v>
      </c>
      <c r="L42" s="1"/>
      <c r="M42" s="59">
        <v>28</v>
      </c>
      <c r="N42" s="59">
        <f>IF(AND('VALORACIÓN CON CONTROLES'!F30=0,'VALORACIÓN CON CONTROLES'!G30=0),#REF!,0)</f>
        <v>0</v>
      </c>
      <c r="O42" s="1">
        <f>IF(AND('VALORACIÓN CON CONTROLES'!F30=0,'VALORACIÓN CON CONTROLES'!G30&gt;0),IF(OR(AND(#REF!=1,'VALORACIÓN CON CONTROLES'!G30=1),AND(#REF!=2,'VALORACIÓN CON CONTROLES'!G30=1),AND(#REF!=3,'VALORACIÓN CON CONTROLES'!G30=1),AND(#REF!=1,'VALORACIÓN CON CONTROLES'!G30=2),AND(#REF!=2,'VALORACIÓN CON CONTROLES'!G30=2)),"ZONA RIESGO BAJA",IF(OR(AND(#REF!=4,'VALORACIÓN CON CONTROLES'!G30=1),AND(#REF!=3,'VALORACIÓN CON CONTROLES'!G30=2),AND(#REF!=2,'VALORACIÓN CON CONTROLES'!G30=3),AND(#REF!=1,'VALORACIÓN CON CONTROLES'!G30=3)),"ZONA RIESGO MODERADO",IF(OR(AND(#REF!=5,'VALORACIÓN CON CONTROLES'!G30=1),AND(#REF!=5,'VALORACIÓN CON CONTROLES'!G30=2),AND(#REF!=4,'VALORACIÓN CON CONTROLES'!G30=2),AND(#REF!=4,'VALORACIÓN CON CONTROLES'!G30=3),AND(#REF!=3,'VALORACIÓN CON CONTROLES'!G30=3),AND(#REF!=2,'VALORACIÓN CON CONTROLES'!G30=4),AND(#REF!=1,'VALORACIÓN CON CONTROLES'!G30=4),AND(#REF!=1,'VALORACIÓN CON CONTROLES'!G30=5)),"ZONA RIESGO ALTO",IF(OR(AND(#REF!=5,'VALORACIÓN CON CONTROLES'!G30=3),AND(#REF!=5,'VALORACIÓN CON CONTROLES'!G30=4),AND(#REF!=5,'VALORACIÓN CON CONTROLES'!G30=5),AND(#REF!=4,'VALORACIÓN CON CONTROLES'!G30=4),AND(#REF!=4,'VALORACIÓN CON CONTROLES'!G30=5),AND(#REF!=3,'VALORACIÓN CON CONTROLES'!G30=4),AND(#REF!=3,'VALORACIÓN CON CONTROLES'!G30=5),AND(#REF!=2,'VALORACIÓN CON CONTROLES'!G30=5)),"ZONA RIESGO EXTREMO")))),0)</f>
        <v>0</v>
      </c>
      <c r="P42" s="1">
        <f>IF(AND('VALORACIÓN CON CONTROLES'!F30&gt;0,'VALORACIÓN CON CONTROLES'!G30=0),IF(OR(AND('VALORACIÓN CON CONTROLES'!F30=1,#REF!=1),AND('VALORACIÓN CON CONTROLES'!F30=2,#REF!=1),AND('VALORACIÓN CON CONTROLES'!F30=3,#REF!=1),AND('VALORACIÓN CON CONTROLES'!F30=1,#REF!=2),AND('VALORACIÓN CON CONTROLES'!F30=2,#REF!=2)),"ZONA RIESGO BAJA",IF(OR(AND('VALORACIÓN CON CONTROLES'!F30=4,#REF!=1),AND('VALORACIÓN CON CONTROLES'!F30=3,#REF!=2),AND('VALORACIÓN CON CONTROLES'!F30=2,#REF!=3),AND('VALORACIÓN CON CONTROLES'!F30=1,#REF!=3)),"ZONA RIESGO MODERADO",IF(OR(AND('VALORACIÓN CON CONTROLES'!F30=5,#REF!=1),AND('VALORACIÓN CON CONTROLES'!F30=5,#REF!=2),AND('VALORACIÓN CON CONTROLES'!F30=4,#REF!=2),AND('VALORACIÓN CON CONTROLES'!F30=4,#REF!=3),AND('VALORACIÓN CON CONTROLES'!F30=3,#REF!=3),AND('VALORACIÓN CON CONTROLES'!F30=2,#REF!=4),AND('VALORACIÓN CON CONTROLES'!F30=1,#REF!=4),AND('VALORACIÓN CON CONTROLES'!F30=1,#REF!=5)),"ZONA RIESGO ALTO",IF(OR(AND('VALORACIÓN CON CONTROLES'!F30=5,#REF!=3),AND('VALORACIÓN CON CONTROLES'!F30=5,#REF!=4),AND('VALORACIÓN CON CONTROLES'!F30=5,#REF!=5),AND('VALORACIÓN CON CONTROLES'!F30=4,#REF!=4),AND('VALORACIÓN CON CONTROLES'!F30=4,#REF!=5),AND('VALORACIÓN CON CONTROLES'!F30=3,#REF!=4),AND('VALORACIÓN CON CONTROLES'!F30=3,#REF!=5),AND('VALORACIÓN CON CONTROLES'!F30=2,#REF!=5)),"ZONA RIESGO EXTREMO")))),0)</f>
        <v>0</v>
      </c>
      <c r="Q42" s="57" t="b">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 thickBot="1" x14ac:dyDescent="0.3">
      <c r="A43" s="1"/>
      <c r="B43" s="1"/>
      <c r="C43" s="1"/>
      <c r="D43" s="1"/>
      <c r="E43" s="1"/>
      <c r="F43" s="1"/>
      <c r="G43" s="1"/>
      <c r="H43" s="77" t="s">
        <v>267</v>
      </c>
      <c r="I43" s="1"/>
      <c r="J43" s="1"/>
      <c r="K43" s="65">
        <v>33</v>
      </c>
      <c r="L43" s="1"/>
      <c r="M43" s="59">
        <v>29</v>
      </c>
      <c r="N43" s="59">
        <f>IF(AND('VALORACIÓN CON CONTROLES'!F31=0,'VALORACIÓN CON CONTROLES'!G31=0),#REF!,0)</f>
        <v>0</v>
      </c>
      <c r="O43" s="1">
        <f>IF(AND('VALORACIÓN CON CONTROLES'!F31=0,'VALORACIÓN CON CONTROLES'!G31&gt;0),IF(OR(AND(#REF!=1,'VALORACIÓN CON CONTROLES'!G31=1),AND(#REF!=2,'VALORACIÓN CON CONTROLES'!G31=1),AND(#REF!=3,'VALORACIÓN CON CONTROLES'!G31=1),AND(#REF!=1,'VALORACIÓN CON CONTROLES'!G31=2),AND(#REF!=2,'VALORACIÓN CON CONTROLES'!G31=2)),"ZONA RIESGO BAJA",IF(OR(AND(#REF!=4,'VALORACIÓN CON CONTROLES'!G31=1),AND(#REF!=3,'VALORACIÓN CON CONTROLES'!G31=2),AND(#REF!=2,'VALORACIÓN CON CONTROLES'!G31=3),AND(#REF!=1,'VALORACIÓN CON CONTROLES'!G31=3)),"ZONA RIESGO MODERADO",IF(OR(AND(#REF!=5,'VALORACIÓN CON CONTROLES'!G31=1),AND(#REF!=5,'VALORACIÓN CON CONTROLES'!G31=2),AND(#REF!=4,'VALORACIÓN CON CONTROLES'!G31=2),AND(#REF!=4,'VALORACIÓN CON CONTROLES'!G31=3),AND(#REF!=3,'VALORACIÓN CON CONTROLES'!G31=3),AND(#REF!=2,'VALORACIÓN CON CONTROLES'!G31=4),AND(#REF!=1,'VALORACIÓN CON CONTROLES'!G31=4),AND(#REF!=1,'VALORACIÓN CON CONTROLES'!G31=5)),"ZONA RIESGO ALTO",IF(OR(AND(#REF!=5,'VALORACIÓN CON CONTROLES'!G31=3),AND(#REF!=5,'VALORACIÓN CON CONTROLES'!G31=4),AND(#REF!=5,'VALORACIÓN CON CONTROLES'!G31=5),AND(#REF!=4,'VALORACIÓN CON CONTROLES'!G31=4),AND(#REF!=4,'VALORACIÓN CON CONTROLES'!G31=5),AND(#REF!=3,'VALORACIÓN CON CONTROLES'!G31=4),AND(#REF!=3,'VALORACIÓN CON CONTROLES'!G31=5),AND(#REF!=2,'VALORACIÓN CON CONTROLES'!G31=5)),"ZONA RIESGO EXTREMO")))),0)</f>
        <v>0</v>
      </c>
      <c r="P43" s="1">
        <f>IF(AND('VALORACIÓN CON CONTROLES'!F31&gt;0,'VALORACIÓN CON CONTROLES'!G31=0),IF(OR(AND('VALORACIÓN CON CONTROLES'!F31=1,#REF!=1),AND('VALORACIÓN CON CONTROLES'!F31=2,#REF!=1),AND('VALORACIÓN CON CONTROLES'!F31=3,#REF!=1),AND('VALORACIÓN CON CONTROLES'!F31=1,#REF!=2),AND('VALORACIÓN CON CONTROLES'!F31=2,#REF!=2)),"ZONA RIESGO BAJA",IF(OR(AND('VALORACIÓN CON CONTROLES'!F31=4,#REF!=1),AND('VALORACIÓN CON CONTROLES'!F31=3,#REF!=2),AND('VALORACIÓN CON CONTROLES'!F31=2,#REF!=3),AND('VALORACIÓN CON CONTROLES'!F31=1,#REF!=3)),"ZONA RIESGO MODERADO",IF(OR(AND('VALORACIÓN CON CONTROLES'!F31=5,#REF!=1),AND('VALORACIÓN CON CONTROLES'!F31=5,#REF!=2),AND('VALORACIÓN CON CONTROLES'!F31=4,#REF!=2),AND('VALORACIÓN CON CONTROLES'!F31=4,#REF!=3),AND('VALORACIÓN CON CONTROLES'!F31=3,#REF!=3),AND('VALORACIÓN CON CONTROLES'!F31=2,#REF!=4),AND('VALORACIÓN CON CONTROLES'!F31=1,#REF!=4),AND('VALORACIÓN CON CONTROLES'!F31=1,#REF!=5)),"ZONA RIESGO ALTO",IF(OR(AND('VALORACIÓN CON CONTROLES'!F31=5,#REF!=3),AND('VALORACIÓN CON CONTROLES'!F31=5,#REF!=4),AND('VALORACIÓN CON CONTROLES'!F31=5,#REF!=5),AND('VALORACIÓN CON CONTROLES'!F31=4,#REF!=4),AND('VALORACIÓN CON CONTROLES'!F31=4,#REF!=5),AND('VALORACIÓN CON CONTROLES'!F31=3,#REF!=4),AND('VALORACIÓN CON CONTROLES'!F31=3,#REF!=5),AND('VALORACIÓN CON CONTROLES'!F31=2,#REF!=5)),"ZONA RIESGO EXTREMO")))),0)</f>
        <v>0</v>
      </c>
      <c r="Q43" s="57" t="b">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 thickBot="1" x14ac:dyDescent="0.3">
      <c r="A44" s="1"/>
      <c r="B44" s="1"/>
      <c r="C44" s="1"/>
      <c r="D44" s="1"/>
      <c r="E44" s="1"/>
      <c r="F44" s="1"/>
      <c r="G44" s="1"/>
      <c r="H44" s="77" t="s">
        <v>268</v>
      </c>
      <c r="I44" s="1"/>
      <c r="J44" s="1"/>
      <c r="K44" s="16">
        <v>34</v>
      </c>
      <c r="L44" s="1"/>
      <c r="M44" s="59">
        <v>30</v>
      </c>
      <c r="N44" s="59">
        <f>IF(AND('VALORACIÓN CON CONTROLES'!F32=0,'VALORACIÓN CON CONTROLES'!G32=0),#REF!,0)</f>
        <v>0</v>
      </c>
      <c r="O44" s="1">
        <f>IF(AND('VALORACIÓN CON CONTROLES'!F32=0,'VALORACIÓN CON CONTROLES'!G32&gt;0),IF(OR(AND(#REF!=1,'VALORACIÓN CON CONTROLES'!G32=1),AND(#REF!=2,'VALORACIÓN CON CONTROLES'!G32=1),AND(#REF!=3,'VALORACIÓN CON CONTROLES'!G32=1),AND(#REF!=1,'VALORACIÓN CON CONTROLES'!G32=2),AND(#REF!=2,'VALORACIÓN CON CONTROLES'!G32=2)),"ZONA RIESGO BAJA",IF(OR(AND(#REF!=4,'VALORACIÓN CON CONTROLES'!G32=1),AND(#REF!=3,'VALORACIÓN CON CONTROLES'!G32=2),AND(#REF!=2,'VALORACIÓN CON CONTROLES'!G32=3),AND(#REF!=1,'VALORACIÓN CON CONTROLES'!G32=3)),"ZONA RIESGO MODERADO",IF(OR(AND(#REF!=5,'VALORACIÓN CON CONTROLES'!G32=1),AND(#REF!=5,'VALORACIÓN CON CONTROLES'!G32=2),AND(#REF!=4,'VALORACIÓN CON CONTROLES'!G32=2),AND(#REF!=4,'VALORACIÓN CON CONTROLES'!G32=3),AND(#REF!=3,'VALORACIÓN CON CONTROLES'!G32=3),AND(#REF!=2,'VALORACIÓN CON CONTROLES'!G32=4),AND(#REF!=1,'VALORACIÓN CON CONTROLES'!G32=4),AND(#REF!=1,'VALORACIÓN CON CONTROLES'!G32=5)),"ZONA RIESGO ALTO",IF(OR(AND(#REF!=5,'VALORACIÓN CON CONTROLES'!G32=3),AND(#REF!=5,'VALORACIÓN CON CONTROLES'!G32=4),AND(#REF!=5,'VALORACIÓN CON CONTROLES'!G32=5),AND(#REF!=4,'VALORACIÓN CON CONTROLES'!G32=4),AND(#REF!=4,'VALORACIÓN CON CONTROLES'!G32=5),AND(#REF!=3,'VALORACIÓN CON CONTROLES'!G32=4),AND(#REF!=3,'VALORACIÓN CON CONTROLES'!G32=5),AND(#REF!=2,'VALORACIÓN CON CONTROLES'!G32=5)),"ZONA RIESGO EXTREMO")))),0)</f>
        <v>0</v>
      </c>
      <c r="P44" s="1">
        <f>IF(AND('VALORACIÓN CON CONTROLES'!F32&gt;0,'VALORACIÓN CON CONTROLES'!G32=0),IF(OR(AND('VALORACIÓN CON CONTROLES'!F32=1,#REF!=1),AND('VALORACIÓN CON CONTROLES'!F32=2,#REF!=1),AND('VALORACIÓN CON CONTROLES'!F32=3,#REF!=1),AND('VALORACIÓN CON CONTROLES'!F32=1,#REF!=2),AND('VALORACIÓN CON CONTROLES'!F32=2,#REF!=2)),"ZONA RIESGO BAJA",IF(OR(AND('VALORACIÓN CON CONTROLES'!F32=4,#REF!=1),AND('VALORACIÓN CON CONTROLES'!F32=3,#REF!=2),AND('VALORACIÓN CON CONTROLES'!F32=2,#REF!=3),AND('VALORACIÓN CON CONTROLES'!F32=1,#REF!=3)),"ZONA RIESGO MODERADO",IF(OR(AND('VALORACIÓN CON CONTROLES'!F32=5,#REF!=1),AND('VALORACIÓN CON CONTROLES'!F32=5,#REF!=2),AND('VALORACIÓN CON CONTROLES'!F32=4,#REF!=2),AND('VALORACIÓN CON CONTROLES'!F32=4,#REF!=3),AND('VALORACIÓN CON CONTROLES'!F32=3,#REF!=3),AND('VALORACIÓN CON CONTROLES'!F32=2,#REF!=4),AND('VALORACIÓN CON CONTROLES'!F32=1,#REF!=4),AND('VALORACIÓN CON CONTROLES'!F32=1,#REF!=5)),"ZONA RIESGO ALTO",IF(OR(AND('VALORACIÓN CON CONTROLES'!F32=5,#REF!=3),AND('VALORACIÓN CON CONTROLES'!F32=5,#REF!=4),AND('VALORACIÓN CON CONTROLES'!F32=5,#REF!=5),AND('VALORACIÓN CON CONTROLES'!F32=4,#REF!=4),AND('VALORACIÓN CON CONTROLES'!F32=4,#REF!=5),AND('VALORACIÓN CON CONTROLES'!F32=3,#REF!=4),AND('VALORACIÓN CON CONTROLES'!F32=3,#REF!=5),AND('VALORACIÓN CON CONTROLES'!F32=2,#REF!=5)),"ZONA RIESGO EXTREMO")))),0)</f>
        <v>0</v>
      </c>
      <c r="Q44" s="57" t="b">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 thickBot="1" x14ac:dyDescent="0.3">
      <c r="A45" s="1"/>
      <c r="B45" s="1"/>
      <c r="C45" s="1"/>
      <c r="D45" s="1"/>
      <c r="E45" s="1"/>
      <c r="F45" s="1"/>
      <c r="G45" s="1"/>
      <c r="H45" s="77" t="s">
        <v>269</v>
      </c>
      <c r="I45" s="1"/>
      <c r="J45" s="1"/>
      <c r="K45" s="16">
        <v>35</v>
      </c>
      <c r="L45" s="1"/>
      <c r="M45" s="59">
        <v>31</v>
      </c>
      <c r="N45" s="59">
        <f>IF(AND('VALORACIÓN CON CONTROLES'!F33=0,'VALORACIÓN CON CONTROLES'!G33=0),#REF!,0)</f>
        <v>0</v>
      </c>
      <c r="O45" s="1">
        <f>IF(AND('VALORACIÓN CON CONTROLES'!F33=0,'VALORACIÓN CON CONTROLES'!G33&gt;0),IF(OR(AND(#REF!=1,'VALORACIÓN CON CONTROLES'!G33=1),AND(#REF!=2,'VALORACIÓN CON CONTROLES'!G33=1),AND(#REF!=3,'VALORACIÓN CON CONTROLES'!G33=1),AND(#REF!=1,'VALORACIÓN CON CONTROLES'!G33=2),AND(#REF!=2,'VALORACIÓN CON CONTROLES'!G33=2)),"ZONA RIESGO BAJA",IF(OR(AND(#REF!=4,'VALORACIÓN CON CONTROLES'!G33=1),AND(#REF!=3,'VALORACIÓN CON CONTROLES'!G33=2),AND(#REF!=2,'VALORACIÓN CON CONTROLES'!G33=3),AND(#REF!=1,'VALORACIÓN CON CONTROLES'!G33=3)),"ZONA RIESGO MODERADO",IF(OR(AND(#REF!=5,'VALORACIÓN CON CONTROLES'!G33=1),AND(#REF!=5,'VALORACIÓN CON CONTROLES'!G33=2),AND(#REF!=4,'VALORACIÓN CON CONTROLES'!G33=2),AND(#REF!=4,'VALORACIÓN CON CONTROLES'!G33=3),AND(#REF!=3,'VALORACIÓN CON CONTROLES'!G33=3),AND(#REF!=2,'VALORACIÓN CON CONTROLES'!G33=4),AND(#REF!=1,'VALORACIÓN CON CONTROLES'!G33=4),AND(#REF!=1,'VALORACIÓN CON CONTROLES'!G33=5)),"ZONA RIESGO ALTO",IF(OR(AND(#REF!=5,'VALORACIÓN CON CONTROLES'!G33=3),AND(#REF!=5,'VALORACIÓN CON CONTROLES'!G33=4),AND(#REF!=5,'VALORACIÓN CON CONTROLES'!G33=5),AND(#REF!=4,'VALORACIÓN CON CONTROLES'!G33=4),AND(#REF!=4,'VALORACIÓN CON CONTROLES'!G33=5),AND(#REF!=3,'VALORACIÓN CON CONTROLES'!G33=4),AND(#REF!=3,'VALORACIÓN CON CONTROLES'!G33=5),AND(#REF!=2,'VALORACIÓN CON CONTROLES'!G33=5)),"ZONA RIESGO EXTREMO")))),0)</f>
        <v>0</v>
      </c>
      <c r="P45" s="1">
        <f>IF(AND('VALORACIÓN CON CONTROLES'!F33&gt;0,'VALORACIÓN CON CONTROLES'!G33=0),IF(OR(AND('VALORACIÓN CON CONTROLES'!F33=1,#REF!=1),AND('VALORACIÓN CON CONTROLES'!F33=2,#REF!=1),AND('VALORACIÓN CON CONTROLES'!F33=3,#REF!=1),AND('VALORACIÓN CON CONTROLES'!F33=1,#REF!=2),AND('VALORACIÓN CON CONTROLES'!F33=2,#REF!=2)),"ZONA RIESGO BAJA",IF(OR(AND('VALORACIÓN CON CONTROLES'!F33=4,#REF!=1),AND('VALORACIÓN CON CONTROLES'!F33=3,#REF!=2),AND('VALORACIÓN CON CONTROLES'!F33=2,#REF!=3),AND('VALORACIÓN CON CONTROLES'!F33=1,#REF!=3)),"ZONA RIESGO MODERADO",IF(OR(AND('VALORACIÓN CON CONTROLES'!F33=5,#REF!=1),AND('VALORACIÓN CON CONTROLES'!F33=5,#REF!=2),AND('VALORACIÓN CON CONTROLES'!F33=4,#REF!=2),AND('VALORACIÓN CON CONTROLES'!F33=4,#REF!=3),AND('VALORACIÓN CON CONTROLES'!F33=3,#REF!=3),AND('VALORACIÓN CON CONTROLES'!F33=2,#REF!=4),AND('VALORACIÓN CON CONTROLES'!F33=1,#REF!=4),AND('VALORACIÓN CON CONTROLES'!F33=1,#REF!=5)),"ZONA RIESGO ALTO",IF(OR(AND('VALORACIÓN CON CONTROLES'!F33=5,#REF!=3),AND('VALORACIÓN CON CONTROLES'!F33=5,#REF!=4),AND('VALORACIÓN CON CONTROLES'!F33=5,#REF!=5),AND('VALORACIÓN CON CONTROLES'!F33=4,#REF!=4),AND('VALORACIÓN CON CONTROLES'!F33=4,#REF!=5),AND('VALORACIÓN CON CONTROLES'!F33=3,#REF!=4),AND('VALORACIÓN CON CONTROLES'!F33=3,#REF!=5),AND('VALORACIÓN CON CONTROLES'!F33=2,#REF!=5)),"ZONA RIESGO EXTREMO")))),0)</f>
        <v>0</v>
      </c>
      <c r="Q45" s="57" t="b">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0</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 thickBot="1" x14ac:dyDescent="0.3">
      <c r="A46" s="1"/>
      <c r="B46" s="1"/>
      <c r="C46" s="1"/>
      <c r="D46" s="1"/>
      <c r="E46" s="1"/>
      <c r="F46" s="1"/>
      <c r="G46" s="1"/>
      <c r="H46" s="77" t="s">
        <v>270</v>
      </c>
      <c r="I46" s="1"/>
      <c r="J46" s="1"/>
      <c r="K46" s="65">
        <v>36</v>
      </c>
      <c r="L46" s="1"/>
      <c r="M46" s="59">
        <v>32</v>
      </c>
      <c r="N46" s="59">
        <f>IF(AND('VALORACIÓN CON CONTROLES'!F34=0,'VALORACIÓN CON CONTROLES'!G34=0),#REF!,0)</f>
        <v>0</v>
      </c>
      <c r="O46" s="1">
        <f>IF(AND('VALORACIÓN CON CONTROLES'!F34=0,'VALORACIÓN CON CONTROLES'!G34&gt;0),IF(OR(AND(#REF!=1,'VALORACIÓN CON CONTROLES'!G34=1),AND(#REF!=2,'VALORACIÓN CON CONTROLES'!G34=1),AND(#REF!=3,'VALORACIÓN CON CONTROLES'!G34=1),AND(#REF!=1,'VALORACIÓN CON CONTROLES'!G34=2),AND(#REF!=2,'VALORACIÓN CON CONTROLES'!G34=2)),"ZONA RIESGO BAJA",IF(OR(AND(#REF!=4,'VALORACIÓN CON CONTROLES'!G34=1),AND(#REF!=3,'VALORACIÓN CON CONTROLES'!G34=2),AND(#REF!=2,'VALORACIÓN CON CONTROLES'!G34=3),AND(#REF!=1,'VALORACIÓN CON CONTROLES'!G34=3)),"ZONA RIESGO MODERADO",IF(OR(AND(#REF!=5,'VALORACIÓN CON CONTROLES'!G34=1),AND(#REF!=5,'VALORACIÓN CON CONTROLES'!G34=2),AND(#REF!=4,'VALORACIÓN CON CONTROLES'!G34=2),AND(#REF!=4,'VALORACIÓN CON CONTROLES'!G34=3),AND(#REF!=3,'VALORACIÓN CON CONTROLES'!G34=3),AND(#REF!=2,'VALORACIÓN CON CONTROLES'!G34=4),AND(#REF!=1,'VALORACIÓN CON CONTROLES'!G34=4),AND(#REF!=1,'VALORACIÓN CON CONTROLES'!G34=5)),"ZONA RIESGO ALTO",IF(OR(AND(#REF!=5,'VALORACIÓN CON CONTROLES'!G34=3),AND(#REF!=5,'VALORACIÓN CON CONTROLES'!G34=4),AND(#REF!=5,'VALORACIÓN CON CONTROLES'!G34=5),AND(#REF!=4,'VALORACIÓN CON CONTROLES'!G34=4),AND(#REF!=4,'VALORACIÓN CON CONTROLES'!G34=5),AND(#REF!=3,'VALORACIÓN CON CONTROLES'!G34=4),AND(#REF!=3,'VALORACIÓN CON CONTROLES'!G34=5),AND(#REF!=2,'VALORACIÓN CON CONTROLES'!G34=5)),"ZONA RIESGO EXTREMO")))),0)</f>
        <v>0</v>
      </c>
      <c r="P46" s="1">
        <f>IF(AND('VALORACIÓN CON CONTROLES'!F34&gt;0,'VALORACIÓN CON CONTROLES'!G34=0),IF(OR(AND('VALORACIÓN CON CONTROLES'!F34=1,#REF!=1),AND('VALORACIÓN CON CONTROLES'!F34=2,#REF!=1),AND('VALORACIÓN CON CONTROLES'!F34=3,#REF!=1),AND('VALORACIÓN CON CONTROLES'!F34=1,#REF!=2),AND('VALORACIÓN CON CONTROLES'!F34=2,#REF!=2)),"ZONA RIESGO BAJA",IF(OR(AND('VALORACIÓN CON CONTROLES'!F34=4,#REF!=1),AND('VALORACIÓN CON CONTROLES'!F34=3,#REF!=2),AND('VALORACIÓN CON CONTROLES'!F34=2,#REF!=3),AND('VALORACIÓN CON CONTROLES'!F34=1,#REF!=3)),"ZONA RIESGO MODERADO",IF(OR(AND('VALORACIÓN CON CONTROLES'!F34=5,#REF!=1),AND('VALORACIÓN CON CONTROLES'!F34=5,#REF!=2),AND('VALORACIÓN CON CONTROLES'!F34=4,#REF!=2),AND('VALORACIÓN CON CONTROLES'!F34=4,#REF!=3),AND('VALORACIÓN CON CONTROLES'!F34=3,#REF!=3),AND('VALORACIÓN CON CONTROLES'!F34=2,#REF!=4),AND('VALORACIÓN CON CONTROLES'!F34=1,#REF!=4),AND('VALORACIÓN CON CONTROLES'!F34=1,#REF!=5)),"ZONA RIESGO ALTO",IF(OR(AND('VALORACIÓN CON CONTROLES'!F34=5,#REF!=3),AND('VALORACIÓN CON CONTROLES'!F34=5,#REF!=4),AND('VALORACIÓN CON CONTROLES'!F34=5,#REF!=5),AND('VALORACIÓN CON CONTROLES'!F34=4,#REF!=4),AND('VALORACIÓN CON CONTROLES'!F34=4,#REF!=5),AND('VALORACIÓN CON CONTROLES'!F34=3,#REF!=4),AND('VALORACIÓN CON CONTROLES'!F34=3,#REF!=5),AND('VALORACIÓN CON CONTROLES'!F34=2,#REF!=5)),"ZONA RIESGO EXTREMO")))),0)</f>
        <v>0</v>
      </c>
      <c r="Q46" s="57" t="b">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 thickBot="1" x14ac:dyDescent="0.3">
      <c r="A47" s="1"/>
      <c r="B47" s="1"/>
      <c r="C47" s="1"/>
      <c r="D47" s="1"/>
      <c r="E47" s="1"/>
      <c r="F47" s="1"/>
      <c r="G47" s="1"/>
      <c r="H47" s="77" t="s">
        <v>271</v>
      </c>
      <c r="I47" s="1"/>
      <c r="J47" s="1"/>
      <c r="K47" s="16">
        <v>37</v>
      </c>
      <c r="L47" s="1"/>
      <c r="M47" s="59">
        <v>33</v>
      </c>
      <c r="N47" s="59">
        <f>IF(AND('VALORACIÓN CON CONTROLES'!F35=0,'VALORACIÓN CON CONTROLES'!G35=0),#REF!,0)</f>
        <v>0</v>
      </c>
      <c r="O47" s="1">
        <f>IF(AND('VALORACIÓN CON CONTROLES'!F35=0,'VALORACIÓN CON CONTROLES'!G35&gt;0),IF(OR(AND(#REF!=1,'VALORACIÓN CON CONTROLES'!G35=1),AND(#REF!=2,'VALORACIÓN CON CONTROLES'!G35=1),AND(#REF!=3,'VALORACIÓN CON CONTROLES'!G35=1),AND(#REF!=1,'VALORACIÓN CON CONTROLES'!G35=2),AND(#REF!=2,'VALORACIÓN CON CONTROLES'!G35=2)),"ZONA RIESGO BAJA",IF(OR(AND(#REF!=4,'VALORACIÓN CON CONTROLES'!G35=1),AND(#REF!=3,'VALORACIÓN CON CONTROLES'!G35=2),AND(#REF!=2,'VALORACIÓN CON CONTROLES'!G35=3),AND(#REF!=1,'VALORACIÓN CON CONTROLES'!G35=3)),"ZONA RIESGO MODERADO",IF(OR(AND(#REF!=5,'VALORACIÓN CON CONTROLES'!G35=1),AND(#REF!=5,'VALORACIÓN CON CONTROLES'!G35=2),AND(#REF!=4,'VALORACIÓN CON CONTROLES'!G35=2),AND(#REF!=4,'VALORACIÓN CON CONTROLES'!G35=3),AND(#REF!=3,'VALORACIÓN CON CONTROLES'!G35=3),AND(#REF!=2,'VALORACIÓN CON CONTROLES'!G35=4),AND(#REF!=1,'VALORACIÓN CON CONTROLES'!G35=4),AND(#REF!=1,'VALORACIÓN CON CONTROLES'!G35=5)),"ZONA RIESGO ALTO",IF(OR(AND(#REF!=5,'VALORACIÓN CON CONTROLES'!G35=3),AND(#REF!=5,'VALORACIÓN CON CONTROLES'!G35=4),AND(#REF!=5,'VALORACIÓN CON CONTROLES'!G35=5),AND(#REF!=4,'VALORACIÓN CON CONTROLES'!G35=4),AND(#REF!=4,'VALORACIÓN CON CONTROLES'!G35=5),AND(#REF!=3,'VALORACIÓN CON CONTROLES'!G35=4),AND(#REF!=3,'VALORACIÓN CON CONTROLES'!G35=5),AND(#REF!=2,'VALORACIÓN CON CONTROLES'!G35=5)),"ZONA RIESGO EXTREMO")))),0)</f>
        <v>0</v>
      </c>
      <c r="P47" s="1">
        <f>IF(AND('VALORACIÓN CON CONTROLES'!F35&gt;0,'VALORACIÓN CON CONTROLES'!G35=0),IF(OR(AND('VALORACIÓN CON CONTROLES'!F35=1,#REF!=1),AND('VALORACIÓN CON CONTROLES'!F35=2,#REF!=1),AND('VALORACIÓN CON CONTROLES'!F35=3,#REF!=1),AND('VALORACIÓN CON CONTROLES'!F35=1,#REF!=2),AND('VALORACIÓN CON CONTROLES'!F35=2,#REF!=2)),"ZONA RIESGO BAJA",IF(OR(AND('VALORACIÓN CON CONTROLES'!F35=4,#REF!=1),AND('VALORACIÓN CON CONTROLES'!F35=3,#REF!=2),AND('VALORACIÓN CON CONTROLES'!F35=2,#REF!=3),AND('VALORACIÓN CON CONTROLES'!F35=1,#REF!=3)),"ZONA RIESGO MODERADO",IF(OR(AND('VALORACIÓN CON CONTROLES'!F35=5,#REF!=1),AND('VALORACIÓN CON CONTROLES'!F35=5,#REF!=2),AND('VALORACIÓN CON CONTROLES'!F35=4,#REF!=2),AND('VALORACIÓN CON CONTROLES'!F35=4,#REF!=3),AND('VALORACIÓN CON CONTROLES'!F35=3,#REF!=3),AND('VALORACIÓN CON CONTROLES'!F35=2,#REF!=4),AND('VALORACIÓN CON CONTROLES'!F35=1,#REF!=4),AND('VALORACIÓN CON CONTROLES'!F35=1,#REF!=5)),"ZONA RIESGO ALTO",IF(OR(AND('VALORACIÓN CON CONTROLES'!F35=5,#REF!=3),AND('VALORACIÓN CON CONTROLES'!F35=5,#REF!=4),AND('VALORACIÓN CON CONTROLES'!F35=5,#REF!=5),AND('VALORACIÓN CON CONTROLES'!F35=4,#REF!=4),AND('VALORACIÓN CON CONTROLES'!F35=4,#REF!=5),AND('VALORACIÓN CON CONTROLES'!F35=3,#REF!=4),AND('VALORACIÓN CON CONTROLES'!F35=3,#REF!=5),AND('VALORACIÓN CON CONTROLES'!F35=2,#REF!=5)),"ZONA RIESGO EXTREMO")))),0)</f>
        <v>0</v>
      </c>
      <c r="Q47" s="57" t="b">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 thickBot="1" x14ac:dyDescent="0.3">
      <c r="A48" s="1"/>
      <c r="B48" s="1"/>
      <c r="C48" s="1"/>
      <c r="D48" s="1"/>
      <c r="E48" s="1"/>
      <c r="F48" s="1"/>
      <c r="G48" s="1"/>
      <c r="H48" s="77" t="s">
        <v>272</v>
      </c>
      <c r="I48" s="1"/>
      <c r="J48" s="1"/>
      <c r="K48" s="16">
        <v>38</v>
      </c>
      <c r="L48" s="1"/>
      <c r="M48" s="59">
        <v>34</v>
      </c>
      <c r="N48" s="59">
        <f>IF(AND('VALORACIÓN CON CONTROLES'!F36=0,'VALORACIÓN CON CONTROLES'!G36=0),#REF!,0)</f>
        <v>0</v>
      </c>
      <c r="O48" s="1">
        <f>IF(AND('VALORACIÓN CON CONTROLES'!F36=0,'VALORACIÓN CON CONTROLES'!G36&gt;0),IF(OR(AND(#REF!=1,'VALORACIÓN CON CONTROLES'!G36=1),AND(#REF!=2,'VALORACIÓN CON CONTROLES'!G36=1),AND(#REF!=3,'VALORACIÓN CON CONTROLES'!G36=1),AND(#REF!=1,'VALORACIÓN CON CONTROLES'!G36=2),AND(#REF!=2,'VALORACIÓN CON CONTROLES'!G36=2)),"ZONA RIESGO BAJA",IF(OR(AND(#REF!=4,'VALORACIÓN CON CONTROLES'!G36=1),AND(#REF!=3,'VALORACIÓN CON CONTROLES'!G36=2),AND(#REF!=2,'VALORACIÓN CON CONTROLES'!G36=3),AND(#REF!=1,'VALORACIÓN CON CONTROLES'!G36=3)),"ZONA RIESGO MODERADO",IF(OR(AND(#REF!=5,'VALORACIÓN CON CONTROLES'!G36=1),AND(#REF!=5,'VALORACIÓN CON CONTROLES'!G36=2),AND(#REF!=4,'VALORACIÓN CON CONTROLES'!G36=2),AND(#REF!=4,'VALORACIÓN CON CONTROLES'!G36=3),AND(#REF!=3,'VALORACIÓN CON CONTROLES'!G36=3),AND(#REF!=2,'VALORACIÓN CON CONTROLES'!G36=4),AND(#REF!=1,'VALORACIÓN CON CONTROLES'!G36=4),AND(#REF!=1,'VALORACIÓN CON CONTROLES'!G36=5)),"ZONA RIESGO ALTO",IF(OR(AND(#REF!=5,'VALORACIÓN CON CONTROLES'!G36=3),AND(#REF!=5,'VALORACIÓN CON CONTROLES'!G36=4),AND(#REF!=5,'VALORACIÓN CON CONTROLES'!G36=5),AND(#REF!=4,'VALORACIÓN CON CONTROLES'!G36=4),AND(#REF!=4,'VALORACIÓN CON CONTROLES'!G36=5),AND(#REF!=3,'VALORACIÓN CON CONTROLES'!G36=4),AND(#REF!=3,'VALORACIÓN CON CONTROLES'!G36=5),AND(#REF!=2,'VALORACIÓN CON CONTROLES'!G36=5)),"ZONA RIESGO EXTREMO")))),0)</f>
        <v>0</v>
      </c>
      <c r="P48" s="1">
        <f>IF(AND('VALORACIÓN CON CONTROLES'!F36&gt;0,'VALORACIÓN CON CONTROLES'!G36=0),IF(OR(AND('VALORACIÓN CON CONTROLES'!F36=1,#REF!=1),AND('VALORACIÓN CON CONTROLES'!F36=2,#REF!=1),AND('VALORACIÓN CON CONTROLES'!F36=3,#REF!=1),AND('VALORACIÓN CON CONTROLES'!F36=1,#REF!=2),AND('VALORACIÓN CON CONTROLES'!F36=2,#REF!=2)),"ZONA RIESGO BAJA",IF(OR(AND('VALORACIÓN CON CONTROLES'!F36=4,#REF!=1),AND('VALORACIÓN CON CONTROLES'!F36=3,#REF!=2),AND('VALORACIÓN CON CONTROLES'!F36=2,#REF!=3),AND('VALORACIÓN CON CONTROLES'!F36=1,#REF!=3)),"ZONA RIESGO MODERADO",IF(OR(AND('VALORACIÓN CON CONTROLES'!F36=5,#REF!=1),AND('VALORACIÓN CON CONTROLES'!F36=5,#REF!=2),AND('VALORACIÓN CON CONTROLES'!F36=4,#REF!=2),AND('VALORACIÓN CON CONTROLES'!F36=4,#REF!=3),AND('VALORACIÓN CON CONTROLES'!F36=3,#REF!=3),AND('VALORACIÓN CON CONTROLES'!F36=2,#REF!=4),AND('VALORACIÓN CON CONTROLES'!F36=1,#REF!=4),AND('VALORACIÓN CON CONTROLES'!F36=1,#REF!=5)),"ZONA RIESGO ALTO",IF(OR(AND('VALORACIÓN CON CONTROLES'!F36=5,#REF!=3),AND('VALORACIÓN CON CONTROLES'!F36=5,#REF!=4),AND('VALORACIÓN CON CONTROLES'!F36=5,#REF!=5),AND('VALORACIÓN CON CONTROLES'!F36=4,#REF!=4),AND('VALORACIÓN CON CONTROLES'!F36=4,#REF!=5),AND('VALORACIÓN CON CONTROLES'!F36=3,#REF!=4),AND('VALORACIÓN CON CONTROLES'!F36=3,#REF!=5),AND('VALORACIÓN CON CONTROLES'!F36=2,#REF!=5)),"ZONA RIESGO EXTREMO")))),0)</f>
        <v>0</v>
      </c>
      <c r="Q48" s="57" t="b">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 thickBot="1" x14ac:dyDescent="0.3">
      <c r="A49" s="1"/>
      <c r="B49" s="1"/>
      <c r="C49" s="1"/>
      <c r="D49" s="1"/>
      <c r="E49" s="1"/>
      <c r="F49" s="1"/>
      <c r="G49" s="1"/>
      <c r="H49" s="77" t="s">
        <v>273</v>
      </c>
      <c r="I49" s="1"/>
      <c r="J49" s="1"/>
      <c r="K49" s="65">
        <v>39</v>
      </c>
      <c r="L49" s="1"/>
      <c r="M49" s="59">
        <v>35</v>
      </c>
      <c r="N49" s="59">
        <f>IF(AND('VALORACIÓN CON CONTROLES'!F37=0,'VALORACIÓN CON CONTROLES'!G37=0),#REF!,0)</f>
        <v>0</v>
      </c>
      <c r="O49" s="1">
        <f>IF(AND('VALORACIÓN CON CONTROLES'!F37=0,'VALORACIÓN CON CONTROLES'!G37&gt;0),IF(OR(AND(#REF!=1,'VALORACIÓN CON CONTROLES'!G37=1),AND(#REF!=2,'VALORACIÓN CON CONTROLES'!G37=1),AND(#REF!=3,'VALORACIÓN CON CONTROLES'!G37=1),AND(#REF!=1,'VALORACIÓN CON CONTROLES'!G37=2),AND(#REF!=2,'VALORACIÓN CON CONTROLES'!G37=2)),"ZONA RIESGO BAJA",IF(OR(AND(#REF!=4,'VALORACIÓN CON CONTROLES'!G37=1),AND(#REF!=3,'VALORACIÓN CON CONTROLES'!G37=2),AND(#REF!=2,'VALORACIÓN CON CONTROLES'!G37=3),AND(#REF!=1,'VALORACIÓN CON CONTROLES'!G37=3)),"ZONA RIESGO MODERADO",IF(OR(AND(#REF!=5,'VALORACIÓN CON CONTROLES'!G37=1),AND(#REF!=5,'VALORACIÓN CON CONTROLES'!G37=2),AND(#REF!=4,'VALORACIÓN CON CONTROLES'!G37=2),AND(#REF!=4,'VALORACIÓN CON CONTROLES'!G37=3),AND(#REF!=3,'VALORACIÓN CON CONTROLES'!G37=3),AND(#REF!=2,'VALORACIÓN CON CONTROLES'!G37=4),AND(#REF!=1,'VALORACIÓN CON CONTROLES'!G37=4),AND(#REF!=1,'VALORACIÓN CON CONTROLES'!G37=5)),"ZONA RIESGO ALTO",IF(OR(AND(#REF!=5,'VALORACIÓN CON CONTROLES'!G37=3),AND(#REF!=5,'VALORACIÓN CON CONTROLES'!G37=4),AND(#REF!=5,'VALORACIÓN CON CONTROLES'!G37=5),AND(#REF!=4,'VALORACIÓN CON CONTROLES'!G37=4),AND(#REF!=4,'VALORACIÓN CON CONTROLES'!G37=5),AND(#REF!=3,'VALORACIÓN CON CONTROLES'!G37=4),AND(#REF!=3,'VALORACIÓN CON CONTROLES'!G37=5),AND(#REF!=2,'VALORACIÓN CON CONTROLES'!G37=5)),"ZONA RIESGO EXTREMO")))),0)</f>
        <v>0</v>
      </c>
      <c r="P49" s="1">
        <f>IF(AND('VALORACIÓN CON CONTROLES'!F37&gt;0,'VALORACIÓN CON CONTROLES'!G37=0),IF(OR(AND('VALORACIÓN CON CONTROLES'!F37=1,#REF!=1),AND('VALORACIÓN CON CONTROLES'!F37=2,#REF!=1),AND('VALORACIÓN CON CONTROLES'!F37=3,#REF!=1),AND('VALORACIÓN CON CONTROLES'!F37=1,#REF!=2),AND('VALORACIÓN CON CONTROLES'!F37=2,#REF!=2)),"ZONA RIESGO BAJA",IF(OR(AND('VALORACIÓN CON CONTROLES'!F37=4,#REF!=1),AND('VALORACIÓN CON CONTROLES'!F37=3,#REF!=2),AND('VALORACIÓN CON CONTROLES'!F37=2,#REF!=3),AND('VALORACIÓN CON CONTROLES'!F37=1,#REF!=3)),"ZONA RIESGO MODERADO",IF(OR(AND('VALORACIÓN CON CONTROLES'!F37=5,#REF!=1),AND('VALORACIÓN CON CONTROLES'!F37=5,#REF!=2),AND('VALORACIÓN CON CONTROLES'!F37=4,#REF!=2),AND('VALORACIÓN CON CONTROLES'!F37=4,#REF!=3),AND('VALORACIÓN CON CONTROLES'!F37=3,#REF!=3),AND('VALORACIÓN CON CONTROLES'!F37=2,#REF!=4),AND('VALORACIÓN CON CONTROLES'!F37=1,#REF!=4),AND('VALORACIÓN CON CONTROLES'!F37=1,#REF!=5)),"ZONA RIESGO ALTO",IF(OR(AND('VALORACIÓN CON CONTROLES'!F37=5,#REF!=3),AND('VALORACIÓN CON CONTROLES'!F37=5,#REF!=4),AND('VALORACIÓN CON CONTROLES'!F37=5,#REF!=5),AND('VALORACIÓN CON CONTROLES'!F37=4,#REF!=4),AND('VALORACIÓN CON CONTROLES'!F37=4,#REF!=5),AND('VALORACIÓN CON CONTROLES'!F37=3,#REF!=4),AND('VALORACIÓN CON CONTROLES'!F37=3,#REF!=5),AND('VALORACIÓN CON CONTROLES'!F37=2,#REF!=5)),"ZONA RIESGO EXTREMO")))),0)</f>
        <v>0</v>
      </c>
      <c r="Q49" s="57" t="b">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 thickBot="1" x14ac:dyDescent="0.35">
      <c r="A50" s="1"/>
      <c r="B50" s="1"/>
      <c r="C50" s="1"/>
      <c r="D50" s="1"/>
      <c r="E50" s="1"/>
      <c r="F50" s="1"/>
      <c r="G50" s="1"/>
      <c r="H50" s="1"/>
      <c r="I50" s="1"/>
      <c r="J50" s="1"/>
      <c r="K50" s="16">
        <v>40</v>
      </c>
      <c r="L50" s="1"/>
      <c r="M50" s="59">
        <v>36</v>
      </c>
      <c r="N50" s="59">
        <f>IF(AND('VALORACIÓN CON CONTROLES'!F38=0,'VALORACIÓN CON CONTROLES'!G38=0),#REF!,0)</f>
        <v>0</v>
      </c>
      <c r="O50" s="1">
        <f>IF(AND('VALORACIÓN CON CONTROLES'!F38=0,'VALORACIÓN CON CONTROLES'!G38&gt;0),IF(OR(AND(#REF!=1,'VALORACIÓN CON CONTROLES'!G38=1),AND(#REF!=2,'VALORACIÓN CON CONTROLES'!G38=1),AND(#REF!=3,'VALORACIÓN CON CONTROLES'!G38=1),AND(#REF!=1,'VALORACIÓN CON CONTROLES'!G38=2),AND(#REF!=2,'VALORACIÓN CON CONTROLES'!G38=2)),"ZONA RIESGO BAJA",IF(OR(AND(#REF!=4,'VALORACIÓN CON CONTROLES'!G38=1),AND(#REF!=3,'VALORACIÓN CON CONTROLES'!G38=2),AND(#REF!=2,'VALORACIÓN CON CONTROLES'!G38=3),AND(#REF!=1,'VALORACIÓN CON CONTROLES'!G38=3)),"ZONA RIESGO MODERADO",IF(OR(AND(#REF!=5,'VALORACIÓN CON CONTROLES'!G38=1),AND(#REF!=5,'VALORACIÓN CON CONTROLES'!G38=2),AND(#REF!=4,'VALORACIÓN CON CONTROLES'!G38=2),AND(#REF!=4,'VALORACIÓN CON CONTROLES'!G38=3),AND(#REF!=3,'VALORACIÓN CON CONTROLES'!G38=3),AND(#REF!=2,'VALORACIÓN CON CONTROLES'!G38=4),AND(#REF!=1,'VALORACIÓN CON CONTROLES'!G38=4),AND(#REF!=1,'VALORACIÓN CON CONTROLES'!G38=5)),"ZONA RIESGO ALTO",IF(OR(AND(#REF!=5,'VALORACIÓN CON CONTROLES'!G38=3),AND(#REF!=5,'VALORACIÓN CON CONTROLES'!G38=4),AND(#REF!=5,'VALORACIÓN CON CONTROLES'!G38=5),AND(#REF!=4,'VALORACIÓN CON CONTROLES'!G38=4),AND(#REF!=4,'VALORACIÓN CON CONTROLES'!G38=5),AND(#REF!=3,'VALORACIÓN CON CONTROLES'!G38=4),AND(#REF!=3,'VALORACIÓN CON CONTROLES'!G38=5),AND(#REF!=2,'VALORACIÓN CON CONTROLES'!G38=5)),"ZONA RIESGO EXTREMO")))),0)</f>
        <v>0</v>
      </c>
      <c r="P50" s="1">
        <f>IF(AND('VALORACIÓN CON CONTROLES'!F38&gt;0,'VALORACIÓN CON CONTROLES'!G38=0),IF(OR(AND('VALORACIÓN CON CONTROLES'!F38=1,#REF!=1),AND('VALORACIÓN CON CONTROLES'!F38=2,#REF!=1),AND('VALORACIÓN CON CONTROLES'!F38=3,#REF!=1),AND('VALORACIÓN CON CONTROLES'!F38=1,#REF!=2),AND('VALORACIÓN CON CONTROLES'!F38=2,#REF!=2)),"ZONA RIESGO BAJA",IF(OR(AND('VALORACIÓN CON CONTROLES'!F38=4,#REF!=1),AND('VALORACIÓN CON CONTROLES'!F38=3,#REF!=2),AND('VALORACIÓN CON CONTROLES'!F38=2,#REF!=3),AND('VALORACIÓN CON CONTROLES'!F38=1,#REF!=3)),"ZONA RIESGO MODERADO",IF(OR(AND('VALORACIÓN CON CONTROLES'!F38=5,#REF!=1),AND('VALORACIÓN CON CONTROLES'!F38=5,#REF!=2),AND('VALORACIÓN CON CONTROLES'!F38=4,#REF!=2),AND('VALORACIÓN CON CONTROLES'!F38=4,#REF!=3),AND('VALORACIÓN CON CONTROLES'!F38=3,#REF!=3),AND('VALORACIÓN CON CONTROLES'!F38=2,#REF!=4),AND('VALORACIÓN CON CONTROLES'!F38=1,#REF!=4),AND('VALORACIÓN CON CONTROLES'!F38=1,#REF!=5)),"ZONA RIESGO ALTO",IF(OR(AND('VALORACIÓN CON CONTROLES'!F38=5,#REF!=3),AND('VALORACIÓN CON CONTROLES'!F38=5,#REF!=4),AND('VALORACIÓN CON CONTROLES'!F38=5,#REF!=5),AND('VALORACIÓN CON CONTROLES'!F38=4,#REF!=4),AND('VALORACIÓN CON CONTROLES'!F38=4,#REF!=5),AND('VALORACIÓN CON CONTROLES'!F38=3,#REF!=4),AND('VALORACIÓN CON CONTROLES'!F38=3,#REF!=5),AND('VALORACIÓN CON CONTROLES'!F38=2,#REF!=5)),"ZONA RIESGO EXTREMO")))),0)</f>
        <v>0</v>
      </c>
      <c r="Q50" s="57" t="b">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 thickBot="1" x14ac:dyDescent="0.35">
      <c r="A51" s="1"/>
      <c r="B51" s="1"/>
      <c r="C51" s="1"/>
      <c r="D51" s="1"/>
      <c r="E51" s="1"/>
      <c r="F51" s="1"/>
      <c r="G51" s="1"/>
      <c r="H51" s="1"/>
      <c r="I51" s="1"/>
      <c r="J51" s="1"/>
      <c r="K51" s="16">
        <v>41</v>
      </c>
      <c r="L51" s="1"/>
      <c r="M51" s="59">
        <v>37</v>
      </c>
      <c r="N51" s="59">
        <f>IF(AND('VALORACIÓN CON CONTROLES'!F39=0,'VALORACIÓN CON CONTROLES'!G39=0),#REF!,0)</f>
        <v>0</v>
      </c>
      <c r="O51"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51"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51" s="57" t="b">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 thickBot="1" x14ac:dyDescent="0.35">
      <c r="A52" s="1"/>
      <c r="B52" s="1"/>
      <c r="C52" s="1"/>
      <c r="D52" s="1"/>
      <c r="E52" s="1"/>
      <c r="F52" s="1"/>
      <c r="G52" s="1"/>
      <c r="H52" s="1"/>
      <c r="I52" s="1"/>
      <c r="J52" s="1"/>
      <c r="K52" s="65">
        <v>42</v>
      </c>
      <c r="L52" s="1"/>
      <c r="M52" s="59">
        <v>38</v>
      </c>
      <c r="N52" s="59">
        <f>IF(AND('VALORACIÓN CON CONTROLES'!F40=0,'VALORACIÓN CON CONTROLES'!G40=0),#REF!,0)</f>
        <v>0</v>
      </c>
      <c r="O52"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52"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52" s="57" t="b">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 thickBot="1" x14ac:dyDescent="0.35">
      <c r="A53" s="1"/>
      <c r="B53" s="1"/>
      <c r="C53" s="1"/>
      <c r="D53" s="1"/>
      <c r="E53" s="1"/>
      <c r="F53" s="1"/>
      <c r="G53" s="1"/>
      <c r="H53" s="1"/>
      <c r="I53" s="1"/>
      <c r="J53" s="1"/>
      <c r="K53" s="16">
        <v>43</v>
      </c>
      <c r="L53" s="1"/>
      <c r="M53" s="59">
        <v>39</v>
      </c>
      <c r="N53" s="59">
        <f>IF(AND('VALORACIÓN CON CONTROLES'!F41=0,'VALORACIÓN CON CONTROLES'!G41=0),#REF!,0)</f>
        <v>0</v>
      </c>
      <c r="O53"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53"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53" s="57" t="b">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 thickBot="1" x14ac:dyDescent="0.35">
      <c r="A54" s="1"/>
      <c r="B54" s="1"/>
      <c r="C54" s="1"/>
      <c r="D54" s="1"/>
      <c r="E54" s="1"/>
      <c r="F54" s="1"/>
      <c r="G54" s="1"/>
      <c r="H54" s="1"/>
      <c r="I54" s="1"/>
      <c r="J54" s="1"/>
      <c r="K54" s="16">
        <v>44</v>
      </c>
      <c r="L54" s="1"/>
      <c r="M54" s="59">
        <v>40</v>
      </c>
      <c r="N54" s="59">
        <f>IF(AND('VALORACIÓN CON CONTROLES'!F42=0,'VALORACIÓN CON CONTROLES'!G42=0),#REF!,0)</f>
        <v>0</v>
      </c>
      <c r="O54"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54"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54" s="57" t="b">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 thickBot="1" x14ac:dyDescent="0.35">
      <c r="A55" s="1"/>
      <c r="B55" s="1"/>
      <c r="C55" s="1"/>
      <c r="D55" s="1"/>
      <c r="E55" s="1"/>
      <c r="F55" s="1"/>
      <c r="G55" s="1"/>
      <c r="H55" s="1"/>
      <c r="I55" s="1"/>
      <c r="J55" s="1"/>
      <c r="K55" s="65">
        <v>45</v>
      </c>
      <c r="L55" s="1"/>
      <c r="M55" s="59">
        <v>41</v>
      </c>
      <c r="N55" s="59">
        <f>IF(AND('VALORACIÓN CON CONTROLES'!F43=0,'VALORACIÓN CON CONTROLES'!G43=0),#REF!,0)</f>
        <v>0</v>
      </c>
      <c r="O55" s="1">
        <f>IF(AND('VALORACIÓN CON CONTROLES'!F43=0,'VALORACIÓN CON CONTROLES'!G43&gt;0),IF(OR(AND(#REF!=1,'VALORACIÓN CON CONTROLES'!G43=1),AND(#REF!=2,'VALORACIÓN CON CONTROLES'!G43=1),AND(#REF!=3,'VALORACIÓN CON CONTROLES'!G43=1),AND(#REF!=1,'VALORACIÓN CON CONTROLES'!G43=2),AND(#REF!=2,'VALORACIÓN CON CONTROLES'!G43=2)),"ZONA RIESGO BAJA",IF(OR(AND(#REF!=4,'VALORACIÓN CON CONTROLES'!G43=1),AND(#REF!=3,'VALORACIÓN CON CONTROLES'!G43=2),AND(#REF!=2,'VALORACIÓN CON CONTROLES'!G43=3),AND(#REF!=1,'VALORACIÓN CON CONTROLES'!G43=3)),"ZONA RIESGO MODERADO",IF(OR(AND(#REF!=5,'VALORACIÓN CON CONTROLES'!G43=1),AND(#REF!=5,'VALORACIÓN CON CONTROLES'!G43=2),AND(#REF!=4,'VALORACIÓN CON CONTROLES'!G43=2),AND(#REF!=4,'VALORACIÓN CON CONTROLES'!G43=3),AND(#REF!=3,'VALORACIÓN CON CONTROLES'!G43=3),AND(#REF!=2,'VALORACIÓN CON CONTROLES'!G43=4),AND(#REF!=1,'VALORACIÓN CON CONTROLES'!G43=4),AND(#REF!=1,'VALORACIÓN CON CONTROLES'!G43=5)),"ZONA RIESGO ALTO",IF(OR(AND(#REF!=5,'VALORACIÓN CON CONTROLES'!G43=3),AND(#REF!=5,'VALORACIÓN CON CONTROLES'!G43=4),AND(#REF!=5,'VALORACIÓN CON CONTROLES'!G43=5),AND(#REF!=4,'VALORACIÓN CON CONTROLES'!G43=4),AND(#REF!=4,'VALORACIÓN CON CONTROLES'!G43=5),AND(#REF!=3,'VALORACIÓN CON CONTROLES'!G43=4),AND(#REF!=3,'VALORACIÓN CON CONTROLES'!G43=5),AND(#REF!=2,'VALORACIÓN CON CONTROLES'!G43=5)),"ZONA RIESGO EXTREMO")))),0)</f>
        <v>0</v>
      </c>
      <c r="P55" s="1">
        <f>IF(AND('VALORACIÓN CON CONTROLES'!F43&gt;0,'VALORACIÓN CON CONTROLES'!G43=0),IF(OR(AND('VALORACIÓN CON CONTROLES'!F43=1,#REF!=1),AND('VALORACIÓN CON CONTROLES'!F43=2,#REF!=1),AND('VALORACIÓN CON CONTROLES'!F43=3,#REF!=1),AND('VALORACIÓN CON CONTROLES'!F43=1,#REF!=2),AND('VALORACIÓN CON CONTROLES'!F43=2,#REF!=2)),"ZONA RIESGO BAJA",IF(OR(AND('VALORACIÓN CON CONTROLES'!F43=4,#REF!=1),AND('VALORACIÓN CON CONTROLES'!F43=3,#REF!=2),AND('VALORACIÓN CON CONTROLES'!F43=2,#REF!=3),AND('VALORACIÓN CON CONTROLES'!F43=1,#REF!=3)),"ZONA RIESGO MODERADO",IF(OR(AND('VALORACIÓN CON CONTROLES'!F43=5,#REF!=1),AND('VALORACIÓN CON CONTROLES'!F43=5,#REF!=2),AND('VALORACIÓN CON CONTROLES'!F43=4,#REF!=2),AND('VALORACIÓN CON CONTROLES'!F43=4,#REF!=3),AND('VALORACIÓN CON CONTROLES'!F43=3,#REF!=3),AND('VALORACIÓN CON CONTROLES'!F43=2,#REF!=4),AND('VALORACIÓN CON CONTROLES'!F43=1,#REF!=4),AND('VALORACIÓN CON CONTROLES'!F43=1,#REF!=5)),"ZONA RIESGO ALTO",IF(OR(AND('VALORACIÓN CON CONTROLES'!F43=5,#REF!=3),AND('VALORACIÓN CON CONTROLES'!F43=5,#REF!=4),AND('VALORACIÓN CON CONTROLES'!F43=5,#REF!=5),AND('VALORACIÓN CON CONTROLES'!F43=4,#REF!=4),AND('VALORACIÓN CON CONTROLES'!F43=4,#REF!=5),AND('VALORACIÓN CON CONTROLES'!F43=3,#REF!=4),AND('VALORACIÓN CON CONTROLES'!F43=3,#REF!=5),AND('VALORACIÓN CON CONTROLES'!F43=2,#REF!=5)),"ZONA RIESGO EXTREMO")))),0)</f>
        <v>0</v>
      </c>
      <c r="Q55" s="57" t="b">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 thickBot="1" x14ac:dyDescent="0.35">
      <c r="A56" s="1"/>
      <c r="B56" s="1"/>
      <c r="C56" s="1"/>
      <c r="D56" s="1"/>
      <c r="E56" s="1"/>
      <c r="F56" s="1"/>
      <c r="G56" s="1"/>
      <c r="H56" s="1"/>
      <c r="I56" s="1"/>
      <c r="J56" s="1"/>
      <c r="K56" s="16">
        <v>46</v>
      </c>
      <c r="L56" s="1"/>
      <c r="M56" s="59">
        <v>42</v>
      </c>
      <c r="N56" s="59">
        <f>IF(AND('VALORACIÓN CON CONTROLES'!F44=0,'VALORACIÓN CON CONTROLES'!G44=0),#REF!,0)</f>
        <v>0</v>
      </c>
      <c r="O56" s="1">
        <f>IF(AND('VALORACIÓN CON CONTROLES'!F44=0,'VALORACIÓN CON CONTROLES'!G44&gt;0),IF(OR(AND(#REF!=1,'VALORACIÓN CON CONTROLES'!G44=1),AND(#REF!=2,'VALORACIÓN CON CONTROLES'!G44=1),AND(#REF!=3,'VALORACIÓN CON CONTROLES'!G44=1),AND(#REF!=1,'VALORACIÓN CON CONTROLES'!G44=2),AND(#REF!=2,'VALORACIÓN CON CONTROLES'!G44=2)),"ZONA RIESGO BAJA",IF(OR(AND(#REF!=4,'VALORACIÓN CON CONTROLES'!G44=1),AND(#REF!=3,'VALORACIÓN CON CONTROLES'!G44=2),AND(#REF!=2,'VALORACIÓN CON CONTROLES'!G44=3),AND(#REF!=1,'VALORACIÓN CON CONTROLES'!G44=3)),"ZONA RIESGO MODERADO",IF(OR(AND(#REF!=5,'VALORACIÓN CON CONTROLES'!G44=1),AND(#REF!=5,'VALORACIÓN CON CONTROLES'!G44=2),AND(#REF!=4,'VALORACIÓN CON CONTROLES'!G44=2),AND(#REF!=4,'VALORACIÓN CON CONTROLES'!G44=3),AND(#REF!=3,'VALORACIÓN CON CONTROLES'!G44=3),AND(#REF!=2,'VALORACIÓN CON CONTROLES'!G44=4),AND(#REF!=1,'VALORACIÓN CON CONTROLES'!G44=4),AND(#REF!=1,'VALORACIÓN CON CONTROLES'!G44=5)),"ZONA RIESGO ALTO",IF(OR(AND(#REF!=5,'VALORACIÓN CON CONTROLES'!G44=3),AND(#REF!=5,'VALORACIÓN CON CONTROLES'!G44=4),AND(#REF!=5,'VALORACIÓN CON CONTROLES'!G44=5),AND(#REF!=4,'VALORACIÓN CON CONTROLES'!G44=4),AND(#REF!=4,'VALORACIÓN CON CONTROLES'!G44=5),AND(#REF!=3,'VALORACIÓN CON CONTROLES'!G44=4),AND(#REF!=3,'VALORACIÓN CON CONTROLES'!G44=5),AND(#REF!=2,'VALORACIÓN CON CONTROLES'!G44=5)),"ZONA RIESGO EXTREMO")))),0)</f>
        <v>0</v>
      </c>
      <c r="P56" s="1">
        <f>IF(AND('VALORACIÓN CON CONTROLES'!F44&gt;0,'VALORACIÓN CON CONTROLES'!G44=0),IF(OR(AND('VALORACIÓN CON CONTROLES'!F44=1,#REF!=1),AND('VALORACIÓN CON CONTROLES'!F44=2,#REF!=1),AND('VALORACIÓN CON CONTROLES'!F44=3,#REF!=1),AND('VALORACIÓN CON CONTROLES'!F44=1,#REF!=2),AND('VALORACIÓN CON CONTROLES'!F44=2,#REF!=2)),"ZONA RIESGO BAJA",IF(OR(AND('VALORACIÓN CON CONTROLES'!F44=4,#REF!=1),AND('VALORACIÓN CON CONTROLES'!F44=3,#REF!=2),AND('VALORACIÓN CON CONTROLES'!F44=2,#REF!=3),AND('VALORACIÓN CON CONTROLES'!F44=1,#REF!=3)),"ZONA RIESGO MODERADO",IF(OR(AND('VALORACIÓN CON CONTROLES'!F44=5,#REF!=1),AND('VALORACIÓN CON CONTROLES'!F44=5,#REF!=2),AND('VALORACIÓN CON CONTROLES'!F44=4,#REF!=2),AND('VALORACIÓN CON CONTROLES'!F44=4,#REF!=3),AND('VALORACIÓN CON CONTROLES'!F44=3,#REF!=3),AND('VALORACIÓN CON CONTROLES'!F44=2,#REF!=4),AND('VALORACIÓN CON CONTROLES'!F44=1,#REF!=4),AND('VALORACIÓN CON CONTROLES'!F44=1,#REF!=5)),"ZONA RIESGO ALTO",IF(OR(AND('VALORACIÓN CON CONTROLES'!F44=5,#REF!=3),AND('VALORACIÓN CON CONTROLES'!F44=5,#REF!=4),AND('VALORACIÓN CON CONTROLES'!F44=5,#REF!=5),AND('VALORACIÓN CON CONTROLES'!F44=4,#REF!=4),AND('VALORACIÓN CON CONTROLES'!F44=4,#REF!=5),AND('VALORACIÓN CON CONTROLES'!F44=3,#REF!=4),AND('VALORACIÓN CON CONTROLES'!F44=3,#REF!=5),AND('VALORACIÓN CON CONTROLES'!F44=2,#REF!=5)),"ZONA RIESGO EXTREMO")))),0)</f>
        <v>0</v>
      </c>
      <c r="Q56" s="57" t="b">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 thickBot="1" x14ac:dyDescent="0.35">
      <c r="A57" s="1"/>
      <c r="B57" s="1"/>
      <c r="C57" s="1"/>
      <c r="D57" s="1"/>
      <c r="E57" s="1"/>
      <c r="F57" s="1"/>
      <c r="G57" s="1"/>
      <c r="H57" s="1"/>
      <c r="I57" s="1"/>
      <c r="J57" s="1"/>
      <c r="K57" s="16">
        <v>47</v>
      </c>
      <c r="L57" s="1"/>
      <c r="M57" s="59">
        <v>43</v>
      </c>
      <c r="N57" s="59">
        <f>IF(AND('VALORACIÓN CON CONTROLES'!F45=0,'VALORACIÓN CON CONTROLES'!G45=0),#REF!,0)</f>
        <v>0</v>
      </c>
      <c r="O57" s="1">
        <f>IF(AND('VALORACIÓN CON CONTROLES'!F45=0,'VALORACIÓN CON CONTROLES'!G45&gt;0),IF(OR(AND(#REF!=1,'VALORACIÓN CON CONTROLES'!G45=1),AND(#REF!=2,'VALORACIÓN CON CONTROLES'!G45=1),AND(#REF!=3,'VALORACIÓN CON CONTROLES'!G45=1),AND(#REF!=1,'VALORACIÓN CON CONTROLES'!G45=2),AND(#REF!=2,'VALORACIÓN CON CONTROLES'!G45=2)),"ZONA RIESGO BAJA",IF(OR(AND(#REF!=4,'VALORACIÓN CON CONTROLES'!G45=1),AND(#REF!=3,'VALORACIÓN CON CONTROLES'!G45=2),AND(#REF!=2,'VALORACIÓN CON CONTROLES'!G45=3),AND(#REF!=1,'VALORACIÓN CON CONTROLES'!G45=3)),"ZONA RIESGO MODERADO",IF(OR(AND(#REF!=5,'VALORACIÓN CON CONTROLES'!G45=1),AND(#REF!=5,'VALORACIÓN CON CONTROLES'!G45=2),AND(#REF!=4,'VALORACIÓN CON CONTROLES'!G45=2),AND(#REF!=4,'VALORACIÓN CON CONTROLES'!G45=3),AND(#REF!=3,'VALORACIÓN CON CONTROLES'!G45=3),AND(#REF!=2,'VALORACIÓN CON CONTROLES'!G45=4),AND(#REF!=1,'VALORACIÓN CON CONTROLES'!G45=4),AND(#REF!=1,'VALORACIÓN CON CONTROLES'!G45=5)),"ZONA RIESGO ALTO",IF(OR(AND(#REF!=5,'VALORACIÓN CON CONTROLES'!G45=3),AND(#REF!=5,'VALORACIÓN CON CONTROLES'!G45=4),AND(#REF!=5,'VALORACIÓN CON CONTROLES'!G45=5),AND(#REF!=4,'VALORACIÓN CON CONTROLES'!G45=4),AND(#REF!=4,'VALORACIÓN CON CONTROLES'!G45=5),AND(#REF!=3,'VALORACIÓN CON CONTROLES'!G45=4),AND(#REF!=3,'VALORACIÓN CON CONTROLES'!G45=5),AND(#REF!=2,'VALORACIÓN CON CONTROLES'!G45=5)),"ZONA RIESGO EXTREMO")))),0)</f>
        <v>0</v>
      </c>
      <c r="P57" s="1">
        <f>IF(AND('VALORACIÓN CON CONTROLES'!F45&gt;0,'VALORACIÓN CON CONTROLES'!G45=0),IF(OR(AND('VALORACIÓN CON CONTROLES'!F45=1,#REF!=1),AND('VALORACIÓN CON CONTROLES'!F45=2,#REF!=1),AND('VALORACIÓN CON CONTROLES'!F45=3,#REF!=1),AND('VALORACIÓN CON CONTROLES'!F45=1,#REF!=2),AND('VALORACIÓN CON CONTROLES'!F45=2,#REF!=2)),"ZONA RIESGO BAJA",IF(OR(AND('VALORACIÓN CON CONTROLES'!F45=4,#REF!=1),AND('VALORACIÓN CON CONTROLES'!F45=3,#REF!=2),AND('VALORACIÓN CON CONTROLES'!F45=2,#REF!=3),AND('VALORACIÓN CON CONTROLES'!F45=1,#REF!=3)),"ZONA RIESGO MODERADO",IF(OR(AND('VALORACIÓN CON CONTROLES'!F45=5,#REF!=1),AND('VALORACIÓN CON CONTROLES'!F45=5,#REF!=2),AND('VALORACIÓN CON CONTROLES'!F45=4,#REF!=2),AND('VALORACIÓN CON CONTROLES'!F45=4,#REF!=3),AND('VALORACIÓN CON CONTROLES'!F45=3,#REF!=3),AND('VALORACIÓN CON CONTROLES'!F45=2,#REF!=4),AND('VALORACIÓN CON CONTROLES'!F45=1,#REF!=4),AND('VALORACIÓN CON CONTROLES'!F45=1,#REF!=5)),"ZONA RIESGO ALTO",IF(OR(AND('VALORACIÓN CON CONTROLES'!F45=5,#REF!=3),AND('VALORACIÓN CON CONTROLES'!F45=5,#REF!=4),AND('VALORACIÓN CON CONTROLES'!F45=5,#REF!=5),AND('VALORACIÓN CON CONTROLES'!F45=4,#REF!=4),AND('VALORACIÓN CON CONTROLES'!F45=4,#REF!=5),AND('VALORACIÓN CON CONTROLES'!F45=3,#REF!=4),AND('VALORACIÓN CON CONTROLES'!F45=3,#REF!=5),AND('VALORACIÓN CON CONTROLES'!F45=2,#REF!=5)),"ZONA RIESGO EXTREMO")))),0)</f>
        <v>0</v>
      </c>
      <c r="Q57" s="57" t="b">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 thickBot="1" x14ac:dyDescent="0.35">
      <c r="A58" s="1"/>
      <c r="B58" s="1"/>
      <c r="C58" s="1"/>
      <c r="D58" s="1"/>
      <c r="E58" s="1"/>
      <c r="F58" s="1"/>
      <c r="G58" s="1"/>
      <c r="H58" s="1"/>
      <c r="I58" s="1"/>
      <c r="J58" s="1"/>
      <c r="K58" s="65">
        <v>48</v>
      </c>
      <c r="L58" s="1"/>
      <c r="M58" s="59">
        <v>44</v>
      </c>
      <c r="N58" s="59">
        <f>IF(AND('VALORACIÓN CON CONTROLES'!F46=0,'VALORACIÓN CON CONTROLES'!G46=0),#REF!,0)</f>
        <v>0</v>
      </c>
      <c r="O58" s="1">
        <f>IF(AND('VALORACIÓN CON CONTROLES'!F46=0,'VALORACIÓN CON CONTROLES'!G46&gt;0),IF(OR(AND(#REF!=1,'VALORACIÓN CON CONTROLES'!G46=1),AND(#REF!=2,'VALORACIÓN CON CONTROLES'!G46=1),AND(#REF!=3,'VALORACIÓN CON CONTROLES'!G46=1),AND(#REF!=1,'VALORACIÓN CON CONTROLES'!G46=2),AND(#REF!=2,'VALORACIÓN CON CONTROLES'!G46=2)),"ZONA RIESGO BAJA",IF(OR(AND(#REF!=4,'VALORACIÓN CON CONTROLES'!G46=1),AND(#REF!=3,'VALORACIÓN CON CONTROLES'!G46=2),AND(#REF!=2,'VALORACIÓN CON CONTROLES'!G46=3),AND(#REF!=1,'VALORACIÓN CON CONTROLES'!G46=3)),"ZONA RIESGO MODERADO",IF(OR(AND(#REF!=5,'VALORACIÓN CON CONTROLES'!G46=1),AND(#REF!=5,'VALORACIÓN CON CONTROLES'!G46=2),AND(#REF!=4,'VALORACIÓN CON CONTROLES'!G46=2),AND(#REF!=4,'VALORACIÓN CON CONTROLES'!G46=3),AND(#REF!=3,'VALORACIÓN CON CONTROLES'!G46=3),AND(#REF!=2,'VALORACIÓN CON CONTROLES'!G46=4),AND(#REF!=1,'VALORACIÓN CON CONTROLES'!G46=4),AND(#REF!=1,'VALORACIÓN CON CONTROLES'!G46=5)),"ZONA RIESGO ALTO",IF(OR(AND(#REF!=5,'VALORACIÓN CON CONTROLES'!G46=3),AND(#REF!=5,'VALORACIÓN CON CONTROLES'!G46=4),AND(#REF!=5,'VALORACIÓN CON CONTROLES'!G46=5),AND(#REF!=4,'VALORACIÓN CON CONTROLES'!G46=4),AND(#REF!=4,'VALORACIÓN CON CONTROLES'!G46=5),AND(#REF!=3,'VALORACIÓN CON CONTROLES'!G46=4),AND(#REF!=3,'VALORACIÓN CON CONTROLES'!G46=5),AND(#REF!=2,'VALORACIÓN CON CONTROLES'!G46=5)),"ZONA RIESGO EXTREMO")))),0)</f>
        <v>0</v>
      </c>
      <c r="P58" s="1">
        <f>IF(AND('VALORACIÓN CON CONTROLES'!F46&gt;0,'VALORACIÓN CON CONTROLES'!G46=0),IF(OR(AND('VALORACIÓN CON CONTROLES'!F46=1,#REF!=1),AND('VALORACIÓN CON CONTROLES'!F46=2,#REF!=1),AND('VALORACIÓN CON CONTROLES'!F46=3,#REF!=1),AND('VALORACIÓN CON CONTROLES'!F46=1,#REF!=2),AND('VALORACIÓN CON CONTROLES'!F46=2,#REF!=2)),"ZONA RIESGO BAJA",IF(OR(AND('VALORACIÓN CON CONTROLES'!F46=4,#REF!=1),AND('VALORACIÓN CON CONTROLES'!F46=3,#REF!=2),AND('VALORACIÓN CON CONTROLES'!F46=2,#REF!=3),AND('VALORACIÓN CON CONTROLES'!F46=1,#REF!=3)),"ZONA RIESGO MODERADO",IF(OR(AND('VALORACIÓN CON CONTROLES'!F46=5,#REF!=1),AND('VALORACIÓN CON CONTROLES'!F46=5,#REF!=2),AND('VALORACIÓN CON CONTROLES'!F46=4,#REF!=2),AND('VALORACIÓN CON CONTROLES'!F46=4,#REF!=3),AND('VALORACIÓN CON CONTROLES'!F46=3,#REF!=3),AND('VALORACIÓN CON CONTROLES'!F46=2,#REF!=4),AND('VALORACIÓN CON CONTROLES'!F46=1,#REF!=4),AND('VALORACIÓN CON CONTROLES'!F46=1,#REF!=5)),"ZONA RIESGO ALTO",IF(OR(AND('VALORACIÓN CON CONTROLES'!F46=5,#REF!=3),AND('VALORACIÓN CON CONTROLES'!F46=5,#REF!=4),AND('VALORACIÓN CON CONTROLES'!F46=5,#REF!=5),AND('VALORACIÓN CON CONTROLES'!F46=4,#REF!=4),AND('VALORACIÓN CON CONTROLES'!F46=4,#REF!=5),AND('VALORACIÓN CON CONTROLES'!F46=3,#REF!=4),AND('VALORACIÓN CON CONTROLES'!F46=3,#REF!=5),AND('VALORACIÓN CON CONTROLES'!F46=2,#REF!=5)),"ZONA RIESGO EXTREMO")))),0)</f>
        <v>0</v>
      </c>
      <c r="Q58" s="57" t="b">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 thickBot="1" x14ac:dyDescent="0.35">
      <c r="A59" s="1"/>
      <c r="B59" s="1"/>
      <c r="C59" s="1"/>
      <c r="D59" s="1"/>
      <c r="E59" s="1"/>
      <c r="F59" s="1"/>
      <c r="G59" s="1"/>
      <c r="H59" s="1"/>
      <c r="I59" s="1"/>
      <c r="J59" s="1"/>
      <c r="K59" s="16">
        <v>49</v>
      </c>
      <c r="L59" s="1"/>
      <c r="M59" s="59">
        <v>45</v>
      </c>
      <c r="N59" s="59">
        <f>IF(AND('VALORACIÓN CON CONTROLES'!F47=0,'VALORACIÓN CON CONTROLES'!G47=0),#REF!,0)</f>
        <v>0</v>
      </c>
      <c r="O59" s="1">
        <f>IF(AND('VALORACIÓN CON CONTROLES'!F47=0,'VALORACIÓN CON CONTROLES'!G47&gt;0),IF(OR(AND(#REF!=1,'VALORACIÓN CON CONTROLES'!G47=1),AND(#REF!=2,'VALORACIÓN CON CONTROLES'!G47=1),AND(#REF!=3,'VALORACIÓN CON CONTROLES'!G47=1),AND(#REF!=1,'VALORACIÓN CON CONTROLES'!G47=2),AND(#REF!=2,'VALORACIÓN CON CONTROLES'!G47=2)),"ZONA RIESGO BAJA",IF(OR(AND(#REF!=4,'VALORACIÓN CON CONTROLES'!G47=1),AND(#REF!=3,'VALORACIÓN CON CONTROLES'!G47=2),AND(#REF!=2,'VALORACIÓN CON CONTROLES'!G47=3),AND(#REF!=1,'VALORACIÓN CON CONTROLES'!G47=3)),"ZONA RIESGO MODERADO",IF(OR(AND(#REF!=5,'VALORACIÓN CON CONTROLES'!G47=1),AND(#REF!=5,'VALORACIÓN CON CONTROLES'!G47=2),AND(#REF!=4,'VALORACIÓN CON CONTROLES'!G47=2),AND(#REF!=4,'VALORACIÓN CON CONTROLES'!G47=3),AND(#REF!=3,'VALORACIÓN CON CONTROLES'!G47=3),AND(#REF!=2,'VALORACIÓN CON CONTROLES'!G47=4),AND(#REF!=1,'VALORACIÓN CON CONTROLES'!G47=4),AND(#REF!=1,'VALORACIÓN CON CONTROLES'!G47=5)),"ZONA RIESGO ALTO",IF(OR(AND(#REF!=5,'VALORACIÓN CON CONTROLES'!G47=3),AND(#REF!=5,'VALORACIÓN CON CONTROLES'!G47=4),AND(#REF!=5,'VALORACIÓN CON CONTROLES'!G47=5),AND(#REF!=4,'VALORACIÓN CON CONTROLES'!G47=4),AND(#REF!=4,'VALORACIÓN CON CONTROLES'!G47=5),AND(#REF!=3,'VALORACIÓN CON CONTROLES'!G47=4),AND(#REF!=3,'VALORACIÓN CON CONTROLES'!G47=5),AND(#REF!=2,'VALORACIÓN CON CONTROLES'!G47=5)),"ZONA RIESGO EXTREMO")))),0)</f>
        <v>0</v>
      </c>
      <c r="P59" s="1">
        <f>IF(AND('VALORACIÓN CON CONTROLES'!F47&gt;0,'VALORACIÓN CON CONTROLES'!G47=0),IF(OR(AND('VALORACIÓN CON CONTROLES'!F47=1,#REF!=1),AND('VALORACIÓN CON CONTROLES'!F47=2,#REF!=1),AND('VALORACIÓN CON CONTROLES'!F47=3,#REF!=1),AND('VALORACIÓN CON CONTROLES'!F47=1,#REF!=2),AND('VALORACIÓN CON CONTROLES'!F47=2,#REF!=2)),"ZONA RIESGO BAJA",IF(OR(AND('VALORACIÓN CON CONTROLES'!F47=4,#REF!=1),AND('VALORACIÓN CON CONTROLES'!F47=3,#REF!=2),AND('VALORACIÓN CON CONTROLES'!F47=2,#REF!=3),AND('VALORACIÓN CON CONTROLES'!F47=1,#REF!=3)),"ZONA RIESGO MODERADO",IF(OR(AND('VALORACIÓN CON CONTROLES'!F47=5,#REF!=1),AND('VALORACIÓN CON CONTROLES'!F47=5,#REF!=2),AND('VALORACIÓN CON CONTROLES'!F47=4,#REF!=2),AND('VALORACIÓN CON CONTROLES'!F47=4,#REF!=3),AND('VALORACIÓN CON CONTROLES'!F47=3,#REF!=3),AND('VALORACIÓN CON CONTROLES'!F47=2,#REF!=4),AND('VALORACIÓN CON CONTROLES'!F47=1,#REF!=4),AND('VALORACIÓN CON CONTROLES'!F47=1,#REF!=5)),"ZONA RIESGO ALTO",IF(OR(AND('VALORACIÓN CON CONTROLES'!F47=5,#REF!=3),AND('VALORACIÓN CON CONTROLES'!F47=5,#REF!=4),AND('VALORACIÓN CON CONTROLES'!F47=5,#REF!=5),AND('VALORACIÓN CON CONTROLES'!F47=4,#REF!=4),AND('VALORACIÓN CON CONTROLES'!F47=4,#REF!=5),AND('VALORACIÓN CON CONTROLES'!F47=3,#REF!=4),AND('VALORACIÓN CON CONTROLES'!F47=3,#REF!=5),AND('VALORACIÓN CON CONTROLES'!F47=2,#REF!=5)),"ZONA RIESGO EXTREMO")))),0)</f>
        <v>0</v>
      </c>
      <c r="Q59" s="57" t="b">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 thickBot="1" x14ac:dyDescent="0.35">
      <c r="A60" s="1"/>
      <c r="B60" s="1"/>
      <c r="C60" s="1"/>
      <c r="D60" s="1"/>
      <c r="E60" s="1"/>
      <c r="F60" s="1"/>
      <c r="G60" s="1"/>
      <c r="H60" s="1"/>
      <c r="I60" s="1"/>
      <c r="J60" s="1"/>
      <c r="K60" s="16">
        <v>50</v>
      </c>
      <c r="L60" s="1"/>
      <c r="M60" s="59">
        <v>46</v>
      </c>
      <c r="N60" s="59">
        <f>IF(AND('VALORACIÓN CON CONTROLES'!F48=0,'VALORACIÓN CON CONTROLES'!G48=0),#REF!,0)</f>
        <v>0</v>
      </c>
      <c r="O60" s="1">
        <f>IF(AND('VALORACIÓN CON CONTROLES'!F48=0,'VALORACIÓN CON CONTROLES'!G48&gt;0),IF(OR(AND(#REF!=1,'VALORACIÓN CON CONTROLES'!G48=1),AND(#REF!=2,'VALORACIÓN CON CONTROLES'!G48=1),AND(#REF!=3,'VALORACIÓN CON CONTROLES'!G48=1),AND(#REF!=1,'VALORACIÓN CON CONTROLES'!G48=2),AND(#REF!=2,'VALORACIÓN CON CONTROLES'!G48=2)),"ZONA RIESGO BAJA",IF(OR(AND(#REF!=4,'VALORACIÓN CON CONTROLES'!G48=1),AND(#REF!=3,'VALORACIÓN CON CONTROLES'!G48=2),AND(#REF!=2,'VALORACIÓN CON CONTROLES'!G48=3),AND(#REF!=1,'VALORACIÓN CON CONTROLES'!G48=3)),"ZONA RIESGO MODERADO",IF(OR(AND(#REF!=5,'VALORACIÓN CON CONTROLES'!G48=1),AND(#REF!=5,'VALORACIÓN CON CONTROLES'!G48=2),AND(#REF!=4,'VALORACIÓN CON CONTROLES'!G48=2),AND(#REF!=4,'VALORACIÓN CON CONTROLES'!G48=3),AND(#REF!=3,'VALORACIÓN CON CONTROLES'!G48=3),AND(#REF!=2,'VALORACIÓN CON CONTROLES'!G48=4),AND(#REF!=1,'VALORACIÓN CON CONTROLES'!G48=4),AND(#REF!=1,'VALORACIÓN CON CONTROLES'!G48=5)),"ZONA RIESGO ALTO",IF(OR(AND(#REF!=5,'VALORACIÓN CON CONTROLES'!G48=3),AND(#REF!=5,'VALORACIÓN CON CONTROLES'!G48=4),AND(#REF!=5,'VALORACIÓN CON CONTROLES'!G48=5),AND(#REF!=4,'VALORACIÓN CON CONTROLES'!G48=4),AND(#REF!=4,'VALORACIÓN CON CONTROLES'!G48=5),AND(#REF!=3,'VALORACIÓN CON CONTROLES'!G48=4),AND(#REF!=3,'VALORACIÓN CON CONTROLES'!G48=5),AND(#REF!=2,'VALORACIÓN CON CONTROLES'!G48=5)),"ZONA RIESGO EXTREMO")))),0)</f>
        <v>0</v>
      </c>
      <c r="P60" s="1">
        <f>IF(AND('VALORACIÓN CON CONTROLES'!F48&gt;0,'VALORACIÓN CON CONTROLES'!G48=0),IF(OR(AND('VALORACIÓN CON CONTROLES'!F48=1,#REF!=1),AND('VALORACIÓN CON CONTROLES'!F48=2,#REF!=1),AND('VALORACIÓN CON CONTROLES'!F48=3,#REF!=1),AND('VALORACIÓN CON CONTROLES'!F48=1,#REF!=2),AND('VALORACIÓN CON CONTROLES'!F48=2,#REF!=2)),"ZONA RIESGO BAJA",IF(OR(AND('VALORACIÓN CON CONTROLES'!F48=4,#REF!=1),AND('VALORACIÓN CON CONTROLES'!F48=3,#REF!=2),AND('VALORACIÓN CON CONTROLES'!F48=2,#REF!=3),AND('VALORACIÓN CON CONTROLES'!F48=1,#REF!=3)),"ZONA RIESGO MODERADO",IF(OR(AND('VALORACIÓN CON CONTROLES'!F48=5,#REF!=1),AND('VALORACIÓN CON CONTROLES'!F48=5,#REF!=2),AND('VALORACIÓN CON CONTROLES'!F48=4,#REF!=2),AND('VALORACIÓN CON CONTROLES'!F48=4,#REF!=3),AND('VALORACIÓN CON CONTROLES'!F48=3,#REF!=3),AND('VALORACIÓN CON CONTROLES'!F48=2,#REF!=4),AND('VALORACIÓN CON CONTROLES'!F48=1,#REF!=4),AND('VALORACIÓN CON CONTROLES'!F48=1,#REF!=5)),"ZONA RIESGO ALTO",IF(OR(AND('VALORACIÓN CON CONTROLES'!F48=5,#REF!=3),AND('VALORACIÓN CON CONTROLES'!F48=5,#REF!=4),AND('VALORACIÓN CON CONTROLES'!F48=5,#REF!=5),AND('VALORACIÓN CON CONTROLES'!F48=4,#REF!=4),AND('VALORACIÓN CON CONTROLES'!F48=4,#REF!=5),AND('VALORACIÓN CON CONTROLES'!F48=3,#REF!=4),AND('VALORACIÓN CON CONTROLES'!F48=3,#REF!=5),AND('VALORACIÓN CON CONTROLES'!F48=2,#REF!=5)),"ZONA RIESGO EXTREMO")))),0)</f>
        <v>0</v>
      </c>
      <c r="Q60" s="57" t="b">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 thickBot="1" x14ac:dyDescent="0.35">
      <c r="A61" s="1"/>
      <c r="B61" s="1"/>
      <c r="C61" s="1"/>
      <c r="D61" s="1"/>
      <c r="E61" s="1"/>
      <c r="F61" s="1"/>
      <c r="G61" s="1"/>
      <c r="H61" s="1"/>
      <c r="I61" s="1"/>
      <c r="J61" s="1"/>
      <c r="K61" s="65">
        <v>51</v>
      </c>
      <c r="L61" s="1"/>
      <c r="M61" s="59">
        <v>47</v>
      </c>
      <c r="N61" s="59" t="e">
        <f>IF(AND('VALORACIÓN CON CONTROLES'!#REF!=0,'VALORACIÓN CON CONTROLES'!#REF!=0),#REF!,0)</f>
        <v>#REF!</v>
      </c>
      <c r="O6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 thickBot="1" x14ac:dyDescent="0.35">
      <c r="A62" s="1"/>
      <c r="B62" s="1"/>
      <c r="C62" s="1"/>
      <c r="D62" s="1"/>
      <c r="E62" s="1"/>
      <c r="F62" s="1"/>
      <c r="G62" s="1"/>
      <c r="H62" s="1"/>
      <c r="I62" s="1"/>
      <c r="J62" s="1"/>
      <c r="K62" s="16">
        <v>52</v>
      </c>
      <c r="L62" s="1"/>
      <c r="M62" s="59">
        <v>48</v>
      </c>
      <c r="N62" s="59" t="e">
        <f>IF(AND('VALORACIÓN CON CONTROLES'!#REF!=0,'VALORACIÓN CON CONTROLES'!#REF!=0),#REF!,0)</f>
        <v>#REF!</v>
      </c>
      <c r="O6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7" thickBot="1" x14ac:dyDescent="0.35">
      <c r="A63" s="343" t="s">
        <v>274</v>
      </c>
      <c r="B63" s="343" t="s">
        <v>275</v>
      </c>
      <c r="C63" s="86" t="s">
        <v>276</v>
      </c>
      <c r="D63" s="86" t="s">
        <v>277</v>
      </c>
      <c r="E63" s="86" t="s">
        <v>278</v>
      </c>
      <c r="F63" s="86" t="s">
        <v>279</v>
      </c>
      <c r="G63" s="86" t="s">
        <v>280</v>
      </c>
      <c r="H63" s="86" t="s">
        <v>281</v>
      </c>
      <c r="I63" s="1"/>
      <c r="J63" s="1"/>
      <c r="K63" s="16">
        <v>53</v>
      </c>
      <c r="L63" s="1"/>
      <c r="M63" s="59">
        <v>49</v>
      </c>
      <c r="N63" s="59" t="e">
        <f>IF(AND('VALORACIÓN CON CONTROLES'!#REF!=0,'VALORACIÓN CON CONTROLES'!#REF!=0),#REF!,0)</f>
        <v>#REF!</v>
      </c>
      <c r="O6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 thickBot="1" x14ac:dyDescent="0.35">
      <c r="A64" s="344"/>
      <c r="B64" s="344"/>
      <c r="C64" s="99" t="s">
        <v>282</v>
      </c>
      <c r="D64" s="99" t="s">
        <v>283</v>
      </c>
      <c r="E64" s="99" t="s">
        <v>284</v>
      </c>
      <c r="F64" s="99" t="s">
        <v>285</v>
      </c>
      <c r="G64" s="99" t="s">
        <v>286</v>
      </c>
      <c r="H64" s="99" t="s">
        <v>287</v>
      </c>
      <c r="I64" s="1"/>
      <c r="J64" s="1"/>
      <c r="K64" s="16"/>
      <c r="L64" s="1"/>
      <c r="M64" s="59"/>
      <c r="N64" s="59"/>
      <c r="O64" s="1"/>
      <c r="P64" s="1"/>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2.599999999999994" thickBot="1" x14ac:dyDescent="0.35">
      <c r="A65" s="98" t="s">
        <v>193</v>
      </c>
      <c r="B65" s="98">
        <v>1</v>
      </c>
      <c r="C65" s="98" t="s">
        <v>288</v>
      </c>
      <c r="D65" s="98" t="s">
        <v>289</v>
      </c>
      <c r="E65" s="98" t="s">
        <v>290</v>
      </c>
      <c r="F65" s="98" t="s">
        <v>291</v>
      </c>
      <c r="G65" s="98" t="s">
        <v>292</v>
      </c>
      <c r="H65" s="98" t="s">
        <v>293</v>
      </c>
      <c r="I65" s="1"/>
      <c r="J65" s="1"/>
      <c r="K65" s="65">
        <v>54</v>
      </c>
      <c r="L65" s="1"/>
      <c r="M65" s="59">
        <v>50</v>
      </c>
      <c r="N65" s="59" t="e">
        <f>IF(AND('VALORACIÓN CON CONTROLES'!#REF!=0,'VALORACIÓN CON CONTROLES'!#REF!=0),#REF!,0)</f>
        <v>#REF!</v>
      </c>
      <c r="O6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6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6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72.599999999999994" thickBot="1" x14ac:dyDescent="0.35">
      <c r="A66" s="98" t="s">
        <v>187</v>
      </c>
      <c r="B66" s="98">
        <v>2</v>
      </c>
      <c r="C66" s="98" t="s">
        <v>294</v>
      </c>
      <c r="D66" s="98" t="s">
        <v>295</v>
      </c>
      <c r="E66" s="98" t="s">
        <v>296</v>
      </c>
      <c r="F66" s="98" t="s">
        <v>297</v>
      </c>
      <c r="G66" s="98" t="s">
        <v>298</v>
      </c>
      <c r="H66" s="98" t="s">
        <v>299</v>
      </c>
      <c r="I66" s="1"/>
      <c r="J66" s="1"/>
      <c r="K66" s="16">
        <v>55</v>
      </c>
      <c r="L66" s="1"/>
      <c r="M66" s="59">
        <v>51</v>
      </c>
      <c r="N66" s="59" t="e">
        <f>IF(AND('VALORACIÓN CON CONTROLES'!F49=0,'VALORACIÓN CON CONTROLES'!G49=0),#REF!,0)</f>
        <v>#REF!</v>
      </c>
      <c r="O66" s="1">
        <f>IF(AND('VALORACIÓN CON CONTROLES'!F49=0,'VALORACIÓN CON CONTROLES'!G49&gt;0),IF(OR(AND(#REF!=1,'VALORACIÓN CON CONTROLES'!G49=1),AND(#REF!=2,'VALORACIÓN CON CONTROLES'!G49=1),AND(#REF!=3,'VALORACIÓN CON CONTROLES'!G49=1),AND(#REF!=1,'VALORACIÓN CON CONTROLES'!G49=2),AND(#REF!=2,'VALORACIÓN CON CONTROLES'!G49=2)),"ZONA RIESGO BAJA",IF(OR(AND(#REF!=4,'VALORACIÓN CON CONTROLES'!G49=1),AND(#REF!=3,'VALORACIÓN CON CONTROLES'!G49=2),AND(#REF!=2,'VALORACIÓN CON CONTROLES'!G49=3),AND(#REF!=1,'VALORACIÓN CON CONTROLES'!G49=3)),"ZONA RIESGO MODERADO",IF(OR(AND(#REF!=5,'VALORACIÓN CON CONTROLES'!G49=1),AND(#REF!=5,'VALORACIÓN CON CONTROLES'!G49=2),AND(#REF!=4,'VALORACIÓN CON CONTROLES'!G49=2),AND(#REF!=4,'VALORACIÓN CON CONTROLES'!G49=3),AND(#REF!=3,'VALORACIÓN CON CONTROLES'!G49=3),AND(#REF!=2,'VALORACIÓN CON CONTROLES'!G49=4),AND(#REF!=1,'VALORACIÓN CON CONTROLES'!G49=4),AND(#REF!=1,'VALORACIÓN CON CONTROLES'!G49=5)),"ZONA RIESGO ALTO",IF(OR(AND(#REF!=5,'VALORACIÓN CON CONTROLES'!G49=3),AND(#REF!=5,'VALORACIÓN CON CONTROLES'!G49=4),AND(#REF!=5,'VALORACIÓN CON CONTROLES'!G49=5),AND(#REF!=4,'VALORACIÓN CON CONTROLES'!G49=4),AND(#REF!=4,'VALORACIÓN CON CONTROLES'!G49=5),AND(#REF!=3,'VALORACIÓN CON CONTROLES'!G49=4),AND(#REF!=3,'VALORACIÓN CON CONTROLES'!G49=5),AND(#REF!=2,'VALORACIÓN CON CONTROLES'!G49=5)),"ZONA RIESGO EXTREMO")))),0)</f>
        <v>0</v>
      </c>
      <c r="P66" s="1">
        <f>IF(AND('VALORACIÓN CON CONTROLES'!F49&gt;0,'VALORACIÓN CON CONTROLES'!G49=0),IF(OR(AND('VALORACIÓN CON CONTROLES'!F49=1,#REF!=1),AND('VALORACIÓN CON CONTROLES'!F49=2,#REF!=1),AND('VALORACIÓN CON CONTROLES'!F49=3,#REF!=1),AND('VALORACIÓN CON CONTROLES'!F49=1,#REF!=2),AND('VALORACIÓN CON CONTROLES'!F49=2,#REF!=2)),"ZONA RIESGO BAJA",IF(OR(AND('VALORACIÓN CON CONTROLES'!F49=4,#REF!=1),AND('VALORACIÓN CON CONTROLES'!F49=3,#REF!=2),AND('VALORACIÓN CON CONTROLES'!F49=2,#REF!=3),AND('VALORACIÓN CON CONTROLES'!F49=1,#REF!=3)),"ZONA RIESGO MODERADO",IF(OR(AND('VALORACIÓN CON CONTROLES'!F49=5,#REF!=1),AND('VALORACIÓN CON CONTROLES'!F49=5,#REF!=2),AND('VALORACIÓN CON CONTROLES'!F49=4,#REF!=2),AND('VALORACIÓN CON CONTROLES'!F49=4,#REF!=3),AND('VALORACIÓN CON CONTROLES'!F49=3,#REF!=3),AND('VALORACIÓN CON CONTROLES'!F49=2,#REF!=4),AND('VALORACIÓN CON CONTROLES'!F49=1,#REF!=4),AND('VALORACIÓN CON CONTROLES'!F49=1,#REF!=5)),"ZONA RIESGO ALTO",IF(OR(AND('VALORACIÓN CON CONTROLES'!F49=5,#REF!=3),AND('VALORACIÓN CON CONTROLES'!F49=5,#REF!=4),AND('VALORACIÓN CON CONTROLES'!F49=5,#REF!=5),AND('VALORACIÓN CON CONTROLES'!F49=4,#REF!=4),AND('VALORACIÓN CON CONTROLES'!F49=4,#REF!=5),AND('VALORACIÓN CON CONTROLES'!F49=3,#REF!=4),AND('VALORACIÓN CON CONTROLES'!F49=3,#REF!=5),AND('VALORACIÓN CON CONTROLES'!F49=2,#REF!=5)),"ZONA RIESGO EXTREMO")))),0)</f>
        <v>0</v>
      </c>
      <c r="Q66" s="57">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02.2" thickBot="1" x14ac:dyDescent="0.35">
      <c r="A67" s="98" t="s">
        <v>182</v>
      </c>
      <c r="B67" s="98">
        <v>3</v>
      </c>
      <c r="C67" s="98" t="s">
        <v>300</v>
      </c>
      <c r="D67" s="98" t="s">
        <v>301</v>
      </c>
      <c r="E67" s="98" t="s">
        <v>302</v>
      </c>
      <c r="F67" s="98" t="s">
        <v>303</v>
      </c>
      <c r="G67" s="98" t="s">
        <v>304</v>
      </c>
      <c r="H67" s="98" t="s">
        <v>305</v>
      </c>
      <c r="I67" s="1"/>
      <c r="J67" s="1"/>
      <c r="K67" s="16">
        <v>56</v>
      </c>
      <c r="L67" s="1"/>
      <c r="M67" s="59">
        <v>52</v>
      </c>
      <c r="N67" s="59" t="e">
        <f>IF(AND('VALORACIÓN CON CONTROLES'!F50=0,'VALORACIÓN CON CONTROLES'!G50=0),#REF!,0)</f>
        <v>#REF!</v>
      </c>
      <c r="O67" s="1">
        <f>IF(AND('VALORACIÓN CON CONTROLES'!F50=0,'VALORACIÓN CON CONTROLES'!G50&gt;0),IF(OR(AND(#REF!=1,'VALORACIÓN CON CONTROLES'!G50=1),AND(#REF!=2,'VALORACIÓN CON CONTROLES'!G50=1),AND(#REF!=3,'VALORACIÓN CON CONTROLES'!G50=1),AND(#REF!=1,'VALORACIÓN CON CONTROLES'!G50=2),AND(#REF!=2,'VALORACIÓN CON CONTROLES'!G50=2)),"ZONA RIESGO BAJA",IF(OR(AND(#REF!=4,'VALORACIÓN CON CONTROLES'!G50=1),AND(#REF!=3,'VALORACIÓN CON CONTROLES'!G50=2),AND(#REF!=2,'VALORACIÓN CON CONTROLES'!G50=3),AND(#REF!=1,'VALORACIÓN CON CONTROLES'!G50=3)),"ZONA RIESGO MODERADO",IF(OR(AND(#REF!=5,'VALORACIÓN CON CONTROLES'!G50=1),AND(#REF!=5,'VALORACIÓN CON CONTROLES'!G50=2),AND(#REF!=4,'VALORACIÓN CON CONTROLES'!G50=2),AND(#REF!=4,'VALORACIÓN CON CONTROLES'!G50=3),AND(#REF!=3,'VALORACIÓN CON CONTROLES'!G50=3),AND(#REF!=2,'VALORACIÓN CON CONTROLES'!G50=4),AND(#REF!=1,'VALORACIÓN CON CONTROLES'!G50=4),AND(#REF!=1,'VALORACIÓN CON CONTROLES'!G50=5)),"ZONA RIESGO ALTO",IF(OR(AND(#REF!=5,'VALORACIÓN CON CONTROLES'!G50=3),AND(#REF!=5,'VALORACIÓN CON CONTROLES'!G50=4),AND(#REF!=5,'VALORACIÓN CON CONTROLES'!G50=5),AND(#REF!=4,'VALORACIÓN CON CONTROLES'!G50=4),AND(#REF!=4,'VALORACIÓN CON CONTROLES'!G50=5),AND(#REF!=3,'VALORACIÓN CON CONTROLES'!G50=4),AND(#REF!=3,'VALORACIÓN CON CONTROLES'!G50=5),AND(#REF!=2,'VALORACIÓN CON CONTROLES'!G50=5)),"ZONA RIESGO EXTREMO")))),0)</f>
        <v>0</v>
      </c>
      <c r="P67" s="1">
        <f>IF(AND('VALORACIÓN CON CONTROLES'!F50&gt;0,'VALORACIÓN CON CONTROLES'!G50=0),IF(OR(AND('VALORACIÓN CON CONTROLES'!F50=1,#REF!=1),AND('VALORACIÓN CON CONTROLES'!F50=2,#REF!=1),AND('VALORACIÓN CON CONTROLES'!F50=3,#REF!=1),AND('VALORACIÓN CON CONTROLES'!F50=1,#REF!=2),AND('VALORACIÓN CON CONTROLES'!F50=2,#REF!=2)),"ZONA RIESGO BAJA",IF(OR(AND('VALORACIÓN CON CONTROLES'!F50=4,#REF!=1),AND('VALORACIÓN CON CONTROLES'!F50=3,#REF!=2),AND('VALORACIÓN CON CONTROLES'!F50=2,#REF!=3),AND('VALORACIÓN CON CONTROLES'!F50=1,#REF!=3)),"ZONA RIESGO MODERADO",IF(OR(AND('VALORACIÓN CON CONTROLES'!F50=5,#REF!=1),AND('VALORACIÓN CON CONTROLES'!F50=5,#REF!=2),AND('VALORACIÓN CON CONTROLES'!F50=4,#REF!=2),AND('VALORACIÓN CON CONTROLES'!F50=4,#REF!=3),AND('VALORACIÓN CON CONTROLES'!F50=3,#REF!=3),AND('VALORACIÓN CON CONTROLES'!F50=2,#REF!=4),AND('VALORACIÓN CON CONTROLES'!F50=1,#REF!=4),AND('VALORACIÓN CON CONTROLES'!F50=1,#REF!=5)),"ZONA RIESGO ALTO",IF(OR(AND('VALORACIÓN CON CONTROLES'!F50=5,#REF!=3),AND('VALORACIÓN CON CONTROLES'!F50=5,#REF!=4),AND('VALORACIÓN CON CONTROLES'!F50=5,#REF!=5),AND('VALORACIÓN CON CONTROLES'!F50=4,#REF!=4),AND('VALORACIÓN CON CONTROLES'!F50=4,#REF!=5),AND('VALORACIÓN CON CONTROLES'!F50=3,#REF!=4),AND('VALORACIÓN CON CONTROLES'!F50=3,#REF!=5),AND('VALORACIÓN CON CONTROLES'!F50=2,#REF!=5)),"ZONA RIESGO EXTREMO")))),0)</f>
        <v>0</v>
      </c>
      <c r="Q67" s="57">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02.2" thickBot="1" x14ac:dyDescent="0.35">
      <c r="A68" s="98" t="s">
        <v>175</v>
      </c>
      <c r="B68" s="98">
        <v>4</v>
      </c>
      <c r="C68" s="98" t="s">
        <v>306</v>
      </c>
      <c r="D68" s="98" t="s">
        <v>307</v>
      </c>
      <c r="E68" s="98" t="s">
        <v>308</v>
      </c>
      <c r="F68" s="98" t="s">
        <v>309</v>
      </c>
      <c r="G68" s="98" t="s">
        <v>310</v>
      </c>
      <c r="H68" s="98" t="s">
        <v>311</v>
      </c>
      <c r="I68" s="1"/>
      <c r="J68" s="1"/>
      <c r="K68" s="65">
        <v>57</v>
      </c>
      <c r="L68" s="1"/>
      <c r="M68" s="59">
        <v>53</v>
      </c>
      <c r="N68" s="59" t="e">
        <f>IF(AND('VALORACIÓN CON CONTROLES'!F51=0,'VALORACIÓN CON CONTROLES'!G51=0),#REF!,0)</f>
        <v>#REF!</v>
      </c>
      <c r="O68" s="1">
        <f>IF(AND('VALORACIÓN CON CONTROLES'!F51=0,'VALORACIÓN CON CONTROLES'!G51&gt;0),IF(OR(AND(#REF!=1,'VALORACIÓN CON CONTROLES'!G51=1),AND(#REF!=2,'VALORACIÓN CON CONTROLES'!G51=1),AND(#REF!=3,'VALORACIÓN CON CONTROLES'!G51=1),AND(#REF!=1,'VALORACIÓN CON CONTROLES'!G51=2),AND(#REF!=2,'VALORACIÓN CON CONTROLES'!G51=2)),"ZONA RIESGO BAJA",IF(OR(AND(#REF!=4,'VALORACIÓN CON CONTROLES'!G51=1),AND(#REF!=3,'VALORACIÓN CON CONTROLES'!G51=2),AND(#REF!=2,'VALORACIÓN CON CONTROLES'!G51=3),AND(#REF!=1,'VALORACIÓN CON CONTROLES'!G51=3)),"ZONA RIESGO MODERADO",IF(OR(AND(#REF!=5,'VALORACIÓN CON CONTROLES'!G51=1),AND(#REF!=5,'VALORACIÓN CON CONTROLES'!G51=2),AND(#REF!=4,'VALORACIÓN CON CONTROLES'!G51=2),AND(#REF!=4,'VALORACIÓN CON CONTROLES'!G51=3),AND(#REF!=3,'VALORACIÓN CON CONTROLES'!G51=3),AND(#REF!=2,'VALORACIÓN CON CONTROLES'!G51=4),AND(#REF!=1,'VALORACIÓN CON CONTROLES'!G51=4),AND(#REF!=1,'VALORACIÓN CON CONTROLES'!G51=5)),"ZONA RIESGO ALTO",IF(OR(AND(#REF!=5,'VALORACIÓN CON CONTROLES'!G51=3),AND(#REF!=5,'VALORACIÓN CON CONTROLES'!G51=4),AND(#REF!=5,'VALORACIÓN CON CONTROLES'!G51=5),AND(#REF!=4,'VALORACIÓN CON CONTROLES'!G51=4),AND(#REF!=4,'VALORACIÓN CON CONTROLES'!G51=5),AND(#REF!=3,'VALORACIÓN CON CONTROLES'!G51=4),AND(#REF!=3,'VALORACIÓN CON CONTROLES'!G51=5),AND(#REF!=2,'VALORACIÓN CON CONTROLES'!G51=5)),"ZONA RIESGO EXTREMO")))),0)</f>
        <v>0</v>
      </c>
      <c r="P68" s="1">
        <f>IF(AND('VALORACIÓN CON CONTROLES'!F51&gt;0,'VALORACIÓN CON CONTROLES'!G51=0),IF(OR(AND('VALORACIÓN CON CONTROLES'!F51=1,#REF!=1),AND('VALORACIÓN CON CONTROLES'!F51=2,#REF!=1),AND('VALORACIÓN CON CONTROLES'!F51=3,#REF!=1),AND('VALORACIÓN CON CONTROLES'!F51=1,#REF!=2),AND('VALORACIÓN CON CONTROLES'!F51=2,#REF!=2)),"ZONA RIESGO BAJA",IF(OR(AND('VALORACIÓN CON CONTROLES'!F51=4,#REF!=1),AND('VALORACIÓN CON CONTROLES'!F51=3,#REF!=2),AND('VALORACIÓN CON CONTROLES'!F51=2,#REF!=3),AND('VALORACIÓN CON CONTROLES'!F51=1,#REF!=3)),"ZONA RIESGO MODERADO",IF(OR(AND('VALORACIÓN CON CONTROLES'!F51=5,#REF!=1),AND('VALORACIÓN CON CONTROLES'!F51=5,#REF!=2),AND('VALORACIÓN CON CONTROLES'!F51=4,#REF!=2),AND('VALORACIÓN CON CONTROLES'!F51=4,#REF!=3),AND('VALORACIÓN CON CONTROLES'!F51=3,#REF!=3),AND('VALORACIÓN CON CONTROLES'!F51=2,#REF!=4),AND('VALORACIÓN CON CONTROLES'!F51=1,#REF!=4),AND('VALORACIÓN CON CONTROLES'!F51=1,#REF!=5)),"ZONA RIESGO ALTO",IF(OR(AND('VALORACIÓN CON CONTROLES'!F51=5,#REF!=3),AND('VALORACIÓN CON CONTROLES'!F51=5,#REF!=4),AND('VALORACIÓN CON CONTROLES'!F51=5,#REF!=5),AND('VALORACIÓN CON CONTROLES'!F51=4,#REF!=4),AND('VALORACIÓN CON CONTROLES'!F51=4,#REF!=5),AND('VALORACIÓN CON CONTROLES'!F51=3,#REF!=4),AND('VALORACIÓN CON CONTROLES'!F51=3,#REF!=5),AND('VALORACIÓN CON CONTROLES'!F51=2,#REF!=5)),"ZONA RIESGO EXTREMO")))),0)</f>
        <v>0</v>
      </c>
      <c r="Q68" s="57">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16" x14ac:dyDescent="0.3">
      <c r="A69" s="98" t="s">
        <v>159</v>
      </c>
      <c r="B69" s="98">
        <v>5</v>
      </c>
      <c r="C69" s="98" t="s">
        <v>312</v>
      </c>
      <c r="D69" s="98" t="s">
        <v>313</v>
      </c>
      <c r="E69" s="98" t="s">
        <v>314</v>
      </c>
      <c r="F69" s="98" t="s">
        <v>315</v>
      </c>
      <c r="G69" s="98" t="s">
        <v>316</v>
      </c>
      <c r="H69" s="98" t="s">
        <v>317</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3">
      <c r="A76" s="1"/>
      <c r="B76" s="1" t="s">
        <v>84</v>
      </c>
      <c r="C76" s="1"/>
      <c r="D76" s="1" t="s">
        <v>85</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3">
      <c r="A77" s="1"/>
      <c r="B77" s="1" t="s">
        <v>318</v>
      </c>
      <c r="C77" s="1"/>
      <c r="D77" s="1" t="s">
        <v>319</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3">
      <c r="A78" s="1"/>
      <c r="B78" s="1" t="s">
        <v>265</v>
      </c>
      <c r="C78" s="1"/>
      <c r="D78" s="1" t="s">
        <v>320</v>
      </c>
      <c r="E78" s="1"/>
      <c r="F78" s="1"/>
      <c r="G78" s="1"/>
      <c r="H78" s="1"/>
      <c r="I78" s="1"/>
      <c r="J78" s="1"/>
      <c r="K78" s="1"/>
      <c r="L78" s="1"/>
      <c r="M78" s="1" t="s">
        <v>321</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8" x14ac:dyDescent="0.3">
      <c r="A79" s="1"/>
      <c r="B79" s="1" t="s">
        <v>263</v>
      </c>
      <c r="C79" s="1"/>
      <c r="D79" s="1" t="s">
        <v>169</v>
      </c>
      <c r="E79" s="1"/>
      <c r="F79" s="1"/>
      <c r="G79" s="1"/>
      <c r="H79" s="1"/>
      <c r="I79" s="1"/>
      <c r="J79" s="1"/>
      <c r="K79" s="1"/>
      <c r="L79" s="1"/>
      <c r="M79" s="138" t="s">
        <v>322</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8" x14ac:dyDescent="0.3">
      <c r="A80" s="1"/>
      <c r="B80" s="1" t="s">
        <v>261</v>
      </c>
      <c r="C80" s="1"/>
      <c r="D80" s="1" t="s">
        <v>323</v>
      </c>
      <c r="E80" s="1"/>
      <c r="F80" s="1"/>
      <c r="G80" s="1"/>
      <c r="H80" s="1"/>
      <c r="I80" s="1"/>
      <c r="J80" s="1"/>
      <c r="K80" s="1"/>
      <c r="L80" s="1"/>
      <c r="M80" s="138" t="s">
        <v>324</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8" x14ac:dyDescent="0.3">
      <c r="A81" s="1"/>
      <c r="B81" s="1" t="s">
        <v>325</v>
      </c>
      <c r="C81" s="1"/>
      <c r="D81" s="1" t="s">
        <v>326</v>
      </c>
      <c r="E81" s="1"/>
      <c r="F81" s="1"/>
      <c r="G81" s="1"/>
      <c r="H81" s="1"/>
      <c r="I81" s="1"/>
      <c r="J81" s="1"/>
      <c r="K81" s="1"/>
      <c r="L81" s="1"/>
      <c r="M81" s="138" t="s">
        <v>327</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8" x14ac:dyDescent="0.3">
      <c r="A82" s="1"/>
      <c r="B82" s="1"/>
      <c r="C82" s="1"/>
      <c r="D82" s="1"/>
      <c r="E82" s="1"/>
      <c r="F82" s="1"/>
      <c r="G82" s="1"/>
      <c r="H82" s="1"/>
      <c r="I82" s="1"/>
      <c r="J82" s="1"/>
      <c r="K82" s="1"/>
      <c r="L82" s="1"/>
      <c r="M82" s="138" t="s">
        <v>328</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8" x14ac:dyDescent="0.3">
      <c r="A83" s="1"/>
      <c r="B83" s="1"/>
      <c r="C83" s="1"/>
      <c r="D83" s="1"/>
      <c r="E83" s="1"/>
      <c r="F83" s="1"/>
      <c r="G83" s="1"/>
      <c r="H83" s="1"/>
      <c r="I83" s="1"/>
      <c r="J83" s="1"/>
      <c r="K83" s="1"/>
      <c r="L83" s="1"/>
      <c r="M83" s="138" t="s">
        <v>329</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8" x14ac:dyDescent="0.3">
      <c r="A84" s="1"/>
      <c r="B84" s="1"/>
      <c r="C84" s="1"/>
      <c r="D84" s="1"/>
      <c r="E84" s="1"/>
      <c r="F84" s="1"/>
      <c r="G84" s="1"/>
      <c r="H84" s="1"/>
      <c r="I84" s="1"/>
      <c r="J84" s="1"/>
      <c r="K84" s="1"/>
      <c r="L84" s="1"/>
      <c r="M84" s="138" t="s">
        <v>330</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8" x14ac:dyDescent="0.3">
      <c r="A85" s="1"/>
      <c r="B85" s="1"/>
      <c r="C85" s="1"/>
      <c r="D85" s="1"/>
      <c r="E85" s="1"/>
      <c r="F85" s="1"/>
      <c r="G85" s="1"/>
      <c r="H85" s="1"/>
      <c r="I85" s="1"/>
      <c r="J85" s="1"/>
      <c r="K85" s="1"/>
      <c r="L85" s="1"/>
      <c r="M85" s="138" t="s">
        <v>331</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8" x14ac:dyDescent="0.3">
      <c r="A86" s="1"/>
      <c r="B86" s="1"/>
      <c r="C86" s="1"/>
      <c r="D86" s="1"/>
      <c r="E86" s="1"/>
      <c r="F86" s="1"/>
      <c r="G86" s="1"/>
      <c r="H86" s="1"/>
      <c r="I86" s="1"/>
      <c r="J86" s="1"/>
      <c r="K86" s="1"/>
      <c r="L86" s="1"/>
      <c r="M86" s="138" t="s">
        <v>332</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8" x14ac:dyDescent="0.3">
      <c r="A87" s="1"/>
      <c r="B87" s="1"/>
      <c r="C87" s="1"/>
      <c r="D87" s="1"/>
      <c r="E87" s="1"/>
      <c r="F87" s="1"/>
      <c r="G87" s="1"/>
      <c r="H87" s="1"/>
      <c r="I87" s="1"/>
      <c r="J87" s="1"/>
      <c r="K87" s="1"/>
      <c r="L87" s="1"/>
      <c r="M87" s="138" t="s">
        <v>333</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8" x14ac:dyDescent="0.3">
      <c r="A88" s="1"/>
      <c r="B88" s="101"/>
      <c r="C88" s="342" t="s">
        <v>85</v>
      </c>
      <c r="D88" s="342"/>
      <c r="E88" s="342"/>
      <c r="F88" s="342"/>
      <c r="G88" s="342"/>
      <c r="H88" s="1"/>
      <c r="I88" s="1"/>
      <c r="J88" s="1"/>
      <c r="K88" s="1"/>
      <c r="L88" s="1"/>
      <c r="M88" s="138" t="s">
        <v>334</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8.600000000000001" thickBot="1" x14ac:dyDescent="0.35">
      <c r="A89" s="1"/>
      <c r="B89" s="102" t="s">
        <v>84</v>
      </c>
      <c r="C89" s="104" t="s">
        <v>335</v>
      </c>
      <c r="D89" s="104" t="s">
        <v>187</v>
      </c>
      <c r="E89" s="104" t="s">
        <v>182</v>
      </c>
      <c r="F89" s="104" t="s">
        <v>175</v>
      </c>
      <c r="G89" s="104" t="s">
        <v>336</v>
      </c>
      <c r="H89" s="1"/>
      <c r="I89" s="1"/>
      <c r="J89" s="1"/>
      <c r="K89" s="1"/>
      <c r="L89" s="1"/>
      <c r="M89" s="138" t="s">
        <v>337</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8" x14ac:dyDescent="0.3">
      <c r="A90" s="1"/>
      <c r="B90" s="103" t="s">
        <v>338</v>
      </c>
      <c r="C90" s="105" t="s">
        <v>339</v>
      </c>
      <c r="D90" s="107" t="s">
        <v>339</v>
      </c>
      <c r="E90" s="110" t="s">
        <v>182</v>
      </c>
      <c r="F90" s="111" t="s">
        <v>340</v>
      </c>
      <c r="G90" s="115" t="s">
        <v>341</v>
      </c>
      <c r="H90" s="1"/>
      <c r="I90" s="1"/>
      <c r="J90" s="1"/>
      <c r="K90" s="1"/>
      <c r="L90" s="1"/>
      <c r="M90" s="138" t="s">
        <v>342</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8" x14ac:dyDescent="0.3">
      <c r="A91" s="1"/>
      <c r="B91" s="103" t="s">
        <v>343</v>
      </c>
      <c r="C91" s="106" t="s">
        <v>339</v>
      </c>
      <c r="D91" s="109" t="s">
        <v>182</v>
      </c>
      <c r="E91" s="109" t="s">
        <v>182</v>
      </c>
      <c r="F91" s="112" t="s">
        <v>340</v>
      </c>
      <c r="G91" s="116" t="s">
        <v>341</v>
      </c>
      <c r="H91" s="1"/>
      <c r="I91" s="1"/>
      <c r="J91" s="1"/>
      <c r="K91" s="1"/>
      <c r="L91" s="1"/>
      <c r="M91" s="138" t="s">
        <v>344</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8" x14ac:dyDescent="0.3">
      <c r="A92" s="1"/>
      <c r="B92" s="103" t="s">
        <v>345</v>
      </c>
      <c r="C92" s="108" t="s">
        <v>182</v>
      </c>
      <c r="D92" s="109" t="s">
        <v>182</v>
      </c>
      <c r="E92" s="109" t="s">
        <v>182</v>
      </c>
      <c r="F92" s="112" t="s">
        <v>340</v>
      </c>
      <c r="G92" s="116" t="s">
        <v>341</v>
      </c>
      <c r="H92" s="1"/>
      <c r="I92" s="1"/>
      <c r="J92" s="1"/>
      <c r="K92" s="1"/>
      <c r="L92" s="1"/>
      <c r="M92" s="138" t="s">
        <v>346</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8" x14ac:dyDescent="0.3">
      <c r="A93" s="1"/>
      <c r="B93" s="103" t="s">
        <v>347</v>
      </c>
      <c r="C93" s="108" t="s">
        <v>182</v>
      </c>
      <c r="D93" s="109" t="s">
        <v>182</v>
      </c>
      <c r="E93" s="112" t="s">
        <v>340</v>
      </c>
      <c r="F93" s="112" t="s">
        <v>340</v>
      </c>
      <c r="G93" s="116" t="s">
        <v>341</v>
      </c>
      <c r="H93" s="1"/>
      <c r="I93" s="1"/>
      <c r="J93" s="1"/>
      <c r="K93" s="1"/>
      <c r="L93" s="1"/>
      <c r="M93" s="138" t="s">
        <v>348</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8.600000000000001" thickBot="1" x14ac:dyDescent="0.35">
      <c r="A94" s="1"/>
      <c r="B94" s="103" t="s">
        <v>349</v>
      </c>
      <c r="C94" s="114" t="s">
        <v>340</v>
      </c>
      <c r="D94" s="113" t="s">
        <v>340</v>
      </c>
      <c r="E94" s="113" t="s">
        <v>340</v>
      </c>
      <c r="F94" s="113" t="s">
        <v>340</v>
      </c>
      <c r="G94" s="117" t="s">
        <v>341</v>
      </c>
      <c r="H94" s="1"/>
      <c r="I94" s="1"/>
      <c r="J94" s="1"/>
      <c r="K94" s="1"/>
      <c r="L94" s="1"/>
      <c r="M94" s="138" t="s">
        <v>350</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8" x14ac:dyDescent="0.3">
      <c r="A95" s="1"/>
      <c r="B95" s="1"/>
      <c r="C95" s="1"/>
      <c r="D95" s="1"/>
      <c r="E95" s="1"/>
      <c r="F95" s="1"/>
      <c r="G95" s="1"/>
      <c r="H95" s="1"/>
      <c r="I95" s="1"/>
      <c r="J95" s="1"/>
      <c r="K95" s="1"/>
      <c r="L95" s="1"/>
      <c r="M95" s="138" t="s">
        <v>351</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8" x14ac:dyDescent="0.3">
      <c r="A96" s="1"/>
      <c r="B96" s="1"/>
      <c r="C96" s="1"/>
      <c r="D96" s="1"/>
      <c r="E96" s="1"/>
      <c r="F96" s="1"/>
      <c r="G96" s="1"/>
      <c r="H96" s="1"/>
      <c r="I96" s="1"/>
      <c r="J96" s="1"/>
      <c r="K96" s="1"/>
      <c r="L96" s="1"/>
      <c r="M96" s="138" t="s">
        <v>352</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8" x14ac:dyDescent="0.3">
      <c r="A97" s="1"/>
      <c r="B97" s="1"/>
      <c r="C97" s="1"/>
      <c r="D97" s="1"/>
      <c r="E97" s="1"/>
      <c r="F97" s="1"/>
      <c r="G97" s="1"/>
      <c r="H97" s="1"/>
      <c r="I97" s="1"/>
      <c r="J97" s="1"/>
      <c r="K97" s="1"/>
      <c r="L97" s="1"/>
      <c r="M97" s="138" t="s">
        <v>353</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8" x14ac:dyDescent="0.3">
      <c r="A98" s="1"/>
      <c r="B98" s="1"/>
      <c r="C98" s="1"/>
      <c r="D98" s="1"/>
      <c r="E98" s="1"/>
      <c r="F98" s="1"/>
      <c r="G98" s="1"/>
      <c r="H98" s="1"/>
      <c r="I98" s="1"/>
      <c r="J98" s="1"/>
      <c r="K98" s="1"/>
      <c r="L98" s="1"/>
      <c r="M98" s="138" t="s">
        <v>354</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8" x14ac:dyDescent="0.3">
      <c r="A99" s="1"/>
      <c r="B99" s="1"/>
      <c r="C99" s="1"/>
      <c r="D99" s="1"/>
      <c r="E99" s="1"/>
      <c r="F99" s="1"/>
      <c r="G99" s="1"/>
      <c r="H99" s="1"/>
      <c r="I99" s="1"/>
      <c r="J99" s="1"/>
      <c r="K99" s="1"/>
      <c r="L99" s="1"/>
      <c r="M99" s="138" t="s">
        <v>355</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 thickBo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 thickBot="1" x14ac:dyDescent="0.35">
      <c r="A114" s="1"/>
      <c r="B114" s="118" t="s">
        <v>356</v>
      </c>
      <c r="C114" s="1"/>
      <c r="D114" s="120" t="s">
        <v>357</v>
      </c>
      <c r="E114" s="1"/>
      <c r="F114" s="120" t="s">
        <v>358</v>
      </c>
      <c r="G114" s="1"/>
      <c r="H114" s="118" t="s">
        <v>17</v>
      </c>
      <c r="I114" s="1"/>
      <c r="J114" s="118" t="s">
        <v>46</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 thickBot="1" x14ac:dyDescent="0.35">
      <c r="A115" s="1"/>
      <c r="B115" s="134" t="s">
        <v>359</v>
      </c>
      <c r="C115" s="121"/>
      <c r="D115" s="133" t="s">
        <v>360</v>
      </c>
      <c r="E115" s="1"/>
      <c r="F115" s="136" t="s">
        <v>361</v>
      </c>
      <c r="G115" s="1"/>
      <c r="H115" s="1" t="s">
        <v>362</v>
      </c>
      <c r="I115" s="1"/>
      <c r="J115" s="119" t="s">
        <v>264</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 thickBot="1" x14ac:dyDescent="0.35">
      <c r="A116" s="1"/>
      <c r="B116" s="134" t="s">
        <v>363</v>
      </c>
      <c r="C116" s="121"/>
      <c r="D116" s="133" t="s">
        <v>364</v>
      </c>
      <c r="E116" s="1"/>
      <c r="F116" s="136" t="s">
        <v>365</v>
      </c>
      <c r="G116" s="1"/>
      <c r="H116" s="1" t="s">
        <v>366</v>
      </c>
      <c r="I116" s="1"/>
      <c r="J116" s="119" t="s">
        <v>267</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 thickBot="1" x14ac:dyDescent="0.35">
      <c r="A117" s="1"/>
      <c r="B117" s="134" t="s">
        <v>367</v>
      </c>
      <c r="C117" s="121"/>
      <c r="D117" s="133" t="s">
        <v>368</v>
      </c>
      <c r="E117" s="1"/>
      <c r="F117" s="136" t="s">
        <v>369</v>
      </c>
      <c r="G117" s="1"/>
      <c r="H117" s="1" t="s">
        <v>370</v>
      </c>
      <c r="I117" s="1"/>
      <c r="J117" s="119" t="s">
        <v>262</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1" thickBot="1" x14ac:dyDescent="0.35">
      <c r="A118" s="1"/>
      <c r="B118" s="134" t="s">
        <v>371</v>
      </c>
      <c r="C118" s="121"/>
      <c r="D118" s="133" t="s">
        <v>372</v>
      </c>
      <c r="E118" s="1"/>
      <c r="F118" s="136" t="s">
        <v>373</v>
      </c>
      <c r="G118" s="1"/>
      <c r="H118" s="1"/>
      <c r="I118" s="1"/>
      <c r="J118" s="119" t="s">
        <v>266</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1" thickBot="1" x14ac:dyDescent="0.35">
      <c r="A119" s="1"/>
      <c r="B119" s="134" t="s">
        <v>374</v>
      </c>
      <c r="C119" s="121"/>
      <c r="D119" s="133" t="s">
        <v>375</v>
      </c>
      <c r="E119" s="1"/>
      <c r="F119" s="136" t="s">
        <v>376</v>
      </c>
      <c r="G119" s="1"/>
      <c r="H119" s="1"/>
      <c r="I119" s="1"/>
      <c r="J119" s="119" t="s">
        <v>377</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1" thickBot="1" x14ac:dyDescent="0.35">
      <c r="A120" s="1"/>
      <c r="B120" s="134" t="s">
        <v>378</v>
      </c>
      <c r="C120" s="121"/>
      <c r="D120" s="133" t="s">
        <v>379</v>
      </c>
      <c r="E120" s="1"/>
      <c r="F120" s="136" t="s">
        <v>380</v>
      </c>
      <c r="G120" s="1"/>
      <c r="H120" s="1"/>
      <c r="I120" s="1"/>
      <c r="J120" s="119" t="s">
        <v>273</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 thickBot="1" x14ac:dyDescent="0.35">
      <c r="A121" s="1"/>
      <c r="B121" s="134" t="s">
        <v>381</v>
      </c>
      <c r="C121" s="121"/>
      <c r="D121" s="133" t="s">
        <v>382</v>
      </c>
      <c r="E121" s="1"/>
      <c r="F121" s="136" t="s">
        <v>383</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 thickBot="1" x14ac:dyDescent="0.35">
      <c r="A122" s="1"/>
      <c r="B122" s="134" t="s">
        <v>384</v>
      </c>
      <c r="C122" s="121"/>
      <c r="D122" s="133" t="s">
        <v>385</v>
      </c>
      <c r="E122" s="1"/>
      <c r="F122" s="136" t="s">
        <v>386</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1" thickBot="1" x14ac:dyDescent="0.35">
      <c r="A123" s="1"/>
      <c r="B123" s="134" t="s">
        <v>387</v>
      </c>
      <c r="C123" s="121"/>
      <c r="D123" s="133" t="s">
        <v>388</v>
      </c>
      <c r="E123" s="1"/>
      <c r="F123" s="136" t="s">
        <v>389</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 thickBot="1" x14ac:dyDescent="0.35">
      <c r="A124" s="1"/>
      <c r="B124" s="134" t="s">
        <v>390</v>
      </c>
      <c r="C124" s="121"/>
      <c r="D124" s="133" t="s">
        <v>391</v>
      </c>
      <c r="E124" s="1"/>
      <c r="F124" s="136" t="s">
        <v>392</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 thickBot="1" x14ac:dyDescent="0.35">
      <c r="A125" s="1"/>
      <c r="B125" s="134" t="s">
        <v>393</v>
      </c>
      <c r="C125" s="121"/>
      <c r="D125" s="133" t="s">
        <v>394</v>
      </c>
      <c r="E125" s="1"/>
      <c r="F125" s="136" t="s">
        <v>395</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 thickBot="1" x14ac:dyDescent="0.35">
      <c r="A126" s="1"/>
      <c r="B126" s="134" t="s">
        <v>396</v>
      </c>
      <c r="C126" s="121"/>
      <c r="D126" s="133" t="s">
        <v>397</v>
      </c>
      <c r="E126" s="1"/>
      <c r="F126" s="136" t="s">
        <v>398</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15" thickBot="1" x14ac:dyDescent="0.35">
      <c r="A127" s="1"/>
      <c r="B127" s="134" t="s">
        <v>399</v>
      </c>
      <c r="C127" s="121"/>
      <c r="D127" s="133" t="s">
        <v>400</v>
      </c>
      <c r="E127" s="1"/>
      <c r="F127" s="136" t="s">
        <v>401</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1" thickBot="1" x14ac:dyDescent="0.35">
      <c r="A128" s="1"/>
      <c r="B128" s="134" t="s">
        <v>402</v>
      </c>
      <c r="C128" s="121"/>
      <c r="D128" s="133" t="s">
        <v>403</v>
      </c>
      <c r="E128" s="1"/>
      <c r="F128" s="136" t="s">
        <v>404</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1" thickBot="1" x14ac:dyDescent="0.35">
      <c r="A129" s="1"/>
      <c r="B129" s="134" t="s">
        <v>405</v>
      </c>
      <c r="C129" s="121"/>
      <c r="D129" s="133" t="s">
        <v>406</v>
      </c>
      <c r="E129" s="1"/>
      <c r="F129" s="136" t="s">
        <v>407</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 thickBot="1" x14ac:dyDescent="0.35">
      <c r="A130" s="1"/>
      <c r="B130" s="134" t="s">
        <v>408</v>
      </c>
      <c r="C130" s="121"/>
      <c r="D130" s="133" t="s">
        <v>409</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 thickBot="1" x14ac:dyDescent="0.35">
      <c r="A131" s="1"/>
      <c r="B131" s="134" t="s">
        <v>410</v>
      </c>
      <c r="C131" s="121"/>
      <c r="D131" s="133" t="s">
        <v>411</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 thickBot="1" x14ac:dyDescent="0.35">
      <c r="A132" s="1"/>
      <c r="B132" s="134" t="s">
        <v>412</v>
      </c>
      <c r="C132" s="121"/>
      <c r="D132" s="133" t="s">
        <v>413</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1" thickBot="1" x14ac:dyDescent="0.35">
      <c r="A133" s="1"/>
      <c r="B133" s="134" t="s">
        <v>414</v>
      </c>
      <c r="C133" s="121"/>
      <c r="D133" s="133" t="s">
        <v>415</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1" thickBot="1" x14ac:dyDescent="0.35">
      <c r="A134" s="1"/>
      <c r="B134" s="134" t="s">
        <v>416</v>
      </c>
      <c r="C134" s="121"/>
      <c r="D134" s="133" t="s">
        <v>417</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 thickBot="1" x14ac:dyDescent="0.35">
      <c r="A135" s="1"/>
      <c r="B135" s="134" t="s">
        <v>418</v>
      </c>
      <c r="C135" s="121"/>
      <c r="D135" s="133" t="s">
        <v>419</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 thickBot="1" x14ac:dyDescent="0.35">
      <c r="A136" s="1"/>
      <c r="B136" s="134" t="s">
        <v>420</v>
      </c>
      <c r="C136" s="121"/>
      <c r="D136" s="133" t="s">
        <v>421</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15" thickBot="1" x14ac:dyDescent="0.35">
      <c r="A137" s="1"/>
      <c r="B137" s="134" t="s">
        <v>422</v>
      </c>
      <c r="C137" s="121"/>
      <c r="D137" s="133" t="s">
        <v>423</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1" thickBot="1" x14ac:dyDescent="0.35">
      <c r="A138" s="1"/>
      <c r="B138" s="134" t="s">
        <v>424</v>
      </c>
      <c r="C138" s="121"/>
      <c r="D138" s="133" t="s">
        <v>425</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1" thickBot="1" x14ac:dyDescent="0.35">
      <c r="A139" s="1"/>
      <c r="B139" s="134" t="s">
        <v>426</v>
      </c>
      <c r="C139" s="121"/>
      <c r="D139" s="133" t="s">
        <v>427</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5">
      <c r="A140" s="1"/>
      <c r="B140" s="134" t="s">
        <v>428</v>
      </c>
      <c r="C140" s="121"/>
      <c r="D140" s="133" t="s">
        <v>429</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1" thickBot="1" x14ac:dyDescent="0.35">
      <c r="A141" s="1"/>
      <c r="B141" s="134" t="s">
        <v>430</v>
      </c>
      <c r="C141" s="121"/>
      <c r="D141" s="133" t="s">
        <v>431</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5">
      <c r="A142" s="1"/>
      <c r="B142" s="134" t="s">
        <v>432</v>
      </c>
      <c r="C142" s="121"/>
      <c r="D142" s="133" t="s">
        <v>433</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5">
      <c r="A143" s="1"/>
      <c r="B143" s="134" t="s">
        <v>434</v>
      </c>
      <c r="C143" s="121"/>
      <c r="D143" s="133" t="s">
        <v>435</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1" thickBot="1" x14ac:dyDescent="0.35">
      <c r="A144" s="1"/>
      <c r="B144" s="134" t="s">
        <v>436</v>
      </c>
      <c r="C144" s="121"/>
      <c r="D144" s="133" t="s">
        <v>437</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1" thickBot="1" x14ac:dyDescent="0.35">
      <c r="A145" s="1"/>
      <c r="B145" s="134" t="s">
        <v>438</v>
      </c>
      <c r="C145" s="121"/>
      <c r="D145" s="133" t="s">
        <v>439</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5">
      <c r="A146" s="1"/>
      <c r="B146" s="134" t="s">
        <v>440</v>
      </c>
      <c r="C146" s="121"/>
      <c r="D146" s="133" t="s">
        <v>441</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5">
      <c r="A147" s="1"/>
      <c r="B147" s="134" t="s">
        <v>442</v>
      </c>
      <c r="C147" s="121"/>
      <c r="D147" s="133" t="s">
        <v>443</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5">
      <c r="A148" s="1"/>
      <c r="B148" s="134" t="s">
        <v>444</v>
      </c>
      <c r="C148" s="121"/>
      <c r="D148" s="133" t="s">
        <v>445</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5">
      <c r="A149" s="1"/>
      <c r="B149" s="134" t="s">
        <v>446</v>
      </c>
      <c r="C149" s="121"/>
      <c r="D149" s="133" t="s">
        <v>447</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5">
      <c r="A150" s="1"/>
      <c r="B150" s="134" t="s">
        <v>448</v>
      </c>
      <c r="C150" s="121"/>
      <c r="D150" s="133" t="s">
        <v>449</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 thickBot="1" x14ac:dyDescent="0.35">
      <c r="A151" s="1"/>
      <c r="B151" s="134" t="s">
        <v>450</v>
      </c>
      <c r="C151" s="121"/>
      <c r="D151" s="133" t="s">
        <v>451</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1" thickBot="1" x14ac:dyDescent="0.35">
      <c r="A152" s="1"/>
      <c r="B152" s="134" t="s">
        <v>452</v>
      </c>
      <c r="C152" s="121"/>
      <c r="D152" s="133" t="s">
        <v>453</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5">
      <c r="A153" s="1"/>
      <c r="B153" s="134" t="s">
        <v>454</v>
      </c>
      <c r="C153" s="121"/>
      <c r="D153" s="133" t="s">
        <v>455</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5">
      <c r="A154" s="1"/>
      <c r="B154" s="134" t="s">
        <v>456</v>
      </c>
      <c r="C154" s="121"/>
      <c r="D154" s="133" t="s">
        <v>457</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 thickBot="1" x14ac:dyDescent="0.35">
      <c r="A155" s="1"/>
      <c r="B155" s="134" t="s">
        <v>458</v>
      </c>
      <c r="C155" s="121"/>
      <c r="D155" s="133" t="s">
        <v>459</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5">
      <c r="A156" s="1"/>
      <c r="B156" s="134" t="s">
        <v>460</v>
      </c>
      <c r="C156" s="121"/>
      <c r="D156" s="133" t="s">
        <v>461</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 thickBot="1" x14ac:dyDescent="0.35">
      <c r="A157" s="1"/>
      <c r="B157" s="134" t="s">
        <v>462</v>
      </c>
      <c r="C157" s="121"/>
      <c r="D157" s="133" t="s">
        <v>463</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21" thickBot="1" x14ac:dyDescent="0.35">
      <c r="A158" s="1"/>
      <c r="B158" s="134" t="s">
        <v>464</v>
      </c>
      <c r="C158" s="121"/>
      <c r="D158" s="133" t="s">
        <v>465</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1" thickBot="1" x14ac:dyDescent="0.35">
      <c r="A159" s="1"/>
      <c r="B159" s="134" t="s">
        <v>466</v>
      </c>
      <c r="C159" s="121"/>
      <c r="D159" s="133" t="s">
        <v>467</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 thickBot="1" x14ac:dyDescent="0.35">
      <c r="A160" s="1"/>
      <c r="B160" s="134" t="s">
        <v>468</v>
      </c>
      <c r="C160" s="121"/>
      <c r="D160" s="133" t="s">
        <v>469</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21" thickBot="1" x14ac:dyDescent="0.35">
      <c r="A161" s="1"/>
      <c r="B161" s="134" t="s">
        <v>470</v>
      </c>
      <c r="C161" s="121"/>
      <c r="D161" s="133" t="s">
        <v>471</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1" thickBot="1" x14ac:dyDescent="0.35">
      <c r="A162" s="1"/>
      <c r="B162" s="134" t="s">
        <v>472</v>
      </c>
      <c r="C162" s="121"/>
      <c r="D162" s="133" t="s">
        <v>473</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 thickBot="1" x14ac:dyDescent="0.35">
      <c r="A163" s="1"/>
      <c r="B163" s="134" t="s">
        <v>474</v>
      </c>
      <c r="C163" s="121"/>
      <c r="D163" s="133" t="s">
        <v>475</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 thickBot="1" x14ac:dyDescent="0.35">
      <c r="A164" s="1"/>
      <c r="B164" s="134" t="s">
        <v>476</v>
      </c>
      <c r="C164" s="121"/>
      <c r="D164" s="133" t="s">
        <v>477</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 thickBot="1" x14ac:dyDescent="0.35">
      <c r="A165" s="1"/>
      <c r="B165" s="134" t="s">
        <v>478</v>
      </c>
      <c r="C165" s="121"/>
      <c r="D165" s="133" t="s">
        <v>479</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 thickBot="1" x14ac:dyDescent="0.35">
      <c r="A166" s="1"/>
      <c r="B166" s="134" t="s">
        <v>480</v>
      </c>
      <c r="C166" s="121"/>
      <c r="D166" s="133" t="s">
        <v>481</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 thickBot="1" x14ac:dyDescent="0.35">
      <c r="A167" s="1"/>
      <c r="B167" s="134" t="s">
        <v>482</v>
      </c>
      <c r="C167" s="121"/>
      <c r="D167" s="133" t="s">
        <v>483</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 thickBot="1" x14ac:dyDescent="0.35">
      <c r="A168" s="1"/>
      <c r="B168" s="134" t="s">
        <v>484</v>
      </c>
      <c r="C168" s="12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1" thickBot="1" x14ac:dyDescent="0.35">
      <c r="A169" s="1"/>
      <c r="B169" s="134" t="s">
        <v>485</v>
      </c>
      <c r="C169" s="12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1" thickBot="1" x14ac:dyDescent="0.35">
      <c r="A170" s="1"/>
      <c r="B170" s="134" t="s">
        <v>486</v>
      </c>
      <c r="C170" s="12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 thickBot="1" x14ac:dyDescent="0.35">
      <c r="A171" s="1"/>
      <c r="B171" s="134" t="s">
        <v>487</v>
      </c>
      <c r="C171" s="12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15" thickBot="1" x14ac:dyDescent="0.35">
      <c r="A172" s="1"/>
      <c r="B172" s="134" t="s">
        <v>488</v>
      </c>
      <c r="C172" s="12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 thickBot="1" x14ac:dyDescent="0.35">
      <c r="A173" s="1"/>
      <c r="B173" s="134" t="s">
        <v>489</v>
      </c>
      <c r="C173" s="12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 thickBot="1" x14ac:dyDescent="0.35">
      <c r="A174" s="1"/>
      <c r="B174" s="134" t="s">
        <v>490</v>
      </c>
      <c r="C174" s="121"/>
      <c r="D174" s="132"/>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 thickBot="1" x14ac:dyDescent="0.35">
      <c r="A175" s="1"/>
      <c r="B175" s="134" t="s">
        <v>491</v>
      </c>
      <c r="C175" s="12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 thickBot="1" x14ac:dyDescent="0.35">
      <c r="A176" s="1"/>
      <c r="B176" s="134" t="s">
        <v>492</v>
      </c>
      <c r="C176" s="12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 thickBot="1" x14ac:dyDescent="0.35">
      <c r="A177" s="1"/>
      <c r="B177" s="134" t="s">
        <v>493</v>
      </c>
      <c r="C177" s="12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1" thickBot="1" x14ac:dyDescent="0.35">
      <c r="A178" s="1"/>
      <c r="B178" s="134" t="s">
        <v>494</v>
      </c>
      <c r="C178" s="12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 thickBot="1" x14ac:dyDescent="0.35">
      <c r="A179" s="1"/>
      <c r="B179" s="134" t="s">
        <v>495</v>
      </c>
      <c r="C179" s="12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 thickBot="1" x14ac:dyDescent="0.35">
      <c r="A180" s="1"/>
      <c r="B180" s="134" t="s">
        <v>496</v>
      </c>
      <c r="C180" s="121"/>
      <c r="D180" s="132"/>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 thickBot="1" x14ac:dyDescent="0.35">
      <c r="A181" s="1"/>
      <c r="B181" s="134" t="s">
        <v>497</v>
      </c>
      <c r="C181" s="12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1" thickBot="1" x14ac:dyDescent="0.35">
      <c r="A182" s="1"/>
      <c r="B182" s="134" t="s">
        <v>498</v>
      </c>
      <c r="C182" s="12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 thickBot="1" x14ac:dyDescent="0.35">
      <c r="A183" s="1"/>
      <c r="B183" s="134" t="s">
        <v>499</v>
      </c>
      <c r="C183" s="12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 thickBot="1" x14ac:dyDescent="0.35">
      <c r="A184" s="1"/>
      <c r="B184" s="134" t="s">
        <v>500</v>
      </c>
      <c r="C184" s="121"/>
      <c r="D184" s="122"/>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 thickBot="1" x14ac:dyDescent="0.35">
      <c r="A185" s="1"/>
      <c r="B185" s="134" t="s">
        <v>501</v>
      </c>
      <c r="C185" s="121"/>
      <c r="D185" s="122"/>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3">
      <c r="A186" s="1"/>
      <c r="B186" s="134" t="s">
        <v>502</v>
      </c>
      <c r="C186" s="121"/>
      <c r="D186" s="122"/>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 thickBot="1" x14ac:dyDescent="0.35">
      <c r="A187" s="1"/>
      <c r="B187" s="134" t="s">
        <v>503</v>
      </c>
      <c r="C187" s="121"/>
      <c r="D187" s="122"/>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 thickBot="1" x14ac:dyDescent="0.35">
      <c r="A188" s="1"/>
      <c r="B188" s="134" t="s">
        <v>504</v>
      </c>
      <c r="C188" s="121"/>
      <c r="D188" s="122"/>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 thickBot="1" x14ac:dyDescent="0.35">
      <c r="A189" s="1"/>
      <c r="B189" s="134" t="s">
        <v>505</v>
      </c>
      <c r="C189" s="121"/>
      <c r="D189" s="122"/>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 thickBot="1" x14ac:dyDescent="0.35">
      <c r="A190" s="1"/>
      <c r="B190" s="134" t="s">
        <v>506</v>
      </c>
      <c r="C190" s="121"/>
      <c r="D190" s="122"/>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 thickBot="1" x14ac:dyDescent="0.35">
      <c r="A191" s="1"/>
      <c r="B191" s="134" t="s">
        <v>507</v>
      </c>
      <c r="C191" s="121"/>
      <c r="D191" s="122"/>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 thickBot="1" x14ac:dyDescent="0.35">
      <c r="A192" s="1"/>
      <c r="B192" s="134" t="s">
        <v>508</v>
      </c>
      <c r="C192" s="121"/>
      <c r="D192" s="122"/>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 thickBot="1" x14ac:dyDescent="0.35">
      <c r="A193" s="1"/>
      <c r="B193" s="134" t="s">
        <v>509</v>
      </c>
      <c r="C193" s="121"/>
      <c r="D193" s="122"/>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 thickBot="1" x14ac:dyDescent="0.35">
      <c r="A194" s="1"/>
      <c r="B194" s="134" t="s">
        <v>510</v>
      </c>
      <c r="C194" s="121"/>
      <c r="D194" s="122"/>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 thickBot="1" x14ac:dyDescent="0.35">
      <c r="A195" s="1"/>
      <c r="B195" s="134" t="s">
        <v>511</v>
      </c>
      <c r="C195" s="121"/>
      <c r="D195" s="12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 thickBot="1" x14ac:dyDescent="0.35">
      <c r="A196" s="1"/>
      <c r="B196" s="134" t="s">
        <v>512</v>
      </c>
      <c r="C196" s="121"/>
      <c r="D196" s="12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 thickBot="1" x14ac:dyDescent="0.35">
      <c r="A197" s="1"/>
      <c r="B197" s="134" t="s">
        <v>513</v>
      </c>
      <c r="C197" s="121"/>
      <c r="D197" s="12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9" ma:contentTypeDescription="Crear nuevo documento." ma:contentTypeScope="" ma:versionID="63e7969a37ba05590bea2ae016d10f94">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0c2ffd08c129167e0a9d2e6bae539580"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Identificador xmlns="317b0811-5d78-4298-b8b8-45389b1e9f97" xsi:nil="true"/>
  </documentManagement>
</p:properties>
</file>

<file path=customXml/itemProps1.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2.xml><?xml version="1.0" encoding="utf-8"?>
<ds:datastoreItem xmlns:ds="http://schemas.openxmlformats.org/officeDocument/2006/customXml" ds:itemID="{FE0008C3-F683-43AB-9964-2CD7F6CAD9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2731A9-D834-4B45-970C-D4E9AA258FDB}">
  <ds:schemaRef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c85ddaac-35ce-4e70-8c42-2d6c13935514"/>
    <ds:schemaRef ds:uri="317b0811-5d78-4298-b8b8-45389b1e9f97"/>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SDSCJ</vt:lpstr>
      <vt:lpstr>HOJA RESUMEN</vt:lpstr>
      <vt:lpstr>LISTADO DE ACTIVOS - ICC</vt:lpstr>
      <vt:lpstr>RIESGO INHERENTE</vt:lpstr>
      <vt:lpstr>TRATAMIENTO DE RIESGO</vt:lpstr>
      <vt:lpstr>VALORACIÓN CON CONTROLES</vt:lpstr>
      <vt:lpstr>TRATAMIENTO DE RIESGO RESIDUAL</vt:lpstr>
      <vt:lpstr>TABLAS DE INFORMACIÓN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Diego Mauricio Usme Gonzalez</cp:lastModifiedBy>
  <cp:revision/>
  <dcterms:created xsi:type="dcterms:W3CDTF">2016-11-30T14:47:26Z</dcterms:created>
  <dcterms:modified xsi:type="dcterms:W3CDTF">2025-01-17T00:00:56Z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