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cjgovcol-my.sharepoint.com/personal/andrea_alejo_scj_gov_co/Documents/Andrea Alejo 2022 SDSCJ/CTO 050-2025/PTEP/I Trim/"/>
    </mc:Choice>
  </mc:AlternateContent>
  <xr:revisionPtr revIDLastSave="80" documentId="8_{512F6A43-3719-48C2-805E-382A371D3C16}" xr6:coauthVersionLast="47" xr6:coauthVersionMax="47" xr10:uidLastSave="{E1C85543-796E-48E9-B59E-70F463584115}"/>
  <bookViews>
    <workbookView xWindow="-108" yWindow="-108" windowWidth="23256" windowHeight="12456" tabRatio="913"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RIESGOS'!$B$4:$BO$24</definedName>
    <definedName name="_xlnm._FilterDatabase" localSheetId="3" hidden="1">'2. REDES Y ARTICULACIÓN'!$B$4:$BG$10</definedName>
    <definedName name="_xlnm._FilterDatabase" localSheetId="4" hidden="1">'3. MODELO DE ESTADO ABIERTO'!$A$4:$BO$42</definedName>
    <definedName name="_xlnm._FilterDatabase" localSheetId="5" hidden="1">'4. INICIATIVAS ADICIONALES'!$B$4:$BO$15</definedName>
    <definedName name="_xlnm.Print_Area" localSheetId="0">PTEP!$A$1:$H$33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1" l="1"/>
  <c r="BN8" i="14"/>
  <c r="D10" i="11"/>
  <c r="D11" i="11"/>
  <c r="D12" i="11"/>
  <c r="D13" i="11"/>
  <c r="G30" i="11"/>
  <c r="G28" i="11"/>
  <c r="G27" i="11"/>
  <c r="F31" i="11"/>
  <c r="C31" i="11"/>
  <c r="D31" i="11"/>
  <c r="E31" i="11" s="1"/>
  <c r="AV16" i="9"/>
  <c r="AV17" i="9"/>
  <c r="AV18" i="9"/>
  <c r="S37" i="3"/>
  <c r="R37" i="3"/>
  <c r="P37" i="3"/>
  <c r="O37" i="3"/>
  <c r="M37" i="3"/>
  <c r="L37" i="3"/>
  <c r="AW7" i="14"/>
  <c r="AW23" i="9"/>
  <c r="T22" i="9"/>
  <c r="AW22" i="9"/>
  <c r="AV19" i="9"/>
  <c r="AW17" i="9"/>
  <c r="D14" i="11" l="1"/>
  <c r="E30" i="11"/>
  <c r="E29" i="11"/>
  <c r="E28" i="11"/>
  <c r="E27" i="11"/>
  <c r="G31" i="11"/>
  <c r="AW14" i="4"/>
  <c r="AW13" i="4"/>
  <c r="AW12" i="4"/>
  <c r="AW11" i="4"/>
  <c r="AW10" i="4"/>
  <c r="AW9" i="4"/>
  <c r="AW8" i="4"/>
  <c r="AW7" i="4"/>
  <c r="AW6" i="4"/>
  <c r="AU14" i="4"/>
  <c r="AU13" i="4"/>
  <c r="AU12" i="4"/>
  <c r="AU11" i="4"/>
  <c r="AU10" i="4"/>
  <c r="AU9" i="4"/>
  <c r="AU8" i="4"/>
  <c r="AU7" i="4"/>
  <c r="AU6" i="4"/>
  <c r="AU5" i="4"/>
  <c r="AR14" i="4"/>
  <c r="AR13" i="4"/>
  <c r="AR12" i="4"/>
  <c r="AR11" i="4"/>
  <c r="AR10" i="4"/>
  <c r="AR9" i="4"/>
  <c r="AR8" i="4"/>
  <c r="AR7" i="4"/>
  <c r="AR6" i="4"/>
  <c r="AR5" i="4"/>
  <c r="AO14" i="4"/>
  <c r="AO13" i="4"/>
  <c r="AO12" i="4"/>
  <c r="AO11" i="4"/>
  <c r="AO10" i="4"/>
  <c r="AO9" i="4"/>
  <c r="AO8" i="4"/>
  <c r="AO7" i="4"/>
  <c r="AO6" i="4"/>
  <c r="AO5" i="4"/>
  <c r="AL14" i="4"/>
  <c r="AL13" i="4"/>
  <c r="AL12" i="4"/>
  <c r="AL11" i="4"/>
  <c r="AL10" i="4"/>
  <c r="AL9" i="4"/>
  <c r="AL8" i="4"/>
  <c r="AL7" i="4"/>
  <c r="AL6" i="4"/>
  <c r="AL5" i="4"/>
  <c r="AI14" i="4"/>
  <c r="AI13" i="4"/>
  <c r="AI12" i="4"/>
  <c r="AI11" i="4"/>
  <c r="AI10" i="4"/>
  <c r="AI9" i="4"/>
  <c r="AI8" i="4"/>
  <c r="AI7" i="4"/>
  <c r="AI6" i="4"/>
  <c r="AI5" i="4"/>
  <c r="AF14" i="4"/>
  <c r="AF13" i="4"/>
  <c r="AF12" i="4"/>
  <c r="AF11" i="4"/>
  <c r="AF10" i="4"/>
  <c r="AF9" i="4"/>
  <c r="AF8" i="4"/>
  <c r="AF7" i="4"/>
  <c r="AF6" i="4"/>
  <c r="AF5" i="4"/>
  <c r="AC14" i="4"/>
  <c r="AC13" i="4"/>
  <c r="AC12" i="4"/>
  <c r="AC11" i="4"/>
  <c r="AC10" i="4"/>
  <c r="AC9" i="4"/>
  <c r="AC8" i="4"/>
  <c r="AC7" i="4"/>
  <c r="AC6" i="4"/>
  <c r="AC5" i="4"/>
  <c r="Z14" i="4"/>
  <c r="Z13" i="4"/>
  <c r="Z12" i="4"/>
  <c r="Z11" i="4"/>
  <c r="Z10" i="4"/>
  <c r="Z9" i="4"/>
  <c r="Z8" i="4"/>
  <c r="Z7" i="4"/>
  <c r="Z6" i="4"/>
  <c r="Z5" i="4"/>
  <c r="W14" i="4"/>
  <c r="W13" i="4"/>
  <c r="W12" i="4"/>
  <c r="W11" i="4"/>
  <c r="W10" i="4"/>
  <c r="W9" i="4"/>
  <c r="W8" i="4"/>
  <c r="W7" i="4"/>
  <c r="W6" i="4"/>
  <c r="W5" i="4"/>
  <c r="T14" i="4"/>
  <c r="T13" i="4"/>
  <c r="T12" i="4"/>
  <c r="T11" i="4"/>
  <c r="T10" i="4"/>
  <c r="T9" i="4"/>
  <c r="T8" i="4"/>
  <c r="T7" i="4"/>
  <c r="T6" i="4"/>
  <c r="T5" i="4"/>
  <c r="Q14" i="4"/>
  <c r="Q13" i="4"/>
  <c r="Q12" i="4"/>
  <c r="Q11" i="4"/>
  <c r="Q10" i="4"/>
  <c r="Q9" i="4"/>
  <c r="Q8" i="4"/>
  <c r="Q7" i="4"/>
  <c r="Q6" i="4"/>
  <c r="Q5" i="4"/>
  <c r="N6" i="4"/>
  <c r="N7" i="4"/>
  <c r="N8" i="4"/>
  <c r="N9" i="4"/>
  <c r="N10" i="4"/>
  <c r="N11" i="4"/>
  <c r="N12" i="4"/>
  <c r="N13" i="4"/>
  <c r="N14" i="4"/>
  <c r="N5" i="4"/>
  <c r="AW7" i="3"/>
  <c r="AW8" i="3"/>
  <c r="AW9" i="3"/>
  <c r="AW10" i="3"/>
  <c r="AW11" i="3"/>
  <c r="AW12" i="3"/>
  <c r="AW13" i="3"/>
  <c r="AW14" i="3"/>
  <c r="AW15" i="3"/>
  <c r="AW16" i="3"/>
  <c r="AW17" i="3"/>
  <c r="AW18" i="3"/>
  <c r="AW19" i="3"/>
  <c r="AV20" i="3"/>
  <c r="AW20" i="3"/>
  <c r="AW21" i="3"/>
  <c r="AW22" i="3"/>
  <c r="AW23" i="3"/>
  <c r="AW24" i="3"/>
  <c r="AW25" i="3"/>
  <c r="AW26" i="3"/>
  <c r="AW27" i="3"/>
  <c r="AW28" i="3"/>
  <c r="AW29" i="3"/>
  <c r="AW30" i="3"/>
  <c r="AV31" i="3"/>
  <c r="AW31" i="3"/>
  <c r="AV32" i="3"/>
  <c r="AW32" i="3"/>
  <c r="AW33" i="3"/>
  <c r="AW34" i="3"/>
  <c r="AW35" i="3"/>
  <c r="AW36" i="3"/>
  <c r="AW37" i="3"/>
  <c r="AW38" i="3"/>
  <c r="AW39" i="3"/>
  <c r="AW40" i="3"/>
  <c r="AW41"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41"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I41" i="3"/>
  <c r="AI40" i="3"/>
  <c r="AI39" i="3"/>
  <c r="AI38" i="3"/>
  <c r="AI37" i="3"/>
  <c r="AI36" i="3"/>
  <c r="AI35" i="3"/>
  <c r="AI34" i="3"/>
  <c r="AI33" i="3"/>
  <c r="AI32" i="3"/>
  <c r="AI31" i="3"/>
  <c r="AI30" i="3"/>
  <c r="AI29" i="3"/>
  <c r="AI28" i="3"/>
  <c r="AI27" i="3"/>
  <c r="AI26" i="3"/>
  <c r="AI25" i="3"/>
  <c r="AI24" i="3"/>
  <c r="AI23" i="3"/>
  <c r="AI22" i="3"/>
  <c r="AI21" i="3"/>
  <c r="AI20" i="3"/>
  <c r="AI19" i="3"/>
  <c r="AI18" i="3"/>
  <c r="AI17" i="3"/>
  <c r="AI16" i="3"/>
  <c r="AI15" i="3"/>
  <c r="AI14" i="3"/>
  <c r="AI13" i="3"/>
  <c r="AI12" i="3"/>
  <c r="AI11" i="3"/>
  <c r="AI10" i="3"/>
  <c r="AI9" i="3"/>
  <c r="AI8" i="3"/>
  <c r="AI7" i="3"/>
  <c r="AI6" i="3"/>
  <c r="AI5"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Q11" i="3"/>
  <c r="Q10" i="3"/>
  <c r="Q9" i="3"/>
  <c r="Q8" i="3"/>
  <c r="Q7" i="3"/>
  <c r="Q6" i="3"/>
  <c r="Q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5" i="3"/>
  <c r="AW6" i="14"/>
  <c r="AW8" i="14"/>
  <c r="AW9" i="14"/>
  <c r="AV8" i="14"/>
  <c r="AV9" i="14"/>
  <c r="AU9" i="14"/>
  <c r="AU8" i="14"/>
  <c r="AU7" i="14"/>
  <c r="AU6" i="14"/>
  <c r="AU5" i="14"/>
  <c r="AR9" i="14"/>
  <c r="AR8" i="14"/>
  <c r="AR7" i="14"/>
  <c r="AR6" i="14"/>
  <c r="AR5" i="14"/>
  <c r="AO9" i="14"/>
  <c r="AO8" i="14"/>
  <c r="AO7" i="14"/>
  <c r="AO6" i="14"/>
  <c r="AO5" i="14"/>
  <c r="AL9" i="14"/>
  <c r="AL8" i="14"/>
  <c r="AL7" i="14"/>
  <c r="AL6" i="14"/>
  <c r="AL5" i="14"/>
  <c r="AI9" i="14"/>
  <c r="AI8" i="14"/>
  <c r="AI7" i="14"/>
  <c r="AI6" i="14"/>
  <c r="AI5" i="14"/>
  <c r="AF9" i="14"/>
  <c r="AF8" i="14"/>
  <c r="AF7" i="14"/>
  <c r="AF6" i="14"/>
  <c r="AF5" i="14"/>
  <c r="AC9" i="14"/>
  <c r="AC8" i="14"/>
  <c r="AC7" i="14"/>
  <c r="AC6" i="14"/>
  <c r="AC5" i="14"/>
  <c r="Z9" i="14"/>
  <c r="Z8" i="14"/>
  <c r="Z7" i="14"/>
  <c r="Z6" i="14"/>
  <c r="Z5" i="14"/>
  <c r="W9" i="14"/>
  <c r="W8" i="14"/>
  <c r="W7" i="14"/>
  <c r="W6" i="14"/>
  <c r="W5" i="14"/>
  <c r="T9" i="14"/>
  <c r="T8" i="14"/>
  <c r="T7" i="14"/>
  <c r="T6" i="14"/>
  <c r="T5" i="14"/>
  <c r="Q9" i="14"/>
  <c r="Q8" i="14"/>
  <c r="Q7" i="14"/>
  <c r="Q6" i="14"/>
  <c r="Q5" i="14"/>
  <c r="N6" i="14"/>
  <c r="N7" i="14"/>
  <c r="N8" i="14"/>
  <c r="N9" i="14"/>
  <c r="N5" i="14"/>
  <c r="AW13" i="9"/>
  <c r="AX13" i="9" s="1"/>
  <c r="BN13" i="9" s="1"/>
  <c r="AU23" i="9"/>
  <c r="AU22" i="9"/>
  <c r="AU21" i="9"/>
  <c r="AU20" i="9"/>
  <c r="AU19" i="9"/>
  <c r="AU18" i="9"/>
  <c r="AU17" i="9"/>
  <c r="AU16" i="9"/>
  <c r="AU15" i="9"/>
  <c r="AU14" i="9"/>
  <c r="AU13" i="9"/>
  <c r="AU12" i="9"/>
  <c r="AU11" i="9"/>
  <c r="AU10" i="9"/>
  <c r="AU9" i="9"/>
  <c r="AU8" i="9"/>
  <c r="AU7" i="9"/>
  <c r="AU6" i="9"/>
  <c r="AU5" i="9"/>
  <c r="AW5" i="9"/>
  <c r="AR23" i="9"/>
  <c r="AR22" i="9"/>
  <c r="AR21" i="9"/>
  <c r="AR20" i="9"/>
  <c r="AR19" i="9"/>
  <c r="AR18" i="9"/>
  <c r="AR17" i="9"/>
  <c r="AR16" i="9"/>
  <c r="AR15" i="9"/>
  <c r="AR14" i="9"/>
  <c r="AR13" i="9"/>
  <c r="AR12" i="9"/>
  <c r="AR11" i="9"/>
  <c r="AR10" i="9"/>
  <c r="AR9" i="9"/>
  <c r="AR8" i="9"/>
  <c r="AR7" i="9"/>
  <c r="AR6" i="9"/>
  <c r="AR5" i="9"/>
  <c r="AO23" i="9"/>
  <c r="AO22" i="9"/>
  <c r="AO21" i="9"/>
  <c r="AO20" i="9"/>
  <c r="AO19" i="9"/>
  <c r="AO18" i="9"/>
  <c r="AO17" i="9"/>
  <c r="AO16" i="9"/>
  <c r="AO15" i="9"/>
  <c r="AO14" i="9"/>
  <c r="AO13" i="9"/>
  <c r="AO12" i="9"/>
  <c r="AO11" i="9"/>
  <c r="AO10" i="9"/>
  <c r="AO9" i="9"/>
  <c r="AO8" i="9"/>
  <c r="AO7" i="9"/>
  <c r="AO6" i="9"/>
  <c r="AO5" i="9"/>
  <c r="AL23" i="9"/>
  <c r="AL22" i="9"/>
  <c r="AL21" i="9"/>
  <c r="AL20" i="9"/>
  <c r="AL19" i="9"/>
  <c r="AL18" i="9"/>
  <c r="AL17" i="9"/>
  <c r="AL16" i="9"/>
  <c r="AL15" i="9"/>
  <c r="AL14" i="9"/>
  <c r="AL13" i="9"/>
  <c r="AL12" i="9"/>
  <c r="AL11" i="9"/>
  <c r="AL10" i="9"/>
  <c r="AL9" i="9"/>
  <c r="AL8" i="9"/>
  <c r="AL7" i="9"/>
  <c r="AL6" i="9"/>
  <c r="AL5" i="9"/>
  <c r="AI23" i="9"/>
  <c r="AI22" i="9"/>
  <c r="AI21" i="9"/>
  <c r="AI20" i="9"/>
  <c r="AI19" i="9"/>
  <c r="AI18" i="9"/>
  <c r="AI17" i="9"/>
  <c r="AI16" i="9"/>
  <c r="AI15" i="9"/>
  <c r="AI14" i="9"/>
  <c r="AI13" i="9"/>
  <c r="AI12" i="9"/>
  <c r="AI11" i="9"/>
  <c r="AI10" i="9"/>
  <c r="AI9" i="9"/>
  <c r="AI8" i="9"/>
  <c r="AI7" i="9"/>
  <c r="AI6" i="9"/>
  <c r="AI5" i="9"/>
  <c r="AF23" i="9"/>
  <c r="AF22" i="9"/>
  <c r="AF21" i="9"/>
  <c r="AF20" i="9"/>
  <c r="AF19" i="9"/>
  <c r="AF18" i="9"/>
  <c r="AF17" i="9"/>
  <c r="AF16" i="9"/>
  <c r="AF15" i="9"/>
  <c r="AF14" i="9"/>
  <c r="AF13" i="9"/>
  <c r="AF12" i="9"/>
  <c r="AF11" i="9"/>
  <c r="AF10" i="9"/>
  <c r="AF9" i="9"/>
  <c r="AF8" i="9"/>
  <c r="AF7" i="9"/>
  <c r="AF6" i="9"/>
  <c r="AF5" i="9"/>
  <c r="AC23" i="9"/>
  <c r="AC22" i="9"/>
  <c r="AC21" i="9"/>
  <c r="AC20" i="9"/>
  <c r="AC19" i="9"/>
  <c r="AC18" i="9"/>
  <c r="AC17" i="9"/>
  <c r="AC16" i="9"/>
  <c r="AC15" i="9"/>
  <c r="AC14" i="9"/>
  <c r="AC13" i="9"/>
  <c r="AC12" i="9"/>
  <c r="AC11" i="9"/>
  <c r="AC10" i="9"/>
  <c r="AC9" i="9"/>
  <c r="AC8" i="9"/>
  <c r="AC7" i="9"/>
  <c r="AC6" i="9"/>
  <c r="AC5" i="9"/>
  <c r="Z23" i="9"/>
  <c r="Z22" i="9"/>
  <c r="Z21" i="9"/>
  <c r="Z20" i="9"/>
  <c r="Z19" i="9"/>
  <c r="Z18" i="9"/>
  <c r="Z17" i="9"/>
  <c r="Z16" i="9"/>
  <c r="Z15" i="9"/>
  <c r="Z14" i="9"/>
  <c r="Z13" i="9"/>
  <c r="Z12" i="9"/>
  <c r="Z11" i="9"/>
  <c r="Z10" i="9"/>
  <c r="Z9" i="9"/>
  <c r="Z8" i="9"/>
  <c r="Z7" i="9"/>
  <c r="Z6" i="9"/>
  <c r="Z5" i="9"/>
  <c r="W23" i="9"/>
  <c r="W22" i="9"/>
  <c r="W21" i="9"/>
  <c r="W20" i="9"/>
  <c r="W19" i="9"/>
  <c r="W18" i="9"/>
  <c r="W17" i="9"/>
  <c r="W16" i="9"/>
  <c r="W15" i="9"/>
  <c r="W14" i="9"/>
  <c r="W13" i="9"/>
  <c r="W12" i="9"/>
  <c r="W11" i="9"/>
  <c r="W10" i="9"/>
  <c r="W9" i="9"/>
  <c r="W8" i="9"/>
  <c r="W7" i="9"/>
  <c r="W6" i="9"/>
  <c r="W5" i="9"/>
  <c r="T23" i="9"/>
  <c r="T21" i="9"/>
  <c r="T20" i="9"/>
  <c r="T19" i="9"/>
  <c r="T18" i="9"/>
  <c r="T17" i="9"/>
  <c r="T16" i="9"/>
  <c r="T15" i="9"/>
  <c r="T14" i="9"/>
  <c r="T13" i="9"/>
  <c r="T12" i="9"/>
  <c r="T11" i="9"/>
  <c r="T10" i="9"/>
  <c r="T9" i="9"/>
  <c r="T8" i="9"/>
  <c r="T7" i="9"/>
  <c r="T6" i="9"/>
  <c r="T5" i="9"/>
  <c r="Q23" i="9"/>
  <c r="Q22" i="9"/>
  <c r="Q21" i="9"/>
  <c r="Q20" i="9"/>
  <c r="Q19" i="9"/>
  <c r="Q18" i="9"/>
  <c r="Q17" i="9"/>
  <c r="Q16" i="9"/>
  <c r="Q15" i="9"/>
  <c r="Q14" i="9"/>
  <c r="Q13" i="9"/>
  <c r="Q12" i="9"/>
  <c r="Q11" i="9"/>
  <c r="Q10" i="9"/>
  <c r="Q9" i="9"/>
  <c r="Q8" i="9"/>
  <c r="Q7" i="9"/>
  <c r="Q6" i="9"/>
  <c r="Q5" i="9"/>
  <c r="N6" i="9"/>
  <c r="N7" i="9"/>
  <c r="N8" i="9"/>
  <c r="N9" i="9"/>
  <c r="N10" i="9"/>
  <c r="N11" i="9"/>
  <c r="N12" i="9"/>
  <c r="N13" i="9"/>
  <c r="N14" i="9"/>
  <c r="N15" i="9"/>
  <c r="N16" i="9"/>
  <c r="N17" i="9"/>
  <c r="N18" i="9"/>
  <c r="N19" i="9"/>
  <c r="N20" i="9"/>
  <c r="N21" i="9"/>
  <c r="N22" i="9"/>
  <c r="N23" i="9"/>
  <c r="N5" i="9"/>
  <c r="AX10" i="4" l="1"/>
  <c r="BN10" i="4" s="1"/>
  <c r="AX6" i="4"/>
  <c r="BN6" i="4" s="1"/>
  <c r="AX38" i="3"/>
  <c r="BN38" i="3" s="1"/>
  <c r="AX34" i="3"/>
  <c r="BN34" i="3" s="1"/>
  <c r="AX30" i="3"/>
  <c r="BN30" i="3" s="1"/>
  <c r="AX26" i="3"/>
  <c r="BN26" i="3" s="1"/>
  <c r="AX22" i="3"/>
  <c r="BN22" i="3" s="1"/>
  <c r="AX18" i="3"/>
  <c r="BN18" i="3" s="1"/>
  <c r="AX14" i="4"/>
  <c r="BN14" i="4" s="1"/>
  <c r="AX13" i="4"/>
  <c r="BN13" i="4" s="1"/>
  <c r="AX7" i="4"/>
  <c r="BN7" i="4" s="1"/>
  <c r="AX11" i="4"/>
  <c r="BN11" i="4" s="1"/>
  <c r="AX8" i="4"/>
  <c r="BN8" i="4" s="1"/>
  <c r="AX12" i="4"/>
  <c r="BN12" i="4" s="1"/>
  <c r="AX9" i="4"/>
  <c r="BN9" i="4" s="1"/>
  <c r="AX21" i="3"/>
  <c r="BN21" i="3" s="1"/>
  <c r="AX14" i="3"/>
  <c r="BN14" i="3" s="1"/>
  <c r="AX10" i="3"/>
  <c r="BN10" i="3" s="1"/>
  <c r="AX40" i="3"/>
  <c r="BN40" i="3" s="1"/>
  <c r="AX36" i="3"/>
  <c r="BN36" i="3" s="1"/>
  <c r="AX32" i="3"/>
  <c r="BN32" i="3" s="1"/>
  <c r="AX28" i="3"/>
  <c r="BN28" i="3" s="1"/>
  <c r="AX24" i="3"/>
  <c r="BN24" i="3" s="1"/>
  <c r="AX20" i="3"/>
  <c r="BN20" i="3" s="1"/>
  <c r="AX16" i="3"/>
  <c r="BN16" i="3" s="1"/>
  <c r="AX12" i="3"/>
  <c r="BN12" i="3" s="1"/>
  <c r="AX8" i="3"/>
  <c r="BN8" i="3" s="1"/>
  <c r="AX35" i="3"/>
  <c r="BN35" i="3" s="1"/>
  <c r="AX27" i="3"/>
  <c r="BN27" i="3" s="1"/>
  <c r="AX19" i="3"/>
  <c r="BN19" i="3" s="1"/>
  <c r="AX11" i="3"/>
  <c r="BN11" i="3" s="1"/>
  <c r="AX37" i="3"/>
  <c r="BN37" i="3" s="1"/>
  <c r="AX29" i="3"/>
  <c r="BN29" i="3" s="1"/>
  <c r="AX13" i="3"/>
  <c r="BN13" i="3" s="1"/>
  <c r="AX39" i="3"/>
  <c r="BN39" i="3" s="1"/>
  <c r="AX31" i="3"/>
  <c r="BN31" i="3" s="1"/>
  <c r="AX23" i="3"/>
  <c r="BN23" i="3" s="1"/>
  <c r="AX15" i="3"/>
  <c r="BN15" i="3" s="1"/>
  <c r="AX7" i="3"/>
  <c r="BN7" i="3" s="1"/>
  <c r="AX41" i="3"/>
  <c r="BN41" i="3" s="1"/>
  <c r="AX33" i="3"/>
  <c r="BN33" i="3" s="1"/>
  <c r="AX25" i="3"/>
  <c r="BN25" i="3" s="1"/>
  <c r="AX17" i="3"/>
  <c r="BN17" i="3" s="1"/>
  <c r="AX9" i="3"/>
  <c r="BN9" i="3" s="1"/>
  <c r="AX7" i="14"/>
  <c r="BN7" i="14" s="1"/>
  <c r="AX9" i="14"/>
  <c r="BN9" i="14" s="1"/>
  <c r="AX8" i="14"/>
  <c r="AX6" i="14"/>
  <c r="BN6" i="14" s="1"/>
  <c r="AW7" i="9"/>
  <c r="AX7" i="9" s="1"/>
  <c r="BN7" i="9" s="1"/>
  <c r="AW8" i="9"/>
  <c r="AX8" i="9" s="1"/>
  <c r="BN8" i="9" s="1"/>
  <c r="AW9" i="9"/>
  <c r="AX9" i="9" s="1"/>
  <c r="BN9" i="9" s="1"/>
  <c r="AW10" i="9"/>
  <c r="AX10" i="9" s="1"/>
  <c r="BN10" i="9" s="1"/>
  <c r="AW11" i="9"/>
  <c r="AX11" i="9" s="1"/>
  <c r="BN11" i="9" s="1"/>
  <c r="AW12" i="9"/>
  <c r="AX12" i="9" s="1"/>
  <c r="BN12" i="9" s="1"/>
  <c r="AW14" i="9"/>
  <c r="AX14" i="9" s="1"/>
  <c r="BN14" i="9" s="1"/>
  <c r="AW15" i="9"/>
  <c r="AX15" i="9" s="1"/>
  <c r="BN15" i="9" s="1"/>
  <c r="AW16" i="9"/>
  <c r="AX16" i="9" s="1"/>
  <c r="BN16" i="9" s="1"/>
  <c r="AX17" i="9"/>
  <c r="BN17" i="9" s="1"/>
  <c r="AW18" i="9"/>
  <c r="AX18" i="9" s="1"/>
  <c r="BN18" i="9" s="1"/>
  <c r="AW19" i="9"/>
  <c r="AX19" i="9" s="1"/>
  <c r="BN19" i="9" s="1"/>
  <c r="AW20" i="9"/>
  <c r="AX20" i="9" s="1"/>
  <c r="BN20" i="9" s="1"/>
  <c r="AW21" i="9"/>
  <c r="AX21" i="9" s="1"/>
  <c r="BN21" i="9" s="1"/>
  <c r="AX22" i="9"/>
  <c r="BN22" i="9" s="1"/>
  <c r="AX23" i="9"/>
  <c r="AW5" i="3"/>
  <c r="AV6" i="3"/>
  <c r="AW6" i="3"/>
  <c r="AV5" i="14"/>
  <c r="AW5" i="14"/>
  <c r="BN23" i="9" l="1"/>
  <c r="AY11" i="4"/>
  <c r="BO11" i="4" s="1"/>
  <c r="AX6" i="3"/>
  <c r="BN6" i="3" s="1"/>
  <c r="AX5" i="14"/>
  <c r="BN5" i="14" s="1"/>
  <c r="AX5" i="3"/>
  <c r="BN5" i="3" s="1"/>
  <c r="AW5" i="4"/>
  <c r="AW6" i="9"/>
  <c r="AX5" i="4" l="1"/>
  <c r="BN5" i="4" s="1"/>
  <c r="AX6" i="9"/>
  <c r="BN6" i="9" s="1"/>
  <c r="AX5" i="9"/>
  <c r="BN5" i="9" s="1"/>
  <c r="G10" i="11" l="1"/>
  <c r="K13" i="9" l="1"/>
  <c r="AY13" i="9" s="1"/>
  <c r="BO13" i="9" s="1"/>
  <c r="K14" i="9"/>
  <c r="AY14" i="9" s="1"/>
  <c r="BO14" i="9" s="1"/>
  <c r="K15" i="9"/>
  <c r="AY15" i="9" s="1"/>
  <c r="BO15" i="9" s="1"/>
  <c r="K6" i="9"/>
  <c r="AY6" i="9" s="1"/>
  <c r="BO6" i="9" s="1"/>
  <c r="K7" i="9"/>
  <c r="AY7" i="9" s="1"/>
  <c r="BO7" i="9" s="1"/>
  <c r="K8" i="9"/>
  <c r="AY8" i="9" s="1"/>
  <c r="BO8" i="9" s="1"/>
  <c r="K9" i="9"/>
  <c r="AY9" i="9" s="1"/>
  <c r="BO9" i="9" s="1"/>
  <c r="K10" i="9"/>
  <c r="AY10" i="9" s="1"/>
  <c r="BO10" i="9" s="1"/>
  <c r="K11" i="9"/>
  <c r="AY11" i="9" s="1"/>
  <c r="BO11" i="9" s="1"/>
  <c r="K12" i="9"/>
  <c r="AY12" i="9" s="1"/>
  <c r="BO12" i="9" s="1"/>
  <c r="K16" i="9"/>
  <c r="AY16" i="9" s="1"/>
  <c r="BO16" i="9" s="1"/>
  <c r="K17" i="9"/>
  <c r="AY17" i="9" s="1"/>
  <c r="BO17" i="9" s="1"/>
  <c r="K18" i="9"/>
  <c r="AY18" i="9" s="1"/>
  <c r="BO18" i="9" s="1"/>
  <c r="K19" i="9"/>
  <c r="AY19" i="9" s="1"/>
  <c r="BO19" i="9" s="1"/>
  <c r="K20" i="9"/>
  <c r="AY20" i="9" s="1"/>
  <c r="BO20" i="9" s="1"/>
  <c r="K21" i="9"/>
  <c r="AY21" i="9" s="1"/>
  <c r="BO21" i="9" s="1"/>
  <c r="K22" i="9"/>
  <c r="AY22" i="9" s="1"/>
  <c r="BO22" i="9" s="1"/>
  <c r="K23" i="9"/>
  <c r="K5" i="9"/>
  <c r="AY5" i="9" s="1"/>
  <c r="G11" i="11"/>
  <c r="G13" i="11"/>
  <c r="G12" i="11"/>
  <c r="AY23" i="9" l="1"/>
  <c r="BO23" i="9" s="1"/>
  <c r="BO5" i="9"/>
  <c r="K6" i="3"/>
  <c r="AY6" i="3" s="1"/>
  <c r="BO6" i="3" s="1"/>
  <c r="K7" i="3"/>
  <c r="AY7" i="3" s="1"/>
  <c r="BO7" i="3" s="1"/>
  <c r="K8" i="3"/>
  <c r="AY8" i="3" s="1"/>
  <c r="BO8" i="3" s="1"/>
  <c r="K9" i="3"/>
  <c r="AY9" i="3" s="1"/>
  <c r="BO9" i="3" s="1"/>
  <c r="K10" i="3"/>
  <c r="AY10" i="3" s="1"/>
  <c r="BO10" i="3" s="1"/>
  <c r="K11" i="3"/>
  <c r="AY11" i="3" s="1"/>
  <c r="BO11" i="3" s="1"/>
  <c r="K12" i="3"/>
  <c r="AY12" i="3" s="1"/>
  <c r="BO12" i="3" s="1"/>
  <c r="K13" i="3"/>
  <c r="AY13" i="3" s="1"/>
  <c r="BO13" i="3" s="1"/>
  <c r="K14" i="3"/>
  <c r="AY14" i="3" s="1"/>
  <c r="BO14" i="3" s="1"/>
  <c r="K15" i="3"/>
  <c r="AY15" i="3" s="1"/>
  <c r="BO15" i="3" s="1"/>
  <c r="K16" i="3"/>
  <c r="AY16" i="3" s="1"/>
  <c r="BO16" i="3" s="1"/>
  <c r="K17" i="3"/>
  <c r="AY17" i="3" s="1"/>
  <c r="BO17" i="3" s="1"/>
  <c r="K18" i="3"/>
  <c r="AY18" i="3" s="1"/>
  <c r="BO18" i="3" s="1"/>
  <c r="K19" i="3"/>
  <c r="AY19" i="3" s="1"/>
  <c r="BO19" i="3" s="1"/>
  <c r="K20" i="3"/>
  <c r="AY20" i="3" s="1"/>
  <c r="BO20" i="3" s="1"/>
  <c r="K21" i="3"/>
  <c r="AY21" i="3" s="1"/>
  <c r="BO21" i="3" s="1"/>
  <c r="K22" i="3"/>
  <c r="AY22" i="3" s="1"/>
  <c r="BO22" i="3" s="1"/>
  <c r="K23" i="3"/>
  <c r="AY23" i="3" s="1"/>
  <c r="BO23" i="3" s="1"/>
  <c r="K24" i="3"/>
  <c r="AY24" i="3" s="1"/>
  <c r="BO24" i="3" s="1"/>
  <c r="K25" i="3"/>
  <c r="AY25" i="3" s="1"/>
  <c r="BO25" i="3" s="1"/>
  <c r="K26" i="3"/>
  <c r="AY26" i="3" s="1"/>
  <c r="BO26" i="3" s="1"/>
  <c r="K27" i="3"/>
  <c r="AY27" i="3" s="1"/>
  <c r="BO27" i="3" s="1"/>
  <c r="K28" i="3"/>
  <c r="AY28" i="3" s="1"/>
  <c r="BO28" i="3" s="1"/>
  <c r="K29" i="3"/>
  <c r="AY29" i="3" s="1"/>
  <c r="BO29" i="3" s="1"/>
  <c r="K30" i="3"/>
  <c r="AY30" i="3" s="1"/>
  <c r="BO30" i="3" s="1"/>
  <c r="K31" i="3"/>
  <c r="AY31" i="3" s="1"/>
  <c r="BO31" i="3" s="1"/>
  <c r="K32" i="3"/>
  <c r="AY32" i="3" s="1"/>
  <c r="BO32" i="3" s="1"/>
  <c r="K33" i="3"/>
  <c r="AY33" i="3" s="1"/>
  <c r="BO33" i="3" s="1"/>
  <c r="K34" i="3"/>
  <c r="AY34" i="3" s="1"/>
  <c r="BO34" i="3" s="1"/>
  <c r="K35" i="3"/>
  <c r="AY35" i="3" s="1"/>
  <c r="BO35" i="3" s="1"/>
  <c r="K36" i="3"/>
  <c r="AY36" i="3" s="1"/>
  <c r="BO36" i="3" s="1"/>
  <c r="K37" i="3"/>
  <c r="AY37" i="3" s="1"/>
  <c r="BO37" i="3" s="1"/>
  <c r="K38" i="3"/>
  <c r="AY38" i="3" s="1"/>
  <c r="BO38" i="3" s="1"/>
  <c r="K39" i="3"/>
  <c r="AY39" i="3" s="1"/>
  <c r="BO39" i="3" s="1"/>
  <c r="K40" i="3"/>
  <c r="AY40" i="3" s="1"/>
  <c r="BO40" i="3" s="1"/>
  <c r="K41" i="3"/>
  <c r="AY41" i="3" s="1"/>
  <c r="BO41" i="3" s="1"/>
  <c r="K5" i="3"/>
  <c r="AY5" i="3" s="1"/>
  <c r="BO5" i="3" s="1"/>
  <c r="K6" i="4"/>
  <c r="AY6" i="4" s="1"/>
  <c r="BO6" i="4" s="1"/>
  <c r="K7" i="4"/>
  <c r="AY7" i="4" s="1"/>
  <c r="BO7" i="4" s="1"/>
  <c r="K8" i="4"/>
  <c r="AY8" i="4" s="1"/>
  <c r="BO8" i="4" s="1"/>
  <c r="K9" i="4"/>
  <c r="AY9" i="4" s="1"/>
  <c r="BO9" i="4" s="1"/>
  <c r="K10" i="4"/>
  <c r="AY10" i="4" s="1"/>
  <c r="BO10" i="4" s="1"/>
  <c r="K12" i="4"/>
  <c r="AY12" i="4" s="1"/>
  <c r="BO12" i="4" s="1"/>
  <c r="K13" i="4"/>
  <c r="AY13" i="4" s="1"/>
  <c r="BO13" i="4" s="1"/>
  <c r="K14" i="4"/>
  <c r="AY14" i="4" s="1"/>
  <c r="BO14" i="4" s="1"/>
  <c r="K5" i="4"/>
  <c r="AY5" i="4" s="1"/>
  <c r="BO5" i="4" s="1"/>
  <c r="K6" i="14"/>
  <c r="AY6" i="14" s="1"/>
  <c r="BO6" i="14" s="1"/>
  <c r="K7" i="14"/>
  <c r="AY7" i="14" s="1"/>
  <c r="BO7" i="14" s="1"/>
  <c r="K8" i="14"/>
  <c r="AY8" i="14" s="1"/>
  <c r="BO8" i="14" s="1"/>
  <c r="K9" i="14"/>
  <c r="AY9" i="14" s="1"/>
  <c r="BO9" i="14" s="1"/>
  <c r="K5" i="14"/>
  <c r="AY5" i="14" s="1"/>
  <c r="BO5" i="14" s="1"/>
  <c r="G14" i="11"/>
  <c r="AY4" i="9" l="1"/>
  <c r="AY24" i="9"/>
  <c r="F10" i="11" s="1"/>
  <c r="AY42" i="3"/>
  <c r="F12" i="11" s="1"/>
  <c r="AY10" i="14"/>
  <c r="F11" i="11" s="1"/>
  <c r="AY4" i="14"/>
  <c r="AY4" i="4"/>
  <c r="AY15" i="4"/>
  <c r="F13" i="11" s="1"/>
  <c r="AY4" i="3"/>
</calcChain>
</file>

<file path=xl/sharedStrings.xml><?xml version="1.0" encoding="utf-8"?>
<sst xmlns="http://schemas.openxmlformats.org/spreadsheetml/2006/main" count="1141" uniqueCount="586">
  <si>
    <t>PLAN DE EJECUCIÓN PROGRAMA DE TRANSPARENCIA Y ÉTICA PÚBLICA</t>
  </si>
  <si>
    <t>F-DE-1510
V1</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</si>
  <si>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</si>
  <si>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</si>
  <si>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</si>
  <si>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</si>
  <si>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</si>
  <si>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</si>
  <si>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</si>
  <si>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</si>
  <si>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</si>
  <si>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</si>
  <si>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</si>
  <si>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</si>
  <si>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</si>
  <si>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</si>
  <si>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</si>
  <si>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</si>
  <si>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Cálculo de avance PTEP a 31 de marzo 2025 Oficina de Control Interno.</t>
  </si>
  <si>
    <t>Total actividades establecidas PTEP 2025</t>
  </si>
  <si>
    <t>Total Ejecuciones establecidas PTEP 2025</t>
  </si>
  <si>
    <t>Ponderación PTEP 2025</t>
  </si>
  <si>
    <t>Total Ejecuciones I trimestre 2025</t>
  </si>
  <si>
    <t>1. Administración de Riesgos</t>
  </si>
  <si>
    <t>2. Redes y Articulación</t>
  </si>
  <si>
    <t>3. Modelo de Estado Abierto</t>
  </si>
  <si>
    <t>4. Iniciativas Adicionales</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</si>
  <si>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</si>
  <si>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</si>
  <si>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</si>
  <si>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</si>
  <si>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</si>
  <si>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</si>
  <si>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</si>
  <si>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</si>
  <si>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</si>
  <si>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</si>
  <si>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</si>
  <si>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</si>
  <si>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</si>
  <si>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</si>
  <si>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</si>
  <si>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</si>
  <si>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</si>
  <si>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</si>
  <si>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</si>
  <si>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</si>
  <si>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</si>
  <si>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</si>
  <si>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</si>
  <si>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</si>
  <si>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</si>
  <si>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</si>
  <si>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</si>
  <si>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</si>
  <si>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</si>
  <si>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</si>
  <si>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</si>
  <si>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</si>
  <si>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</si>
  <si>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</si>
  <si>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</si>
  <si>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</si>
  <si>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</si>
  <si>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</si>
  <si>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</si>
  <si>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</si>
  <si>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</si>
  <si>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</si>
  <si>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</si>
  <si>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</si>
  <si>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</si>
  <si>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</si>
  <si>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SEGUIMIENTO OFICINA DE CONTROL INTERNO</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</si>
  <si>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</si>
  <si>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</si>
  <si>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</si>
  <si>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</si>
  <si>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</si>
  <si>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 xml:space="preserve">1er Seguimiento Oficina de Control Interno </t>
  </si>
  <si>
    <t>Oportunidad en la Fecha Programada 1er Seguimiento</t>
  </si>
  <si>
    <t xml:space="preserve">2do Seguimiento Oficina de Control Interno </t>
  </si>
  <si>
    <t>Oportunidad en la Fecha Programada 2do Seguimiento</t>
  </si>
  <si>
    <t xml:space="preserve">3er Seguimiento Oficina de Control Interno </t>
  </si>
  <si>
    <t>Oportunidad en la Fecha Programada 3er Seguimiento</t>
  </si>
  <si>
    <t xml:space="preserve">Evaluación OCI </t>
  </si>
  <si>
    <t>Acción estratégica</t>
  </si>
  <si>
    <t>No</t>
  </si>
  <si>
    <t xml:space="preserve">Dependecia Responsable </t>
  </si>
  <si>
    <t>Prog</t>
  </si>
  <si>
    <t>Eject</t>
  </si>
  <si>
    <t>%Ejec</t>
  </si>
  <si>
    <t>DEPENDENCIA LÍDER</t>
  </si>
  <si>
    <t>OFICINA ASESORA DE PLANEACIÓN - OAP</t>
  </si>
  <si>
    <t xml:space="preserve"> Ejecutado </t>
  </si>
  <si>
    <t xml:space="preserve"> Avance Anual
(ponderación)</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</si>
  <si>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</si>
  <si>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</si>
  <si>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</si>
  <si>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</si>
  <si>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</si>
  <si>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</si>
  <si>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</si>
  <si>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De acuerdo con la política de administración de riesgos, que se encuentra vigente; a la fecha de reporte de esta actividad la matriz que se encuentra vigente es la versión 25. Actualmente se encuentra en proceso de verificación y de actualización y conforme el cronograma del componente programatico se actualizará dentro del primer cuatrimestre de la vigencia, razón por la que en el proximo reporte se evidenciará su avance.  https://scj.gov.co/sites/default/files/planeacion/F-FI-1384%20Matriz%20General%20de%20Riesgos%20de%20Corrupción%20V.1.xlsx</t>
  </si>
  <si>
    <t>Verificado y evidenciado en el enlace adjunto.</t>
  </si>
  <si>
    <r>
      <rPr>
        <b/>
        <sz val="10"/>
        <rFont val="Arial"/>
        <family val="2"/>
      </rPr>
      <t xml:space="preserve">Seg OCI Abr: </t>
    </r>
    <r>
      <rPr>
        <sz val="10"/>
        <rFont val="Arial"/>
        <family val="2"/>
      </rPr>
      <t>La acción se encuentra dentro de los tiempos establecidos, su fecha máxima de ejecución es Abril 2025. Sin embargo, la programación no se observa registrada en la presente matriz.</t>
    </r>
  </si>
  <si>
    <t>Cumple</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</si>
  <si>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</si>
  <si>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</si>
  <si>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</si>
  <si>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</si>
  <si>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</si>
  <si>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 xml:space="preserve">De acuerdo a lo definido en la actividad   y la periodicidad del seguimiento a los riesgos de seguridad de la información en el marco de la política de administración de riesgos de la Entidad, el reporte del primer cuatrimestre del 2025, se efectuará  la primera semana de mayo, debido a que el reporte es cuatrimestral. </t>
  </si>
  <si>
    <t>Teniendo en cuenta la periodicidad del informe, establecida en el presente componente programático del PTEP 2025, el informe debe ser presentado una vez finalizado el primer cuatrimestre del presente año</t>
  </si>
  <si>
    <r>
      <rPr>
        <b/>
        <sz val="10"/>
        <rFont val="Arial"/>
        <family val="2"/>
      </rPr>
      <t xml:space="preserve">Seg OCI Abr: </t>
    </r>
    <r>
      <rPr>
        <sz val="10"/>
        <rFont val="Arial"/>
        <family val="2"/>
      </rPr>
      <t>La acción inicia su ejecución en abril 2025 y esta establecida para realizarse 3 veces durante la vigencia. Sin embargo, la programación no se observa registrada en la presente matriz.</t>
    </r>
  </si>
  <si>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</si>
  <si>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</si>
  <si>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</si>
  <si>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</si>
  <si>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Actividad de  seguimiento al mapa de riesgos de corrupción programada para ejecutarla en el segundo trimestre del año una vez se haya efectuado la contratación del profesional para apoyar y llevar a cabo la revisión al mapa de riesgos de corrupción de la entidad.</t>
  </si>
  <si>
    <t>Revisado el cronograma del presente componente programático del PTEP 2025, esta actividad está programada para iniciar a partir del mes de abril de 2025 por lo que al momento no se tenido avances en la actividad.</t>
  </si>
  <si>
    <t>1.1.4</t>
  </si>
  <si>
    <t>Cuatro (4) ejercicios de seguimiento a los mapas de riesgos de corrupción efectuados y publicados</t>
  </si>
  <si>
    <t>Oficina de Control Interno</t>
  </si>
  <si>
    <r>
      <t xml:space="preserve">Durante el primer trimestre de 2025, se elaboró el “Informe de Seguimiento Tercer Cuatrimestre Programa de Transparencia y Ética Pública 2024 V.3 y Mapa de Riesgos de Corrupción 2024 V.25”, el cual fue comunicado al Despacho, con copia a la Oficina Asesora de Planeación (OAP), el 20 de enero de 2025, mediante el memorando No. 3-2025-2155. Lo anterior representa un avance del 25% frente a la meta anual programada.
Adicionalmente,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t>
    </r>
    <r>
      <rPr>
        <b/>
        <sz val="11"/>
        <color rgb="FF000000"/>
        <rFont val="Arial"/>
        <family val="2"/>
      </rPr>
      <t>Enlace directo al documento:
https://scj.gov.co/sites/default/files/control/Informe_Tercer_%20Seguimiento_Programa_Transparencia_Etica%20Publica_Mapa_Riesgos_Corrupcion_2024.pdf</t>
    </r>
  </si>
  <si>
    <t>1.2  GESTIÓN DE RIESGOS DE LAVADO DE ACTIVOS (LA)/ FINANCIACIÓN DEL TERRORISMO (FT) Y PROLIFERCIÓN DE ARMAS DE DESTRUCCIÓN MASIVA (FP)</t>
  </si>
  <si>
    <t>1.2.1</t>
  </si>
  <si>
    <t>Actualizar, Oficializar y socializar la Política de Riesgos LA/FT ante comité CICCI</t>
  </si>
  <si>
    <t>Politica actualizada, aprobada y socializada</t>
  </si>
  <si>
    <t>Una (1) Política de Riesgos LA/FT actualizada, aprobada y socializada</t>
  </si>
  <si>
    <t>De auerdo con el compenente programtico esta actividad se reportará en el siguiente trimestre del año</t>
  </si>
  <si>
    <r>
      <rPr>
        <b/>
        <sz val="10"/>
        <rFont val="Arial"/>
        <family val="2"/>
      </rPr>
      <t xml:space="preserve">Seg OCI Abr: </t>
    </r>
    <r>
      <rPr>
        <sz val="10"/>
        <rFont val="Arial"/>
        <family val="2"/>
      </rPr>
      <t>La acción estaba establecida para ser ejecutada entre febrero y marzo 2025, no obstante, no se evidencia soporte de dicha ejecución, por lo que la actividad se califica como INCUMPLIDA. Adicionalmente, la programación no se observa registrada en la presente matriz.</t>
    </r>
  </si>
  <si>
    <t>1.2.2</t>
  </si>
  <si>
    <t>Actualizar Lineamiento SARLAFT</t>
  </si>
  <si>
    <t>Lineamiento actualizado</t>
  </si>
  <si>
    <t>Un (1) Lineamiento SARLAFT actualizado</t>
  </si>
  <si>
    <t>De acuerdo con el cronograma del componenete programatico del PTEP, esta actividad se encuentra en proyectada para realizar el proximo trimestre.</t>
  </si>
  <si>
    <r>
      <rPr>
        <b/>
        <sz val="10"/>
        <rFont val="Arial"/>
        <family val="2"/>
      </rPr>
      <t xml:space="preserve">Seg OCI Abr: </t>
    </r>
    <r>
      <rPr>
        <sz val="10"/>
        <rFont val="Arial"/>
        <family val="2"/>
      </rPr>
      <t>La acción se encuentra dentro de los tiempos establecidos, su fecha máxima de ejecución es Mayo 2025. Sin embargo, la programación no se observa registrada en la presente matriz.</t>
    </r>
  </si>
  <si>
    <t>1.2.3</t>
  </si>
  <si>
    <t>Gestionar campaña de apropiación de la política  SARLAFT</t>
  </si>
  <si>
    <t>Campaña de apropiación de la política  SARLAFT</t>
  </si>
  <si>
    <t>Una (1)campaña de apropiación de la política  SARLAFT 2025</t>
  </si>
  <si>
    <t>La actividad de relacionada con gestionar la política de SARLAFT está programada para ejecutarla en el transcurso del tercer bimestre del año conforme el plan programático del PTEP.</t>
  </si>
  <si>
    <t>Revisado el cronograma del presente componente programático del PTEP 2025, esta actividad está programada para ser ejecutada entre mayo y junio de 2025 por lo que al momento no se tenido avances en la actividad.</t>
  </si>
  <si>
    <r>
      <rPr>
        <b/>
        <sz val="10"/>
        <rFont val="Arial"/>
        <family val="2"/>
      </rPr>
      <t xml:space="preserve">Seg OCI Abr: </t>
    </r>
    <r>
      <rPr>
        <sz val="10"/>
        <rFont val="Arial"/>
        <family val="2"/>
      </rPr>
      <t>La acción se encuentra dentro de los tiempos establecidos, su fecha máxima de ejecución es Junio 2025. Sin embargo, la programación no se observa registrada en la presente matriz.</t>
    </r>
  </si>
  <si>
    <t>1.2.4</t>
  </si>
  <si>
    <t>Proyectar y oficializar la información documentada LA/FT(procedimiento, instructivos, formatos, etc)</t>
  </si>
  <si>
    <t>Información documentada LA/FT oficializada</t>
  </si>
  <si>
    <t>Un (1) reporte de  Información documentada LA/FT oficializada</t>
  </si>
  <si>
    <t>Actividad programada para ser ejecutada en el segundo semestre del año de acuerdo con el componente programático del presente PTEP .</t>
  </si>
  <si>
    <t>Revisado el cronograma del presente componente programático del PTEP 2025, esta actividad está programada para ejecutarse en el segundo semestre de 2025 por lo que al momento no se tenido avances en la actividad.</t>
  </si>
  <si>
    <r>
      <rPr>
        <b/>
        <sz val="10"/>
        <rFont val="Arial"/>
        <family val="2"/>
      </rPr>
      <t xml:space="preserve">Seg OCI Abr: </t>
    </r>
    <r>
      <rPr>
        <sz val="10"/>
        <rFont val="Arial"/>
        <family val="2"/>
      </rPr>
      <t>La acción se encuentra dentro de los tiempos establecidos, su fecha máxima de ejecución es Diciembre 2025. Sin embargo, la programación no se observa registrada en la presente matriz.</t>
    </r>
  </si>
  <si>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</si>
  <si>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</si>
  <si>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</si>
  <si>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</si>
  <si>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</si>
  <si>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Campaña de sensibilización sobre canales de denuncia programada para ser ejecutada en el segundo semestre del año de acuerdo con el componente programático del presente PTEP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</si>
  <si>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</si>
  <si>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</si>
  <si>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</si>
  <si>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</si>
  <si>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</si>
  <si>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r>
      <rPr>
        <sz val="11"/>
        <color rgb="FF000000"/>
        <rFont val="Arial"/>
        <family val="2"/>
      </rPr>
      <t>En el primer trimestre del año 2025, la Oficina Asesora de Comunicaciones cumplió con la actividad, mediante la publicación estratégica y constante del canal de denuncias de actos de corrupción en los medios internos y externos. Durante el trimestre</t>
    </r>
    <r>
      <rPr>
        <b/>
        <sz val="11"/>
        <color rgb="FF000000"/>
        <rFont val="Arial"/>
        <family val="2"/>
      </rPr>
      <t xml:space="preserve"> se realizaron 3 publicaciones relacionadas en canales externos y  11 en canales internos</t>
    </r>
    <r>
      <rPr>
        <sz val="11"/>
        <color rgb="FF000000"/>
        <rFont val="Arial"/>
        <family val="2"/>
      </rPr>
      <t>. Como evidencia se carga en la carpeta habilitada el reporte de las publicaciones</t>
    </r>
  </si>
  <si>
    <t>Verificado y evidenciado en la carpeta adjunta</t>
  </si>
  <si>
    <t>1.4.  DEBIDA DILIGENCIA</t>
  </si>
  <si>
    <t>1.4.1</t>
  </si>
  <si>
    <t>Gestionar con el área correspondiente del en el marco del Plan Institucional de Capacitación PIC- 2025, capacitaciones sobre  riesgos de corrupción y LA/FT  y su manejo dentro de los procesos de la entidad</t>
  </si>
  <si>
    <t>Una (1) capacitacion sobre riesgos de corrupción t LA/FT en el PIC</t>
  </si>
  <si>
    <t xml:space="preserve"> (Capacitacion sobre  riesgos de corrupción y LA/FT  ejecutadas / Capacitacion sobre  riesgos de corrupción y LA/FT programadas)</t>
  </si>
  <si>
    <t>La capacitación se encuentra proyectada para realizarse en segundo trimestre del año, atendiendo el cronograma definido en el componente programático del PTEP</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</si>
  <si>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</si>
  <si>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</si>
  <si>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</si>
  <si>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</si>
  <si>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</si>
  <si>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</si>
  <si>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</si>
  <si>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 xml:space="preserve">Se realizaron 2 reuniones, junto con el equipo de planeación para socializar las actividades a desarrollar </t>
  </si>
  <si>
    <t>Reuniones virtuales en las que se contó con la participación de enlaces de la Oficina Asesora de Planeación</t>
  </si>
  <si>
    <t>1.5.2</t>
  </si>
  <si>
    <t xml:space="preserve">Realizar un normograma en materia de transparencia, gestión contractual, lucha contra la corrupción. 
</t>
  </si>
  <si>
    <t xml:space="preserve">Un (1) normograma </t>
  </si>
  <si>
    <t>Normograma en materia de transparencia.</t>
  </si>
  <si>
    <t xml:space="preserve">Se enviaron comunicaciones a las áreas técnicas solicitando la actuación normativa como ejemplo la comunicación de atención al ciudadano </t>
  </si>
  <si>
    <t xml:space="preserve">Se evidenció la entrega de información de parte de algunos responsables de generar fichas técnicas </t>
  </si>
  <si>
    <r>
      <rPr>
        <b/>
        <sz val="10"/>
        <rFont val="Arial"/>
        <family val="2"/>
      </rPr>
      <t xml:space="preserve">Seg OCI Abr: </t>
    </r>
    <r>
      <rPr>
        <sz val="10"/>
        <rFont val="Arial"/>
        <family val="2"/>
      </rPr>
      <t>Si bien se allega documentación asociada con la actividad, no se allega un soporte documental que permita observar "Un (1) normograma", por lo anterior, la acción se evalúa como INCUMPLIDA. Así mismo, es importante mencionar que la programación de la actividad no se observa registrada en la presente matriz.</t>
    </r>
  </si>
  <si>
    <t>1.5.3</t>
  </si>
  <si>
    <t xml:space="preserve">Definición de riesgos financieros y reputacionales con un enfoque de incidencia disciplinaria
. </t>
  </si>
  <si>
    <t>Una (1) Matriz de riesgos financieros y reputacionales con un enfoque de incidencia disciplinaria</t>
  </si>
  <si>
    <t>Matriz de riesgos financieros y reputacionales</t>
  </si>
  <si>
    <t xml:space="preserve">matriz de riegos publicada en Febrero como versión  34 en la cual se incluyen los riesgos contractuales </t>
  </si>
  <si>
    <r>
      <rPr>
        <b/>
        <sz val="10"/>
        <rFont val="Arial"/>
        <family val="2"/>
      </rPr>
      <t xml:space="preserve">Seg OCI Abr: </t>
    </r>
    <r>
      <rPr>
        <sz val="10"/>
        <rFont val="Arial"/>
        <family val="2"/>
      </rPr>
      <t xml:space="preserve">Se allega el archivo </t>
    </r>
    <r>
      <rPr>
        <i/>
        <sz val="10"/>
        <rFont val="Arial"/>
        <family val="2"/>
      </rPr>
      <t>"F-FI-1382 Riesgos de Gestión - Matriz General V34-2025"</t>
    </r>
    <r>
      <rPr>
        <sz val="10"/>
        <rFont val="Arial"/>
        <family val="2"/>
      </rPr>
      <t>, sin embargo, el reporte realizado no permite identificar la inclusión de los</t>
    </r>
    <r>
      <rPr>
        <i/>
        <sz val="10"/>
        <rFont val="Arial"/>
        <family val="2"/>
      </rPr>
      <t xml:space="preserve"> "riesgos contractuales"</t>
    </r>
    <r>
      <rPr>
        <sz val="10"/>
        <rFont val="Arial"/>
        <family val="2"/>
      </rPr>
      <t>, por lo anterior, la acción se evalúa como INCUMPLIDA.</t>
    </r>
  </si>
  <si>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</si>
  <si>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</si>
  <si>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</si>
  <si>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</si>
  <si>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Se construyeron dos fichas de analisis. Una para prestación de servicios y otra para Licitaciones. Estas se encuentran en revisión para identificar posibles ajustes en caso tal</t>
  </si>
  <si>
    <t>1.5.5</t>
  </si>
  <si>
    <t xml:space="preserve">Elaboración de una linea base para seguimiento y monitoreo a fin de identificar mejoras en el procedimiento contractual 
</t>
  </si>
  <si>
    <t xml:space="preserve">Un (1) monitoreo </t>
  </si>
  <si>
    <t>(Monitoreo realizado/ Monitoreo programado)*100</t>
  </si>
  <si>
    <t>Actividad programada para ser ejecutada en el mes de abril, de acuerdo con el componente programático del presente PTEP .</t>
  </si>
  <si>
    <t>Revisado el cronograma del presente componente programático del PTEP 2025, esta actividad está programada para ejecutarse en el mes de abril de 2025 por lo que al momento no se tenido avances en la actividad.</t>
  </si>
  <si>
    <r>
      <rPr>
        <b/>
        <sz val="10"/>
        <rFont val="Arial"/>
        <family val="2"/>
      </rPr>
      <t xml:space="preserve">Seg OCI Abr: </t>
    </r>
    <r>
      <rPr>
        <sz val="10"/>
        <rFont val="Arial"/>
        <family val="2"/>
      </rPr>
      <t>La acción se encuentra programada para ejecutarse en Abril 2025, se recomienda que el monitoreo a ser realizado se soporte de manera completa y detallada. De otro lado, es importante mencionar que la programación de la ejecución no se observa registrada en la presente matriz.</t>
    </r>
  </si>
  <si>
    <t>1.5.6</t>
  </si>
  <si>
    <t>Elaboración del plan de cumplimiento</t>
  </si>
  <si>
    <t>Un (1) Plan de cumplimiento</t>
  </si>
  <si>
    <t>(Plan de cumplimiento realizado/ Plan de cumplimiento programado)*100</t>
  </si>
  <si>
    <t>Actividad programada para ser ejecutada en el mes de mayo, de acuerdo con el componente programático del presente PTEP .</t>
  </si>
  <si>
    <t>Revisado el cronograma del presente componente programático del PTEP 2025, esta actividad está programada para ejecutarse en el mes de mayo de 2025 por lo que al momento no se tenido avances en la actividad.</t>
  </si>
  <si>
    <r>
      <rPr>
        <b/>
        <sz val="10"/>
        <rFont val="Arial"/>
        <family val="2"/>
      </rPr>
      <t xml:space="preserve">Seg OCI Abr: </t>
    </r>
    <r>
      <rPr>
        <sz val="10"/>
        <rFont val="Arial"/>
        <family val="2"/>
      </rPr>
      <t>La acción se encuentra programada para ejecutarse en Mayo 2025, se recomienda que el plan se soporte de manera completa y detallada (actividades del plan, responsable, fechas de ejecución). De otro lado, es importante mencionar que la programación de la ejecución no se observa registrada en la presente matriz.</t>
    </r>
  </si>
  <si>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</si>
  <si>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</si>
  <si>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</si>
  <si>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</si>
  <si>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</si>
  <si>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</si>
  <si>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</si>
  <si>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</si>
  <si>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De acuerdo con lo programado el informe de seguimiento al MGJA se realiza en el mes de agosto de la presente anualidad</t>
  </si>
  <si>
    <t>Revisado el cronograma del presente componente programático del PTEP 2025, esta actividad está programada para ejecutarse en el mes de agosto de 2025 por lo que al momento no se tenido avances en la actividad.</t>
  </si>
  <si>
    <r>
      <rPr>
        <b/>
        <sz val="10"/>
        <rFont val="Arial"/>
        <family val="2"/>
      </rPr>
      <t xml:space="preserve">Seg OCI Abr: </t>
    </r>
    <r>
      <rPr>
        <sz val="10"/>
        <rFont val="Arial"/>
        <family val="2"/>
      </rPr>
      <t>La acción se encuentra programada para ejecutarse en Agosto 2025, se recomienda que el informe a ser realizado se soporte de manera completa y detallada (trazabilidad de elaboración, revisión y aprobación del documento). De otro lado, es importante mencionar que la programación de la ejecución no se observa registrada en la presente matriz.</t>
    </r>
  </si>
  <si>
    <t>COMPONENTE 2. REDES Y ARTICULACIÓN</t>
  </si>
  <si>
    <t xml:space="preserve">2.1 REDES INTERNAS </t>
  </si>
  <si>
    <t>2.1.1</t>
  </si>
  <si>
    <t xml:space="preserve">Identificar las redes internas - Mesas ténicas </t>
  </si>
  <si>
    <t>1 matriz de inventario de mesas técnicas</t>
  </si>
  <si>
    <t>Matriz de inventario de mesas técnicas</t>
  </si>
  <si>
    <t xml:space="preserve">Al momento solo se ha recopilado información para mapear y fortalecer la comunicación interna, la gestión de riesgos y la articulación de estrategias de transparencia, buscando inicialmente la identificación de actores internos y flujos de información. Se llevó a cabo reunión con líder de Atención y Relación con el Ciudadano para revisar estos temas. </t>
  </si>
  <si>
    <t>Los enlaces de la OAP se encuentran en la identificación de información para adelantar las actividades programadas.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</si>
  <si>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</si>
  <si>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</si>
  <si>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</si>
  <si>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</si>
  <si>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r>
      <t xml:space="preserve">En el primer trimestre del año 2025 </t>
    </r>
    <r>
      <rPr>
        <b/>
        <sz val="11"/>
        <color rgb="FF000000"/>
        <rFont val="Arial"/>
        <family val="2"/>
      </rPr>
      <t>la Oficina Asesora de Comunicaciones realizó una (1) campaña de comunicación interna:  "VIVA RECARGADO"</t>
    </r>
    <r>
      <rPr>
        <sz val="11"/>
        <color rgb="FF000000"/>
        <rFont val="Arial"/>
        <family val="2"/>
      </rPr>
      <t xml:space="preserve"> que buscaba incentivar a los funcionarios y contratistas a utilizar al red social  interna viva engage. Como evidencia se carga en la carpeta habilitada el informe de la campaña implementada.</t>
    </r>
  </si>
  <si>
    <t>Verificado y evidenciado por parte de la  OAP</t>
  </si>
  <si>
    <t>2.1.3</t>
  </si>
  <si>
    <t>Realizar cuatro (4) encuestas para medir el cumplimento de objetivo de las campañas internas</t>
  </si>
  <si>
    <t>4 encuestas durante la vigencia.  Una (1) por cada trimestre.</t>
  </si>
  <si>
    <t>(No.de encuestas realizadas/ No. de encuestas programadas)*100</t>
  </si>
  <si>
    <r>
      <t xml:space="preserve">En el primer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con la red social interna de la entidad "Viva Engage"  antes y después de la campaña, lo que permitió la toma de decisiones estratégicas por parte de la OAC para seguir fortaleciendo los canales internos comunicacionales. Como evidencia se carga en la carpeta habilitada los informes cuantitativo y cualitativo de la encuesta y la base de datos de los funcionarios y contratistas que participaron.</t>
    </r>
  </si>
  <si>
    <t>2.2 REDES EXTERNAS</t>
  </si>
  <si>
    <t>2.2.1</t>
  </si>
  <si>
    <t>Identificar las redes externas - Inventario Unico de Instancias de  Coordinación.</t>
  </si>
  <si>
    <t>1 matriz de inventario  Unico de Instancias de Coordinación.</t>
  </si>
  <si>
    <t>Matriz de inventario  Unico de Instancias de  Coordinación.</t>
  </si>
  <si>
    <t xml:space="preserve">Al momento solo se ha recopilado información para mapear y fortalecer la comunicación interna, la gestión de riesgos, la articulación de estrategias de transparencia, la rendición de cuentas, buscando inicialmente la identificación de actores externos y flujos de información. Se llevó a cabo reunión con líder de Atención y Relación con el Ciudadano para revisar estos temas. </t>
  </si>
  <si>
    <t>Los enlaces de la OAP se encuentran en la identificación de información para adelantar las actividades programadas</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</si>
  <si>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</si>
  <si>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</si>
  <si>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</si>
  <si>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</si>
  <si>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</si>
  <si>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r>
      <rPr>
        <b/>
        <sz val="11"/>
        <color rgb="FF000000"/>
        <rFont val="Arial"/>
        <family val="2"/>
      </rPr>
      <t xml:space="preserve">Subsecretaría de Seguridad y Convivencia:
</t>
    </r>
    <r>
      <rPr>
        <sz val="11"/>
        <color rgb="FF000000"/>
        <rFont val="Arial"/>
        <family val="2"/>
      </rPr>
      <t>Se realiza actualización en la página web de la entidad, publicando las actas de sesiones ordinarias, extraordinarias, el protocolo y el informe, correspondientes al Trim-IV de 2024 de la Comisión Distrital de Seguridad, Comodidad y Convivencia en el Fútbol de Bogotá</t>
    </r>
  </si>
  <si>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</si>
  <si>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</si>
  <si>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</si>
  <si>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</si>
  <si>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</si>
  <si>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trimestrales del Menú participa.</t>
  </si>
  <si>
    <t>(No.de actualizaciones realizadas  al Menú Participa/No. de actualizaciones programadas al Menú Participa)*100</t>
  </si>
  <si>
    <t>Durante el trimestre se actualizó el botón de Participa de la página web institucional, incluyendo información relacionada con la construcción del PTEP, Participaciones y consulta ciudadana. Enlace: https://forms.office.com/r/EdUVxwRY0A?origin=lprLink%20</t>
  </si>
  <si>
    <t>En la carpeta de evidencias se encuentran documentada la actividad</t>
  </si>
  <si>
    <t>3.1.2</t>
  </si>
  <si>
    <t>Revisar y actualizar el esquema de publicaciones del Botón de Transparencia y Acceso a la Información pública de la Entidad</t>
  </si>
  <si>
    <t>Un (1) Esquema de publicación adoptado mediante la resolución.</t>
  </si>
  <si>
    <t>Esquema de publicaciones del Botón de Transparencia y Acceso a la Información pública de la Entidad</t>
  </si>
  <si>
    <t>La matriz esquema de publicación s encuentra revisada. Al momento se encuentra en elaboración de la resolución con la cual debe aprobarse la matriz. Posteriormente debe revisarse por parte de Jurídica previo a su firma por parte del Secretario de SCJ</t>
  </si>
  <si>
    <t>Los avances se encuentran evidenciados en la carpeta adjunta al presente seguimiento</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</si>
  <si>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</si>
  <si>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</si>
  <si>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</si>
  <si>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</si>
  <si>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La actividad de socialización del esquema de publicaciones del Botón de Transparencia y Acceso a la Información pública de la SDSCJ se encuentra programada para mediados del segundo trimestre del año, conforme con el presente plan programático.</t>
  </si>
  <si>
    <t>Revisado el Plan programático del PTEP esta actividad está programada para ejecutarse en el siguiente trimestre</t>
  </si>
  <si>
    <r>
      <rPr>
        <b/>
        <sz val="10"/>
        <rFont val="Arial"/>
        <family val="2"/>
      </rPr>
      <t xml:space="preserve">Seg OCI Abr: </t>
    </r>
    <r>
      <rPr>
        <sz val="10"/>
        <rFont val="Arial"/>
        <family val="2"/>
      </rPr>
      <t>La acción se encuentra dentro de los tiempos establecidos, su fecha máxima de ejecución es Junio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</si>
  <si>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</si>
  <si>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</si>
  <si>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</si>
  <si>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</si>
  <si>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Si bien el inicio de ejecución de las actividades relacionadas tienen como fecha de inicio a partir de febrero de 2025, su fecha de finalización es diciembre de la actual vigencia. En este sentido las actividades se programan para iniciar en el segundo semestre del año una vez revisadas y consolidadas la información que normativamente debe contener cada botón, de tal manera que pueda realizarse una adecuada socialización a los funcionarios y contratistas de la entidad.</t>
  </si>
  <si>
    <t>Revisado el Plan programático del PTEP y revisado el estado del botón de Transparencia y Participa, la actividad programó  para ejecutarse en el segundo semestre del año</t>
  </si>
  <si>
    <r>
      <rPr>
        <b/>
        <sz val="10"/>
        <rFont val="Arial"/>
        <family val="2"/>
      </rPr>
      <t xml:space="preserve">Seg OCI Abr: </t>
    </r>
    <r>
      <rPr>
        <sz val="10"/>
        <rFont val="Arial"/>
        <family val="2"/>
      </rPr>
      <t>La acción se encuentra dentro de los tiempos establecidos, su fecha máxima de ejecución es Diciembre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</si>
  <si>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</si>
  <si>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</si>
  <si>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</si>
  <si>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</si>
  <si>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A la fecha no se encuentra registrada, en la plataforma de la Veeduría Distrital Colibrí, los compromisos adquiridos por la Entidad con la ciudadanía. 
La RdC correspondiente a la vigencia 2024 está programada para realizarse el próximo 24 de abril de 2025 por lo que en el evento de suscribirse compromisos con la ciudadanía se registrarán en la plataforma Colibrí y se harán los respectivos seguimientos periódicos.</t>
  </si>
  <si>
    <t>Revisada la plataforma Colibrí no se encuentran compromisos suscritos con la ciudadanía por parte de la SDSCJ</t>
  </si>
  <si>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t>
    </r>
  </si>
  <si>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</si>
  <si>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</si>
  <si>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</si>
  <si>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</si>
  <si>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</si>
  <si>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r>
      <t>A corte de 31 de marzo, la</t>
    </r>
    <r>
      <rPr>
        <b/>
        <sz val="11"/>
        <color rgb="FF000000"/>
        <rFont val="Arial"/>
        <family val="2"/>
      </rPr>
      <t xml:space="preserve"> Oficina de Análisis de Información y Estudios Estratégicos</t>
    </r>
    <r>
      <rPr>
        <sz val="11"/>
        <color rgb="FF000000"/>
        <rFont val="Arial"/>
        <family val="2"/>
      </rPr>
      <t xml:space="preserve"> realizó</t>
    </r>
    <r>
      <rPr>
        <b/>
        <sz val="11"/>
        <color rgb="FF000000"/>
        <rFont val="Arial"/>
        <family val="2"/>
      </rPr>
      <t xml:space="preserve"> tres (3) publicaciones</t>
    </r>
    <r>
      <rPr>
        <sz val="11"/>
        <color rgb="FF000000"/>
        <rFont val="Arial"/>
        <family val="2"/>
      </rPr>
      <t xml:space="preserve"> de datos abiertos en el Portal de Datos Abiertos de Bogotá. (enero, febrero y marzo), cumpliendo así la meta programada para este periodo.</t>
    </r>
  </si>
  <si>
    <t>Información revisada y evidenciada con documentos adjuntos</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</si>
  <si>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</si>
  <si>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</si>
  <si>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</si>
  <si>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</si>
  <si>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</si>
  <si>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De acuerdo a la actividad definida, se tiene prevista realizar la primera jornada de sensibilización en el segundo trimestre del 2025, ya se esta realizando mesas de trabajo con la Oficina de Análisis de Información y estudios estratégicos.</t>
  </si>
  <si>
    <t>Teniendo en cuenta el componente programático del PTEP, esta actividad puede ser adelantada en el transcurso de la vigencia. Sin embargo, de acuerdo la observación del área, se hará seguimiento en el segundo trimestre del año</t>
  </si>
  <si>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 Se recomienda tener en cuenta que el ejercicio de Sensibilización es diferente al ejercicio de divulgación.</t>
    </r>
  </si>
  <si>
    <t>3.1.8</t>
  </si>
  <si>
    <t xml:space="preserve">Elaborar y publicar el informe trimestral de gestión de la entidad, en lenguaje claro y comprensible. </t>
  </si>
  <si>
    <t>Cuatro (4) informes de gestión publicados en la página web de la entidad</t>
  </si>
  <si>
    <t>(Número de informes publicados /Total informes programados)*100</t>
  </si>
  <si>
    <t>El 25 de enero del 2025 fue publicado  el informe de gestión del 2024 de la SDSCJ en el botón transparencia, en la ruta: https://scj.gov.co/es/transparencia/planeacion-presupuesto-ingresos/informe-gestion</t>
  </si>
  <si>
    <t>Información revisada y evidenciada con documentos adjunto así como confirmada en el enlace descrito</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</si>
  <si>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</si>
  <si>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</si>
  <si>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</si>
  <si>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</si>
  <si>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</si>
  <si>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De acuerdo con lo planeado en el programático del PTEP  la socialización trimestralmente de los resultados del seguimiento de la gestión de las PQRSDF (Peticiones, Quejas, Reclamos, Sugerencias, Denuncias y Felicitaciones) radicadas por la Ciudadanía inicia á partir del mes de abril.</t>
  </si>
  <si>
    <t>Teniendo en cuenta el componente programático del PTEP, esta actividad inicia a partir del mes de abril por lo que en el siguiente reporte se debe evidenciar su cumplimiento</t>
  </si>
  <si>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 Se recomienda revisar la coherencia entre la "actividad" y la "meta producto", toda vez que el ejercicio de socialización es diferente al ejercicio de divulgación.</t>
    </r>
  </si>
  <si>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</si>
  <si>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</si>
  <si>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</si>
  <si>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</si>
  <si>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</si>
  <si>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 xml:space="preserve">Se remitió memorando dando los lineamientos del manual </t>
  </si>
  <si>
    <t xml:space="preserve">Información revisada y evidenciada con documentos adjuntos </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</si>
  <si>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</si>
  <si>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</si>
  <si>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</si>
  <si>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</si>
  <si>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 xml:space="preserve">Se realizo capacitación el 17 de marzo  para la línea de supervisión, cargue Secop , manuales </t>
  </si>
  <si>
    <r>
      <rPr>
        <b/>
        <sz val="10"/>
        <rFont val="Arial"/>
        <family val="2"/>
      </rPr>
      <t xml:space="preserve">Seg OCI Abr: </t>
    </r>
    <r>
      <rPr>
        <sz val="10"/>
        <rFont val="Arial"/>
        <family val="2"/>
      </rPr>
      <t>La programación no se observa registrada en la presente matriz, así mismo, se recomienda tener en cuenta que el ejercicio de capacitación debe soportarse con evidencias como lista de asistencia, acta de reunión y/o grabación de la sesión, por lo que el correo de invitación y el correo de aprobación del banner no es un soporte valido, por lo que el reporte del 1 trimestre 2025 no da un % de avance en el cumplimiento.</t>
    </r>
  </si>
  <si>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</si>
  <si>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</si>
  <si>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</si>
  <si>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</si>
  <si>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</si>
  <si>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Se publica en la pagina web de la SDCJ mensualmente la actualización respecto a la ejecucion presupuestal para cada unidad ejecutora durante la vigencia 
Ruta: https://scj.gov.co/es/transparencia/planeacion-presupuesto-ingresos/ejecucion-presupuestal</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</si>
  <si>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</si>
  <si>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</si>
  <si>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</si>
  <si>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</si>
  <si>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</si>
  <si>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 xml:space="preserve">Se realizó una (1) publicación y un (1) seguimiento del PAA. Estos documentos se encuentran publicados en la página web </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</si>
  <si>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</si>
  <si>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</si>
  <si>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</si>
  <si>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</si>
  <si>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</si>
  <si>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Se adjunta Plan de trabajo Archivístico en el que se contempla que esta actividad se llevara acabo a partir del mes de Junio.</t>
  </si>
  <si>
    <t>Teniendo en cuenta el componente programático del PTEP, esta actividad fue programada por el área responsable para iniciar en el mes de junio por lo que en el siguiente reporte se debe evidenciar su cumplimiento</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</si>
  <si>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</si>
  <si>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</si>
  <si>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</si>
  <si>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</si>
  <si>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Se adjunta Plan de trabajo Archivístico en el que se contempla que esta actividad se llevara acabo en los meses de julio y diciembre de 2025.</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</si>
  <si>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</si>
  <si>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</si>
  <si>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</si>
  <si>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</si>
  <si>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Se realizaron 3 capacitaciones en las cuales se abordaron temas relacionados con los lineamientos de Gestión Documental. Se adjunta evidencia de las capacitaciones realizadas</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</si>
  <si>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</si>
  <si>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</si>
  <si>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</si>
  <si>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</si>
  <si>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r>
      <t xml:space="preserve">La Oficina Asesora de Comunicaciones (OAC) cumplió con esta actividad mediante la elaboración y difusión mensual de piezas comunicacionales diseñadas bajo principios de lenguaje claro, amable y cercano. Durante el primer trimestre del 2025,  </t>
    </r>
    <r>
      <rPr>
        <b/>
        <sz val="11"/>
        <color rgb="FF000000"/>
        <rFont val="Arial"/>
        <family val="2"/>
      </rPr>
      <t>se publicaron 8 piezas evidenciando el avance en la gestión de la entidad</t>
    </r>
    <r>
      <rPr>
        <sz val="11"/>
        <color rgb="FF000000"/>
        <rFont val="Arial"/>
        <family val="2"/>
      </rPr>
      <t xml:space="preserve"> en temas como: la puesta en marcha de las cámaras multisensor, la conformación de un nuevo Frente de Seguridad, nuevas cámaras para San Cristóbal, Dispositivo de la SCJ para Stereopnic con resultados y apoyo a operativos de seguridad en diferentes localidades de la ciudad. Como evidencia se carga en la carpeta habilitada el reporte de las publicaciones realizadas.</t>
    </r>
  </si>
  <si>
    <t>3.1.18</t>
  </si>
  <si>
    <t>Socializar  lineamientos de accesibilidad para la publicación de documentos en el sitio web, a los lideres operativos de cada proceso.</t>
  </si>
  <si>
    <t xml:space="preserve">Dos (2) socializaciones en la vigencia </t>
  </si>
  <si>
    <r>
      <t xml:space="preserve">La Oficina Asesora de Comunicaciones (OAC) cumplió con esta actividad mediante la realización de una </t>
    </r>
    <r>
      <rPr>
        <b/>
        <sz val="11"/>
        <color rgb="FF000000"/>
        <rFont val="Arial"/>
        <family val="2"/>
      </rPr>
      <t>(1) jornada de socialización dirigida a los líderes operativos de cada proceso</t>
    </r>
    <r>
      <rPr>
        <sz val="11"/>
        <color rgb="FF000000"/>
        <rFont val="Arial"/>
        <family val="2"/>
      </rPr>
      <t>, en la que se presentaron de forma clara y práctica los lineamientos de accesibilidad exigidos para la publicación de documentos en el sitio web institucional. Esta sesión incluyó ejemplos aplicados, guías paso a paso y recomendaciones específicas para garantizar que los contenidos digitales fueran comprensibles, navegables y usables por todas las personas. Como evidencia se carga en la carpeta habilitada, el material de la socialización, el listado de asistencia arrojado por el aplicativo Teams, los correos de convocatoria a la sesión y de envío a los lideres operativos con el material.</t>
    </r>
  </si>
  <si>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</si>
  <si>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</si>
  <si>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</si>
  <si>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</si>
  <si>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r>
      <t xml:space="preserve">La Oficina Asesora de Comunicaciones (OAC) cumplió con esta actividad mediante la </t>
    </r>
    <r>
      <rPr>
        <b/>
        <sz val="11"/>
        <color rgb="FF000000"/>
        <rFont val="Arial"/>
        <family val="2"/>
      </rPr>
      <t>implementación de un plan de monitoreo trimestra</t>
    </r>
    <r>
      <rPr>
        <sz val="11"/>
        <color rgb="FF000000"/>
        <rFont val="Arial"/>
        <family val="2"/>
      </rPr>
      <t>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r>
  </si>
  <si>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</si>
  <si>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</si>
  <si>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</si>
  <si>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</si>
  <si>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Durante el trimestre se efectuó un seguimiento a la matriz de transparencia el cual fue publicado en la página web institucional, la cual puede ser consultada en el enlace: https://scj.gov.co/sites/default/files/instrumentos_gestion_informacion/Monitoreo%20V%20Bot%C3%B3n%20de%20Transparencia%201T-2025.xlsx</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</si>
  <si>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</si>
  <si>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</si>
  <si>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</si>
  <si>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</si>
  <si>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De acuerdo a la actividad definida, se tiene prevista realizar la actividad de seguimiento en el mes de mayo de 2025.</t>
  </si>
  <si>
    <t>Teniendo en cuenta el componente programático del PTEP, esta actividad está programada por el área responsable para realizarse en el mes de mayo por lo que en el siguiente reporte se debe evidenciar su cumplimiento</t>
  </si>
  <si>
    <r>
      <rPr>
        <b/>
        <sz val="10"/>
        <rFont val="Arial"/>
        <family val="2"/>
      </rPr>
      <t xml:space="preserve">Seg OCI Abr: </t>
    </r>
    <r>
      <rPr>
        <sz val="10"/>
        <rFont val="Arial"/>
        <family val="2"/>
      </rPr>
      <t>La acción se encuentra dentro de los tiempos establecidos, su fecha de ejecución es Mayo 2025. Sin embargo, la programación no se observa registrada en la presente matriz.</t>
    </r>
  </si>
  <si>
    <t>3.2 INTEGRIDAD PÚBLICA Y CULTURA DE LA LEGALIDAD</t>
  </si>
  <si>
    <t>3.2.1</t>
  </si>
  <si>
    <t>Socializar el Plan de Cultura de Integridad de la vigencia 2025</t>
  </si>
  <si>
    <t>Una (1) socialización realizada</t>
  </si>
  <si>
    <t>Dirección de Gestión Humana</t>
  </si>
  <si>
    <t>De acuerdo a la actividad definida, se tiene prevista realizar la socialización en el mes de abril de 2025.</t>
  </si>
  <si>
    <t>Teniendo en cuenta el componente programático del PTEP, esta actividad está programada por el área responsable para realizarse en el mes de abril por lo que en el siguiente reporte se debe evidenciar su cumplimiento</t>
  </si>
  <si>
    <r>
      <rPr>
        <b/>
        <sz val="10"/>
        <rFont val="Arial"/>
        <family val="2"/>
      </rPr>
      <t xml:space="preserve">Seg OCI Abr: </t>
    </r>
    <r>
      <rPr>
        <sz val="10"/>
        <rFont val="Arial"/>
        <family val="2"/>
      </rPr>
      <t>La acción se encuentra dentro de los tiempos establecidos, su fecha de ejecución es Abril 2025. Sin embargo, la programación no se observa registrada en la presente matriz. Finalmente, es importante aclarar que el ejercicio de socialización es diferente al ejercicio de divulgación, por lo que la socialización no se evidencia por medio de piezas comunicativas, correos masivos, ni publicaciones en web, dado que esto no garantiza un espacio de retroalimentación.</t>
    </r>
  </si>
  <si>
    <t>3.2.2</t>
  </si>
  <si>
    <t>Realizar campañas trimestrales sobre conflicto de Intereses</t>
  </si>
  <si>
    <t>Una (1) campaña trimestral</t>
  </si>
  <si>
    <r>
      <rPr>
        <b/>
        <sz val="10"/>
        <color rgb="FF000000"/>
        <rFont val="Arial"/>
        <family val="2"/>
      </rPr>
      <t xml:space="preserve">Enero:
</t>
    </r>
    <r>
      <rPr>
        <sz val="10"/>
        <color rgb="FF000000"/>
        <rFont val="Arial"/>
        <family val="2"/>
      </rPr>
      <t>En sinergia con la Oficina Asesora de Comunicaciones se realiza publicación en correos masivos sobre canales de denuncia por posibles actos de corrupción.</t>
    </r>
    <r>
      <rPr>
        <b/>
        <sz val="10"/>
        <color rgb="FF000000"/>
        <rFont val="Arial"/>
        <family val="2"/>
      </rPr>
      <t xml:space="preserve"> 
Marzo:
</t>
    </r>
    <r>
      <rPr>
        <sz val="10"/>
        <color rgb="FF000000"/>
        <rFont val="Arial"/>
        <family val="2"/>
      </rPr>
      <t xml:space="preserve">La Dirección de Gestión Humana realiza actualización del documento: F-GH-886 Declaración de Conflicto de Interés, para convocar en el mes de abril a los miembros de la Mesa Técnica de Integridad </t>
    </r>
  </si>
  <si>
    <t>3.2.3</t>
  </si>
  <si>
    <t xml:space="preserve">Realizar campañas trimestrales sobre codigo de integridad </t>
  </si>
  <si>
    <r>
      <rPr>
        <b/>
        <sz val="10"/>
        <color rgb="FF000000"/>
        <rFont val="Arial"/>
        <family val="2"/>
      </rPr>
      <t xml:space="preserve">Para el primer trimestre 2025 se realizan las siguientes acciones:
Enero:
</t>
    </r>
    <r>
      <rPr>
        <sz val="10"/>
        <color rgb="FF000000"/>
        <rFont val="Arial"/>
        <family val="2"/>
      </rPr>
      <t xml:space="preserve">1. Se realiza convocatoria para la vigencia 2025 del grupo de gestores de integridad de la entidad. 
2. Se envía correo para confirmación o desistimiento de los miembros activos del grupo de gestores de integridad. 
3. Se publican resultados del test de percepción de integridad de la vigencia 2024.
</t>
    </r>
    <r>
      <rPr>
        <b/>
        <sz val="10"/>
        <color rgb="FF000000"/>
        <rFont val="Arial"/>
        <family val="2"/>
      </rPr>
      <t xml:space="preserve">Marzo
</t>
    </r>
    <r>
      <rPr>
        <sz val="10"/>
        <color rgb="FF000000"/>
        <rFont val="Arial"/>
        <family val="2"/>
      </rPr>
      <t>1. Se realizan las acciones de: 
*confirmación del grupo por parte de superiores jerárquicos de los servidores y servidoras postulados para hacer parte del grupo de gestores de integridad.
*elaboración por parte del grupo jurídico de la Dirección de Gestión Humana  de la resolución de reconocimiento del grupo de gestores de integridad de la vigencia 2025.
*Confirmación a los miembros antiguos y nuevos del reconocimiento del grupo de gestores de integridad de la vigencia 2025</t>
    </r>
  </si>
  <si>
    <t>3.2.4</t>
  </si>
  <si>
    <t>Evaluar la estrategia para la promoción del código de integridad y sus principios institucionales de 2025.</t>
  </si>
  <si>
    <t>Un (1) informe realizado</t>
  </si>
  <si>
    <t>Según el componente programático esta actividad se encuentra prevista para llevarse a cabo en el transcurso del segundo semestre de 2025.</t>
  </si>
  <si>
    <t>Teniendo en cuenta el componente programático del PTEP, esta actividad está programada por el área responsable para realizarse en el segundo semestre del año por lo que en los siguientes reportes se debe evidenciar su cumplimiento</t>
  </si>
  <si>
    <r>
      <rPr>
        <b/>
        <sz val="10"/>
        <rFont val="Arial"/>
        <family val="2"/>
      </rPr>
      <t xml:space="preserve">Seg OCI Abr: </t>
    </r>
    <r>
      <rPr>
        <sz val="10"/>
        <rFont val="Arial"/>
        <family val="2"/>
      </rPr>
      <t>La acción se encuentra dentro de los tiempos establecidos, su fecha máxima de ejecución es diciembre 2025. Es importante mencionar que la programación no se observa registrada en la presente matriz.</t>
    </r>
  </si>
  <si>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</si>
  <si>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</si>
  <si>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</si>
  <si>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</si>
  <si>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</si>
  <si>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</si>
  <si>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Respecto a esta actividad, la OAP ha tenido una reunión con el encargado de Relacionamiento con el Ciudadano en la que se adelantaron inicialmente de inducción frente a la actividad y como abordar la caracterización de ciudadanos y usuarios. Este tema fue incluido en la mesa de relacionamiento que se citó para el día 31 de marzo pero que no fue posible realizarse por falta de quórum. La nueva reunión se programó para el 14 de abril, 2:30 horas de la tarde</t>
  </si>
  <si>
    <t>Frente a esta actividad, hasta el momento ha sido objeto de revisión de la metodología para el inicio de la caracterización de usuarios. En la Mesa Técnica de Relacionamiento con el Ciudadano se considero el tema para su revisión en conjunto</t>
  </si>
  <si>
    <r>
      <rPr>
        <b/>
        <sz val="10"/>
        <rFont val="Arial"/>
        <family val="2"/>
      </rPr>
      <t>Seg OCI Abr:</t>
    </r>
    <r>
      <rPr>
        <sz val="10"/>
        <rFont val="Arial"/>
        <family val="2"/>
      </rPr>
      <t xml:space="preserve"> Se evidencia lista de asistencia de la </t>
    </r>
    <r>
      <rPr>
        <i/>
        <sz val="10"/>
        <rFont val="Arial"/>
        <family val="2"/>
      </rPr>
      <t>"mesa de relacionamiento con el ciudadano"</t>
    </r>
    <r>
      <rPr>
        <sz val="10"/>
        <rFont val="Arial"/>
        <family val="2"/>
      </rPr>
      <t xml:space="preserve"> del 31 de marzo 2025, sin embargo, teniendo en cuenta que el proceso reporta que esta mesa no se ejecuto completamente por falta de Quorum, no se da % de avance. Es importante tener en cuenta que la actividad tiene fecha máxima de ejecución el Julio 2025.</t>
    </r>
  </si>
  <si>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</si>
  <si>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</si>
  <si>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</si>
  <si>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</si>
  <si>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La estrategia de Rendición de Cuentas fue elaborada de manera participativa y aprobada la cual se encuentra publicada en la página web institucional. Se citó a sub secreatarios y su respectivos enlaces para su socialización, reunión que se llevó a cabo el día 19 de marzo de 2025 con una participación menor. Adicionalmente se han realizado otras reuniones para que, el marco de esta estrategia, se desarrolle el proceso de rendición de cuentas que actualmente adelanta la SDSCJ en cumplimiento de las normas aplicables y de la Circular 004 de 2024 expedida por la Veeduría Distrital.</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</si>
  <si>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</si>
  <si>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</si>
  <si>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</si>
  <si>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La estrategia de Participación Ciudadana fue elaborada, aprobada y socializada a través de la página web institucional. Esta estrategia contiene una serie de estrategias que buscan que la SDSCJ fortalezca su modelo de transparencia y relacionamiento con el ciudadano a través de acciones participativas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</si>
  <si>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</si>
  <si>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</si>
  <si>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</si>
  <si>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</si>
  <si>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Durante el primer trimestre del año se realizó una capacitación dirigida a usuarios internos los cuales hacen parte directa del proceso de rendición de cuentas. Esta capacitación se encuentra documentada y evidenciada</t>
  </si>
  <si>
    <t>NO ESTA PROGRAMADA</t>
  </si>
  <si>
    <t>3.3.5</t>
  </si>
  <si>
    <t>Convocar oportunamente a la ciudadanía, grupos de valor e interés  a participación en los espacios de diálogos ciudadanos y audienciencia de rendición de ceuntas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</si>
  <si>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</si>
  <si>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</si>
  <si>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</si>
  <si>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r>
      <rPr>
        <b/>
        <sz val="11"/>
        <color rgb="FF000000"/>
        <rFont val="Arial"/>
        <family val="2"/>
      </rPr>
      <t xml:space="preserve">Subsecretaría de Seguridad y Convivencia: 
</t>
    </r>
    <r>
      <rPr>
        <sz val="11"/>
        <color rgb="FF000000"/>
        <rFont val="Arial"/>
        <family val="2"/>
      </rPr>
      <t>El diálogo Ciudadano correspondiente a la Subsecretaría, se llevará a cabo el 29 de abril de 2025.</t>
    </r>
  </si>
  <si>
    <t>De acuerdo con la información suministrada por la Subsecretaria de Seguridad y Convivencia, el dialogo ciudadano se encuentra programado para finales del mes de abril de 2025 por lo que en el próximo reporte será  informado conforme su desarrollo</t>
  </si>
  <si>
    <r>
      <rPr>
        <b/>
        <sz val="10"/>
        <rFont val="Arial"/>
        <family val="2"/>
      </rPr>
      <t>Seg OCI Abr:</t>
    </r>
    <r>
      <rPr>
        <sz val="10"/>
        <rFont val="Arial"/>
        <family val="2"/>
      </rPr>
      <t xml:space="preserve"> No se evidencia soporte documental de la ejecución de la actividad, así como tampoco se observa la programación en la matriz de este programa.</t>
    </r>
  </si>
  <si>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</si>
  <si>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</si>
  <si>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</si>
  <si>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</si>
  <si>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La OAP se encuentra realizado el acompañamiento permanente a la RdC 2024 que tendrá su audiencia pública el próximo 24 de abril desde las 2:30 p.m.
En este sentido el equipo de la OAP a dirigido y liderado todo el proceso previo, recopilando y consolidando información, y liderando el componente logístico para la realización del evento</t>
  </si>
  <si>
    <t>3.3.7</t>
  </si>
  <si>
    <t>Publicar piezas con información sobre servicios de la entidad con lenguaje claro y compresible.</t>
  </si>
  <si>
    <t xml:space="preserve">Tres (3) piezas trimestrales </t>
  </si>
  <si>
    <t>(No. de piezas realizadas/ No. de piezas programadas)*100</t>
  </si>
  <si>
    <r>
      <rPr>
        <sz val="11"/>
        <color rgb="FF000000"/>
        <rFont val="Arial"/>
        <family val="2"/>
      </rPr>
      <t>La Oficina Asesora de Comunicaciones (OAC) logró cumplir con esta actividad mediante la publicación constante de piezas comunicacionales diseñadas bajo principios de lenguaje claro y comprensible. Durante el primer trimestre del 2025,</t>
    </r>
    <r>
      <rPr>
        <b/>
        <sz val="11"/>
        <color rgb="FF000000"/>
        <rFont val="Arial"/>
        <family val="2"/>
      </rPr>
      <t xml:space="preserve"> se publicaron siete (7) piezas con información sobre servicios de la entidad</t>
    </r>
    <r>
      <rPr>
        <sz val="11"/>
        <color rgb="FF000000"/>
        <rFont val="Arial"/>
        <family val="2"/>
      </rPr>
      <t xml:space="preserve"> tales como: la Asistencia Integral a la Denuncia (AIDE), pagos de comparendos contrarios a la convivencia a través del botón PSE de la plataforma LICO, la Línea 123, Casa Libertad, entre otros. Como evidencia se carga en la carpeta habilitada el reporte de las publicaciones</t>
    </r>
  </si>
  <si>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</si>
  <si>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</si>
  <si>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</si>
  <si>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</si>
  <si>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r>
      <rPr>
        <sz val="11"/>
        <color rgb="FF000000"/>
        <rFont val="Arial"/>
        <family val="2"/>
      </rPr>
      <t xml:space="preserve">La Oficina Asesora de Comunicaciones (OAC) cumplió con esta actividad al incluir en todos los videos publicados en la pagina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t>
    </r>
    <r>
      <rPr>
        <b/>
        <sz val="11"/>
        <color rgb="FF000000"/>
        <rFont val="Arial"/>
        <family val="2"/>
      </rPr>
      <t>Durante el trimestre se publicaron 13 videos.</t>
    </r>
    <r>
      <rPr>
        <sz val="11"/>
        <color rgb="FF000000"/>
        <rFont val="Arial"/>
        <family val="2"/>
      </rPr>
      <t xml:space="preserve"> Como evidencia se carga en la carpeta habilitada el informe de los videos publicados.</t>
    </r>
  </si>
  <si>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</si>
  <si>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</si>
  <si>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</si>
  <si>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</si>
  <si>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</si>
  <si>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r>
      <rPr>
        <b/>
        <sz val="11"/>
        <color rgb="FF000000"/>
        <rFont val="Arial"/>
        <family val="2"/>
      </rPr>
      <t>Subsecretaría de Seguridad y Convivencia:</t>
    </r>
    <r>
      <rPr>
        <sz val="11"/>
        <color rgb="FF000000"/>
        <rFont val="Arial"/>
        <family val="2"/>
      </rPr>
      <t xml:space="preserve"> 
El diálogo Ciudadano correspondiente a la Subsecretaría, se llevará a cabo el 29 de abril de 2025.
</t>
    </r>
    <r>
      <rPr>
        <b/>
        <sz val="11"/>
        <color rgb="FF000000"/>
        <rFont val="Arial"/>
        <family val="2"/>
      </rPr>
      <t xml:space="preserve">Dirección de Gestión Humana:
</t>
    </r>
    <r>
      <rPr>
        <sz val="11"/>
        <color rgb="FF000000"/>
        <rFont val="Arial"/>
        <family val="2"/>
      </rPr>
      <t xml:space="preserve">Para el primer trimestre de 2025, no se reporta información toda vez que esta actividad de encuentra programada para el mes de noviembre </t>
    </r>
    <r>
      <rPr>
        <sz val="11"/>
        <color theme="1"/>
        <rFont val="Arial"/>
        <family val="2"/>
      </rPr>
      <t xml:space="preserve">
</t>
    </r>
    <r>
      <rPr>
        <b/>
        <sz val="11"/>
        <color theme="1"/>
        <rFont val="Arial"/>
        <family val="2"/>
      </rPr>
      <t>Oficina de Planeación:</t>
    </r>
    <r>
      <rPr>
        <sz val="11"/>
        <color theme="1"/>
        <rFont val="Arial"/>
        <family val="2"/>
      </rPr>
      <t xml:space="preserve"> Los reportes trimestrales de seguimiento al Plan de Participación Ciudadana se realiza luego de finalizar el mes de abril toda vez que el Plan fue aprobado en marzo de 2025.</t>
    </r>
  </si>
  <si>
    <t>De acuerdo con la información suministrada por las áreas, esta actividad se encuentra programada para los meses de abril y noviembre; mientras que los reportes trimestrales iniciaran en una vez finalice el mes de abril de 2025 por lo que en el próximo reporte será  informado conforme su desarrollo</t>
  </si>
  <si>
    <r>
      <rPr>
        <b/>
        <sz val="10"/>
        <rFont val="Arial"/>
        <family val="2"/>
      </rPr>
      <t xml:space="preserve">Seg OCI Abr: </t>
    </r>
    <r>
      <rPr>
        <sz val="10"/>
        <rFont val="Arial"/>
        <family val="2"/>
      </rPr>
      <t>La acción se encuentra dentro de los tiempos establecidos, su fecha de ejecución es de abril a octubre 2025. Es importante mencionar que la programación no se observa registrada en la presente matriz.</t>
    </r>
  </si>
  <si>
    <t>3.3.10</t>
  </si>
  <si>
    <t>Realizar monitoreo trimestral al avance en la ejecución de las actividades programadas en la estrategia de participación 2025</t>
  </si>
  <si>
    <t>Tres (3) monitoreos realizados y publicados</t>
  </si>
  <si>
    <t>03//04/2025</t>
  </si>
  <si>
    <t>Los reportes trimestrales de seguimiento al Plan de Participación Ciudadana se realiza luego de finalizar el mes de abril toda vez que el Plan fue aprobado en marzo de 2025.</t>
  </si>
  <si>
    <r>
      <rPr>
        <b/>
        <sz val="10"/>
        <rFont val="Arial"/>
        <family val="2"/>
      </rPr>
      <t xml:space="preserve">Seg OCI Abr: </t>
    </r>
    <r>
      <rPr>
        <sz val="10"/>
        <rFont val="Arial"/>
        <family val="2"/>
      </rPr>
      <t>La acción se encuentra dentro de los tiempos establecidos, su fecha de ejecución es de abril a diciembre 2025. Es importante mencionar que la programación no se observa registrada en la presente matriz.</t>
    </r>
  </si>
  <si>
    <t>3.3.11</t>
  </si>
  <si>
    <t>Evaluar al cumplimiento del Plan de Participación Ciudadana 2025.</t>
  </si>
  <si>
    <t>Una (1) evaluación al cumplimiento del Plan de Participación Ciudadana</t>
  </si>
  <si>
    <t>Una (1) evaluación realizada</t>
  </si>
  <si>
    <t>La evaluación de cumplimiento al Plan de Participación Ciudadana se programó, según en componente programático del PTEP, para el último mes de la actual vigencia</t>
  </si>
  <si>
    <t>De acuerdo con el cronograma establecido ésta actividad está programada para finales de 2025 por lo que solo hasta el reporte de enero se contará con un avance real</t>
  </si>
  <si>
    <r>
      <rPr>
        <b/>
        <sz val="10"/>
        <rFont val="Arial"/>
        <family val="2"/>
      </rPr>
      <t xml:space="preserve">Seg OCI Abr: </t>
    </r>
    <r>
      <rPr>
        <sz val="10"/>
        <rFont val="Arial"/>
        <family val="2"/>
      </rPr>
      <t>La acción se encuentra dentro de los tiempos establecidos, su fecha de ejecución es diciembre 2025. Es importante mencionar que la programación no se observa registrada en la presente matriz.</t>
    </r>
  </si>
  <si>
    <t>3.3.12</t>
  </si>
  <si>
    <t>Evaluar la estrategia de Rendición de cuentas de la entidad, en el marco de la normatividad vigente</t>
  </si>
  <si>
    <t>Una (1) evaluación de la estrategia de rendición de cuentas</t>
  </si>
  <si>
    <t>La evaluación de la Rendición de Cuentas se programó, según en componente programático del PTEP, para el último mes de la actual vigencia</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</si>
  <si>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</si>
  <si>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</si>
  <si>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</si>
  <si>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</si>
  <si>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</si>
  <si>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</si>
  <si>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Mediante Memorando 3-2025-11913 fue citada reunión a los integrantes de la Mesa de Relacionamiento con el Ciudadano, para el 31 de marzo de 2025, conforme el reglamento de la mesa. Sin embargo no fue posible su realización por falta de quórum. Nuevamente se citó para el 14 de abril de 2025, 2:30 p.m</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</si>
  <si>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</si>
  <si>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</si>
  <si>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</si>
  <si>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</si>
  <si>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La actualización anual de preguntas frecuentes publicadas en la Página Web se programó, según en componente programático del PTEP, se proyecta a partir del mes de agosto de la actual vigencia</t>
  </si>
  <si>
    <t>De acuerdo con el cronograma establecido ésta actividad está programada para iniciar a partir de agosto de 2025 lo que solo hasta el reporte octubre o de enero 2026 se contará con un avance real</t>
  </si>
  <si>
    <r>
      <rPr>
        <b/>
        <sz val="10"/>
        <rFont val="Arial"/>
        <family val="2"/>
      </rPr>
      <t xml:space="preserve">Seg OCI Abr: </t>
    </r>
    <r>
      <rPr>
        <sz val="10"/>
        <rFont val="Arial"/>
        <family val="2"/>
      </rPr>
      <t>La acción se encuentra dentro de los tiempos establecidos, su fecha de ejecución es de agosto a diciembre 2025. Es importante mencionar que la programación no se observa registrada en la presente matriz.</t>
    </r>
  </si>
  <si>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</si>
  <si>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</si>
  <si>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</si>
  <si>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</si>
  <si>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La revisión y actualización anual del procedimiento de gestión de Peticiones, quejas, reclamos, sugerencias y denuncias, según en componente programático del PTEP, se proyecta a partir del mes de agosto de la actual vigencia</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</si>
  <si>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</si>
  <si>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</si>
  <si>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</si>
  <si>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</si>
  <si>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</si>
  <si>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Se llevó a cabo medición mensual de los meses de enero, febrero y marzo del canal telefónico de atención al ciudadano dejando los respectivos soportes y registros</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</si>
  <si>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</si>
  <si>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</si>
  <si>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</si>
  <si>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</si>
  <si>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Se llevó a cabo encuesta telefónica de satisfacción de atención al ciudadano, con periodicidad mensual en los meses de enero, febrero y marzo dejando los respectivos soportes y registros</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</si>
  <si>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</si>
  <si>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</si>
  <si>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</si>
  <si>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</si>
  <si>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</si>
  <si>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</si>
  <si>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Esta actividad se encuentra proyecta para ejecutarla durante la actual vigencia. Sin embargo ha sido puesta en el orden del día de la Mesa Técnica de Relacionamiento con el Ciudadano para que desde allí se pueda adelantar el inventario de tramites y OPAS de la entidad. La mesa está citada para el 14 de abril de 2025</t>
  </si>
  <si>
    <t>De acuerdo con el cronograma establecido ésta actividad está programada ejecutarse en el transcurso de 2025. Pese a ello ya ha sido puesta en consideración para adelantar el tema en la Mesa de Relacionamiento con el Ciudadano</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</si>
  <si>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</si>
  <si>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</si>
  <si>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</si>
  <si>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</si>
  <si>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</si>
  <si>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Se han adelantado las encuestas de los visitantes en la Cárcel Distrital en cada fin de semana de los tres (3) meses
Las evidencias son: (1) las encuestas realizadas por los visitantes (2) el cuadro de consolidación de la calificación frente al trámite</t>
  </si>
  <si>
    <t>4.3 INNOVACIÓN EN LA GESTIÓN PÚBLICA</t>
  </si>
  <si>
    <t>4.3.1</t>
  </si>
  <si>
    <t>Realizar semana de Gestión de Conocimiento e Innovación en la SDSCJ</t>
  </si>
  <si>
    <t>Una (1) semana de GCEI</t>
  </si>
  <si>
    <t>(Una (1) semana de GCEI desarrollada / semana de GCEI programada)*100</t>
  </si>
  <si>
    <t>La realización de la semana de Gestión de Conocimiento e Innovación en la SDSCJ se encuentra programada para el segundo semestre del año, de conformidad con el cronograma del componente programático del PTEP</t>
  </si>
  <si>
    <t>De acuerdo con lo establecido por el área responsable y según el cronograma del componente programático del PTEP, esta actividad se encuentra programada para el segundo semestre del año</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</si>
  <si>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</si>
  <si>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</si>
  <si>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</si>
  <si>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</si>
  <si>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Los avances de la política de gestión del conocimiento y la innovación, así como las buenas prácticas, se proyectan ser llevadas y presentadas ante el Comité Institucional de Gestión y Desempeño entre el segundo y tercer trimestre del año, de conformidad con el cronograma del componente programático del PTEP</t>
  </si>
  <si>
    <t>De acuerdo con lo establecido por el área responsable y según el cronograma del componente programático del PTEP, esta actividad se encuentra programada para el segundo o tercer trimestre del año</t>
  </si>
  <si>
    <r>
      <rPr>
        <b/>
        <sz val="10"/>
        <rFont val="Arial"/>
        <family val="2"/>
      </rPr>
      <t xml:space="preserve">Seg OCI Abr: </t>
    </r>
    <r>
      <rPr>
        <sz val="10"/>
        <rFont val="Arial"/>
        <family val="2"/>
      </rPr>
      <t>La acción se encuentra dentro de los tiempos establecidos, su fecha de ejecución es de abril a octubre 2025. Es importante mencionar que la programación no se observa registrada en la presente matriz.
Tener en cuenta que la evidencia de esta presentación es el acta de sesión del CIGD.</t>
    </r>
  </si>
  <si>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</si>
  <si>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</si>
  <si>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</si>
  <si>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</si>
  <si>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las iniciativas innovadoras en la SDSCJ se proyectan ser llevadas y presentadas ante el Comité Institucional de Gestión y Desempeño entre el segundo y tercer trimestre del año, de conformidad con el cronograma del componente programático del PTEP</t>
  </si>
  <si>
    <r>
      <rPr>
        <b/>
        <sz val="10"/>
        <rFont val="Arial"/>
        <family val="2"/>
      </rPr>
      <t xml:space="preserve">Seg OCI Abr: </t>
    </r>
    <r>
      <rPr>
        <sz val="10"/>
        <rFont val="Arial"/>
        <family val="2"/>
      </rPr>
      <t>La acción se encuentra dentro de los tiempos establecidos, su fecha de ejecución es de abril a diciembre 2025. Es importante mencionar que la programación no se observa registrada en la presente matriz.
Tener en cuenta que la evidencia de esta presentación es el acta de sesión del CIGD.</t>
    </r>
  </si>
  <si>
    <r>
      <rPr>
        <b/>
        <sz val="10"/>
        <rFont val="Arial"/>
        <family val="2"/>
      </rPr>
      <t>Seg OCI Abr:</t>
    </r>
    <r>
      <rPr>
        <sz val="10"/>
        <rFont val="Arial"/>
        <family val="2"/>
      </rPr>
      <t xml:space="preserve"> Se evidencia el enlace de la encuesta "Encuesta de Satisfacción sobre la campaña y el concurso "Viva Engage"", así como los informes cuantitativos y cualitativos (reporte descargado de FORMS) aportados por el proceso responsable, así mismo se allegó la base de datos de las respuestas obtenidas</t>
    </r>
    <r>
      <rPr>
        <b/>
        <sz val="10"/>
        <rFont val="Arial"/>
        <family val="2"/>
      </rPr>
      <t>. La actividad continua en ejecución</t>
    </r>
  </si>
  <si>
    <r>
      <rPr>
        <b/>
        <sz val="10"/>
        <rFont val="Arial"/>
        <family val="2"/>
      </rPr>
      <t xml:space="preserve">Seg OCI Abr: </t>
    </r>
    <r>
      <rPr>
        <sz val="10"/>
        <rFont val="Arial"/>
        <family val="2"/>
      </rPr>
      <t xml:space="preserve">Se allegan las bases de datos de las llamadas "abandonadas" y "contestadas" del 1 trimestre 2025.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</si>
  <si>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allegan las bases de datos de las encuestas realizadas en el 1 trimestre 2025 (así como el reporte cuantitativo, del aplicativo FORMS).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</si>
  <si>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allegan las encuestas realizadas en el 1 trimestre 2025 (formato F-GIP-1274) y la matriz con los "Resultados Evaluación de Satisfacción Trámite de la Cárcel Distrital". 
Es importante mencionar que la programación no se observa registrada en la presente matriz.
</t>
    </r>
    <r>
      <rPr>
        <b/>
        <sz val="10"/>
        <rFont val="Arial"/>
        <family val="2"/>
      </rPr>
      <t xml:space="preserve">La actividad continua en ejecución </t>
    </r>
  </si>
  <si>
    <r>
      <rPr>
        <b/>
        <sz val="10"/>
        <rFont val="Arial"/>
        <family val="2"/>
      </rPr>
      <t>Seg OCI Abr:</t>
    </r>
    <r>
      <rPr>
        <sz val="10"/>
        <rFont val="Arial"/>
        <family val="2"/>
      </rPr>
      <t xml:space="preserve"> Se evidencia actualización en el menú "</t>
    </r>
    <r>
      <rPr>
        <i/>
        <sz val="10"/>
        <rFont val="Arial"/>
        <family val="2"/>
      </rPr>
      <t>Participa"</t>
    </r>
    <r>
      <rPr>
        <sz val="10"/>
        <rFont val="Arial"/>
        <family val="2"/>
      </rPr>
      <t xml:space="preserve"> así:
* Participación para el Diagnóstico de Necesidades e Identificación de Problemas - 4 publicaciones.
* Planeación y Presupuesto Participativo - 4 publicaciones.
* Consulta Ciudadana - 1 publicación.
* Rendición de cuentas - 3 publicaciones.
</t>
    </r>
    <r>
      <rPr>
        <b/>
        <sz val="10"/>
        <rFont val="Arial"/>
        <family val="2"/>
      </rPr>
      <t>La actividad continua en ejecución</t>
    </r>
  </si>
  <si>
    <r>
      <rPr>
        <b/>
        <sz val="10"/>
        <rFont val="Arial"/>
        <family val="2"/>
      </rPr>
      <t xml:space="preserve">Seg OCI Abr: </t>
    </r>
    <r>
      <rPr>
        <sz val="10"/>
        <rFont val="Arial"/>
        <family val="2"/>
      </rPr>
      <t xml:space="preserve">Se evidencia el archivo Excel "ESQUEMA DE PUBLICACION 2025 PAGINA WEB" en el que se relaciona un total de 112 Títulos de Información. Teniendo en cuenta lo anterior, se acepta el reporte de avance realizado por el proceso.
Teniendo en cuenta la meta establecida, se aclara que la resolución que se allegue para dar cumplimiento total a la actividad, debe estar firmada y oficializada en la SDSCJ y que la fecha de terminación es Abril 2025.
</t>
    </r>
    <r>
      <rPr>
        <b/>
        <sz val="10"/>
        <rFont val="Arial"/>
        <family val="2"/>
      </rPr>
      <t xml:space="preserve">
La actividad continua en ejecución</t>
    </r>
  </si>
  <si>
    <r>
      <rPr>
        <b/>
        <sz val="10"/>
        <rFont val="Arial"/>
        <family val="2"/>
      </rPr>
      <t xml:space="preserve">Seg OCI Abr: </t>
    </r>
    <r>
      <rPr>
        <sz val="10"/>
        <rFont val="Arial"/>
        <family val="2"/>
      </rPr>
      <t xml:space="preserve">Se evidencian las actualizaciones realizadas en el 1 trimestre 2025 en el portal de datos abiertos  https://datosabiertos.bogota.gov.co/organization/secretaria-distrital-de-seguridad-convivencia-y-justicia?q=&amp;sort=metadata_modified+desc
</t>
    </r>
    <r>
      <rPr>
        <b/>
        <sz val="10"/>
        <rFont val="Arial"/>
        <family val="2"/>
      </rPr>
      <t>La actividad continua en ejecución</t>
    </r>
  </si>
  <si>
    <r>
      <rPr>
        <b/>
        <sz val="10"/>
        <rFont val="Arial"/>
        <family val="2"/>
      </rPr>
      <t xml:space="preserve">Seg OCI Abr: </t>
    </r>
    <r>
      <rPr>
        <sz val="10"/>
        <rFont val="Arial"/>
        <family val="2"/>
      </rPr>
      <t xml:space="preserve">Se evidencia la publicación del "Informe de gestión de la SDSCJ enero a diciembre 2024" realizada el 31 de enero 2025.
https://scj.gov.co/es/transparencia/planeacion-presupuesto-ingresos/informe-gestion
</t>
    </r>
    <r>
      <rPr>
        <b/>
        <sz val="10"/>
        <rFont val="Arial"/>
        <family val="2"/>
      </rPr>
      <t xml:space="preserve">
La actividad continua en ejecución</t>
    </r>
  </si>
  <si>
    <r>
      <rPr>
        <b/>
        <sz val="10"/>
        <rFont val="Arial"/>
        <family val="2"/>
      </rPr>
      <t>Seg OCI Abr:</t>
    </r>
    <r>
      <rPr>
        <sz val="10"/>
        <rFont val="Arial"/>
        <family val="2"/>
      </rPr>
      <t xml:space="preserve"> Se reporta ejecución de la acción con anterioridad a la fecha de inicio establecida. El proceso reporta la comunicación del memorando 3-2025-4010  del 4 de febrero 2025. Si bien se acepta este reporte,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Por último se menciona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</si>
  <si>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observa en el menú "Ejecución presupuestal" la publicación al cierre de los meses de enero, febrero y marzo 2025. Es importante mencionar que la programación no se observa registrada en la presente matriz.
</t>
    </r>
    <r>
      <rPr>
        <b/>
        <sz val="10"/>
        <rFont val="Arial"/>
        <family val="2"/>
      </rPr>
      <t xml:space="preserve">
La actividad continua en ejecución</t>
    </r>
  </si>
  <si>
    <r>
      <rPr>
        <b/>
        <sz val="10"/>
        <rFont val="Arial"/>
        <family val="2"/>
      </rPr>
      <t xml:space="preserve">Seg OCI Abr: </t>
    </r>
    <r>
      <rPr>
        <sz val="10"/>
        <rFont val="Arial"/>
        <family val="2"/>
      </rPr>
      <t xml:space="preserve">Se evidencia en el menú "Plan anual de adquisiciones" la publicación de:
* Plan Anual de Adquisiciones vigencia 2025
* Seguimiento al PAA – Primer Trimestre de 2025 (Documento)
https://scj.gov.co/es/transparencia/contratacion/plan-anual-adquisiciones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</si>
  <si>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observan las publicaciones realizadas en las diferentes redes sociales de la entidad durante el 1 trimestre 2025, es importante mencionar que la meta establecida es "...12 publicaciones en la vigencia.", por lo que se recomienda que el reporte de avance sea coherente con la meta, si el proceso evalúa la viabilidad de aumentar la meta, debe solicitar la actualización del PTEP.
</t>
    </r>
    <r>
      <rPr>
        <b/>
        <sz val="10"/>
        <rFont val="Arial"/>
        <family val="2"/>
      </rPr>
      <t>La actividad continua en ejecución</t>
    </r>
  </si>
  <si>
    <r>
      <rPr>
        <b/>
        <sz val="10"/>
        <rFont val="Arial"/>
        <family val="2"/>
      </rPr>
      <t>Seg OCI Abr:</t>
    </r>
    <r>
      <rPr>
        <sz val="10"/>
        <rFont val="Arial"/>
        <family val="2"/>
      </rPr>
      <t xml:space="preserve"> Se evidencio una (1) lista de asistencia (descargada del aplicativo FORMS) de la socialización "Como hacer documentos Accesibles" realizada el 18 de marzo 2025. Es importante mencionar que la programación no se encuentra registrada en la matriz.
</t>
    </r>
    <r>
      <rPr>
        <b/>
        <sz val="10"/>
        <rFont val="Arial"/>
        <family val="2"/>
      </rPr>
      <t xml:space="preserve">
La actividad continua en ejecución
</t>
    </r>
  </si>
  <si>
    <r>
      <rPr>
        <b/>
        <sz val="10"/>
        <rFont val="Arial"/>
        <family val="2"/>
      </rPr>
      <t>Seg OCI Abr:</t>
    </r>
    <r>
      <rPr>
        <sz val="10"/>
        <rFont val="Arial"/>
        <family val="2"/>
      </rPr>
      <t xml:space="preserve"> Se evidencio la matriz "Monitoreo V Botón de Transparencia 1T-2025" en la que se relacionan 114 documentos verificados.
</t>
    </r>
    <r>
      <rPr>
        <b/>
        <sz val="10"/>
        <rFont val="Arial"/>
        <family val="2"/>
      </rPr>
      <t>La actividad continua en ejecución</t>
    </r>
  </si>
  <si>
    <r>
      <rPr>
        <b/>
        <sz val="10"/>
        <rFont val="Arial"/>
        <family val="2"/>
      </rPr>
      <t>Seg OCI Abr:</t>
    </r>
    <r>
      <rPr>
        <sz val="10"/>
        <rFont val="Arial"/>
        <family val="2"/>
      </rPr>
      <t xml:space="preserve"> Se evidencia la documentación del cierre de la RdC 2024 y se informa que la audiencia se realizará en abril 2025. Se recomienda continuar con la gestión y documentar el acompañamiento ha realizarse tanto en la audiencia como en los espacios de diálogos.
</t>
    </r>
    <r>
      <rPr>
        <b/>
        <sz val="10"/>
        <rFont val="Arial"/>
        <family val="2"/>
      </rPr>
      <t xml:space="preserve">
La actividad continua en ejecución</t>
    </r>
  </si>
  <si>
    <r>
      <rPr>
        <b/>
        <sz val="10"/>
        <rFont val="Arial"/>
        <family val="2"/>
      </rPr>
      <t xml:space="preserve">Seg OCI Abr: </t>
    </r>
    <r>
      <rPr>
        <sz val="10"/>
        <rFont val="Arial"/>
        <family val="2"/>
      </rPr>
      <t xml:space="preserve">Se observan las publicaciones realizadas en las diferentes redes sociales de la entidad durante el 1 trimestre 2025, es importante mencionar que la meta establecida es </t>
    </r>
    <r>
      <rPr>
        <i/>
        <sz val="10"/>
        <rFont val="Arial"/>
        <family val="2"/>
      </rPr>
      <t>"Tres (3) piezas trimestrales "</t>
    </r>
    <r>
      <rPr>
        <sz val="10"/>
        <rFont val="Arial"/>
        <family val="2"/>
      </rPr>
      <t xml:space="preserve">, por lo que se recomienda que el reporte de avance sea coherente con la meta, si el proceso evalúa la viabilidad de aumentar la meta, debe solicitar la actualización del PTEP.
</t>
    </r>
    <r>
      <rPr>
        <b/>
        <sz val="10"/>
        <rFont val="Arial"/>
        <family val="2"/>
      </rPr>
      <t xml:space="preserve">
La actividad continua en ejecución</t>
    </r>
  </si>
  <si>
    <r>
      <rPr>
        <b/>
        <sz val="10"/>
        <rFont val="Arial"/>
        <family val="2"/>
      </rPr>
      <t xml:space="preserve">Seg OCI Abr: </t>
    </r>
    <r>
      <rPr>
        <sz val="10"/>
        <rFont val="Arial"/>
        <family val="2"/>
      </rPr>
      <t xml:space="preserve">Se observan las publicaciones de videos (en YOUTUBE) con interpretación en Lengua de Señas Colombiana realizadas durante el 1 trimestre 2025, es importante mencionar que la meta establecida es </t>
    </r>
    <r>
      <rPr>
        <i/>
        <sz val="10"/>
        <rFont val="Arial"/>
        <family val="2"/>
      </rPr>
      <t>"Dos (2) videos trimestrales  "</t>
    </r>
    <r>
      <rPr>
        <sz val="10"/>
        <rFont val="Arial"/>
        <family val="2"/>
      </rPr>
      <t xml:space="preserve">, por lo que se recomienda que el reporte de avance sea coherente con la meta, si el proceso evalúa la viabilidad de aumentar la meta, debe solicitar la actualización del PTEP.
</t>
    </r>
    <r>
      <rPr>
        <b/>
        <sz val="10"/>
        <rFont val="Arial"/>
        <family val="2"/>
      </rPr>
      <t>La actividad continua en ejecución</t>
    </r>
  </si>
  <si>
    <t>No Aplica</t>
  </si>
  <si>
    <t>Incumple</t>
  </si>
  <si>
    <r>
      <rPr>
        <b/>
        <sz val="10"/>
        <rFont val="Arial"/>
        <family val="2"/>
      </rPr>
      <t xml:space="preserve">Seg OCI Abr: </t>
    </r>
    <r>
      <rPr>
        <sz val="10"/>
        <rFont val="Arial"/>
        <family val="2"/>
      </rPr>
      <t xml:space="preserve">Se evidencia la emisión del "Informe de Seguimiento Tercer Cuatrimestre Programa de Transparencia y Ética Pública 2024 V.3 y Mapa de Riesgos de Corrupción 2024 V.25", así mismo se observa el memorando de comunicación a los directivos y jefes de oficina y la publicación en la web de la entidad.
No obstante, la programación no se observa registrada en la presente matriz.
</t>
    </r>
    <r>
      <rPr>
        <b/>
        <sz val="10"/>
        <rFont val="Arial"/>
        <family val="2"/>
      </rPr>
      <t xml:space="preserve">
La actividad continua en ejecución.</t>
    </r>
  </si>
  <si>
    <r>
      <rPr>
        <b/>
        <sz val="10"/>
        <rFont val="Arial"/>
        <family val="2"/>
      </rPr>
      <t xml:space="preserve">Seg OCI Abr: </t>
    </r>
    <r>
      <rPr>
        <sz val="10"/>
        <rFont val="Arial"/>
        <family val="2"/>
      </rPr>
      <t xml:space="preserve">Se evidencian las piezas comunicativas divulgadas por las redes sociales de la entidad, intranet, salvapantallas y medios internos en la SDSCJ. De otro lado, la programación no se observa registrada en la presente matriz y no hay coherencia entre la </t>
    </r>
    <r>
      <rPr>
        <i/>
        <sz val="10"/>
        <rFont val="Arial"/>
        <family val="2"/>
      </rPr>
      <t>"actividad"</t>
    </r>
    <r>
      <rPr>
        <sz val="10"/>
        <rFont val="Arial"/>
        <family val="2"/>
      </rPr>
      <t xml:space="preserve"> y la</t>
    </r>
    <r>
      <rPr>
        <i/>
        <sz val="10"/>
        <rFont val="Arial"/>
        <family val="2"/>
      </rPr>
      <t xml:space="preserve"> "meta o producto"</t>
    </r>
    <r>
      <rPr>
        <sz val="10"/>
        <rFont val="Arial"/>
        <family val="2"/>
      </rPr>
      <t>, toda vez que se menciona</t>
    </r>
    <r>
      <rPr>
        <i/>
        <sz val="10"/>
        <rFont val="Arial"/>
        <family val="2"/>
      </rPr>
      <t xml:space="preserve"> "Divulgar mensualmente..."</t>
    </r>
    <r>
      <rPr>
        <sz val="10"/>
        <rFont val="Arial"/>
        <family val="2"/>
      </rPr>
      <t xml:space="preserve"> y se establece una meta de </t>
    </r>
    <r>
      <rPr>
        <i/>
        <sz val="10"/>
        <rFont val="Arial"/>
        <family val="2"/>
      </rPr>
      <t>"...ocho (8) publicaciones en la vigencia"</t>
    </r>
    <r>
      <rPr>
        <sz val="10"/>
        <rFont val="Arial"/>
        <family val="2"/>
      </rPr>
      <t xml:space="preserve">.
</t>
    </r>
    <r>
      <rPr>
        <b/>
        <sz val="10"/>
        <rFont val="Arial"/>
        <family val="2"/>
      </rPr>
      <t>La actividad continua en ejecución.</t>
    </r>
  </si>
  <si>
    <t>No aplica</t>
  </si>
  <si>
    <t>Se encuentra progamada para ser presentada y sometida a aprobación ante el comité CICCI en el proximo mes de mayo de 2025. Al momento se realizó reunión con equipo de la OAP para revisar aspectos y lineamientos de la política de riesgos LA/FT</t>
  </si>
  <si>
    <t>De acuerdo con el componente programatico esta actividad se reportará en el siguiente trimestre del año</t>
  </si>
  <si>
    <r>
      <rPr>
        <b/>
        <sz val="10"/>
        <rFont val="Arial"/>
        <family val="2"/>
      </rPr>
      <t xml:space="preserve">Seg OCI Abr: </t>
    </r>
    <r>
      <rPr>
        <sz val="10"/>
        <rFont val="Arial"/>
        <family val="2"/>
      </rPr>
      <t>La acción se encuentra programada para ejecutarse en Junio 2025, teniendo en cuenta la actividad establecida, el soporte documental que debe allegarse es el acta de sesión del CIGD en el que se evidencie dicha aprobación, ahora, dado que el plan a ser aprobado es el relacionado en la actividad 1.5.6. se recomienda tener en cuenta la retroalimentación de la OCI en dicha actividad. Por ultimo, es importante mencionar que la programación de la ejecución no se observa registrada en la presente matriz.</t>
    </r>
  </si>
  <si>
    <r>
      <rPr>
        <b/>
        <sz val="10"/>
        <rFont val="Arial"/>
        <family val="2"/>
      </rPr>
      <t xml:space="preserve">Seg OCI Abr: </t>
    </r>
    <r>
      <rPr>
        <sz val="10"/>
        <rFont val="Arial"/>
        <family val="2"/>
      </rPr>
      <t xml:space="preserve">Se allega una (1) lista de asistencia del 5 de marzo 2025 en la que se registra el tema "redes internas - Mesas ténicas", si bien se acepta el avance reportado, se recomienda a los responsables tener presenta la meta establecida "Matriz de inventario de mesas técnicas" y la fecha máxima de ejecución es Mayo 2025. </t>
    </r>
    <r>
      <rPr>
        <b/>
        <sz val="10"/>
        <rFont val="Arial"/>
        <family val="2"/>
      </rPr>
      <t>La actividad continua en ejecución</t>
    </r>
  </si>
  <si>
    <r>
      <rPr>
        <b/>
        <sz val="10"/>
        <rFont val="Arial"/>
        <family val="2"/>
      </rPr>
      <t xml:space="preserve">Seg OCI Abr: </t>
    </r>
    <r>
      <rPr>
        <sz val="10"/>
        <rFont val="Arial"/>
        <family val="2"/>
      </rPr>
      <t xml:space="preserve">Se evidencian las piezas comunicativas de la campaña  "VIVA RECARGADO" (salvapantallas, correo, carteleras), se recomienda que cuando se soporten los correos electrónicos, estos sean impresos en PDF y no se adjunten como pantallazos. </t>
    </r>
    <r>
      <rPr>
        <b/>
        <sz val="10"/>
        <rFont val="Arial"/>
        <family val="2"/>
      </rPr>
      <t>La actividad continua en ejecución</t>
    </r>
  </si>
  <si>
    <r>
      <rPr>
        <b/>
        <sz val="10"/>
        <rFont val="Arial"/>
        <family val="2"/>
      </rPr>
      <t xml:space="preserve">Seg OCI Abr: </t>
    </r>
    <r>
      <rPr>
        <sz val="10"/>
        <rFont val="Arial"/>
        <family val="2"/>
      </rPr>
      <t xml:space="preserve"> Los soportes allegados no guardan coherencia con la meta establecidad la cual corresponde  "Matriz de inventario  Unico de Instancias de  Coordinación" por lo anterior la actividad se califica como INCUMPLIDA, se sugiere adelantar las acciones pertinentes que den cumplimiento a la accion teniendo en cuenta que estaba prgramada para el mes de marzo.</t>
    </r>
  </si>
  <si>
    <r>
      <rPr>
        <b/>
        <sz val="10"/>
        <rFont val="Arial"/>
        <family val="2"/>
      </rPr>
      <t>Seg OCI Abr:</t>
    </r>
    <r>
      <rPr>
        <sz val="10"/>
        <rFont val="Arial"/>
        <family val="2"/>
      </rPr>
      <t xml:space="preserve"> Se evidenció la matriz de seguimiento en el que se registra el monitoreo aleatorio realizado en el 1 trimestre 2025. Es importante mencionar que la programación no se encuentra registrada en la matriz.
</t>
    </r>
    <r>
      <rPr>
        <b/>
        <sz val="10"/>
        <rFont val="Arial"/>
        <family val="2"/>
      </rPr>
      <t xml:space="preserve">La actividad continua en ejecución
</t>
    </r>
  </si>
  <si>
    <r>
      <rPr>
        <b/>
        <sz val="10"/>
        <rFont val="Arial"/>
        <family val="2"/>
      </rPr>
      <t>Seg OCI Abr:</t>
    </r>
    <r>
      <rPr>
        <sz val="10"/>
        <rFont val="Arial"/>
        <family val="2"/>
      </rPr>
      <t xml:space="preserve"> Se evidenció una (1) lista de asistencia y el material presentado en la sesión presencial del 19 de marzo 2025, en la que se relacionó el tema "Socialización RDC". Es importante mencionar que la programación no se encuentra registrada en la matriz.
</t>
    </r>
    <r>
      <rPr>
        <b/>
        <sz val="10"/>
        <rFont val="Arial"/>
        <family val="2"/>
      </rPr>
      <t>La actividad continua en ejecución</t>
    </r>
  </si>
  <si>
    <r>
      <rPr>
        <b/>
        <sz val="10"/>
        <rFont val="Arial"/>
        <family val="2"/>
      </rPr>
      <t xml:space="preserve">Seg OCI Abr: </t>
    </r>
    <r>
      <rPr>
        <sz val="10"/>
        <rFont val="Arial"/>
        <family val="2"/>
      </rPr>
      <t xml:space="preserve">Se evidencia el memorando 3-2025-11913 del 27 de marzo 2025 de asunto "CITACIÓN REUNIÓN MESA TÉCNICA DE RELACIONAMIENTO CON LA CIUDADANÍA", si bien se reporta que la mesa no se llevó a cabo por falta de quorum, la actividad esta enfocada a la convocatoria y dado que esta se realizó, se acepta el % de avance reportado. 
</t>
    </r>
    <r>
      <rPr>
        <b/>
        <sz val="10"/>
        <rFont val="Arial"/>
        <family val="2"/>
      </rPr>
      <t>La actividad continua en ejecución</t>
    </r>
  </si>
  <si>
    <r>
      <rPr>
        <b/>
        <sz val="10"/>
        <rFont val="Arial"/>
        <family val="2"/>
      </rPr>
      <t>Seg OCI Abr:</t>
    </r>
    <r>
      <rPr>
        <sz val="10"/>
        <rFont val="Arial"/>
        <family val="2"/>
      </rPr>
      <t xml:space="preserve"> Se evidencian correos de convocatoria al equipo de gestores de integridad (enero 2025) y la divulgación de la Resolución interna N° 033 de 2025 </t>
    </r>
    <r>
      <rPr>
        <i/>
        <sz val="10"/>
        <rFont val="Arial"/>
        <family val="2"/>
      </rPr>
      <t>"Por Ia cual se modifica Ia Resolución 321 del 15 de abril de 2020 modificada por Ia Resolución 058 del 05 de abril de 2024 en cuanto a los servidores públicos del Equipo de Gestores de I integridad"</t>
    </r>
    <r>
      <rPr>
        <sz val="10"/>
        <rFont val="Arial"/>
        <family val="2"/>
      </rPr>
      <t xml:space="preserve">. Teniendo en cuenta la meta establecida y el % de avance reportado por el proceso, la actividad se califica como ejecutada en el periodo objeto de seguimiento.
</t>
    </r>
    <r>
      <rPr>
        <b/>
        <sz val="10"/>
        <rFont val="Arial"/>
        <family val="2"/>
      </rPr>
      <t>La actividad continua en ejecución</t>
    </r>
    <r>
      <rPr>
        <sz val="10"/>
        <rFont val="Arial"/>
        <family val="2"/>
      </rPr>
      <t>.</t>
    </r>
  </si>
  <si>
    <r>
      <rPr>
        <b/>
        <sz val="10"/>
        <rFont val="Arial"/>
        <family val="2"/>
      </rPr>
      <t>Seg OCI Abr:</t>
    </r>
    <r>
      <rPr>
        <sz val="10"/>
        <rFont val="Arial"/>
        <family val="2"/>
      </rPr>
      <t xml:space="preserve"> Se evidencia el correo masivo del 21 de enero 2025 con asunto "¡Te invitamos a denunciar cualquier posible acto de corrupción!". Teniendo en cuenta la meta establecida y el % de avance reportado por el proceso, la actividad se califica como ejecutada en el periodo objeto de seguimiento.
</t>
    </r>
    <r>
      <rPr>
        <b/>
        <sz val="10"/>
        <rFont val="Arial"/>
        <family val="2"/>
      </rPr>
      <t>La actividad continua en ejecución.</t>
    </r>
  </si>
  <si>
    <t>Luego de la verificación y evaluación a las evidencias y reportes que soportan el avance de cumplimiento del PTEP, la Oficina de Control Interno presenta a continuacion el cálculo realizao y tras el cual se concluye un avance del 23,06% al cierre del 31 de marzo 2025.</t>
  </si>
  <si>
    <r>
      <rPr>
        <b/>
        <sz val="10"/>
        <rFont val="Arial"/>
        <family val="2"/>
      </rPr>
      <t>Seg OCI Abr:</t>
    </r>
    <r>
      <rPr>
        <sz val="10"/>
        <rFont val="Arial"/>
        <family val="2"/>
      </rPr>
      <t xml:space="preserve"> Se evidencian tres (3) listas de asistencias (descargados del aplicativo FORMS) de las 3 capacitaciones realizadas en el 1 trimestre del 2025 así: 14 y 27 de enero 2025, 21 de marzo 2025.
</t>
    </r>
    <r>
      <rPr>
        <b/>
        <sz val="10"/>
        <rFont val="Arial"/>
        <family val="2"/>
      </rPr>
      <t>Por lo anterior, esta Oficina evidencia que, para el periodo objeto de seguimiento y para la vigencia, la actividad se cumplió al 100% y dentro del tiempo establecido para la vigencia 2025.</t>
    </r>
  </si>
  <si>
    <r>
      <rPr>
        <b/>
        <sz val="10"/>
        <rFont val="Arial"/>
        <family val="2"/>
      </rPr>
      <t>Seg OCI Abr:</t>
    </r>
    <r>
      <rPr>
        <sz val="10"/>
        <rFont val="Arial"/>
        <family val="2"/>
      </rPr>
      <t xml:space="preserve"> Se evidenció la publicación de la </t>
    </r>
    <r>
      <rPr>
        <i/>
        <sz val="10"/>
        <rFont val="Arial"/>
        <family val="2"/>
      </rPr>
      <t>"Estrategia de Rendición de Cuentas 2025"</t>
    </r>
    <r>
      <rPr>
        <sz val="10"/>
        <rFont val="Arial"/>
        <family val="2"/>
      </rPr>
      <t xml:space="preserve"> el 25 de marzo 2025 en la pagina web de la entidad en el menú Plan de Acción https://scj.gov.co/es/transparencia/planeacion-presupuesto-ingresos/plan-accion. En cuanto a la socialización, se evidencia la lista de asistencia de la sesion de "Socialización RdC" realizada el 19 de marzo 2025, con la participación de 5 colaboradores de la SDSCJ.  No obstante, se recomienda que la socializaciones se refuercen y se cuente con mayor participación en la entidad (colaboradores de todos los niveles, procesos y dependencias).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</si>
  <si>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Seg OCI Abr:</t>
    </r>
    <r>
      <rPr>
        <sz val="10"/>
        <rFont val="Arial"/>
        <family val="2"/>
      </rPr>
      <t xml:space="preserve"> Se evidenció la publicación de la </t>
    </r>
    <r>
      <rPr>
        <i/>
        <sz val="10"/>
        <rFont val="Arial"/>
        <family val="2"/>
      </rPr>
      <t>"Estrategia de Participación Ciudadana 2025"</t>
    </r>
    <r>
      <rPr>
        <sz val="10"/>
        <rFont val="Arial"/>
        <family val="2"/>
      </rPr>
      <t xml:space="preserve"> y</t>
    </r>
    <r>
      <rPr>
        <i/>
        <sz val="10"/>
        <rFont val="Arial"/>
        <family val="2"/>
      </rPr>
      <t xml:space="preserve"> "Plan de Participación Ciudadana 2025"</t>
    </r>
    <r>
      <rPr>
        <sz val="10"/>
        <rFont val="Arial"/>
        <family val="2"/>
      </rPr>
      <t xml:space="preserve"> en la pagina web de la entidad en el menú Plan de Acción - Planes estratégicos, sectoriales e institucionales - Plan de Participación Ciudadana
https://scj.gov.co/es/transparencia/planeacion-presupuesto-ingresos/plan-accion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</si>
  <si>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Seg OCI Abr:</t>
    </r>
    <r>
      <rPr>
        <sz val="10"/>
        <rFont val="Arial"/>
        <family val="2"/>
      </rPr>
      <t xml:space="preserve"> Se evidencia la actualización realizada en la web de la entidad https://scj.gov.co/es/transparencia/obligacion-reporte-informacion/instancias-coordinacion Actas, Normatividad e Informes. Teniendo en cuenta la actividad y la meta establecida</t>
    </r>
    <r>
      <rPr>
        <b/>
        <sz val="10"/>
        <rFont val="Arial"/>
        <family val="2"/>
      </rPr>
      <t>,</t>
    </r>
    <r>
      <rPr>
        <sz val="10"/>
        <rFont val="Arial"/>
        <family val="2"/>
      </rPr>
      <t xml:space="preserve">dando cumplimiento a la actividad propuesta.
</t>
    </r>
    <r>
      <rPr>
        <b/>
        <sz val="10"/>
        <rFont val="Arial"/>
        <family val="2"/>
      </rPr>
      <t>Por lo anterior, esta Oficina evidencia que, para el periodo objeto de seguimiento y para la vigencia, la actividad se cumplió al 100% y dentro del tiempo establecido para la vigencia 2025.</t>
    </r>
  </si>
  <si>
    <r>
      <rPr>
        <b/>
        <sz val="10"/>
        <rFont val="Arial"/>
        <family val="2"/>
      </rPr>
      <t xml:space="preserve">Seg OCI Abr: </t>
    </r>
    <r>
      <rPr>
        <sz val="10"/>
        <rFont val="Arial"/>
        <family val="2"/>
      </rPr>
      <t xml:space="preserve">Se allega documentación (correos, lista de asistencia, correo de compromisos, acta de reunión) asociada con la actividad y se reportan dos mesas de trabajo (20 y 28 de marzo 2025) en las que se realizó revisión del tema MGJA. Teniendo en cuenta la meta establecida "Una (1) mesa tecnica".
</t>
    </r>
    <r>
      <rPr>
        <b/>
        <sz val="10"/>
        <rFont val="Arial"/>
        <family val="2"/>
      </rPr>
      <t>Por lo anterior, esta Oficina evidencia que, para el periodo objeto de seguimiento y para la vigencia, la actividad se cumplió al 100% y dentro del tiempo establecido para la vigencia 2025.</t>
    </r>
  </si>
  <si>
    <r>
      <rPr>
        <b/>
        <sz val="10"/>
        <rFont val="Arial"/>
        <family val="2"/>
      </rPr>
      <t xml:space="preserve">Seg OCI Abr: </t>
    </r>
    <r>
      <rPr>
        <sz val="10"/>
        <rFont val="Arial"/>
        <family val="2"/>
      </rPr>
      <t xml:space="preserve">Se allegan dos (2) fichas DOFA asociadas al proceso contractual y a los procesos contractuales de "Prestación de Servicios" y "Licitación Pública".
</t>
    </r>
    <r>
      <rPr>
        <b/>
        <sz val="10"/>
        <rFont val="Arial"/>
        <family val="2"/>
      </rPr>
      <t>Por lo anterior, esta Oficina evidencia que, para el periodo objeto de seguimiento y para la vigencia, la actividad se cumplió al 100% y dentro del tiempo establecido para la vigencia 2025.</t>
    </r>
  </si>
  <si>
    <t>En el primer trimestre de 2025 se han realizado acciones para dar cumplimiento al plan, iniciando con la revisión de 2 procesos contractuales:  1. Prestación de Servicios  y Licitación, se realizaron  para cada uno fichas de seguimiento, 2. Se adelantaron reuniones con el equipo de planeación y las 2 unidades ejecutoras para definir acciones a realizar  3. En mes de febrero fue aprobada la matriz de riesgos  V 34 que contiene los  riesgos contractuales y las acciones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</si>
</sst>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0"/>
      <color rgb="FF000000"/>
      <name val="Arial"/>
      <family val="2"/>
    </font>
    <font>
      <sz val="11"/>
      <color theme="1"/>
      <name val="Calibri"/>
      <family val="2"/>
      <scheme val="minor"/>
    </font>
    <font>
      <sz val="8"/>
      <name val="Calibri"/>
      <family val="2"/>
      <scheme val="minor"/>
    </font>
    <font>
      <b/>
      <sz val="11"/>
      <color rgb="FF000000"/>
      <name val="Arial"/>
      <family val="2"/>
    </font>
    <font>
      <b/>
      <sz val="11"/>
      <name val="Arial"/>
      <family val="2"/>
    </font>
    <font>
      <b/>
      <sz val="10"/>
      <color rgb="FF000000"/>
      <name val="Arial"/>
      <family val="2"/>
    </font>
    <font>
      <i/>
      <sz val="11"/>
      <color theme="1"/>
      <name val="Arial"/>
      <family val="2"/>
    </font>
    <font>
      <sz val="10"/>
      <color theme="1"/>
      <name val="Arial"/>
      <family val="2"/>
    </font>
    <font>
      <b/>
      <sz val="10"/>
      <color rgb="FFFFFFFF"/>
      <name val="Arial"/>
      <family val="2"/>
    </font>
    <font>
      <i/>
      <sz val="10"/>
      <name val="Arial"/>
      <family val="2"/>
    </font>
    <font>
      <b/>
      <sz val="10"/>
      <color rgb="FFFFFFFF"/>
      <name val="Aptos"/>
      <family val="2"/>
    </font>
    <font>
      <sz val="10"/>
      <color rgb="FF000000"/>
      <name val="Aptos"/>
      <family val="2"/>
    </font>
    <font>
      <b/>
      <sz val="10"/>
      <color rgb="FF000000"/>
      <name val="Aptos"/>
      <family val="2"/>
    </font>
    <font>
      <b/>
      <sz val="12"/>
      <color rgb="FF000000"/>
      <name val="Arial"/>
      <family val="2"/>
    </font>
    <font>
      <sz val="11"/>
      <color rgb="FF000000"/>
      <name val="Calibri"/>
      <family val="2"/>
      <charset val="1"/>
    </font>
  </fonts>
  <fills count="27">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bgColor indexed="64"/>
      </patternFill>
    </fill>
    <fill>
      <patternFill patternType="solid">
        <fgColor theme="8" tint="0.79998168889431442"/>
        <bgColor rgb="FFFFFFCC"/>
      </patternFill>
    </fill>
    <fill>
      <patternFill patternType="solid">
        <fgColor theme="8" tint="0.79998168889431442"/>
        <bgColor indexed="64"/>
      </patternFill>
    </fill>
    <fill>
      <patternFill patternType="solid">
        <fgColor rgb="FF00B050"/>
        <bgColor indexed="64"/>
      </patternFill>
    </fill>
    <fill>
      <patternFill patternType="solid">
        <fgColor rgb="FFDE1271"/>
        <bgColor indexed="64"/>
      </patternFill>
    </fill>
    <fill>
      <patternFill patternType="solid">
        <fgColor rgb="FFDE1271"/>
        <bgColor rgb="FFFFFFCC"/>
      </patternFill>
    </fill>
    <fill>
      <patternFill patternType="solid">
        <fgColor rgb="FFFFCCFF"/>
        <bgColor rgb="FFFFFFCC"/>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DE1D34"/>
        <bgColor indexed="64"/>
      </patternFill>
    </fill>
    <fill>
      <patternFill patternType="solid">
        <fgColor rgb="FFBFBFBF"/>
        <bgColor rgb="FF000000"/>
      </patternFill>
    </fill>
  </fills>
  <borders count="9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indexed="64"/>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style="medium">
        <color indexed="64"/>
      </right>
      <top/>
      <bottom style="medium">
        <color rgb="FF000000"/>
      </bottom>
      <diagonal/>
    </border>
    <border>
      <left style="thin">
        <color indexed="64"/>
      </left>
      <right/>
      <top style="thin">
        <color indexed="64"/>
      </top>
      <bottom/>
      <diagonal/>
    </border>
    <border>
      <left/>
      <right/>
      <top style="thin">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DE1D34"/>
      </left>
      <right style="medium">
        <color rgb="FFDE1D34"/>
      </right>
      <top style="medium">
        <color rgb="FFDE1D34"/>
      </top>
      <bottom style="medium">
        <color rgb="FFDE1D34"/>
      </bottom>
      <diagonal/>
    </border>
    <border>
      <left/>
      <right style="medium">
        <color rgb="FFDE1D34"/>
      </right>
      <top style="medium">
        <color rgb="FFDE1D34"/>
      </top>
      <bottom style="medium">
        <color rgb="FFDE1D34"/>
      </bottom>
      <diagonal/>
    </border>
    <border>
      <left style="medium">
        <color rgb="FFDE1D34"/>
      </left>
      <right style="medium">
        <color rgb="FFDE1D34"/>
      </right>
      <top/>
      <bottom style="medium">
        <color rgb="FFDE1D34"/>
      </bottom>
      <diagonal/>
    </border>
    <border>
      <left/>
      <right style="medium">
        <color rgb="FFDE1D34"/>
      </right>
      <top/>
      <bottom style="medium">
        <color rgb="FFDE1D34"/>
      </bottom>
      <diagonal/>
    </border>
    <border>
      <left/>
      <right/>
      <top/>
      <bottom style="medium">
        <color rgb="FFDE1D3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rgb="FFDE1D34"/>
      </bottom>
      <diagonal/>
    </border>
    <border>
      <left/>
      <right style="medium">
        <color indexed="64"/>
      </right>
      <top/>
      <bottom style="medium">
        <color rgb="FFDE1D34"/>
      </bottom>
      <diagonal/>
    </border>
    <border>
      <left style="medium">
        <color indexed="64"/>
      </left>
      <right/>
      <top style="medium">
        <color rgb="FFDE1D34"/>
      </top>
      <bottom/>
      <diagonal/>
    </border>
    <border>
      <left/>
      <right style="medium">
        <color indexed="64"/>
      </right>
      <top style="medium">
        <color rgb="FFDE1D34"/>
      </top>
      <bottom style="medium">
        <color rgb="FFDE1D34"/>
      </bottom>
      <diagonal/>
    </border>
    <border>
      <left style="medium">
        <color indexed="64"/>
      </left>
      <right/>
      <top style="medium">
        <color rgb="FFDE1D34"/>
      </top>
      <bottom style="medium">
        <color rgb="FFDE1D34"/>
      </bottom>
      <diagonal/>
    </border>
  </borders>
  <cellStyleXfs count="5">
    <xf numFmtId="0" fontId="0" fillId="0" borderId="0"/>
    <xf numFmtId="0" fontId="1" fillId="0" borderId="0" applyNumberFormat="0" applyFill="0" applyBorder="0" applyAlignment="0" applyProtection="0"/>
    <xf numFmtId="9" fontId="16" fillId="0" borderId="0" applyFont="0" applyFill="0" applyBorder="0" applyAlignment="0" applyProtection="0"/>
    <xf numFmtId="0" fontId="29" fillId="0" borderId="0"/>
    <xf numFmtId="0" fontId="29" fillId="0" borderId="0"/>
  </cellStyleXfs>
  <cellXfs count="401">
    <xf numFmtId="0" fontId="0" fillId="0" borderId="0" xfId="0"/>
    <xf numFmtId="0" fontId="3" fillId="0" borderId="3" xfId="0" applyFont="1" applyBorder="1"/>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21" xfId="0" applyFont="1" applyBorder="1"/>
    <xf numFmtId="0" fontId="3" fillId="0" borderId="22" xfId="0" applyFont="1" applyBorder="1"/>
    <xf numFmtId="0" fontId="6" fillId="0" borderId="4" xfId="0" applyFont="1" applyBorder="1" applyAlignment="1">
      <alignment horizontal="center" vertical="center" wrapText="1"/>
    </xf>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9" fontId="6" fillId="2" borderId="19" xfId="0" applyNumberFormat="1" applyFont="1" applyFill="1" applyBorder="1" applyAlignment="1">
      <alignment horizontal="center" wrapText="1"/>
    </xf>
    <xf numFmtId="0" fontId="8" fillId="4" borderId="6"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9" fontId="8" fillId="6" borderId="6" xfId="0" applyNumberFormat="1" applyFont="1" applyFill="1" applyBorder="1" applyAlignment="1">
      <alignment horizontal="center" vertical="center" textRotation="90" wrapText="1"/>
    </xf>
    <xf numFmtId="10" fontId="9" fillId="7" borderId="6" xfId="0" applyNumberFormat="1"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6" xfId="0" applyFont="1" applyFill="1" applyBorder="1" applyAlignment="1" applyProtection="1">
      <alignment horizontal="center" vertical="center" wrapText="1"/>
      <protection locked="0"/>
    </xf>
    <xf numFmtId="0" fontId="3" fillId="0" borderId="6" xfId="0" applyFont="1" applyBorder="1"/>
    <xf numFmtId="0" fontId="11" fillId="0" borderId="6" xfId="0" applyFont="1" applyBorder="1" applyAlignment="1">
      <alignment horizontal="center" vertical="center"/>
    </xf>
    <xf numFmtId="0" fontId="11" fillId="9" borderId="6" xfId="0"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9" fontId="11" fillId="10" borderId="7" xfId="0" applyNumberFormat="1" applyFont="1" applyFill="1" applyBorder="1" applyAlignment="1">
      <alignment horizontal="center" vertical="center"/>
    </xf>
    <xf numFmtId="10" fontId="11" fillId="11" borderId="24" xfId="0" applyNumberFormat="1" applyFont="1" applyFill="1" applyBorder="1" applyAlignment="1">
      <alignment horizontal="center" vertical="center"/>
    </xf>
    <xf numFmtId="10" fontId="12" fillId="0" borderId="0" xfId="0" applyNumberFormat="1" applyFont="1"/>
    <xf numFmtId="0" fontId="3" fillId="0" borderId="7" xfId="0" applyFont="1" applyBorder="1"/>
    <xf numFmtId="0" fontId="4" fillId="2" borderId="28" xfId="0" applyFont="1" applyFill="1" applyBorder="1" applyAlignment="1">
      <alignment horizontal="center" vertical="center" wrapText="1"/>
    </xf>
    <xf numFmtId="0" fontId="4" fillId="2" borderId="6" xfId="0" applyFont="1" applyFill="1" applyBorder="1" applyAlignment="1">
      <alignment vertical="center"/>
    </xf>
    <xf numFmtId="0" fontId="3" fillId="0" borderId="30" xfId="0" applyFont="1" applyBorder="1"/>
    <xf numFmtId="0" fontId="3" fillId="0" borderId="11" xfId="0" applyFont="1" applyBorder="1"/>
    <xf numFmtId="0" fontId="14" fillId="0" borderId="30" xfId="0" applyFont="1" applyBorder="1" applyAlignment="1">
      <alignment vertical="center" wrapText="1"/>
    </xf>
    <xf numFmtId="14" fontId="3" fillId="0" borderId="30"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0" fontId="14" fillId="0" borderId="34" xfId="0" applyFont="1" applyBorder="1" applyAlignment="1">
      <alignment vertical="center" wrapText="1"/>
    </xf>
    <xf numFmtId="0" fontId="14" fillId="0" borderId="4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0" fontId="3" fillId="12" borderId="38" xfId="0" applyFont="1" applyFill="1" applyBorder="1" applyAlignment="1">
      <alignment horizontal="center" vertical="center" wrapText="1"/>
    </xf>
    <xf numFmtId="0" fontId="3" fillId="12" borderId="34"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0" xfId="0" applyFont="1" applyAlignment="1">
      <alignment horizontal="left" vertical="top"/>
    </xf>
    <xf numFmtId="0" fontId="3" fillId="0" borderId="50" xfId="0" applyFont="1" applyBorder="1"/>
    <xf numFmtId="0" fontId="3" fillId="0" borderId="0" xfId="0" applyFont="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0" fillId="0" borderId="0" xfId="0" applyAlignment="1">
      <alignment vertical="center" wrapText="1"/>
    </xf>
    <xf numFmtId="0" fontId="4" fillId="2" borderId="13" xfId="0" applyFont="1" applyFill="1" applyBorder="1" applyAlignment="1">
      <alignment vertical="center" wrapText="1"/>
    </xf>
    <xf numFmtId="0" fontId="4" fillId="2" borderId="28" xfId="0" applyFont="1" applyFill="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horizontal="left" vertical="top" wrapText="1"/>
    </xf>
    <xf numFmtId="0" fontId="3" fillId="0" borderId="14" xfId="0" applyFont="1" applyBorder="1"/>
    <xf numFmtId="0" fontId="3" fillId="0" borderId="50" xfId="0" applyFont="1" applyBorder="1" applyAlignment="1">
      <alignment horizontal="center" vertical="center" wrapText="1"/>
    </xf>
    <xf numFmtId="14" fontId="14" fillId="0" borderId="30" xfId="0" applyNumberFormat="1" applyFont="1" applyBorder="1" applyAlignment="1">
      <alignment horizontal="center" vertical="center" wrapText="1"/>
    </xf>
    <xf numFmtId="0" fontId="8" fillId="4" borderId="11" xfId="0" applyFont="1" applyFill="1" applyBorder="1" applyAlignment="1">
      <alignment horizontal="center" vertical="center" textRotation="90" wrapText="1"/>
    </xf>
    <xf numFmtId="0" fontId="8" fillId="5" borderId="11" xfId="0" applyFont="1" applyFill="1" applyBorder="1" applyAlignment="1">
      <alignment horizontal="center" vertical="center" textRotation="90" wrapText="1"/>
    </xf>
    <xf numFmtId="9" fontId="8" fillId="6" borderId="11" xfId="0" applyNumberFormat="1" applyFont="1" applyFill="1" applyBorder="1" applyAlignment="1">
      <alignment horizontal="center" vertical="center" textRotation="90" wrapText="1"/>
    </xf>
    <xf numFmtId="0" fontId="2" fillId="0" borderId="0" xfId="0" applyFont="1" applyAlignment="1">
      <alignment vertical="center" wrapText="1"/>
    </xf>
    <xf numFmtId="10" fontId="12" fillId="0" borderId="56" xfId="0" applyNumberFormat="1" applyFont="1" applyBorder="1"/>
    <xf numFmtId="0" fontId="3" fillId="0" borderId="2" xfId="0" applyFont="1" applyBorder="1" applyAlignment="1">
      <alignment vertical="center" wrapText="1"/>
    </xf>
    <xf numFmtId="10" fontId="11" fillId="11" borderId="27" xfId="0" applyNumberFormat="1" applyFont="1" applyFill="1" applyBorder="1" applyAlignment="1">
      <alignment horizontal="center" vertical="center"/>
    </xf>
    <xf numFmtId="0" fontId="8" fillId="4" borderId="10" xfId="0" applyFont="1" applyFill="1" applyBorder="1" applyAlignment="1">
      <alignment horizontal="center" vertical="center" textRotation="90" wrapText="1"/>
    </xf>
    <xf numFmtId="0" fontId="11" fillId="0" borderId="34" xfId="0" applyFont="1" applyBorder="1" applyAlignment="1">
      <alignment horizontal="center" vertical="center"/>
    </xf>
    <xf numFmtId="9" fontId="11" fillId="10" borderId="36" xfId="0" applyNumberFormat="1" applyFont="1" applyFill="1" applyBorder="1" applyAlignment="1">
      <alignment horizontal="center" vertical="center"/>
    </xf>
    <xf numFmtId="9" fontId="11" fillId="10" borderId="37" xfId="0" applyNumberFormat="1" applyFont="1" applyFill="1" applyBorder="1" applyAlignment="1">
      <alignment horizontal="center" vertical="center"/>
    </xf>
    <xf numFmtId="0" fontId="3" fillId="0" borderId="32" xfId="0" applyFont="1" applyBorder="1"/>
    <xf numFmtId="0" fontId="14" fillId="0" borderId="52" xfId="0" applyFont="1" applyBorder="1" applyAlignment="1">
      <alignment vertical="center" wrapText="1"/>
    </xf>
    <xf numFmtId="0" fontId="14" fillId="0" borderId="50" xfId="0" applyFont="1" applyBorder="1" applyAlignment="1">
      <alignment vertical="center" wrapText="1"/>
    </xf>
    <xf numFmtId="0" fontId="3" fillId="0" borderId="34" xfId="0" applyFont="1" applyBorder="1" applyAlignment="1">
      <alignment horizontal="left" vertical="center" wrapText="1"/>
    </xf>
    <xf numFmtId="14" fontId="3" fillId="0" borderId="54" xfId="0" applyNumberFormat="1" applyFont="1" applyBorder="1" applyAlignment="1">
      <alignment horizontal="center" vertical="center" wrapText="1"/>
    </xf>
    <xf numFmtId="14" fontId="3" fillId="0" borderId="31" xfId="0" applyNumberFormat="1" applyFont="1" applyBorder="1" applyAlignment="1">
      <alignment horizontal="center" vertical="center" wrapText="1"/>
    </xf>
    <xf numFmtId="10" fontId="3" fillId="0" borderId="6" xfId="2" applyNumberFormat="1" applyFont="1" applyBorder="1" applyAlignment="1">
      <alignment horizontal="center" vertical="center" wrapText="1"/>
    </xf>
    <xf numFmtId="0" fontId="3" fillId="0" borderId="51" xfId="0" applyFont="1" applyBorder="1" applyAlignment="1">
      <alignment horizontal="center" vertical="center" wrapText="1"/>
    </xf>
    <xf numFmtId="14" fontId="3" fillId="0" borderId="51" xfId="0" applyNumberFormat="1" applyFont="1" applyBorder="1" applyAlignment="1">
      <alignment horizontal="center" vertical="center" wrapText="1"/>
    </xf>
    <xf numFmtId="10" fontId="3" fillId="0" borderId="30" xfId="2" applyNumberFormat="1" applyFont="1" applyBorder="1" applyAlignment="1">
      <alignment horizontal="center" vertical="center" wrapText="1"/>
    </xf>
    <xf numFmtId="10" fontId="3" fillId="0" borderId="11" xfId="2" applyNumberFormat="1" applyFont="1" applyBorder="1" applyAlignment="1">
      <alignment horizontal="center" vertical="center" wrapText="1"/>
    </xf>
    <xf numFmtId="10" fontId="3" fillId="0" borderId="12" xfId="2" applyNumberFormat="1" applyFont="1" applyBorder="1" applyAlignment="1">
      <alignment horizontal="center" vertical="center" wrapText="1"/>
    </xf>
    <xf numFmtId="10" fontId="3" fillId="0" borderId="50" xfId="2" applyNumberFormat="1" applyFont="1" applyBorder="1" applyAlignment="1">
      <alignment horizontal="center" vertical="center" wrapText="1"/>
    </xf>
    <xf numFmtId="10" fontId="3" fillId="0" borderId="61" xfId="2" applyNumberFormat="1" applyFont="1" applyBorder="1" applyAlignment="1">
      <alignment horizontal="center" vertical="center" wrapText="1"/>
    </xf>
    <xf numFmtId="0" fontId="14" fillId="12" borderId="42" xfId="0" applyFont="1" applyFill="1" applyBorder="1" applyAlignment="1">
      <alignment vertical="center" wrapText="1"/>
    </xf>
    <xf numFmtId="0" fontId="14" fillId="12" borderId="38" xfId="0" applyFont="1" applyFill="1" applyBorder="1" applyAlignment="1">
      <alignmen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0" fontId="13" fillId="0" borderId="34" xfId="0" applyFont="1" applyBorder="1" applyAlignment="1">
      <alignment horizontal="left" vertical="center" wrapText="1"/>
    </xf>
    <xf numFmtId="0" fontId="14" fillId="0" borderId="34" xfId="0" applyFont="1" applyBorder="1" applyAlignment="1">
      <alignment horizontal="center" vertical="center" wrapText="1"/>
    </xf>
    <xf numFmtId="14" fontId="14" fillId="0" borderId="34"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14" fontId="14" fillId="0" borderId="54"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30" xfId="0" applyFont="1" applyBorder="1" applyAlignment="1">
      <alignment horizontal="left" vertical="center" wrapText="1"/>
    </xf>
    <xf numFmtId="0" fontId="14" fillId="0" borderId="30" xfId="0" applyFont="1" applyBorder="1" applyAlignment="1">
      <alignment horizontal="center" vertical="center" wrapText="1"/>
    </xf>
    <xf numFmtId="14" fontId="14" fillId="0" borderId="30" xfId="0" applyNumberFormat="1" applyFont="1" applyBorder="1" applyAlignment="1">
      <alignment horizontal="center" vertical="center"/>
    </xf>
    <xf numFmtId="14" fontId="14" fillId="0" borderId="31" xfId="0" applyNumberFormat="1" applyFont="1" applyBorder="1" applyAlignment="1">
      <alignment horizontal="center" vertical="center"/>
    </xf>
    <xf numFmtId="14" fontId="14" fillId="0" borderId="53" xfId="0" applyNumberFormat="1" applyFont="1" applyBorder="1" applyAlignment="1">
      <alignment horizontal="center" vertical="center"/>
    </xf>
    <xf numFmtId="14" fontId="14" fillId="0" borderId="34" xfId="0" applyNumberFormat="1" applyFont="1" applyBorder="1" applyAlignment="1">
      <alignment horizontal="center" vertical="center" wrapText="1"/>
    </xf>
    <xf numFmtId="14" fontId="14" fillId="0" borderId="54" xfId="0" applyNumberFormat="1" applyFont="1" applyBorder="1" applyAlignment="1">
      <alignment horizontal="center" vertical="center" wrapText="1"/>
    </xf>
    <xf numFmtId="14" fontId="14" fillId="0" borderId="31" xfId="0" applyNumberFormat="1" applyFont="1" applyBorder="1" applyAlignment="1">
      <alignment horizontal="center" vertical="center" wrapText="1"/>
    </xf>
    <xf numFmtId="0" fontId="13" fillId="0" borderId="50" xfId="0" applyFont="1" applyBorder="1" applyAlignment="1">
      <alignment horizontal="left" vertical="center" wrapText="1"/>
    </xf>
    <xf numFmtId="0" fontId="14" fillId="0" borderId="50" xfId="0" applyFont="1" applyBorder="1" applyAlignment="1">
      <alignment horizontal="center" vertical="center" wrapText="1"/>
    </xf>
    <xf numFmtId="14" fontId="14" fillId="0" borderId="50" xfId="0" applyNumberFormat="1" applyFont="1" applyBorder="1" applyAlignment="1">
      <alignment horizontal="center" vertical="center" wrapText="1"/>
    </xf>
    <xf numFmtId="14" fontId="14" fillId="0" borderId="53" xfId="0" applyNumberFormat="1" applyFont="1" applyBorder="1" applyAlignment="1">
      <alignment horizontal="center" vertical="center" wrapText="1"/>
    </xf>
    <xf numFmtId="0" fontId="13" fillId="12" borderId="34" xfId="0" applyFont="1" applyFill="1" applyBorder="1" applyAlignment="1">
      <alignment horizontal="left" vertical="center" wrapText="1"/>
    </xf>
    <xf numFmtId="0" fontId="14" fillId="12" borderId="34" xfId="0" applyFont="1" applyFill="1" applyBorder="1" applyAlignment="1">
      <alignment horizontal="center" vertical="center" wrapText="1"/>
    </xf>
    <xf numFmtId="14" fontId="14" fillId="12" borderId="34" xfId="0" applyNumberFormat="1" applyFont="1" applyFill="1" applyBorder="1" applyAlignment="1">
      <alignment horizontal="center" vertical="center" wrapText="1"/>
    </xf>
    <xf numFmtId="14" fontId="14" fillId="12" borderId="54" xfId="0" applyNumberFormat="1" applyFont="1" applyFill="1" applyBorder="1" applyAlignment="1">
      <alignment horizontal="center" vertical="center" wrapText="1"/>
    </xf>
    <xf numFmtId="0" fontId="13" fillId="0" borderId="38" xfId="0" applyFont="1" applyBorder="1" applyAlignment="1">
      <alignment horizontal="left" vertical="center" wrapText="1"/>
    </xf>
    <xf numFmtId="0" fontId="14" fillId="0" borderId="38" xfId="0" applyFont="1" applyBorder="1" applyAlignment="1">
      <alignment horizontal="center" vertical="center" wrapText="1"/>
    </xf>
    <xf numFmtId="14" fontId="14" fillId="0" borderId="38" xfId="0" applyNumberFormat="1" applyFont="1" applyBorder="1" applyAlignment="1">
      <alignment horizontal="center" vertical="center" wrapText="1"/>
    </xf>
    <xf numFmtId="14" fontId="14" fillId="0" borderId="55" xfId="0" applyNumberFormat="1" applyFont="1" applyBorder="1" applyAlignment="1">
      <alignment horizontal="center" vertical="center" wrapText="1"/>
    </xf>
    <xf numFmtId="0" fontId="13" fillId="0" borderId="64" xfId="0" applyFont="1" applyBorder="1" applyAlignment="1">
      <alignment horizontal="left" vertical="center" wrapText="1"/>
    </xf>
    <xf numFmtId="0" fontId="14" fillId="0" borderId="64" xfId="0" applyFont="1" applyBorder="1" applyAlignment="1">
      <alignment horizontal="center" vertical="center" wrapText="1"/>
    </xf>
    <xf numFmtId="14" fontId="14" fillId="0" borderId="64" xfId="0" applyNumberFormat="1" applyFont="1" applyBorder="1" applyAlignment="1">
      <alignment horizontal="center" vertical="center" wrapText="1"/>
    </xf>
    <xf numFmtId="14" fontId="14" fillId="0" borderId="65" xfId="0" applyNumberFormat="1" applyFont="1" applyBorder="1" applyAlignment="1">
      <alignment horizontal="center" vertical="center" wrapText="1"/>
    </xf>
    <xf numFmtId="0" fontId="14" fillId="0" borderId="61" xfId="0" applyFont="1" applyBorder="1" applyAlignment="1">
      <alignment horizontal="left" vertical="center" wrapText="1"/>
    </xf>
    <xf numFmtId="0" fontId="3" fillId="0" borderId="61" xfId="0" applyFont="1" applyBorder="1" applyAlignment="1">
      <alignment horizontal="center" vertical="center" wrapText="1"/>
    </xf>
    <xf numFmtId="14" fontId="3" fillId="0" borderId="61" xfId="0" applyNumberFormat="1" applyFont="1" applyBorder="1" applyAlignment="1">
      <alignment horizontal="center" vertical="center" wrapText="1"/>
    </xf>
    <xf numFmtId="14" fontId="3" fillId="0" borderId="62" xfId="0" applyNumberFormat="1" applyFont="1" applyBorder="1" applyAlignment="1">
      <alignment horizontal="center" vertical="center" wrapText="1"/>
    </xf>
    <xf numFmtId="0" fontId="14" fillId="0" borderId="30" xfId="0" applyFont="1" applyBorder="1" applyAlignment="1">
      <alignment horizontal="left" vertical="center" wrapText="1"/>
    </xf>
    <xf numFmtId="0" fontId="14" fillId="0" borderId="38" xfId="0" applyFont="1" applyBorder="1" applyAlignment="1">
      <alignment horizontal="left"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10" fontId="12" fillId="0" borderId="30" xfId="0" applyNumberFormat="1" applyFont="1" applyBorder="1" applyAlignment="1">
      <alignment horizontal="center" vertical="center"/>
    </xf>
    <xf numFmtId="0" fontId="14" fillId="12" borderId="30" xfId="0" applyFont="1" applyFill="1" applyBorder="1" applyAlignment="1">
      <alignment vertical="center" wrapText="1"/>
    </xf>
    <xf numFmtId="0" fontId="14" fillId="12" borderId="34" xfId="0" applyFont="1" applyFill="1" applyBorder="1" applyAlignment="1">
      <alignment vertical="center" wrapText="1"/>
    </xf>
    <xf numFmtId="0" fontId="3" fillId="12" borderId="30" xfId="0" applyFont="1" applyFill="1" applyBorder="1" applyAlignment="1">
      <alignment vertical="center" wrapText="1"/>
    </xf>
    <xf numFmtId="0" fontId="14" fillId="12" borderId="50" xfId="0" applyFont="1" applyFill="1" applyBorder="1" applyAlignment="1">
      <alignment vertical="center" wrapText="1"/>
    </xf>
    <xf numFmtId="0" fontId="3" fillId="15" borderId="41" xfId="0" applyFont="1" applyFill="1" applyBorder="1" applyAlignment="1">
      <alignment horizontal="center" vertical="center"/>
    </xf>
    <xf numFmtId="0" fontId="3" fillId="0" borderId="6" xfId="0" applyFont="1" applyBorder="1" applyAlignment="1">
      <alignment horizontal="justify" vertical="center" wrapText="1"/>
    </xf>
    <xf numFmtId="0" fontId="13" fillId="0" borderId="30" xfId="0" applyFont="1" applyBorder="1" applyAlignment="1">
      <alignment horizontal="justify" vertical="center" wrapText="1"/>
    </xf>
    <xf numFmtId="0" fontId="3" fillId="0" borderId="31" xfId="0" applyFont="1" applyBorder="1" applyAlignment="1">
      <alignment horizontal="center" vertical="center"/>
    </xf>
    <xf numFmtId="9" fontId="3" fillId="0" borderId="66" xfId="2" applyFont="1" applyBorder="1" applyAlignment="1">
      <alignment horizontal="center" vertical="center"/>
    </xf>
    <xf numFmtId="0" fontId="3" fillId="0" borderId="66" xfId="0" applyFont="1" applyBorder="1" applyAlignment="1">
      <alignment horizontal="center" vertical="center"/>
    </xf>
    <xf numFmtId="9" fontId="3" fillId="0" borderId="6" xfId="2" applyFont="1" applyBorder="1" applyAlignment="1">
      <alignment horizontal="center" vertical="center"/>
    </xf>
    <xf numFmtId="10" fontId="3" fillId="0" borderId="67" xfId="2" applyNumberFormat="1" applyFont="1" applyBorder="1" applyAlignment="1">
      <alignment horizontal="center" vertical="center" wrapText="1"/>
    </xf>
    <xf numFmtId="9" fontId="3" fillId="0" borderId="70" xfId="2" applyFont="1" applyBorder="1" applyAlignment="1">
      <alignment horizontal="center" vertical="center"/>
    </xf>
    <xf numFmtId="0" fontId="3" fillId="0" borderId="69" xfId="0" applyFont="1" applyBorder="1" applyAlignment="1">
      <alignment horizontal="center" vertical="center"/>
    </xf>
    <xf numFmtId="0" fontId="11" fillId="0" borderId="32" xfId="0" applyFont="1" applyBorder="1" applyAlignment="1">
      <alignment horizontal="center" vertical="center"/>
    </xf>
    <xf numFmtId="0" fontId="3" fillId="0" borderId="66" xfId="0" applyFont="1" applyBorder="1"/>
    <xf numFmtId="0" fontId="3" fillId="0" borderId="70" xfId="0" applyFont="1" applyBorder="1"/>
    <xf numFmtId="0" fontId="14" fillId="0" borderId="6" xfId="0" applyFont="1" applyBorder="1" applyAlignment="1">
      <alignment horizontal="justify" wrapText="1"/>
    </xf>
    <xf numFmtId="0" fontId="3" fillId="15" borderId="52" xfId="0" applyFont="1" applyFill="1" applyBorder="1" applyAlignment="1">
      <alignment horizontal="center" vertical="center"/>
    </xf>
    <xf numFmtId="0" fontId="4" fillId="17" borderId="6" xfId="0" applyFont="1" applyFill="1" applyBorder="1" applyAlignment="1">
      <alignment horizontal="justify" vertical="center" wrapText="1"/>
    </xf>
    <xf numFmtId="0" fontId="4" fillId="17" borderId="6" xfId="0" applyFont="1" applyFill="1" applyBorder="1" applyAlignment="1">
      <alignment horizontal="justify" vertical="center"/>
    </xf>
    <xf numFmtId="0" fontId="3" fillId="15" borderId="40" xfId="0" applyFont="1" applyFill="1" applyBorder="1" applyAlignment="1">
      <alignment horizontal="center" vertical="center"/>
    </xf>
    <xf numFmtId="0" fontId="3" fillId="15" borderId="42" xfId="0" applyFont="1" applyFill="1" applyBorder="1" applyAlignment="1">
      <alignment horizontal="center" vertical="center"/>
    </xf>
    <xf numFmtId="0" fontId="3" fillId="0" borderId="70" xfId="0" applyFont="1" applyBorder="1" applyAlignment="1">
      <alignment horizontal="center" vertical="center"/>
    </xf>
    <xf numFmtId="0" fontId="3" fillId="0" borderId="68" xfId="0" applyFont="1" applyBorder="1" applyAlignment="1">
      <alignment horizontal="center" vertical="center"/>
    </xf>
    <xf numFmtId="0" fontId="3" fillId="0" borderId="30" xfId="0" applyFont="1" applyBorder="1" applyAlignment="1">
      <alignment horizontal="justify" vertical="center"/>
    </xf>
    <xf numFmtId="0" fontId="14" fillId="0" borderId="6" xfId="0" applyFont="1" applyBorder="1" applyAlignment="1">
      <alignment horizontal="justify" vertical="center" wrapText="1"/>
    </xf>
    <xf numFmtId="0" fontId="14" fillId="12" borderId="38" xfId="0" applyFont="1" applyFill="1" applyBorder="1" applyAlignment="1">
      <alignment horizontal="justify" vertical="center" wrapText="1"/>
    </xf>
    <xf numFmtId="0" fontId="3" fillId="15" borderId="43" xfId="0" applyFont="1" applyFill="1" applyBorder="1" applyAlignment="1">
      <alignment horizontal="center" vertical="center"/>
    </xf>
    <xf numFmtId="0" fontId="3" fillId="15" borderId="47" xfId="0" applyFont="1" applyFill="1" applyBorder="1" applyAlignment="1">
      <alignment horizontal="center" vertical="center"/>
    </xf>
    <xf numFmtId="0" fontId="3" fillId="15" borderId="60" xfId="0" applyFont="1" applyFill="1" applyBorder="1" applyAlignment="1">
      <alignment horizontal="center" vertical="center"/>
    </xf>
    <xf numFmtId="0" fontId="3" fillId="15" borderId="48" xfId="0" applyFont="1" applyFill="1" applyBorder="1" applyAlignment="1">
      <alignment horizontal="center" vertical="center"/>
    </xf>
    <xf numFmtId="0" fontId="3" fillId="15" borderId="46" xfId="0" applyFont="1" applyFill="1" applyBorder="1" applyAlignment="1">
      <alignment horizontal="center" vertical="center"/>
    </xf>
    <xf numFmtId="0" fontId="4" fillId="0" borderId="6" xfId="0" applyFont="1" applyBorder="1" applyAlignment="1">
      <alignment horizontal="justify" vertical="center" wrapText="1"/>
    </xf>
    <xf numFmtId="0" fontId="3" fillId="0" borderId="67" xfId="0" applyFont="1" applyBorder="1"/>
    <xf numFmtId="9" fontId="3" fillId="0" borderId="72" xfId="2" applyFont="1" applyBorder="1" applyAlignment="1">
      <alignment horizontal="center" vertical="center"/>
    </xf>
    <xf numFmtId="0" fontId="11" fillId="0" borderId="67" xfId="0" applyFont="1" applyBorder="1" applyAlignment="1">
      <alignment horizontal="center" vertical="center"/>
    </xf>
    <xf numFmtId="9" fontId="11" fillId="10" borderId="71" xfId="0" applyNumberFormat="1" applyFont="1" applyFill="1" applyBorder="1" applyAlignment="1">
      <alignment horizontal="center" vertical="center"/>
    </xf>
    <xf numFmtId="10" fontId="11" fillId="11" borderId="6" xfId="0" applyNumberFormat="1" applyFont="1" applyFill="1" applyBorder="1" applyAlignment="1">
      <alignment horizontal="center" vertical="center"/>
    </xf>
    <xf numFmtId="0" fontId="19" fillId="0" borderId="6" xfId="0" applyFont="1" applyBorder="1" applyAlignment="1">
      <alignment horizontal="justify" vertical="center" wrapText="1"/>
    </xf>
    <xf numFmtId="0" fontId="3" fillId="0" borderId="6" xfId="0" applyFont="1" applyBorder="1" applyAlignment="1">
      <alignment vertical="center" wrapText="1"/>
    </xf>
    <xf numFmtId="0" fontId="14" fillId="0" borderId="11" xfId="0" applyFont="1" applyBorder="1" applyAlignment="1">
      <alignment horizontal="justify" vertical="center" wrapText="1"/>
    </xf>
    <xf numFmtId="0" fontId="13" fillId="0" borderId="30" xfId="0" applyFont="1" applyBorder="1" applyAlignment="1">
      <alignment vertical="center" wrapText="1"/>
    </xf>
    <xf numFmtId="0" fontId="15" fillId="0" borderId="6" xfId="0" applyFont="1" applyBorder="1" applyAlignment="1">
      <alignment horizontal="justify" vertical="center" wrapText="1"/>
    </xf>
    <xf numFmtId="9" fontId="11" fillId="10" borderId="6" xfId="0" applyNumberFormat="1" applyFont="1" applyFill="1" applyBorder="1" applyAlignment="1">
      <alignment horizontal="center" vertical="center"/>
    </xf>
    <xf numFmtId="0" fontId="14" fillId="15" borderId="40" xfId="0" applyFont="1" applyFill="1" applyBorder="1" applyAlignment="1">
      <alignment horizontal="center" vertical="center" wrapText="1"/>
    </xf>
    <xf numFmtId="0" fontId="14" fillId="15" borderId="41" xfId="0" applyFont="1" applyFill="1" applyBorder="1" applyAlignment="1">
      <alignment horizontal="center" vertical="center" wrapText="1"/>
    </xf>
    <xf numFmtId="0" fontId="14" fillId="15" borderId="52" xfId="0" applyFont="1" applyFill="1" applyBorder="1" applyAlignment="1">
      <alignment horizontal="center" vertical="center" wrapText="1"/>
    </xf>
    <xf numFmtId="0" fontId="14" fillId="0" borderId="50" xfId="0" applyFont="1" applyBorder="1" applyAlignment="1">
      <alignment horizontal="left" vertical="center" wrapText="1"/>
    </xf>
    <xf numFmtId="0" fontId="3" fillId="15" borderId="40" xfId="0" applyFont="1" applyFill="1" applyBorder="1" applyAlignment="1">
      <alignment horizontal="center" vertical="center" wrapText="1"/>
    </xf>
    <xf numFmtId="0" fontId="3" fillId="15" borderId="52" xfId="0" applyFont="1" applyFill="1" applyBorder="1" applyAlignment="1">
      <alignment horizontal="center" vertical="center" wrapText="1"/>
    </xf>
    <xf numFmtId="0" fontId="21" fillId="0" borderId="6" xfId="0" applyFont="1" applyBorder="1" applyAlignment="1">
      <alignment horizontal="center" vertical="center"/>
    </xf>
    <xf numFmtId="0" fontId="13" fillId="12" borderId="34" xfId="0" applyFont="1" applyFill="1" applyBorder="1" applyAlignment="1">
      <alignment vertical="center" wrapText="1"/>
    </xf>
    <xf numFmtId="0" fontId="14" fillId="0" borderId="30" xfId="0" applyFont="1" applyBorder="1" applyAlignment="1">
      <alignment horizontal="justify" vertical="center" wrapText="1"/>
    </xf>
    <xf numFmtId="0" fontId="3" fillId="15" borderId="41" xfId="0" applyFont="1" applyFill="1" applyBorder="1" applyAlignment="1">
      <alignment horizontal="center" vertical="center" wrapText="1"/>
    </xf>
    <xf numFmtId="0" fontId="3" fillId="15" borderId="42" xfId="0" applyFont="1" applyFill="1" applyBorder="1" applyAlignment="1">
      <alignment horizontal="center" vertical="center" wrapText="1"/>
    </xf>
    <xf numFmtId="0" fontId="13" fillId="0" borderId="6" xfId="0" applyFont="1" applyBorder="1" applyAlignment="1">
      <alignment horizontal="justify"/>
    </xf>
    <xf numFmtId="0" fontId="3" fillId="0" borderId="6" xfId="0" applyFont="1" applyBorder="1" applyAlignment="1">
      <alignment horizontal="justify" vertical="center"/>
    </xf>
    <xf numFmtId="0" fontId="3" fillId="15" borderId="63" xfId="0" applyFont="1" applyFill="1" applyBorder="1" applyAlignment="1">
      <alignment horizontal="center" vertical="center"/>
    </xf>
    <xf numFmtId="0" fontId="4" fillId="0" borderId="57" xfId="0" applyFont="1" applyBorder="1" applyAlignment="1">
      <alignment horizontal="center" vertical="center" wrapText="1"/>
    </xf>
    <xf numFmtId="0" fontId="3" fillId="15" borderId="32" xfId="0" applyFont="1" applyFill="1" applyBorder="1" applyAlignment="1">
      <alignment vertical="center"/>
    </xf>
    <xf numFmtId="14" fontId="14" fillId="0" borderId="50" xfId="0" applyNumberFormat="1" applyFont="1" applyBorder="1" applyAlignment="1">
      <alignment horizontal="center" vertical="center"/>
    </xf>
    <xf numFmtId="14" fontId="3" fillId="0" borderId="38" xfId="0" applyNumberFormat="1" applyFont="1" applyBorder="1" applyAlignment="1">
      <alignment horizontal="center" vertical="center" wrapText="1"/>
    </xf>
    <xf numFmtId="14" fontId="3" fillId="0" borderId="55" xfId="0" applyNumberFormat="1" applyFont="1" applyBorder="1" applyAlignment="1">
      <alignment horizontal="center" vertical="center" wrapText="1"/>
    </xf>
    <xf numFmtId="0" fontId="11" fillId="0" borderId="69" xfId="0" applyFont="1" applyBorder="1" applyAlignment="1">
      <alignment horizontal="center" vertical="center"/>
    </xf>
    <xf numFmtId="9" fontId="11" fillId="10" borderId="39" xfId="0" applyNumberFormat="1" applyFont="1" applyFill="1" applyBorder="1" applyAlignment="1">
      <alignment horizontal="center" vertical="center"/>
    </xf>
    <xf numFmtId="0" fontId="3" fillId="15" borderId="49" xfId="0" applyFont="1" applyFill="1" applyBorder="1" applyAlignment="1">
      <alignment horizontal="center" vertical="center"/>
    </xf>
    <xf numFmtId="14" fontId="3" fillId="0" borderId="50" xfId="0" applyNumberFormat="1" applyFont="1" applyBorder="1" applyAlignment="1">
      <alignment horizontal="center" vertical="center" wrapText="1"/>
    </xf>
    <xf numFmtId="14" fontId="3" fillId="0" borderId="53" xfId="0" applyNumberFormat="1" applyFont="1" applyBorder="1" applyAlignment="1">
      <alignment horizontal="center" vertical="center" wrapText="1"/>
    </xf>
    <xf numFmtId="0" fontId="3" fillId="15" borderId="35" xfId="0" applyFont="1" applyFill="1" applyBorder="1" applyAlignment="1">
      <alignment vertical="center"/>
    </xf>
    <xf numFmtId="0" fontId="13" fillId="13" borderId="34" xfId="0" applyFont="1" applyFill="1" applyBorder="1" applyAlignment="1">
      <alignment vertical="center" wrapText="1"/>
    </xf>
    <xf numFmtId="0" fontId="3" fillId="0" borderId="30" xfId="0" applyFont="1" applyBorder="1" applyAlignment="1">
      <alignment vertical="center" wrapText="1"/>
    </xf>
    <xf numFmtId="0" fontId="13" fillId="13" borderId="30" xfId="0" applyFont="1" applyFill="1" applyBorder="1" applyAlignment="1">
      <alignment vertical="center" wrapText="1"/>
    </xf>
    <xf numFmtId="0" fontId="14" fillId="14" borderId="30" xfId="0" applyFont="1" applyFill="1" applyBorder="1" applyAlignment="1">
      <alignment horizontal="left" vertical="center" wrapText="1"/>
    </xf>
    <xf numFmtId="0" fontId="14" fillId="14" borderId="30" xfId="0" applyFont="1" applyFill="1" applyBorder="1" applyAlignment="1">
      <alignment vertical="center" wrapText="1"/>
    </xf>
    <xf numFmtId="0" fontId="13" fillId="14" borderId="30" xfId="0" applyFont="1" applyFill="1" applyBorder="1" applyAlignment="1">
      <alignment horizontal="center" vertical="center" wrapText="1"/>
    </xf>
    <xf numFmtId="0" fontId="14" fillId="12" borderId="30" xfId="0" applyFont="1" applyFill="1" applyBorder="1" applyAlignment="1">
      <alignment horizontal="left" vertical="center" wrapText="1"/>
    </xf>
    <xf numFmtId="0" fontId="13" fillId="12" borderId="30" xfId="0" applyFont="1" applyFill="1" applyBorder="1" applyAlignment="1">
      <alignment vertical="center" wrapText="1"/>
    </xf>
    <xf numFmtId="0" fontId="3" fillId="12" borderId="30" xfId="0" applyFont="1" applyFill="1" applyBorder="1" applyAlignment="1">
      <alignment horizontal="center" vertical="center" wrapText="1"/>
    </xf>
    <xf numFmtId="14" fontId="3" fillId="12" borderId="30" xfId="0" applyNumberFormat="1" applyFont="1" applyFill="1" applyBorder="1" applyAlignment="1">
      <alignment horizontal="center" vertical="center" wrapText="1"/>
    </xf>
    <xf numFmtId="14" fontId="3" fillId="12" borderId="31" xfId="0" applyNumberFormat="1" applyFont="1" applyFill="1" applyBorder="1" applyAlignment="1">
      <alignment horizontal="center" vertical="center" wrapText="1"/>
    </xf>
    <xf numFmtId="0" fontId="14" fillId="12" borderId="30" xfId="0" applyFont="1" applyFill="1" applyBorder="1" applyAlignment="1">
      <alignment horizontal="center" vertical="center" wrapText="1"/>
    </xf>
    <xf numFmtId="14" fontId="14" fillId="12" borderId="30" xfId="0" applyNumberFormat="1" applyFont="1" applyFill="1" applyBorder="1" applyAlignment="1">
      <alignment horizontal="center" vertical="center"/>
    </xf>
    <xf numFmtId="14" fontId="14" fillId="12" borderId="31" xfId="0" applyNumberFormat="1" applyFont="1" applyFill="1" applyBorder="1" applyAlignment="1">
      <alignment horizontal="center" vertical="center"/>
    </xf>
    <xf numFmtId="0" fontId="13" fillId="12" borderId="30" xfId="0" applyFont="1" applyFill="1" applyBorder="1" applyAlignment="1">
      <alignment horizontal="left" vertical="center" wrapText="1"/>
    </xf>
    <xf numFmtId="0" fontId="13" fillId="0" borderId="30" xfId="0" applyFont="1" applyBorder="1" applyAlignment="1">
      <alignment horizontal="center" vertical="center" wrapText="1"/>
    </xf>
    <xf numFmtId="0" fontId="13" fillId="12" borderId="50" xfId="0" applyFont="1" applyFill="1" applyBorder="1" applyAlignment="1">
      <alignment vertical="center" wrapText="1"/>
    </xf>
    <xf numFmtId="0" fontId="3" fillId="12" borderId="50" xfId="0" applyFont="1" applyFill="1" applyBorder="1" applyAlignment="1">
      <alignment horizontal="center" vertical="center" wrapText="1"/>
    </xf>
    <xf numFmtId="14" fontId="3" fillId="12" borderId="50" xfId="0" applyNumberFormat="1" applyFont="1" applyFill="1" applyBorder="1" applyAlignment="1">
      <alignment horizontal="center" vertical="center" wrapText="1"/>
    </xf>
    <xf numFmtId="14" fontId="3" fillId="12" borderId="53" xfId="0" applyNumberFormat="1" applyFont="1" applyFill="1" applyBorder="1" applyAlignment="1">
      <alignment horizontal="center" vertical="center" wrapText="1"/>
    </xf>
    <xf numFmtId="0" fontId="13" fillId="0" borderId="34" xfId="0" applyFont="1" applyBorder="1" applyAlignment="1">
      <alignment vertical="center" wrapText="1"/>
    </xf>
    <xf numFmtId="0" fontId="13" fillId="0" borderId="50" xfId="0" applyFont="1" applyBorder="1" applyAlignment="1">
      <alignment vertical="center" wrapText="1"/>
    </xf>
    <xf numFmtId="0" fontId="3" fillId="12" borderId="34" xfId="0" applyFont="1" applyFill="1" applyBorder="1" applyAlignment="1">
      <alignment vertical="center" wrapText="1"/>
    </xf>
    <xf numFmtId="14" fontId="3" fillId="12" borderId="34" xfId="0" applyNumberFormat="1" applyFont="1" applyFill="1" applyBorder="1" applyAlignment="1">
      <alignment horizontal="center" vertical="center" wrapText="1"/>
    </xf>
    <xf numFmtId="14" fontId="3" fillId="12" borderId="54" xfId="0" applyNumberFormat="1" applyFont="1" applyFill="1" applyBorder="1" applyAlignment="1">
      <alignment horizontal="center" vertical="center" wrapText="1"/>
    </xf>
    <xf numFmtId="0" fontId="14" fillId="12" borderId="30" xfId="0" applyFont="1" applyFill="1" applyBorder="1" applyAlignment="1">
      <alignment vertical="center"/>
    </xf>
    <xf numFmtId="0" fontId="14" fillId="12" borderId="30" xfId="0" applyFont="1" applyFill="1" applyBorder="1" applyAlignment="1">
      <alignment wrapText="1"/>
    </xf>
    <xf numFmtId="0" fontId="13" fillId="12" borderId="30" xfId="0" applyFont="1" applyFill="1" applyBorder="1" applyAlignment="1">
      <alignment horizontal="center" vertical="center" wrapText="1"/>
    </xf>
    <xf numFmtId="0" fontId="3" fillId="12" borderId="38" xfId="0" applyFont="1" applyFill="1" applyBorder="1" applyAlignment="1">
      <alignment vertical="center" wrapText="1"/>
    </xf>
    <xf numFmtId="0" fontId="14" fillId="12" borderId="38" xfId="0" applyFont="1" applyFill="1" applyBorder="1" applyAlignment="1">
      <alignment vertical="center"/>
    </xf>
    <xf numFmtId="0" fontId="13" fillId="12" borderId="38" xfId="0" applyFont="1" applyFill="1" applyBorder="1" applyAlignment="1">
      <alignment horizontal="center" vertical="center" wrapText="1"/>
    </xf>
    <xf numFmtId="14" fontId="3" fillId="12" borderId="38" xfId="0" applyNumberFormat="1" applyFont="1" applyFill="1" applyBorder="1" applyAlignment="1">
      <alignment horizontal="center" vertical="center" wrapText="1"/>
    </xf>
    <xf numFmtId="14" fontId="3" fillId="12" borderId="55" xfId="0" applyNumberFormat="1" applyFont="1" applyFill="1" applyBorder="1" applyAlignment="1">
      <alignment horizontal="center" vertical="center" wrapText="1"/>
    </xf>
    <xf numFmtId="0" fontId="14" fillId="0" borderId="34" xfId="0" applyFont="1" applyBorder="1" applyAlignment="1">
      <alignment horizontal="left" vertical="center" wrapText="1"/>
    </xf>
    <xf numFmtId="14" fontId="14" fillId="12" borderId="38" xfId="0" applyNumberFormat="1" applyFont="1" applyFill="1" applyBorder="1" applyAlignment="1">
      <alignment horizontal="center" vertical="center"/>
    </xf>
    <xf numFmtId="10" fontId="3" fillId="0" borderId="0" xfId="0" applyNumberFormat="1" applyFont="1"/>
    <xf numFmtId="9" fontId="3" fillId="0" borderId="0" xfId="0" applyNumberFormat="1" applyFont="1"/>
    <xf numFmtId="0" fontId="10" fillId="0" borderId="6" xfId="0" applyFont="1" applyBorder="1" applyAlignment="1">
      <alignment horizontal="justify" vertical="center" wrapText="1"/>
    </xf>
    <xf numFmtId="0" fontId="10" fillId="0" borderId="6" xfId="0" applyFont="1" applyBorder="1" applyAlignment="1">
      <alignment horizontal="center" vertical="center" wrapText="1"/>
    </xf>
    <xf numFmtId="9" fontId="10" fillId="18" borderId="6" xfId="0" applyNumberFormat="1" applyFont="1" applyFill="1" applyBorder="1" applyAlignment="1">
      <alignment horizontal="center" vertical="center" wrapText="1"/>
    </xf>
    <xf numFmtId="10" fontId="22" fillId="0" borderId="6" xfId="0" applyNumberFormat="1" applyFont="1" applyBorder="1" applyAlignment="1">
      <alignment horizontal="center" vertical="center" wrapText="1"/>
    </xf>
    <xf numFmtId="2" fontId="3" fillId="0" borderId="0" xfId="0" applyNumberFormat="1" applyFont="1"/>
    <xf numFmtId="0" fontId="3" fillId="0" borderId="50" xfId="0" applyFont="1" applyBorder="1" applyAlignment="1">
      <alignment horizontal="justify" vertical="center"/>
    </xf>
    <xf numFmtId="0" fontId="4" fillId="17" borderId="11" xfId="0" applyFont="1" applyFill="1" applyBorder="1" applyAlignment="1">
      <alignment horizontal="justify" vertical="center" wrapText="1"/>
    </xf>
    <xf numFmtId="0" fontId="3" fillId="0" borderId="17" xfId="0" applyFont="1" applyBorder="1"/>
    <xf numFmtId="0" fontId="3" fillId="0" borderId="18" xfId="0" applyFont="1" applyBorder="1"/>
    <xf numFmtId="0" fontId="10" fillId="0" borderId="18" xfId="0" applyFont="1" applyBorder="1" applyAlignment="1">
      <alignment horizontal="justify" vertical="center" wrapText="1"/>
    </xf>
    <xf numFmtId="0" fontId="10" fillId="12" borderId="18" xfId="0" applyFont="1" applyFill="1" applyBorder="1" applyAlignment="1">
      <alignment horizontal="center" vertical="center" wrapText="1"/>
    </xf>
    <xf numFmtId="0" fontId="10" fillId="0" borderId="18" xfId="0" applyFont="1" applyBorder="1" applyAlignment="1">
      <alignment horizontal="center" vertical="center" wrapText="1"/>
    </xf>
    <xf numFmtId="10" fontId="22" fillId="0" borderId="18" xfId="0" applyNumberFormat="1" applyFont="1" applyBorder="1" applyAlignment="1">
      <alignment horizontal="center" vertical="center" wrapText="1"/>
    </xf>
    <xf numFmtId="0" fontId="11" fillId="21" borderId="6" xfId="0" applyFont="1" applyFill="1" applyBorder="1" applyAlignment="1" applyProtection="1">
      <alignment horizontal="center" vertical="center" wrapText="1"/>
      <protection locked="0"/>
    </xf>
    <xf numFmtId="0" fontId="4" fillId="2" borderId="77" xfId="0" applyFont="1" applyFill="1" applyBorder="1" applyAlignment="1">
      <alignment horizontal="center" vertical="center"/>
    </xf>
    <xf numFmtId="10" fontId="3" fillId="0" borderId="80" xfId="0" applyNumberFormat="1" applyFont="1" applyBorder="1" applyAlignment="1">
      <alignment horizontal="center" vertical="center" wrapText="1"/>
    </xf>
    <xf numFmtId="0" fontId="11" fillId="22" borderId="66" xfId="0" applyFont="1" applyFill="1" applyBorder="1" applyAlignment="1">
      <alignment horizontal="center" vertical="center"/>
    </xf>
    <xf numFmtId="0" fontId="11" fillId="22" borderId="6" xfId="0" applyFont="1" applyFill="1" applyBorder="1" applyAlignment="1">
      <alignment horizontal="center" vertical="center"/>
    </xf>
    <xf numFmtId="0" fontId="9" fillId="8" borderId="24" xfId="0" applyFont="1" applyFill="1" applyBorder="1" applyAlignment="1" applyProtection="1">
      <alignment horizontal="center" vertical="center" wrapText="1"/>
      <protection locked="0"/>
    </xf>
    <xf numFmtId="0" fontId="10" fillId="0" borderId="12" xfId="0" applyFont="1" applyBorder="1" applyAlignment="1">
      <alignment horizontal="justify" vertical="center" wrapText="1"/>
    </xf>
    <xf numFmtId="0" fontId="10" fillId="0" borderId="12" xfId="0" applyFont="1" applyBorder="1" applyAlignment="1">
      <alignment horizontal="center" vertical="center" wrapText="1"/>
    </xf>
    <xf numFmtId="9" fontId="10" fillId="18" borderId="12" xfId="0" applyNumberFormat="1" applyFont="1" applyFill="1" applyBorder="1" applyAlignment="1">
      <alignment horizontal="center" vertical="center" wrapText="1"/>
    </xf>
    <xf numFmtId="10" fontId="22" fillId="0" borderId="12" xfId="0" applyNumberFormat="1" applyFont="1" applyBorder="1" applyAlignment="1">
      <alignment horizontal="center" vertical="center" wrapText="1"/>
    </xf>
    <xf numFmtId="0" fontId="11" fillId="0" borderId="11" xfId="0" applyFont="1" applyBorder="1" applyAlignment="1">
      <alignment horizontal="center" vertical="center"/>
    </xf>
    <xf numFmtId="0" fontId="10" fillId="22" borderId="6" xfId="0" applyFont="1" applyFill="1" applyBorder="1" applyAlignment="1">
      <alignment horizontal="center" vertical="center"/>
    </xf>
    <xf numFmtId="2" fontId="3" fillId="0" borderId="6" xfId="0" applyNumberFormat="1" applyFont="1" applyBorder="1" applyAlignment="1">
      <alignment horizontal="center" vertical="center"/>
    </xf>
    <xf numFmtId="0" fontId="25" fillId="25" borderId="82" xfId="0" applyFont="1" applyFill="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10" fontId="26" fillId="0" borderId="84" xfId="0" applyNumberFormat="1" applyFont="1" applyBorder="1" applyAlignment="1">
      <alignment horizontal="center" vertical="center" wrapText="1"/>
    </xf>
    <xf numFmtId="0" fontId="27" fillId="0" borderId="83" xfId="0" applyFont="1" applyBorder="1" applyAlignment="1">
      <alignment horizontal="center" vertical="center" wrapText="1"/>
    </xf>
    <xf numFmtId="0" fontId="27" fillId="0" borderId="84" xfId="0" applyFont="1" applyBorder="1" applyAlignment="1">
      <alignment horizontal="center" vertical="center" wrapText="1"/>
    </xf>
    <xf numFmtId="10" fontId="27" fillId="0" borderId="84" xfId="0" applyNumberFormat="1" applyFont="1" applyBorder="1" applyAlignment="1">
      <alignment horizontal="center" vertical="center" wrapText="1"/>
    </xf>
    <xf numFmtId="0" fontId="25" fillId="25" borderId="81" xfId="0" applyFont="1" applyFill="1" applyBorder="1" applyAlignment="1">
      <alignment horizontal="center" vertical="center" wrapText="1"/>
    </xf>
    <xf numFmtId="14" fontId="15" fillId="12" borderId="54" xfId="0" applyNumberFormat="1" applyFont="1" applyFill="1" applyBorder="1" applyAlignment="1">
      <alignment horizontal="center" vertical="center"/>
    </xf>
    <xf numFmtId="14" fontId="3" fillId="0" borderId="18" xfId="0" applyNumberFormat="1" applyFont="1" applyBorder="1" applyAlignment="1">
      <alignment horizontal="center" vertical="center" wrapText="1"/>
    </xf>
    <xf numFmtId="14" fontId="14" fillId="12" borderId="65" xfId="0" applyNumberFormat="1" applyFont="1" applyFill="1" applyBorder="1" applyAlignment="1">
      <alignment horizontal="center" vertical="center" wrapText="1"/>
    </xf>
    <xf numFmtId="14" fontId="14" fillId="12" borderId="6" xfId="0" applyNumberFormat="1" applyFont="1" applyFill="1" applyBorder="1" applyAlignment="1">
      <alignment horizontal="center" vertical="center" wrapText="1"/>
    </xf>
    <xf numFmtId="0" fontId="3" fillId="12" borderId="6" xfId="0" applyFont="1" applyFill="1" applyBorder="1"/>
    <xf numFmtId="14" fontId="3" fillId="12" borderId="6" xfId="0" applyNumberFormat="1" applyFont="1" applyFill="1" applyBorder="1"/>
    <xf numFmtId="0" fontId="18" fillId="0" borderId="6" xfId="0" applyFont="1" applyBorder="1" applyAlignment="1">
      <alignment horizontal="justify" vertical="center" wrapText="1"/>
    </xf>
    <xf numFmtId="10" fontId="14" fillId="0" borderId="86" xfId="0" applyNumberFormat="1" applyFont="1" applyBorder="1" applyAlignment="1">
      <alignment horizontal="center" vertical="center" wrapText="1"/>
    </xf>
    <xf numFmtId="10" fontId="28" fillId="26" borderId="23" xfId="0" applyNumberFormat="1" applyFont="1" applyFill="1" applyBorder="1" applyAlignment="1">
      <alignment horizontal="center" wrapText="1"/>
    </xf>
    <xf numFmtId="0" fontId="10" fillId="24" borderId="6"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25" fillId="25" borderId="95" xfId="0" applyFont="1" applyFill="1" applyBorder="1" applyAlignment="1">
      <alignment horizontal="center" vertical="center"/>
    </xf>
    <xf numFmtId="0" fontId="25" fillId="25" borderId="96" xfId="0" applyFont="1" applyFill="1" applyBorder="1" applyAlignment="1">
      <alignment horizontal="center" vertical="center" wrapText="1"/>
    </xf>
    <xf numFmtId="0" fontId="26" fillId="13" borderId="97" xfId="0" applyFont="1" applyFill="1" applyBorder="1" applyAlignment="1">
      <alignment vertical="center" wrapText="1"/>
    </xf>
    <xf numFmtId="10" fontId="26" fillId="0" borderId="94" xfId="0" applyNumberFormat="1" applyFont="1" applyBorder="1" applyAlignment="1">
      <alignment horizontal="center" vertical="center" wrapText="1"/>
    </xf>
    <xf numFmtId="0" fontId="26" fillId="13" borderId="93" xfId="0" applyFont="1" applyFill="1" applyBorder="1" applyAlignment="1">
      <alignment vertical="center" wrapText="1"/>
    </xf>
    <xf numFmtId="0" fontId="27" fillId="13" borderId="93" xfId="0" applyFont="1" applyFill="1" applyBorder="1" applyAlignment="1">
      <alignment vertical="center" wrapText="1"/>
    </xf>
    <xf numFmtId="10" fontId="27" fillId="0" borderId="94" xfId="0" applyNumberFormat="1" applyFont="1" applyBorder="1" applyAlignment="1">
      <alignment horizontal="center" vertical="center" wrapText="1"/>
    </xf>
    <xf numFmtId="0" fontId="3" fillId="0" borderId="23" xfId="0" applyFont="1" applyBorder="1"/>
    <xf numFmtId="0" fontId="3" fillId="0" borderId="2" xfId="0" applyFont="1" applyBorder="1"/>
    <xf numFmtId="0" fontId="3" fillId="0" borderId="92" xfId="0" applyFont="1" applyBorder="1"/>
    <xf numFmtId="0" fontId="25" fillId="25" borderId="93" xfId="0" applyFont="1" applyFill="1" applyBorder="1" applyAlignment="1">
      <alignment horizontal="center" vertical="center"/>
    </xf>
    <xf numFmtId="0" fontId="25" fillId="25" borderId="85" xfId="0" applyFont="1" applyFill="1" applyBorder="1" applyAlignment="1">
      <alignment horizontal="center" vertical="center"/>
    </xf>
    <xf numFmtId="0" fontId="25" fillId="25" borderId="94"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0" xfId="0" applyFont="1" applyFill="1" applyBorder="1" applyAlignment="1">
      <alignment horizont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13" fillId="0" borderId="21" xfId="0" applyFont="1" applyBorder="1" applyAlignment="1">
      <alignment horizontal="justify" vertical="center" wrapText="1"/>
    </xf>
    <xf numFmtId="0" fontId="13" fillId="0" borderId="0" xfId="0" applyFont="1" applyAlignment="1">
      <alignment horizontal="justify" vertical="center"/>
    </xf>
    <xf numFmtId="0" fontId="13" fillId="0" borderId="22" xfId="0" applyFont="1" applyBorder="1" applyAlignment="1">
      <alignment horizontal="justify" vertical="center"/>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4" fillId="2" borderId="21" xfId="0" applyFont="1" applyFill="1" applyBorder="1" applyAlignment="1">
      <alignment horizontal="center"/>
    </xf>
    <xf numFmtId="0" fontId="4" fillId="2" borderId="0" xfId="0" applyFont="1" applyFill="1" applyAlignment="1">
      <alignment horizontal="center"/>
    </xf>
    <xf numFmtId="0" fontId="4" fillId="2" borderId="22" xfId="0" applyFont="1" applyFill="1" applyBorder="1" applyAlignment="1">
      <alignment horizontal="center"/>
    </xf>
    <xf numFmtId="0" fontId="3" fillId="12" borderId="6" xfId="0" applyFont="1" applyFill="1" applyBorder="1" applyAlignment="1">
      <alignment horizontal="center"/>
    </xf>
    <xf numFmtId="0" fontId="3" fillId="0" borderId="20"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21" xfId="0" applyFont="1" applyBorder="1" applyAlignment="1">
      <alignment horizontal="center" wrapText="1"/>
    </xf>
    <xf numFmtId="0" fontId="3" fillId="0" borderId="0" xfId="0" applyFont="1" applyAlignment="1">
      <alignment horizontal="center" wrapText="1"/>
    </xf>
    <xf numFmtId="0" fontId="3" fillId="0" borderId="22" xfId="0" applyFont="1" applyBorder="1" applyAlignment="1">
      <alignment horizontal="center" wrapText="1"/>
    </xf>
    <xf numFmtId="0" fontId="6" fillId="0" borderId="4" xfId="0" applyFont="1" applyBorder="1" applyAlignment="1">
      <alignment horizontal="center" vertical="center" wrapText="1"/>
    </xf>
    <xf numFmtId="0" fontId="4" fillId="2" borderId="6" xfId="0" applyFont="1" applyFill="1" applyBorder="1" applyAlignment="1">
      <alignment horizontal="center" vertical="center"/>
    </xf>
    <xf numFmtId="0" fontId="3" fillId="0" borderId="21" xfId="1" applyFont="1" applyBorder="1" applyAlignment="1">
      <alignment vertical="center" wrapText="1"/>
    </xf>
    <xf numFmtId="0" fontId="3" fillId="0" borderId="0" xfId="1" applyFont="1" applyBorder="1" applyAlignment="1">
      <alignment vertical="center" wrapText="1"/>
    </xf>
    <xf numFmtId="0" fontId="3"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1" fillId="0" borderId="26" xfId="1" applyBorder="1" applyAlignment="1">
      <alignment vertical="center" wrapText="1"/>
    </xf>
    <xf numFmtId="0" fontId="1" fillId="0" borderId="24" xfId="1" applyBorder="1" applyAlignment="1">
      <alignment vertical="center" wrapText="1"/>
    </xf>
    <xf numFmtId="0" fontId="1" fillId="0" borderId="78" xfId="1" applyBorder="1" applyAlignment="1">
      <alignment vertical="center" wrapText="1"/>
    </xf>
    <xf numFmtId="0" fontId="1" fillId="0" borderId="79" xfId="1" applyBorder="1" applyAlignment="1">
      <alignment vertical="center" wrapText="1"/>
    </xf>
    <xf numFmtId="0" fontId="3" fillId="0" borderId="86"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9" xfId="0" applyFont="1" applyBorder="1" applyAlignment="1">
      <alignment horizontal="center" vertical="center" wrapText="1"/>
    </xf>
    <xf numFmtId="0" fontId="4" fillId="2" borderId="20"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3" borderId="2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3" fillId="19" borderId="6"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4" xfId="0" applyFont="1" applyBorder="1" applyAlignment="1">
      <alignment horizontal="center" vertical="center" wrapText="1"/>
    </xf>
    <xf numFmtId="0" fontId="6"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7" xfId="0" applyFont="1" applyBorder="1" applyAlignment="1">
      <alignment horizontal="center" vertical="center" wrapText="1"/>
    </xf>
    <xf numFmtId="0" fontId="8" fillId="19" borderId="6" xfId="0" applyFont="1" applyFill="1" applyBorder="1" applyAlignment="1">
      <alignment horizontal="center" vertical="center"/>
    </xf>
    <xf numFmtId="0" fontId="8" fillId="20" borderId="6" xfId="0" applyFont="1" applyFill="1" applyBorder="1" applyAlignment="1">
      <alignment horizontal="center" vertical="center" wrapText="1"/>
    </xf>
    <xf numFmtId="0" fontId="4" fillId="0" borderId="59" xfId="0" applyFont="1" applyBorder="1" applyAlignment="1">
      <alignment horizontal="center" vertical="center" wrapText="1"/>
    </xf>
    <xf numFmtId="0" fontId="4" fillId="0" borderId="58" xfId="0" applyFont="1" applyBorder="1" applyAlignment="1">
      <alignment horizontal="center" vertical="center" wrapText="1"/>
    </xf>
    <xf numFmtId="0" fontId="11" fillId="9" borderId="24"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24"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27" xfId="0" applyFont="1" applyFill="1" applyBorder="1" applyAlignment="1" applyProtection="1">
      <alignment horizontal="center" vertical="center" wrapText="1"/>
      <protection locked="0"/>
    </xf>
    <xf numFmtId="9" fontId="11" fillId="9" borderId="6" xfId="0" applyNumberFormat="1" applyFont="1" applyFill="1" applyBorder="1" applyAlignment="1">
      <alignment horizontal="center" vertical="center" wrapText="1"/>
    </xf>
    <xf numFmtId="0" fontId="4" fillId="0" borderId="45" xfId="0" applyFont="1" applyBorder="1" applyAlignment="1">
      <alignment horizontal="center" vertical="center" wrapText="1"/>
    </xf>
    <xf numFmtId="0" fontId="11" fillId="9" borderId="6" xfId="0" applyFont="1" applyFill="1" applyBorder="1" applyAlignment="1">
      <alignment horizontal="center" vertical="center" wrapText="1"/>
    </xf>
    <xf numFmtId="0" fontId="11" fillId="9" borderId="24" xfId="0" applyFont="1" applyFill="1" applyBorder="1" applyAlignment="1">
      <alignment horizontal="center" wrapText="1"/>
    </xf>
    <xf numFmtId="0" fontId="11" fillId="9" borderId="27" xfId="0" applyFont="1" applyFill="1" applyBorder="1" applyAlignment="1">
      <alignment horizontal="center" wrapText="1"/>
    </xf>
    <xf numFmtId="0" fontId="8" fillId="19" borderId="74" xfId="0" applyFont="1" applyFill="1" applyBorder="1" applyAlignment="1">
      <alignment horizontal="center" vertical="center"/>
    </xf>
    <xf numFmtId="0" fontId="8" fillId="19" borderId="75" xfId="0" applyFont="1" applyFill="1" applyBorder="1" applyAlignment="1">
      <alignment horizontal="center" vertical="center"/>
    </xf>
    <xf numFmtId="0" fontId="8" fillId="19" borderId="10" xfId="0" applyFont="1" applyFill="1" applyBorder="1" applyAlignment="1">
      <alignment horizontal="center" vertical="center"/>
    </xf>
    <xf numFmtId="0" fontId="8" fillId="20" borderId="24" xfId="0" applyFont="1" applyFill="1" applyBorder="1" applyAlignment="1">
      <alignment horizontal="center" vertical="center" wrapText="1"/>
    </xf>
    <xf numFmtId="0" fontId="8" fillId="20" borderId="7" xfId="0" applyFont="1" applyFill="1" applyBorder="1" applyAlignment="1">
      <alignment horizontal="center" vertical="center" wrapText="1"/>
    </xf>
    <xf numFmtId="0" fontId="23" fillId="19" borderId="13" xfId="0" applyFont="1" applyFill="1" applyBorder="1" applyAlignment="1">
      <alignment horizontal="center" vertical="center" wrapText="1"/>
    </xf>
    <xf numFmtId="0" fontId="23" fillId="19" borderId="7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5" xfId="0" applyFont="1" applyFill="1" applyBorder="1" applyAlignment="1">
      <alignment horizontal="center" vertical="center" wrapText="1"/>
    </xf>
  </cellXfs>
  <cellStyles count="5">
    <cellStyle name="Hipervínculo" xfId="1" builtinId="8"/>
    <cellStyle name="Normal" xfId="0" builtinId="0"/>
    <cellStyle name="Normal 2" xfId="3" xr:uid="{92BEDC07-14B6-4AE0-BB96-5E2B0F8DDDB4}"/>
    <cellStyle name="Normal 3" xfId="4" xr:uid="{07C70479-780C-4C94-9019-D14A896BDE5D}"/>
    <cellStyle name="Porcentaje" xfId="2" builtinId="5"/>
  </cellStyles>
  <dxfs count="0"/>
  <tableStyles count="0" defaultTableStyle="TableStyleMedium2" defaultPivotStyle="PivotStyleLight16"/>
  <colors>
    <mruColors>
      <color rgb="FFC21065"/>
      <color rgb="FFFFCCFF"/>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1065"/>
  </sheetPr>
  <dimension ref="B1:H32"/>
  <sheetViews>
    <sheetView showGridLines="0" tabSelected="1" view="pageBreakPreview" topLeftCell="A12" zoomScale="80" zoomScaleNormal="80" zoomScaleSheetLayoutView="80" workbookViewId="0">
      <selection activeCell="H29" sqref="H29"/>
    </sheetView>
  </sheetViews>
  <sheetFormatPr baseColWidth="10" defaultColWidth="11.44140625" defaultRowHeight="13.8" x14ac:dyDescent="0.25"/>
  <cols>
    <col min="1" max="1" width="5" style="2" customWidth="1"/>
    <col min="2" max="2" width="21.109375" style="2" customWidth="1"/>
    <col min="3" max="3" width="33.6640625" style="2" customWidth="1"/>
    <col min="4" max="4" width="21.33203125" style="2" customWidth="1"/>
    <col min="5" max="5" width="13" style="2" customWidth="1"/>
    <col min="6" max="6" width="16.88671875" style="2" customWidth="1"/>
    <col min="7" max="7" width="14.109375" style="2" bestFit="1" customWidth="1"/>
    <col min="8" max="8" width="6.109375" style="2" customWidth="1"/>
    <col min="9" max="16384" width="11.44140625" style="2"/>
  </cols>
  <sheetData>
    <row r="1" spans="2:8" ht="123.75" customHeight="1" thickBot="1" x14ac:dyDescent="0.3">
      <c r="B1" s="6"/>
      <c r="C1" s="327" t="s">
        <v>0</v>
      </c>
      <c r="D1" s="327"/>
      <c r="E1" s="327"/>
      <c r="F1" s="327"/>
      <c r="G1" s="7" t="s">
        <v>1</v>
      </c>
    </row>
    <row r="2" spans="2:8" ht="14.4" thickBot="1" x14ac:dyDescent="0.3"/>
    <row r="3" spans="2:8" x14ac:dyDescent="0.25">
      <c r="B3" s="308" t="s">
        <v>2</v>
      </c>
      <c r="C3" s="309"/>
      <c r="D3" s="309"/>
      <c r="E3" s="309"/>
      <c r="F3" s="309"/>
      <c r="G3" s="310"/>
    </row>
    <row r="4" spans="2:8" ht="116.25" customHeight="1" x14ac:dyDescent="0.25">
      <c r="B4" s="311" t="s">
        <v>3</v>
      </c>
      <c r="C4" s="312"/>
      <c r="D4" s="312"/>
      <c r="E4" s="312"/>
      <c r="F4" s="312"/>
      <c r="G4" s="313"/>
    </row>
    <row r="5" spans="2:8" ht="14.4" thickBot="1" x14ac:dyDescent="0.3">
      <c r="B5" s="317" t="s">
        <v>4</v>
      </c>
      <c r="C5" s="318"/>
      <c r="D5" s="318"/>
      <c r="E5" s="318"/>
      <c r="F5" s="318"/>
      <c r="G5" s="319"/>
    </row>
    <row r="6" spans="2:8" ht="204" customHeight="1" thickBot="1" x14ac:dyDescent="0.3">
      <c r="B6" s="314" t="s">
        <v>5</v>
      </c>
      <c r="C6" s="315"/>
      <c r="D6" s="315"/>
      <c r="E6" s="315"/>
      <c r="F6" s="315"/>
      <c r="G6" s="316"/>
    </row>
    <row r="7" spans="2:8" x14ac:dyDescent="0.25">
      <c r="B7" s="8"/>
      <c r="G7" s="9"/>
    </row>
    <row r="8" spans="2:8" ht="14.4" thickBot="1" x14ac:dyDescent="0.3">
      <c r="B8" s="8"/>
      <c r="G8" s="9"/>
    </row>
    <row r="9" spans="2:8" ht="30.75" customHeight="1" thickBot="1" x14ac:dyDescent="0.3">
      <c r="B9" s="343" t="s">
        <v>6</v>
      </c>
      <c r="C9" s="307"/>
      <c r="D9" s="306" t="s">
        <v>7</v>
      </c>
      <c r="E9" s="307"/>
      <c r="F9" s="262" t="s">
        <v>8</v>
      </c>
      <c r="G9" s="262" t="s">
        <v>9</v>
      </c>
      <c r="H9" s="3"/>
    </row>
    <row r="10" spans="2:8" s="4" customFormat="1" ht="28.5" customHeight="1" thickBot="1" x14ac:dyDescent="0.3">
      <c r="B10" s="335" t="s">
        <v>10</v>
      </c>
      <c r="C10" s="336"/>
      <c r="D10" s="339">
        <f>COUNTA('1. ADMINISTRACIÓN DE RIESGOS'!C5:C23)</f>
        <v>19</v>
      </c>
      <c r="E10" s="340"/>
      <c r="F10" s="289">
        <f>'1. ADMINISTRACIÓN DE RIESGOS'!AY24</f>
        <v>3.6971830985915485E-2</v>
      </c>
      <c r="G10" s="98">
        <f>IFERROR(D10/$D$14,"0")</f>
        <v>0.26760563380281688</v>
      </c>
    </row>
    <row r="11" spans="2:8" s="4" customFormat="1" ht="28.5" customHeight="1" thickBot="1" x14ac:dyDescent="0.3">
      <c r="B11" s="335" t="s">
        <v>11</v>
      </c>
      <c r="C11" s="336"/>
      <c r="D11" s="341">
        <f>COUNTA('2. REDES Y ARTICULACIÓN'!C5:C9)</f>
        <v>5</v>
      </c>
      <c r="E11" s="342"/>
      <c r="F11" s="289">
        <f>'2. REDES Y ARTICULACIÓN'!AY10</f>
        <v>2.2535211267605635E-2</v>
      </c>
      <c r="G11" s="99">
        <f>IFERROR(D11/$D$14,"0")</f>
        <v>7.0422535211267609E-2</v>
      </c>
    </row>
    <row r="12" spans="2:8" s="4" customFormat="1" ht="28.5" customHeight="1" thickBot="1" x14ac:dyDescent="0.3">
      <c r="B12" s="335" t="s">
        <v>12</v>
      </c>
      <c r="C12" s="336"/>
      <c r="D12" s="341">
        <f>COUNTA('3. MODELO DE ESTADO ABIERTO'!C5:C41)</f>
        <v>37</v>
      </c>
      <c r="E12" s="342"/>
      <c r="F12" s="289">
        <f>'3. MODELO DE ESTADO ABIERTO'!AY42</f>
        <v>0.11643192488262909</v>
      </c>
      <c r="G12" s="99">
        <f>IFERROR(D12/$D$14,"0")</f>
        <v>0.52112676056338025</v>
      </c>
    </row>
    <row r="13" spans="2:8" s="4" customFormat="1" ht="28.5" customHeight="1" thickBot="1" x14ac:dyDescent="0.3">
      <c r="B13" s="337" t="s">
        <v>13</v>
      </c>
      <c r="C13" s="338"/>
      <c r="D13" s="331">
        <f>COUNTA('4. INICIATIVAS ADICIONALES'!C5:C14)</f>
        <v>10</v>
      </c>
      <c r="E13" s="332"/>
      <c r="F13" s="289">
        <f>'4. INICIATIVAS ADICIONALES'!AY15</f>
        <v>1.418838028169014E-2</v>
      </c>
      <c r="G13" s="263">
        <f>IFERROR(D13/$D$14,"0")</f>
        <v>0.14084507042253522</v>
      </c>
    </row>
    <row r="14" spans="2:8" ht="16.2" thickBot="1" x14ac:dyDescent="0.35">
      <c r="B14" s="329"/>
      <c r="C14" s="330"/>
      <c r="D14" s="333">
        <f>SUM(D10:E13)</f>
        <v>71</v>
      </c>
      <c r="E14" s="334"/>
      <c r="F14" s="290">
        <v>0.48070000000000002</v>
      </c>
      <c r="G14" s="28">
        <f>SUM(G10:G13)</f>
        <v>1</v>
      </c>
    </row>
    <row r="15" spans="2:8" x14ac:dyDescent="0.25">
      <c r="B15" s="8"/>
      <c r="C15" s="252"/>
      <c r="G15" s="9"/>
    </row>
    <row r="16" spans="2:8" x14ac:dyDescent="0.25">
      <c r="B16" s="8"/>
      <c r="G16" s="9"/>
    </row>
    <row r="17" spans="2:7" x14ac:dyDescent="0.25">
      <c r="B17" s="328" t="s">
        <v>14</v>
      </c>
      <c r="C17" s="328"/>
      <c r="D17" s="328"/>
      <c r="E17" s="328"/>
      <c r="F17" s="328"/>
      <c r="G17" s="328"/>
    </row>
    <row r="18" spans="2:7" x14ac:dyDescent="0.25">
      <c r="B18" s="44" t="s">
        <v>15</v>
      </c>
      <c r="C18" s="44" t="s">
        <v>16</v>
      </c>
      <c r="D18" s="328" t="s">
        <v>17</v>
      </c>
      <c r="E18" s="328"/>
      <c r="F18" s="328"/>
      <c r="G18" s="328"/>
    </row>
    <row r="19" spans="2:7" x14ac:dyDescent="0.25">
      <c r="B19" s="286">
        <v>1</v>
      </c>
      <c r="C19" s="287"/>
      <c r="D19" s="320"/>
      <c r="E19" s="320"/>
      <c r="F19" s="320"/>
      <c r="G19" s="320"/>
    </row>
    <row r="20" spans="2:7" x14ac:dyDescent="0.25">
      <c r="B20" s="286"/>
      <c r="C20" s="286"/>
      <c r="D20" s="320"/>
      <c r="E20" s="320"/>
      <c r="F20" s="320"/>
      <c r="G20" s="320"/>
    </row>
    <row r="21" spans="2:7" ht="14.4" thickBot="1" x14ac:dyDescent="0.3"/>
    <row r="22" spans="2:7" ht="25.5" customHeight="1" x14ac:dyDescent="0.25">
      <c r="B22" s="321" t="s">
        <v>578</v>
      </c>
      <c r="C22" s="322"/>
      <c r="D22" s="322"/>
      <c r="E22" s="322"/>
      <c r="F22" s="322"/>
      <c r="G22" s="323"/>
    </row>
    <row r="23" spans="2:7" ht="25.5" customHeight="1" x14ac:dyDescent="0.25">
      <c r="B23" s="324"/>
      <c r="C23" s="325"/>
      <c r="D23" s="325"/>
      <c r="E23" s="325"/>
      <c r="F23" s="325"/>
      <c r="G23" s="326"/>
    </row>
    <row r="24" spans="2:7" x14ac:dyDescent="0.25">
      <c r="B24" s="8"/>
      <c r="G24" s="9"/>
    </row>
    <row r="25" spans="2:7" ht="14.4" thickBot="1" x14ac:dyDescent="0.3">
      <c r="B25" s="303" t="s">
        <v>18</v>
      </c>
      <c r="C25" s="304"/>
      <c r="D25" s="304"/>
      <c r="E25" s="304"/>
      <c r="F25" s="304"/>
      <c r="G25" s="305"/>
    </row>
    <row r="26" spans="2:7" ht="28.2" thickBot="1" x14ac:dyDescent="0.3">
      <c r="B26" s="293" t="s">
        <v>6</v>
      </c>
      <c r="C26" s="281" t="s">
        <v>19</v>
      </c>
      <c r="D26" s="274" t="s">
        <v>20</v>
      </c>
      <c r="E26" s="274" t="s">
        <v>21</v>
      </c>
      <c r="F26" s="274" t="s">
        <v>22</v>
      </c>
      <c r="G26" s="294" t="s">
        <v>8</v>
      </c>
    </row>
    <row r="27" spans="2:7" ht="30" customHeight="1" thickBot="1" x14ac:dyDescent="0.3">
      <c r="B27" s="295" t="s">
        <v>23</v>
      </c>
      <c r="C27" s="275">
        <v>19</v>
      </c>
      <c r="D27" s="276">
        <v>34</v>
      </c>
      <c r="E27" s="277">
        <f>D27/$D$31</f>
        <v>0.14847161572052403</v>
      </c>
      <c r="F27" s="276">
        <v>7</v>
      </c>
      <c r="G27" s="296">
        <f>F27/D27</f>
        <v>0.20588235294117646</v>
      </c>
    </row>
    <row r="28" spans="2:7" ht="14.4" thickBot="1" x14ac:dyDescent="0.3">
      <c r="B28" s="297" t="s">
        <v>24</v>
      </c>
      <c r="C28" s="275">
        <v>5</v>
      </c>
      <c r="D28" s="276">
        <v>11</v>
      </c>
      <c r="E28" s="277">
        <f>D28/$D$31</f>
        <v>4.8034934497816595E-2</v>
      </c>
      <c r="F28" s="276">
        <v>3.1</v>
      </c>
      <c r="G28" s="296">
        <f>F28/D28</f>
        <v>0.2818181818181818</v>
      </c>
    </row>
    <row r="29" spans="2:7" ht="28.2" thickBot="1" x14ac:dyDescent="0.3">
      <c r="B29" s="297" t="s">
        <v>25</v>
      </c>
      <c r="C29" s="275">
        <v>37</v>
      </c>
      <c r="D29" s="276">
        <v>134</v>
      </c>
      <c r="E29" s="277">
        <f>D29/$D$31</f>
        <v>0.58515283842794763</v>
      </c>
      <c r="F29" s="276">
        <v>32.700000000000003</v>
      </c>
      <c r="G29" s="296">
        <f>F29/D29</f>
        <v>0.24402985074626868</v>
      </c>
    </row>
    <row r="30" spans="2:7" ht="33.75" customHeight="1" thickBot="1" x14ac:dyDescent="0.3">
      <c r="B30" s="297" t="s">
        <v>26</v>
      </c>
      <c r="C30" s="275">
        <v>10</v>
      </c>
      <c r="D30" s="276">
        <v>50</v>
      </c>
      <c r="E30" s="277">
        <f>D30/$D$31</f>
        <v>0.2183406113537118</v>
      </c>
      <c r="F30" s="276">
        <v>10</v>
      </c>
      <c r="G30" s="296">
        <f>F30/D30</f>
        <v>0.2</v>
      </c>
    </row>
    <row r="31" spans="2:7" ht="14.4" thickBot="1" x14ac:dyDescent="0.3">
      <c r="B31" s="298"/>
      <c r="C31" s="278">
        <f>SUM(C27:C30)</f>
        <v>71</v>
      </c>
      <c r="D31" s="279">
        <f>SUM(D27:D30)</f>
        <v>229</v>
      </c>
      <c r="E31" s="280">
        <f>D31/$D$31</f>
        <v>1</v>
      </c>
      <c r="F31" s="279">
        <f>SUM(F27:F30)</f>
        <v>52.800000000000004</v>
      </c>
      <c r="G31" s="299">
        <f>F31/D31</f>
        <v>0.23056768558951968</v>
      </c>
    </row>
    <row r="32" spans="2:7" ht="14.4" thickBot="1" x14ac:dyDescent="0.3">
      <c r="B32" s="300"/>
      <c r="C32" s="301"/>
      <c r="D32" s="301"/>
      <c r="E32" s="301"/>
      <c r="F32" s="301"/>
      <c r="G32" s="302"/>
    </row>
  </sheetData>
  <mergeCells count="23">
    <mergeCell ref="C1:F1"/>
    <mergeCell ref="B17:G17"/>
    <mergeCell ref="D18:G18"/>
    <mergeCell ref="B14:C14"/>
    <mergeCell ref="D13:E13"/>
    <mergeCell ref="D14:E14"/>
    <mergeCell ref="B12:C12"/>
    <mergeCell ref="B13:C13"/>
    <mergeCell ref="D10:E10"/>
    <mergeCell ref="D11:E11"/>
    <mergeCell ref="D12:E12"/>
    <mergeCell ref="B10:C10"/>
    <mergeCell ref="B11:C11"/>
    <mergeCell ref="B9:C9"/>
    <mergeCell ref="B25:G25"/>
    <mergeCell ref="D9:E9"/>
    <mergeCell ref="B3:G3"/>
    <mergeCell ref="B4:G4"/>
    <mergeCell ref="B6:G6"/>
    <mergeCell ref="B5:G5"/>
    <mergeCell ref="D20:G20"/>
    <mergeCell ref="D19:G19"/>
    <mergeCell ref="B22:G23"/>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zoomScale="80" zoomScaleNormal="100" zoomScaleSheetLayoutView="80" workbookViewId="0">
      <selection activeCell="I1" sqref="I1"/>
    </sheetView>
  </sheetViews>
  <sheetFormatPr baseColWidth="10" defaultColWidth="9.109375" defaultRowHeight="14.4" x14ac:dyDescent="0.3"/>
  <cols>
    <col min="1" max="1" width="33.44140625" customWidth="1"/>
    <col min="6" max="6" width="30.88671875" customWidth="1"/>
    <col min="7" max="7" width="28.6640625" customWidth="1"/>
  </cols>
  <sheetData>
    <row r="1" spans="1:7" s="2" customFormat="1" ht="104.25" customHeight="1" thickBot="1" x14ac:dyDescent="0.3">
      <c r="A1" s="6"/>
      <c r="B1" s="327" t="s">
        <v>27</v>
      </c>
      <c r="C1" s="327"/>
      <c r="D1" s="327"/>
      <c r="E1" s="327"/>
      <c r="F1" s="327"/>
      <c r="G1" s="7" t="s">
        <v>1</v>
      </c>
    </row>
    <row r="2" spans="1:7" ht="15" thickBot="1" x14ac:dyDescent="0.35"/>
    <row r="3" spans="1:7" ht="15" thickBot="1" x14ac:dyDescent="0.35">
      <c r="A3" s="350" t="s">
        <v>28</v>
      </c>
      <c r="B3" s="351"/>
      <c r="C3" s="351"/>
      <c r="D3" s="351"/>
      <c r="E3" s="351"/>
      <c r="F3" s="351"/>
      <c r="G3" s="352"/>
    </row>
    <row r="4" spans="1:7" ht="42" customHeight="1" thickBot="1" x14ac:dyDescent="0.35">
      <c r="A4" s="12" t="s">
        <v>29</v>
      </c>
      <c r="B4" s="353" t="s">
        <v>30</v>
      </c>
      <c r="C4" s="354"/>
      <c r="D4" s="354"/>
      <c r="E4" s="354"/>
      <c r="F4" s="354"/>
      <c r="G4" s="355"/>
    </row>
    <row r="5" spans="1:7" ht="77.25" customHeight="1" thickBot="1" x14ac:dyDescent="0.35">
      <c r="A5" s="12" t="s">
        <v>31</v>
      </c>
      <c r="B5" s="347" t="s">
        <v>32</v>
      </c>
      <c r="C5" s="348"/>
      <c r="D5" s="348"/>
      <c r="E5" s="348"/>
      <c r="F5" s="348"/>
      <c r="G5" s="349"/>
    </row>
    <row r="6" spans="1:7" ht="75.75" customHeight="1" thickBot="1" x14ac:dyDescent="0.35">
      <c r="A6" s="12" t="s">
        <v>33</v>
      </c>
      <c r="B6" s="347" t="s">
        <v>34</v>
      </c>
      <c r="C6" s="348"/>
      <c r="D6" s="348"/>
      <c r="E6" s="348"/>
      <c r="F6" s="348"/>
      <c r="G6" s="349"/>
    </row>
    <row r="7" spans="1:7" ht="34.5" customHeight="1" thickBot="1" x14ac:dyDescent="0.35">
      <c r="A7" s="12" t="s">
        <v>35</v>
      </c>
      <c r="B7" s="347" t="s">
        <v>36</v>
      </c>
      <c r="C7" s="348"/>
      <c r="D7" s="348"/>
      <c r="E7" s="348"/>
      <c r="F7" s="348"/>
      <c r="G7" s="349"/>
    </row>
    <row r="8" spans="1:7" ht="44.25" customHeight="1" thickBot="1" x14ac:dyDescent="0.35">
      <c r="A8" s="12" t="s">
        <v>37</v>
      </c>
      <c r="B8" s="347" t="s">
        <v>38</v>
      </c>
      <c r="C8" s="348"/>
      <c r="D8" s="348"/>
      <c r="E8" s="348"/>
      <c r="F8" s="348"/>
      <c r="G8" s="349"/>
    </row>
    <row r="9" spans="1:7" ht="38.25" customHeight="1" thickBot="1" x14ac:dyDescent="0.35">
      <c r="A9" s="12" t="s">
        <v>39</v>
      </c>
      <c r="B9" s="347" t="s">
        <v>40</v>
      </c>
      <c r="C9" s="348"/>
      <c r="D9" s="348"/>
      <c r="E9" s="348"/>
      <c r="F9" s="348"/>
      <c r="G9" s="349"/>
    </row>
    <row r="10" spans="1:7" ht="38.25" customHeight="1" thickBot="1" x14ac:dyDescent="0.35">
      <c r="A10" s="12" t="s">
        <v>41</v>
      </c>
      <c r="B10" s="347" t="s">
        <v>42</v>
      </c>
      <c r="C10" s="348"/>
      <c r="D10" s="348"/>
      <c r="E10" s="348"/>
      <c r="F10" s="348"/>
      <c r="G10" s="349"/>
    </row>
    <row r="11" spans="1:7" ht="32.25" customHeight="1" thickBot="1" x14ac:dyDescent="0.35">
      <c r="A11" s="12" t="s">
        <v>43</v>
      </c>
      <c r="B11" s="344" t="s">
        <v>44</v>
      </c>
      <c r="C11" s="345"/>
      <c r="D11" s="345"/>
      <c r="E11" s="345"/>
      <c r="F11" s="345"/>
      <c r="G11" s="346"/>
    </row>
    <row r="12" spans="1:7" ht="60" customHeight="1" thickBot="1" x14ac:dyDescent="0.35">
      <c r="A12" s="12" t="s">
        <v>45</v>
      </c>
      <c r="B12" s="347" t="s">
        <v>46</v>
      </c>
      <c r="C12" s="348"/>
      <c r="D12" s="348"/>
      <c r="E12" s="348"/>
      <c r="F12" s="348"/>
      <c r="G12" s="349"/>
    </row>
    <row r="13" spans="1:7" ht="37.5" customHeight="1" thickBot="1" x14ac:dyDescent="0.35">
      <c r="A13" s="12" t="s">
        <v>47</v>
      </c>
      <c r="B13" s="347" t="s">
        <v>48</v>
      </c>
      <c r="C13" s="348"/>
      <c r="D13" s="348"/>
      <c r="E13" s="348"/>
      <c r="F13" s="348"/>
      <c r="G13" s="349"/>
    </row>
    <row r="14" spans="1:7" ht="15" thickBot="1" x14ac:dyDescent="0.35">
      <c r="A14" s="12" t="s">
        <v>49</v>
      </c>
      <c r="B14" s="344" t="s">
        <v>50</v>
      </c>
      <c r="C14" s="345"/>
      <c r="D14" s="345"/>
      <c r="E14" s="345"/>
      <c r="F14" s="345"/>
      <c r="G14" s="346"/>
    </row>
    <row r="15" spans="1:7" ht="15" thickBot="1" x14ac:dyDescent="0.35">
      <c r="A15" s="12" t="s">
        <v>51</v>
      </c>
      <c r="B15" s="344" t="s">
        <v>52</v>
      </c>
      <c r="C15" s="345"/>
      <c r="D15" s="345"/>
      <c r="E15" s="345"/>
      <c r="F15" s="345"/>
      <c r="G15" s="346"/>
    </row>
    <row r="16" spans="1:7" ht="171.75" customHeight="1" thickBot="1" x14ac:dyDescent="0.35">
      <c r="A16" s="12" t="s">
        <v>53</v>
      </c>
      <c r="B16" s="344" t="s">
        <v>54</v>
      </c>
      <c r="C16" s="345"/>
      <c r="D16" s="345"/>
      <c r="E16" s="345"/>
      <c r="F16" s="345"/>
      <c r="G16" s="346"/>
    </row>
    <row r="17" spans="1:7" ht="51.75" customHeight="1" thickBot="1" x14ac:dyDescent="0.35">
      <c r="A17" s="12" t="s">
        <v>55</v>
      </c>
      <c r="B17" s="344" t="s">
        <v>56</v>
      </c>
      <c r="C17" s="345"/>
      <c r="D17" s="345"/>
      <c r="E17" s="345"/>
      <c r="F17" s="345"/>
      <c r="G17" s="346"/>
    </row>
    <row r="18" spans="1:7" x14ac:dyDescent="0.3">
      <c r="B18" s="11"/>
      <c r="C18" s="11"/>
      <c r="D18" s="11"/>
      <c r="E18" s="11"/>
      <c r="F18" s="11"/>
      <c r="G18" s="11"/>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B1:BO24"/>
  <sheetViews>
    <sheetView showGridLines="0" view="pageBreakPreview" zoomScale="80" zoomScaleNormal="64" zoomScaleSheetLayoutView="80" workbookViewId="0"/>
  </sheetViews>
  <sheetFormatPr baseColWidth="10" defaultColWidth="11.44140625" defaultRowHeight="13.8" x14ac:dyDescent="0.25"/>
  <cols>
    <col min="1" max="1" width="11.44140625" style="2"/>
    <col min="2" max="2" width="26.6640625" style="21" customWidth="1"/>
    <col min="3" max="3" width="8.5546875" style="60" customWidth="1"/>
    <col min="4" max="4" width="53" style="58" customWidth="1"/>
    <col min="5" max="5" width="34.109375" style="60" customWidth="1"/>
    <col min="6" max="8" width="28.109375" style="2" customWidth="1"/>
    <col min="9" max="9" width="22.33203125" style="2" customWidth="1"/>
    <col min="10" max="11" width="21.44140625" style="2" customWidth="1"/>
    <col min="12" max="12" width="14" style="2" customWidth="1"/>
    <col min="13" max="20" width="11.44140625" style="2" customWidth="1"/>
    <col min="21" max="47" width="11.44140625" style="2" hidden="1" customWidth="1"/>
    <col min="48" max="51" width="11.44140625" style="2" customWidth="1"/>
    <col min="52" max="52" width="63" style="2" customWidth="1"/>
    <col min="53" max="53" width="50.44140625" style="2" customWidth="1"/>
    <col min="54" max="54" width="16.6640625" style="2" hidden="1" customWidth="1"/>
    <col min="55" max="55" width="19.5546875" style="2" hidden="1" customWidth="1"/>
    <col min="56" max="56" width="16.6640625" style="2" hidden="1" customWidth="1"/>
    <col min="57" max="57" width="20.109375" style="2" hidden="1" customWidth="1"/>
    <col min="58" max="58" width="16.6640625" style="2" hidden="1" customWidth="1"/>
    <col min="59" max="59" width="24.88671875" style="2" hidden="1" customWidth="1"/>
    <col min="60" max="60" width="46.5546875" style="2" customWidth="1"/>
    <col min="61" max="61" width="23.5546875" style="2" customWidth="1"/>
    <col min="62" max="65" width="0" style="2" hidden="1" customWidth="1"/>
    <col min="66" max="66" width="11.44140625" style="2"/>
    <col min="67" max="67" width="14.5546875" style="2" customWidth="1"/>
    <col min="68" max="16384" width="11.44140625" style="2"/>
  </cols>
  <sheetData>
    <row r="1" spans="2:67" ht="112.2" customHeight="1" thickBot="1" x14ac:dyDescent="0.3">
      <c r="B1" s="19"/>
      <c r="C1" s="362" t="s">
        <v>57</v>
      </c>
      <c r="D1" s="327"/>
      <c r="E1" s="327"/>
      <c r="F1" s="327"/>
      <c r="G1" s="327"/>
      <c r="H1" s="327"/>
      <c r="I1" s="327"/>
      <c r="J1" s="7" t="s">
        <v>1</v>
      </c>
      <c r="K1" s="10"/>
    </row>
    <row r="2" spans="2:67" ht="34.200000000000003" customHeight="1" thickBot="1" x14ac:dyDescent="0.3">
      <c r="B2" s="22"/>
      <c r="C2" s="76"/>
      <c r="D2" s="67"/>
      <c r="E2" s="22"/>
      <c r="F2" s="22"/>
      <c r="G2" s="22"/>
      <c r="H2" s="22"/>
      <c r="I2" s="22"/>
      <c r="J2" s="22"/>
      <c r="K2" s="5"/>
      <c r="L2" s="357" t="s">
        <v>58</v>
      </c>
      <c r="M2" s="357"/>
      <c r="N2" s="357"/>
      <c r="O2" s="357" t="s">
        <v>59</v>
      </c>
      <c r="P2" s="357"/>
      <c r="Q2" s="357"/>
      <c r="R2" s="357" t="s">
        <v>60</v>
      </c>
      <c r="S2" s="357"/>
      <c r="T2" s="357"/>
      <c r="U2" s="357" t="s">
        <v>61</v>
      </c>
      <c r="V2" s="357"/>
      <c r="W2" s="357"/>
      <c r="X2" s="357" t="s">
        <v>62</v>
      </c>
      <c r="Y2" s="357"/>
      <c r="Z2" s="357"/>
      <c r="AA2" s="357" t="s">
        <v>63</v>
      </c>
      <c r="AB2" s="357"/>
      <c r="AC2" s="357"/>
      <c r="AD2" s="357" t="s">
        <v>64</v>
      </c>
      <c r="AE2" s="357"/>
      <c r="AF2" s="357"/>
      <c r="AG2" s="357" t="s">
        <v>65</v>
      </c>
      <c r="AH2" s="357"/>
      <c r="AI2" s="357"/>
      <c r="AJ2" s="357" t="s">
        <v>66</v>
      </c>
      <c r="AK2" s="357"/>
      <c r="AL2" s="357"/>
      <c r="AM2" s="357" t="s">
        <v>67</v>
      </c>
      <c r="AN2" s="357"/>
      <c r="AO2" s="357"/>
      <c r="AP2" s="357" t="s">
        <v>68</v>
      </c>
      <c r="AQ2" s="357"/>
      <c r="AR2" s="357"/>
      <c r="AS2" s="357" t="s">
        <v>69</v>
      </c>
      <c r="AT2" s="357"/>
      <c r="AU2" s="357"/>
      <c r="AV2" s="357" t="s">
        <v>70</v>
      </c>
      <c r="AW2" s="357"/>
      <c r="AX2" s="376" t="s">
        <v>71</v>
      </c>
      <c r="AY2" s="376"/>
      <c r="AZ2" s="370" t="s">
        <v>72</v>
      </c>
      <c r="BA2" s="371"/>
      <c r="BB2" s="371"/>
      <c r="BC2" s="371"/>
      <c r="BD2" s="371"/>
      <c r="BE2" s="371"/>
      <c r="BF2" s="371"/>
      <c r="BG2" s="371"/>
      <c r="BH2" s="366" t="s">
        <v>73</v>
      </c>
      <c r="BI2" s="366"/>
      <c r="BJ2" s="366"/>
      <c r="BK2" s="366"/>
      <c r="BL2" s="366"/>
      <c r="BM2" s="366"/>
      <c r="BN2" s="366"/>
      <c r="BO2" s="366"/>
    </row>
    <row r="3" spans="2:67" ht="14.4" thickBot="1" x14ac:dyDescent="0.3">
      <c r="B3" s="363" t="s">
        <v>74</v>
      </c>
      <c r="C3" s="364"/>
      <c r="D3" s="364"/>
      <c r="E3" s="364"/>
      <c r="F3" s="364"/>
      <c r="G3" s="364"/>
      <c r="H3" s="364"/>
      <c r="I3" s="364"/>
      <c r="J3" s="364"/>
      <c r="K3" s="364"/>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7"/>
      <c r="AY3" s="38"/>
      <c r="AZ3" s="370" t="s">
        <v>75</v>
      </c>
      <c r="BA3" s="372"/>
      <c r="BB3" s="373" t="s">
        <v>76</v>
      </c>
      <c r="BC3" s="374"/>
      <c r="BD3" s="373" t="s">
        <v>77</v>
      </c>
      <c r="BE3" s="374"/>
      <c r="BF3" s="373" t="s">
        <v>78</v>
      </c>
      <c r="BG3" s="375"/>
      <c r="BH3" s="356" t="s">
        <v>79</v>
      </c>
      <c r="BI3" s="356" t="s">
        <v>80</v>
      </c>
      <c r="BJ3" s="356" t="s">
        <v>81</v>
      </c>
      <c r="BK3" s="356" t="s">
        <v>82</v>
      </c>
      <c r="BL3" s="356" t="s">
        <v>83</v>
      </c>
      <c r="BM3" s="356" t="s">
        <v>84</v>
      </c>
      <c r="BN3" s="367" t="s">
        <v>85</v>
      </c>
      <c r="BO3" s="367"/>
    </row>
    <row r="4" spans="2:67" ht="40.200000000000003" thickBot="1" x14ac:dyDescent="0.3">
      <c r="B4" s="24" t="s">
        <v>86</v>
      </c>
      <c r="C4" s="24" t="s">
        <v>87</v>
      </c>
      <c r="D4" s="24" t="s">
        <v>33</v>
      </c>
      <c r="E4" s="24" t="s">
        <v>35</v>
      </c>
      <c r="F4" s="43" t="s">
        <v>88</v>
      </c>
      <c r="G4" s="43" t="s">
        <v>45</v>
      </c>
      <c r="H4" s="43" t="s">
        <v>43</v>
      </c>
      <c r="I4" s="43" t="s">
        <v>39</v>
      </c>
      <c r="J4" s="43" t="s">
        <v>41</v>
      </c>
      <c r="K4" s="43" t="s">
        <v>9</v>
      </c>
      <c r="L4" s="78" t="s">
        <v>89</v>
      </c>
      <c r="M4" s="72" t="s">
        <v>90</v>
      </c>
      <c r="N4" s="73" t="s">
        <v>91</v>
      </c>
      <c r="O4" s="71" t="s">
        <v>89</v>
      </c>
      <c r="P4" s="72" t="s">
        <v>90</v>
      </c>
      <c r="Q4" s="73" t="s">
        <v>91</v>
      </c>
      <c r="R4" s="71" t="s">
        <v>89</v>
      </c>
      <c r="S4" s="72" t="s">
        <v>90</v>
      </c>
      <c r="T4" s="73" t="s">
        <v>91</v>
      </c>
      <c r="U4" s="71" t="s">
        <v>89</v>
      </c>
      <c r="V4" s="72" t="s">
        <v>90</v>
      </c>
      <c r="W4" s="73" t="s">
        <v>91</v>
      </c>
      <c r="X4" s="71" t="s">
        <v>89</v>
      </c>
      <c r="Y4" s="72" t="s">
        <v>90</v>
      </c>
      <c r="Z4" s="73" t="s">
        <v>91</v>
      </c>
      <c r="AA4" s="71" t="s">
        <v>89</v>
      </c>
      <c r="AB4" s="72" t="s">
        <v>90</v>
      </c>
      <c r="AC4" s="73" t="s">
        <v>91</v>
      </c>
      <c r="AD4" s="71" t="s">
        <v>89</v>
      </c>
      <c r="AE4" s="72" t="s">
        <v>90</v>
      </c>
      <c r="AF4" s="73" t="s">
        <v>91</v>
      </c>
      <c r="AG4" s="71" t="s">
        <v>89</v>
      </c>
      <c r="AH4" s="72" t="s">
        <v>90</v>
      </c>
      <c r="AI4" s="73" t="s">
        <v>91</v>
      </c>
      <c r="AJ4" s="71" t="s">
        <v>89</v>
      </c>
      <c r="AK4" s="72" t="s">
        <v>90</v>
      </c>
      <c r="AL4" s="73" t="s">
        <v>91</v>
      </c>
      <c r="AM4" s="71" t="s">
        <v>89</v>
      </c>
      <c r="AN4" s="72" t="s">
        <v>90</v>
      </c>
      <c r="AO4" s="73" t="s">
        <v>91</v>
      </c>
      <c r="AP4" s="71" t="s">
        <v>89</v>
      </c>
      <c r="AQ4" s="72" t="s">
        <v>90</v>
      </c>
      <c r="AR4" s="73" t="s">
        <v>91</v>
      </c>
      <c r="AS4" s="71" t="s">
        <v>89</v>
      </c>
      <c r="AT4" s="72" t="s">
        <v>90</v>
      </c>
      <c r="AU4" s="73" t="s">
        <v>91</v>
      </c>
      <c r="AV4" s="71" t="s">
        <v>89</v>
      </c>
      <c r="AW4" s="72" t="s">
        <v>90</v>
      </c>
      <c r="AX4" s="73" t="s">
        <v>91</v>
      </c>
      <c r="AY4" s="32">
        <f>SUM(AY5:AY23)</f>
        <v>3.6971830985915485E-2</v>
      </c>
      <c r="AZ4" s="33" t="s">
        <v>92</v>
      </c>
      <c r="BA4" s="33" t="s">
        <v>93</v>
      </c>
      <c r="BB4" s="34" t="s">
        <v>92</v>
      </c>
      <c r="BC4" s="34" t="s">
        <v>93</v>
      </c>
      <c r="BD4" s="34" t="s">
        <v>92</v>
      </c>
      <c r="BE4" s="34" t="s">
        <v>93</v>
      </c>
      <c r="BF4" s="34" t="s">
        <v>92</v>
      </c>
      <c r="BG4" s="266" t="s">
        <v>93</v>
      </c>
      <c r="BH4" s="356"/>
      <c r="BI4" s="356"/>
      <c r="BJ4" s="356"/>
      <c r="BK4" s="356"/>
      <c r="BL4" s="356"/>
      <c r="BM4" s="356"/>
      <c r="BN4" s="261" t="s">
        <v>94</v>
      </c>
      <c r="BO4" s="261" t="s">
        <v>95</v>
      </c>
    </row>
    <row r="5" spans="2:67" ht="138" x14ac:dyDescent="0.25">
      <c r="B5" s="358" t="s">
        <v>96</v>
      </c>
      <c r="C5" s="162" t="s">
        <v>97</v>
      </c>
      <c r="D5" s="100" t="s">
        <v>98</v>
      </c>
      <c r="E5" s="101" t="s">
        <v>99</v>
      </c>
      <c r="F5" s="101" t="s">
        <v>100</v>
      </c>
      <c r="G5" s="101" t="s">
        <v>101</v>
      </c>
      <c r="H5" s="101" t="s">
        <v>102</v>
      </c>
      <c r="I5" s="102">
        <v>45689</v>
      </c>
      <c r="J5" s="103">
        <v>45777</v>
      </c>
      <c r="K5" s="88">
        <f>PTEP!$G$10/PTEP!$D$10</f>
        <v>1.408450704225352E-2</v>
      </c>
      <c r="L5" s="134">
        <v>0</v>
      </c>
      <c r="M5" s="135">
        <v>0</v>
      </c>
      <c r="N5" s="149" t="e">
        <f>+M5/L5</f>
        <v>#DIV/0!</v>
      </c>
      <c r="O5" s="150">
        <v>0</v>
      </c>
      <c r="P5" s="150">
        <v>0</v>
      </c>
      <c r="Q5" s="149" t="e">
        <f t="shared" ref="Q5:Q23" si="0">+P5/O5</f>
        <v>#DIV/0!</v>
      </c>
      <c r="R5" s="135">
        <v>0</v>
      </c>
      <c r="S5" s="135">
        <v>0</v>
      </c>
      <c r="T5" s="149" t="e">
        <f t="shared" ref="T5:T23" si="1">+S5/R5</f>
        <v>#DIV/0!</v>
      </c>
      <c r="U5" s="156"/>
      <c r="V5" s="156"/>
      <c r="W5" s="149" t="e">
        <f t="shared" ref="W5:W23" si="2">+V5/U5</f>
        <v>#DIV/0!</v>
      </c>
      <c r="X5" s="156"/>
      <c r="Y5" s="156"/>
      <c r="Z5" s="149" t="e">
        <f t="shared" ref="Z5:Z23" si="3">+Y5/X5</f>
        <v>#DIV/0!</v>
      </c>
      <c r="AA5" s="156"/>
      <c r="AB5" s="156"/>
      <c r="AC5" s="149" t="e">
        <f t="shared" ref="AC5:AC23" si="4">+AB5/AA5</f>
        <v>#DIV/0!</v>
      </c>
      <c r="AD5" s="156"/>
      <c r="AE5" s="156"/>
      <c r="AF5" s="149" t="e">
        <f t="shared" ref="AF5:AF23" si="5">+AE5/AD5</f>
        <v>#DIV/0!</v>
      </c>
      <c r="AG5" s="156"/>
      <c r="AH5" s="156"/>
      <c r="AI5" s="149" t="e">
        <f t="shared" ref="AI5:AI23" si="6">+AH5/AG5</f>
        <v>#DIV/0!</v>
      </c>
      <c r="AJ5" s="156"/>
      <c r="AK5" s="156"/>
      <c r="AL5" s="149" t="e">
        <f t="shared" ref="AL5:AL23" si="7">+AK5/AJ5</f>
        <v>#DIV/0!</v>
      </c>
      <c r="AM5" s="156"/>
      <c r="AN5" s="156"/>
      <c r="AO5" s="149" t="e">
        <f t="shared" ref="AO5:AO23" si="8">+AN5/AM5</f>
        <v>#DIV/0!</v>
      </c>
      <c r="AP5" s="156"/>
      <c r="AQ5" s="156"/>
      <c r="AR5" s="149" t="e">
        <f t="shared" ref="AR5:AR23" si="9">+AQ5/AP5</f>
        <v>#DIV/0!</v>
      </c>
      <c r="AS5" s="156"/>
      <c r="AT5" s="156"/>
      <c r="AU5" s="149" t="e">
        <f t="shared" ref="AU5:AU23" si="10">+AT5/AS5</f>
        <v>#DIV/0!</v>
      </c>
      <c r="AV5" s="264">
        <v>1</v>
      </c>
      <c r="AW5" s="79">
        <f>M5+P5+S5+V5+Y5+AB5+AE5+AH5+AK5+AN5+AQ5+AT5</f>
        <v>0</v>
      </c>
      <c r="AX5" s="80">
        <f>AW5/AV5</f>
        <v>0</v>
      </c>
      <c r="AY5" s="77">
        <f>IFERROR(AX5*K5,"")</f>
        <v>0</v>
      </c>
      <c r="AZ5" s="197" t="s">
        <v>103</v>
      </c>
      <c r="BA5" s="161" t="s">
        <v>104</v>
      </c>
      <c r="BB5" s="35"/>
      <c r="BC5" s="35"/>
      <c r="BD5" s="35"/>
      <c r="BE5" s="35"/>
      <c r="BF5" s="35"/>
      <c r="BG5" s="35"/>
      <c r="BH5" s="267" t="s">
        <v>105</v>
      </c>
      <c r="BI5" s="268" t="s">
        <v>562</v>
      </c>
      <c r="BJ5" s="267"/>
      <c r="BK5" s="268"/>
      <c r="BL5" s="267"/>
      <c r="BM5" s="268"/>
      <c r="BN5" s="269">
        <f t="shared" ref="BN5:BN21" si="11">AX5</f>
        <v>0</v>
      </c>
      <c r="BO5" s="270">
        <f t="shared" ref="BO5:BO21" si="12">AY5</f>
        <v>0</v>
      </c>
    </row>
    <row r="6" spans="2:67" ht="69" x14ac:dyDescent="0.25">
      <c r="B6" s="365"/>
      <c r="C6" s="145" t="s">
        <v>107</v>
      </c>
      <c r="D6" s="104" t="s">
        <v>108</v>
      </c>
      <c r="E6" s="105" t="s">
        <v>109</v>
      </c>
      <c r="F6" s="105" t="s">
        <v>110</v>
      </c>
      <c r="G6" s="105" t="s">
        <v>101</v>
      </c>
      <c r="H6" s="105" t="s">
        <v>111</v>
      </c>
      <c r="I6" s="106">
        <v>45748</v>
      </c>
      <c r="J6" s="107">
        <v>46022</v>
      </c>
      <c r="K6" s="88">
        <f>PTEP!$G$10/PTEP!$D$10</f>
        <v>1.408450704225352E-2</v>
      </c>
      <c r="L6" s="136">
        <v>0</v>
      </c>
      <c r="M6" s="148">
        <v>0</v>
      </c>
      <c r="N6" s="151" t="e">
        <f t="shared" ref="N6:N23" si="13">+M6/L6</f>
        <v>#DIV/0!</v>
      </c>
      <c r="O6" s="138">
        <v>0</v>
      </c>
      <c r="P6" s="138">
        <v>0</v>
      </c>
      <c r="Q6" s="151" t="e">
        <f t="shared" si="0"/>
        <v>#DIV/0!</v>
      </c>
      <c r="R6" s="136">
        <v>0</v>
      </c>
      <c r="S6" s="148">
        <v>0</v>
      </c>
      <c r="T6" s="151" t="e">
        <f t="shared" si="1"/>
        <v>#DIV/0!</v>
      </c>
      <c r="U6" s="35"/>
      <c r="V6" s="35"/>
      <c r="W6" s="151" t="e">
        <f t="shared" si="2"/>
        <v>#DIV/0!</v>
      </c>
      <c r="X6" s="35"/>
      <c r="Y6" s="35"/>
      <c r="Z6" s="151" t="e">
        <f t="shared" si="3"/>
        <v>#DIV/0!</v>
      </c>
      <c r="AA6" s="35"/>
      <c r="AB6" s="35"/>
      <c r="AC6" s="151" t="e">
        <f t="shared" si="4"/>
        <v>#DIV/0!</v>
      </c>
      <c r="AD6" s="35"/>
      <c r="AE6" s="35"/>
      <c r="AF6" s="151" t="e">
        <f t="shared" si="5"/>
        <v>#DIV/0!</v>
      </c>
      <c r="AG6" s="35"/>
      <c r="AH6" s="35"/>
      <c r="AI6" s="151" t="e">
        <f t="shared" si="6"/>
        <v>#DIV/0!</v>
      </c>
      <c r="AJ6" s="35"/>
      <c r="AK6" s="35"/>
      <c r="AL6" s="151" t="e">
        <f t="shared" si="7"/>
        <v>#DIV/0!</v>
      </c>
      <c r="AM6" s="35"/>
      <c r="AN6" s="35"/>
      <c r="AO6" s="151" t="e">
        <f t="shared" si="8"/>
        <v>#DIV/0!</v>
      </c>
      <c r="AP6" s="35"/>
      <c r="AQ6" s="35"/>
      <c r="AR6" s="151" t="e">
        <f t="shared" si="9"/>
        <v>#DIV/0!</v>
      </c>
      <c r="AS6" s="35"/>
      <c r="AT6" s="35"/>
      <c r="AU6" s="151" t="e">
        <f t="shared" si="10"/>
        <v>#DIV/0!</v>
      </c>
      <c r="AV6" s="265">
        <v>3</v>
      </c>
      <c r="AW6" s="155">
        <f t="shared" ref="AW6" si="14">M6+P6+S6+V6+Y6+AB6+AE6+AH6+AK6+AN6+AQ6+AT6</f>
        <v>0</v>
      </c>
      <c r="AX6" s="81">
        <f t="shared" ref="AX6" si="15">AW6/AV6</f>
        <v>0</v>
      </c>
      <c r="AY6" s="77">
        <f t="shared" ref="AY6:AY22" si="16">IFERROR(AX6*K6,"")</f>
        <v>0</v>
      </c>
      <c r="AZ6" s="146" t="s">
        <v>112</v>
      </c>
      <c r="BA6" s="160" t="s">
        <v>113</v>
      </c>
      <c r="BB6" s="35"/>
      <c r="BC6" s="35"/>
      <c r="BD6" s="35"/>
      <c r="BE6" s="35"/>
      <c r="BF6" s="35"/>
      <c r="BG6" s="35"/>
      <c r="BH6" s="248" t="s">
        <v>114</v>
      </c>
      <c r="BI6" s="268" t="s">
        <v>562</v>
      </c>
      <c r="BJ6" s="248"/>
      <c r="BK6" s="249"/>
      <c r="BL6" s="248"/>
      <c r="BM6" s="249"/>
      <c r="BN6" s="250">
        <f t="shared" si="11"/>
        <v>0</v>
      </c>
      <c r="BO6" s="251">
        <f t="shared" si="12"/>
        <v>0</v>
      </c>
    </row>
    <row r="7" spans="2:67" ht="69" x14ac:dyDescent="0.25">
      <c r="B7" s="365"/>
      <c r="C7" s="145" t="s">
        <v>115</v>
      </c>
      <c r="D7" s="104" t="s">
        <v>116</v>
      </c>
      <c r="E7" s="105" t="s">
        <v>117</v>
      </c>
      <c r="F7" s="105" t="s">
        <v>100</v>
      </c>
      <c r="G7" s="105" t="s">
        <v>101</v>
      </c>
      <c r="H7" s="105" t="s">
        <v>118</v>
      </c>
      <c r="I7" s="106">
        <v>45748</v>
      </c>
      <c r="J7" s="107">
        <v>46022</v>
      </c>
      <c r="K7" s="88">
        <f>PTEP!$G$10/PTEP!$D$10</f>
        <v>1.408450704225352E-2</v>
      </c>
      <c r="L7" s="136">
        <v>0</v>
      </c>
      <c r="M7" s="148">
        <v>0</v>
      </c>
      <c r="N7" s="151" t="e">
        <f t="shared" si="13"/>
        <v>#DIV/0!</v>
      </c>
      <c r="O7" s="138">
        <v>0</v>
      </c>
      <c r="P7" s="138">
        <v>0</v>
      </c>
      <c r="Q7" s="151" t="e">
        <f t="shared" si="0"/>
        <v>#DIV/0!</v>
      </c>
      <c r="R7" s="136">
        <v>0</v>
      </c>
      <c r="S7" s="148">
        <v>0</v>
      </c>
      <c r="T7" s="151" t="e">
        <f t="shared" si="1"/>
        <v>#DIV/0!</v>
      </c>
      <c r="U7" s="35"/>
      <c r="V7" s="35"/>
      <c r="W7" s="151" t="e">
        <f t="shared" si="2"/>
        <v>#DIV/0!</v>
      </c>
      <c r="X7" s="35"/>
      <c r="Y7" s="35"/>
      <c r="Z7" s="151" t="e">
        <f t="shared" si="3"/>
        <v>#DIV/0!</v>
      </c>
      <c r="AA7" s="35"/>
      <c r="AB7" s="35"/>
      <c r="AC7" s="151" t="e">
        <f t="shared" si="4"/>
        <v>#DIV/0!</v>
      </c>
      <c r="AD7" s="35"/>
      <c r="AE7" s="35"/>
      <c r="AF7" s="151" t="e">
        <f t="shared" si="5"/>
        <v>#DIV/0!</v>
      </c>
      <c r="AG7" s="35"/>
      <c r="AH7" s="35"/>
      <c r="AI7" s="151" t="e">
        <f t="shared" si="6"/>
        <v>#DIV/0!</v>
      </c>
      <c r="AJ7" s="35"/>
      <c r="AK7" s="35"/>
      <c r="AL7" s="151" t="e">
        <f t="shared" si="7"/>
        <v>#DIV/0!</v>
      </c>
      <c r="AM7" s="35"/>
      <c r="AN7" s="35"/>
      <c r="AO7" s="151" t="e">
        <f t="shared" si="8"/>
        <v>#DIV/0!</v>
      </c>
      <c r="AP7" s="35"/>
      <c r="AQ7" s="35"/>
      <c r="AR7" s="151" t="e">
        <f t="shared" si="9"/>
        <v>#DIV/0!</v>
      </c>
      <c r="AS7" s="35"/>
      <c r="AT7" s="35"/>
      <c r="AU7" s="151" t="e">
        <f t="shared" si="10"/>
        <v>#DIV/0!</v>
      </c>
      <c r="AV7" s="265">
        <v>3</v>
      </c>
      <c r="AW7" s="155">
        <f t="shared" ref="AW7:AW21" si="17">M7+P7+S7+V7+Y7+AB7+AE7+AH7+AK7+AN7+AQ7+AT7</f>
        <v>0</v>
      </c>
      <c r="AX7" s="81">
        <f t="shared" ref="AX7:AX23" si="18">AW7/AV7</f>
        <v>0</v>
      </c>
      <c r="AY7" s="77">
        <f t="shared" si="16"/>
        <v>0</v>
      </c>
      <c r="AZ7" s="147" t="s">
        <v>119</v>
      </c>
      <c r="BA7" s="160" t="s">
        <v>120</v>
      </c>
      <c r="BB7" s="35"/>
      <c r="BC7" s="35"/>
      <c r="BD7" s="35"/>
      <c r="BE7" s="35"/>
      <c r="BF7" s="35"/>
      <c r="BG7" s="35"/>
      <c r="BH7" s="248" t="s">
        <v>114</v>
      </c>
      <c r="BI7" s="268" t="s">
        <v>562</v>
      </c>
      <c r="BJ7" s="248"/>
      <c r="BK7" s="249"/>
      <c r="BL7" s="248"/>
      <c r="BM7" s="249"/>
      <c r="BN7" s="250">
        <f t="shared" ref="BN7" si="19">AX7</f>
        <v>0</v>
      </c>
      <c r="BO7" s="251">
        <f t="shared" ref="BO7" si="20">AY7</f>
        <v>0</v>
      </c>
    </row>
    <row r="8" spans="2:67" ht="235.2" thickBot="1" x14ac:dyDescent="0.3">
      <c r="B8" s="359"/>
      <c r="C8" s="159" t="s">
        <v>121</v>
      </c>
      <c r="D8" s="84" t="s">
        <v>116</v>
      </c>
      <c r="E8" s="113" t="s">
        <v>122</v>
      </c>
      <c r="F8" s="113" t="s">
        <v>123</v>
      </c>
      <c r="G8" s="113" t="s">
        <v>101</v>
      </c>
      <c r="H8" s="113" t="s">
        <v>111</v>
      </c>
      <c r="I8" s="202">
        <v>45659</v>
      </c>
      <c r="J8" s="108">
        <v>45961</v>
      </c>
      <c r="K8" s="88">
        <f>PTEP!$G$10/PTEP!$D$10</f>
        <v>1.408450704225352E-2</v>
      </c>
      <c r="L8" s="136">
        <v>1</v>
      </c>
      <c r="M8" s="148">
        <v>1</v>
      </c>
      <c r="N8" s="151">
        <f t="shared" si="13"/>
        <v>1</v>
      </c>
      <c r="O8" s="138">
        <v>0</v>
      </c>
      <c r="P8" s="138">
        <v>0</v>
      </c>
      <c r="Q8" s="151" t="e">
        <f t="shared" si="0"/>
        <v>#DIV/0!</v>
      </c>
      <c r="R8" s="136">
        <v>0</v>
      </c>
      <c r="S8" s="148">
        <v>0</v>
      </c>
      <c r="T8" s="151" t="e">
        <f t="shared" si="1"/>
        <v>#DIV/0!</v>
      </c>
      <c r="U8" s="35"/>
      <c r="V8" s="35"/>
      <c r="W8" s="151" t="e">
        <f t="shared" si="2"/>
        <v>#DIV/0!</v>
      </c>
      <c r="X8" s="35"/>
      <c r="Y8" s="35"/>
      <c r="Z8" s="151" t="e">
        <f t="shared" si="3"/>
        <v>#DIV/0!</v>
      </c>
      <c r="AA8" s="35"/>
      <c r="AB8" s="35"/>
      <c r="AC8" s="151" t="e">
        <f t="shared" si="4"/>
        <v>#DIV/0!</v>
      </c>
      <c r="AD8" s="35"/>
      <c r="AE8" s="35"/>
      <c r="AF8" s="151" t="e">
        <f t="shared" si="5"/>
        <v>#DIV/0!</v>
      </c>
      <c r="AG8" s="35"/>
      <c r="AH8" s="35"/>
      <c r="AI8" s="151" t="e">
        <f t="shared" si="6"/>
        <v>#DIV/0!</v>
      </c>
      <c r="AJ8" s="35"/>
      <c r="AK8" s="35"/>
      <c r="AL8" s="151" t="e">
        <f t="shared" si="7"/>
        <v>#DIV/0!</v>
      </c>
      <c r="AM8" s="35"/>
      <c r="AN8" s="35"/>
      <c r="AO8" s="151" t="e">
        <f t="shared" si="8"/>
        <v>#DIV/0!</v>
      </c>
      <c r="AP8" s="35"/>
      <c r="AQ8" s="35"/>
      <c r="AR8" s="151" t="e">
        <f t="shared" si="9"/>
        <v>#DIV/0!</v>
      </c>
      <c r="AS8" s="35"/>
      <c r="AT8" s="35"/>
      <c r="AU8" s="151" t="e">
        <f t="shared" si="10"/>
        <v>#DIV/0!</v>
      </c>
      <c r="AV8" s="265">
        <v>4</v>
      </c>
      <c r="AW8" s="155">
        <f t="shared" si="17"/>
        <v>1</v>
      </c>
      <c r="AX8" s="81">
        <f t="shared" si="18"/>
        <v>0.25</v>
      </c>
      <c r="AY8" s="77">
        <f t="shared" si="16"/>
        <v>3.5211267605633799E-3</v>
      </c>
      <c r="AZ8" s="158" t="s">
        <v>124</v>
      </c>
      <c r="BA8" s="161" t="s">
        <v>104</v>
      </c>
      <c r="BB8" s="35"/>
      <c r="BC8" s="35"/>
      <c r="BD8" s="35"/>
      <c r="BE8" s="35"/>
      <c r="BF8" s="35"/>
      <c r="BG8" s="35"/>
      <c r="BH8" s="248" t="s">
        <v>564</v>
      </c>
      <c r="BI8" s="249" t="s">
        <v>106</v>
      </c>
      <c r="BJ8" s="248"/>
      <c r="BK8" s="249"/>
      <c r="BL8" s="248"/>
      <c r="BM8" s="249"/>
      <c r="BN8" s="250">
        <f t="shared" si="11"/>
        <v>0.25</v>
      </c>
      <c r="BO8" s="251">
        <f t="shared" si="12"/>
        <v>3.5211267605633799E-3</v>
      </c>
    </row>
    <row r="9" spans="2:67" ht="86.25" customHeight="1" x14ac:dyDescent="0.25">
      <c r="B9" s="360" t="s">
        <v>125</v>
      </c>
      <c r="C9" s="162" t="s">
        <v>126</v>
      </c>
      <c r="D9" s="100" t="s">
        <v>127</v>
      </c>
      <c r="E9" s="101" t="s">
        <v>128</v>
      </c>
      <c r="F9" s="101" t="s">
        <v>100</v>
      </c>
      <c r="G9" s="101" t="s">
        <v>101</v>
      </c>
      <c r="H9" s="101" t="s">
        <v>129</v>
      </c>
      <c r="I9" s="109">
        <v>45689</v>
      </c>
      <c r="J9" s="110">
        <v>45747</v>
      </c>
      <c r="K9" s="88">
        <f>PTEP!$G$10/PTEP!$D$10</f>
        <v>1.408450704225352E-2</v>
      </c>
      <c r="L9" s="136">
        <v>0</v>
      </c>
      <c r="M9" s="148">
        <v>0</v>
      </c>
      <c r="N9" s="151" t="e">
        <f t="shared" si="13"/>
        <v>#DIV/0!</v>
      </c>
      <c r="O9" s="138">
        <v>0</v>
      </c>
      <c r="P9" s="138">
        <v>0</v>
      </c>
      <c r="Q9" s="151" t="e">
        <f t="shared" si="0"/>
        <v>#DIV/0!</v>
      </c>
      <c r="R9" s="265">
        <v>1</v>
      </c>
      <c r="S9" s="265">
        <v>0</v>
      </c>
      <c r="T9" s="151">
        <f t="shared" si="1"/>
        <v>0</v>
      </c>
      <c r="U9" s="35"/>
      <c r="V9" s="35"/>
      <c r="W9" s="151" t="e">
        <f t="shared" si="2"/>
        <v>#DIV/0!</v>
      </c>
      <c r="X9" s="35"/>
      <c r="Y9" s="35"/>
      <c r="Z9" s="151" t="e">
        <f t="shared" si="3"/>
        <v>#DIV/0!</v>
      </c>
      <c r="AA9" s="35"/>
      <c r="AB9" s="35"/>
      <c r="AC9" s="151" t="e">
        <f t="shared" si="4"/>
        <v>#DIV/0!</v>
      </c>
      <c r="AD9" s="35"/>
      <c r="AE9" s="35"/>
      <c r="AF9" s="151" t="e">
        <f t="shared" si="5"/>
        <v>#DIV/0!</v>
      </c>
      <c r="AG9" s="35"/>
      <c r="AH9" s="35"/>
      <c r="AI9" s="151" t="e">
        <f t="shared" si="6"/>
        <v>#DIV/0!</v>
      </c>
      <c r="AJ9" s="35"/>
      <c r="AK9" s="35"/>
      <c r="AL9" s="151" t="e">
        <f t="shared" si="7"/>
        <v>#DIV/0!</v>
      </c>
      <c r="AM9" s="35"/>
      <c r="AN9" s="35"/>
      <c r="AO9" s="151" t="e">
        <f t="shared" si="8"/>
        <v>#DIV/0!</v>
      </c>
      <c r="AP9" s="35"/>
      <c r="AQ9" s="35"/>
      <c r="AR9" s="151" t="e">
        <f t="shared" si="9"/>
        <v>#DIV/0!</v>
      </c>
      <c r="AS9" s="35"/>
      <c r="AT9" s="35"/>
      <c r="AU9" s="151" t="e">
        <f t="shared" si="10"/>
        <v>#DIV/0!</v>
      </c>
      <c r="AV9" s="36">
        <v>1</v>
      </c>
      <c r="AW9" s="155">
        <f t="shared" si="17"/>
        <v>0</v>
      </c>
      <c r="AX9" s="81">
        <f t="shared" si="18"/>
        <v>0</v>
      </c>
      <c r="AY9" s="77">
        <f t="shared" si="16"/>
        <v>0</v>
      </c>
      <c r="AZ9" s="198" t="s">
        <v>567</v>
      </c>
      <c r="BA9" s="161" t="s">
        <v>568</v>
      </c>
      <c r="BB9" s="35"/>
      <c r="BC9" s="35"/>
      <c r="BD9" s="35"/>
      <c r="BE9" s="35"/>
      <c r="BF9" s="35"/>
      <c r="BG9" s="35"/>
      <c r="BH9" s="248" t="s">
        <v>131</v>
      </c>
      <c r="BI9" s="292" t="s">
        <v>563</v>
      </c>
      <c r="BJ9" s="248"/>
      <c r="BK9" s="249"/>
      <c r="BL9" s="248"/>
      <c r="BM9" s="249"/>
      <c r="BN9" s="250">
        <f t="shared" si="11"/>
        <v>0</v>
      </c>
      <c r="BO9" s="251">
        <f t="shared" si="12"/>
        <v>0</v>
      </c>
    </row>
    <row r="10" spans="2:67" ht="52.8" x14ac:dyDescent="0.25">
      <c r="B10" s="361"/>
      <c r="C10" s="145" t="s">
        <v>132</v>
      </c>
      <c r="D10" s="104" t="s">
        <v>133</v>
      </c>
      <c r="E10" s="105" t="s">
        <v>134</v>
      </c>
      <c r="F10" s="105" t="s">
        <v>100</v>
      </c>
      <c r="G10" s="105" t="s">
        <v>101</v>
      </c>
      <c r="H10" s="105" t="s">
        <v>135</v>
      </c>
      <c r="I10" s="70">
        <v>45717</v>
      </c>
      <c r="J10" s="111">
        <v>45808</v>
      </c>
      <c r="K10" s="88">
        <f>PTEP!$G$10/PTEP!$D$10</f>
        <v>1.408450704225352E-2</v>
      </c>
      <c r="L10" s="136">
        <v>0</v>
      </c>
      <c r="M10" s="148">
        <v>0</v>
      </c>
      <c r="N10" s="151" t="e">
        <f t="shared" si="13"/>
        <v>#DIV/0!</v>
      </c>
      <c r="O10" s="138">
        <v>0</v>
      </c>
      <c r="P10" s="138">
        <v>0</v>
      </c>
      <c r="Q10" s="151" t="e">
        <f t="shared" si="0"/>
        <v>#DIV/0!</v>
      </c>
      <c r="R10" s="136">
        <v>0</v>
      </c>
      <c r="S10" s="148">
        <v>0</v>
      </c>
      <c r="T10" s="151" t="e">
        <f t="shared" si="1"/>
        <v>#DIV/0!</v>
      </c>
      <c r="U10" s="35"/>
      <c r="V10" s="35"/>
      <c r="W10" s="151" t="e">
        <f t="shared" si="2"/>
        <v>#DIV/0!</v>
      </c>
      <c r="X10" s="35"/>
      <c r="Y10" s="35"/>
      <c r="Z10" s="151" t="e">
        <f t="shared" si="3"/>
        <v>#DIV/0!</v>
      </c>
      <c r="AA10" s="35"/>
      <c r="AB10" s="35"/>
      <c r="AC10" s="151" t="e">
        <f t="shared" si="4"/>
        <v>#DIV/0!</v>
      </c>
      <c r="AD10" s="35"/>
      <c r="AE10" s="35"/>
      <c r="AF10" s="151" t="e">
        <f t="shared" si="5"/>
        <v>#DIV/0!</v>
      </c>
      <c r="AG10" s="35"/>
      <c r="AH10" s="35"/>
      <c r="AI10" s="151" t="e">
        <f t="shared" si="6"/>
        <v>#DIV/0!</v>
      </c>
      <c r="AJ10" s="35"/>
      <c r="AK10" s="35"/>
      <c r="AL10" s="151" t="e">
        <f t="shared" si="7"/>
        <v>#DIV/0!</v>
      </c>
      <c r="AM10" s="35"/>
      <c r="AN10" s="35"/>
      <c r="AO10" s="151" t="e">
        <f t="shared" si="8"/>
        <v>#DIV/0!</v>
      </c>
      <c r="AP10" s="35"/>
      <c r="AQ10" s="35"/>
      <c r="AR10" s="151" t="e">
        <f t="shared" si="9"/>
        <v>#DIV/0!</v>
      </c>
      <c r="AS10" s="35"/>
      <c r="AT10" s="35"/>
      <c r="AU10" s="151" t="e">
        <f t="shared" si="10"/>
        <v>#DIV/0!</v>
      </c>
      <c r="AV10" s="265">
        <v>1</v>
      </c>
      <c r="AW10" s="155">
        <f t="shared" si="17"/>
        <v>0</v>
      </c>
      <c r="AX10" s="81">
        <f t="shared" si="18"/>
        <v>0</v>
      </c>
      <c r="AY10" s="77">
        <f t="shared" si="16"/>
        <v>0</v>
      </c>
      <c r="AZ10" s="198" t="s">
        <v>136</v>
      </c>
      <c r="BA10" s="161" t="s">
        <v>568</v>
      </c>
      <c r="BB10" s="35"/>
      <c r="BC10" s="35"/>
      <c r="BD10" s="35"/>
      <c r="BE10" s="35"/>
      <c r="BF10" s="35"/>
      <c r="BG10" s="35"/>
      <c r="BH10" s="248" t="s">
        <v>137</v>
      </c>
      <c r="BI10" s="268" t="s">
        <v>562</v>
      </c>
      <c r="BJ10" s="248"/>
      <c r="BK10" s="249"/>
      <c r="BL10" s="248"/>
      <c r="BM10" s="249"/>
      <c r="BN10" s="250">
        <f t="shared" si="11"/>
        <v>0</v>
      </c>
      <c r="BO10" s="251">
        <f t="shared" si="12"/>
        <v>0</v>
      </c>
    </row>
    <row r="11" spans="2:67" ht="69" x14ac:dyDescent="0.25">
      <c r="B11" s="361"/>
      <c r="C11" s="145" t="s">
        <v>138</v>
      </c>
      <c r="D11" s="104" t="s">
        <v>139</v>
      </c>
      <c r="E11" s="105" t="s">
        <v>140</v>
      </c>
      <c r="F11" s="105" t="s">
        <v>100</v>
      </c>
      <c r="G11" s="105" t="s">
        <v>101</v>
      </c>
      <c r="H11" s="105" t="s">
        <v>141</v>
      </c>
      <c r="I11" s="70">
        <v>45778</v>
      </c>
      <c r="J11" s="111">
        <v>45838</v>
      </c>
      <c r="K11" s="92">
        <f>PTEP!$G$10/PTEP!$D$10</f>
        <v>1.408450704225352E-2</v>
      </c>
      <c r="L11" s="136">
        <v>0</v>
      </c>
      <c r="M11" s="148">
        <v>0</v>
      </c>
      <c r="N11" s="151" t="e">
        <f t="shared" si="13"/>
        <v>#DIV/0!</v>
      </c>
      <c r="O11" s="138">
        <v>0</v>
      </c>
      <c r="P11" s="138">
        <v>0</v>
      </c>
      <c r="Q11" s="151" t="e">
        <f t="shared" si="0"/>
        <v>#DIV/0!</v>
      </c>
      <c r="R11" s="136">
        <v>0</v>
      </c>
      <c r="S11" s="148">
        <v>0</v>
      </c>
      <c r="T11" s="151" t="e">
        <f t="shared" si="1"/>
        <v>#DIV/0!</v>
      </c>
      <c r="U11" s="35"/>
      <c r="V11" s="35"/>
      <c r="W11" s="151" t="e">
        <f t="shared" si="2"/>
        <v>#DIV/0!</v>
      </c>
      <c r="X11" s="35"/>
      <c r="Y11" s="35"/>
      <c r="Z11" s="151" t="e">
        <f t="shared" si="3"/>
        <v>#DIV/0!</v>
      </c>
      <c r="AA11" s="35"/>
      <c r="AB11" s="35"/>
      <c r="AC11" s="151" t="e">
        <f t="shared" si="4"/>
        <v>#DIV/0!</v>
      </c>
      <c r="AD11" s="35"/>
      <c r="AE11" s="35"/>
      <c r="AF11" s="151" t="e">
        <f t="shared" si="5"/>
        <v>#DIV/0!</v>
      </c>
      <c r="AG11" s="35"/>
      <c r="AH11" s="35"/>
      <c r="AI11" s="151" t="e">
        <f t="shared" si="6"/>
        <v>#DIV/0!</v>
      </c>
      <c r="AJ11" s="35"/>
      <c r="AK11" s="35"/>
      <c r="AL11" s="151" t="e">
        <f t="shared" si="7"/>
        <v>#DIV/0!</v>
      </c>
      <c r="AM11" s="35"/>
      <c r="AN11" s="35"/>
      <c r="AO11" s="151" t="e">
        <f t="shared" si="8"/>
        <v>#DIV/0!</v>
      </c>
      <c r="AP11" s="35"/>
      <c r="AQ11" s="35"/>
      <c r="AR11" s="151" t="e">
        <f t="shared" si="9"/>
        <v>#DIV/0!</v>
      </c>
      <c r="AS11" s="35"/>
      <c r="AT11" s="35"/>
      <c r="AU11" s="151" t="e">
        <f t="shared" si="10"/>
        <v>#DIV/0!</v>
      </c>
      <c r="AV11" s="265">
        <v>1</v>
      </c>
      <c r="AW11" s="155">
        <f t="shared" si="17"/>
        <v>0</v>
      </c>
      <c r="AX11" s="81">
        <f t="shared" si="18"/>
        <v>0</v>
      </c>
      <c r="AY11" s="77">
        <f t="shared" si="16"/>
        <v>0</v>
      </c>
      <c r="AZ11" s="147" t="s">
        <v>142</v>
      </c>
      <c r="BA11" s="160" t="s">
        <v>143</v>
      </c>
      <c r="BB11" s="35"/>
      <c r="BC11" s="35"/>
      <c r="BD11" s="35"/>
      <c r="BE11" s="35"/>
      <c r="BF11" s="35"/>
      <c r="BG11" s="35"/>
      <c r="BH11" s="248" t="s">
        <v>144</v>
      </c>
      <c r="BI11" s="268" t="s">
        <v>562</v>
      </c>
      <c r="BJ11" s="248"/>
      <c r="BK11" s="249"/>
      <c r="BL11" s="248"/>
      <c r="BM11" s="249"/>
      <c r="BN11" s="250">
        <f t="shared" si="11"/>
        <v>0</v>
      </c>
      <c r="BO11" s="251">
        <f t="shared" si="12"/>
        <v>0</v>
      </c>
    </row>
    <row r="12" spans="2:67" ht="69.599999999999994" thickBot="1" x14ac:dyDescent="0.3">
      <c r="B12" s="361"/>
      <c r="C12" s="159" t="s">
        <v>145</v>
      </c>
      <c r="D12" s="112" t="s">
        <v>146</v>
      </c>
      <c r="E12" s="113" t="s">
        <v>147</v>
      </c>
      <c r="F12" s="113" t="s">
        <v>100</v>
      </c>
      <c r="G12" s="113" t="s">
        <v>101</v>
      </c>
      <c r="H12" s="113" t="s">
        <v>148</v>
      </c>
      <c r="I12" s="114">
        <v>45809</v>
      </c>
      <c r="J12" s="115">
        <v>46022</v>
      </c>
      <c r="K12" s="94">
        <f>PTEP!$G$10/PTEP!$D$10</f>
        <v>1.408450704225352E-2</v>
      </c>
      <c r="L12" s="136">
        <v>0</v>
      </c>
      <c r="M12" s="148">
        <v>0</v>
      </c>
      <c r="N12" s="151" t="e">
        <f t="shared" si="13"/>
        <v>#DIV/0!</v>
      </c>
      <c r="O12" s="138">
        <v>0</v>
      </c>
      <c r="P12" s="138">
        <v>0</v>
      </c>
      <c r="Q12" s="151" t="e">
        <f t="shared" si="0"/>
        <v>#DIV/0!</v>
      </c>
      <c r="R12" s="136">
        <v>0</v>
      </c>
      <c r="S12" s="148">
        <v>0</v>
      </c>
      <c r="T12" s="151" t="e">
        <f t="shared" si="1"/>
        <v>#DIV/0!</v>
      </c>
      <c r="U12" s="35"/>
      <c r="V12" s="35"/>
      <c r="W12" s="151" t="e">
        <f t="shared" si="2"/>
        <v>#DIV/0!</v>
      </c>
      <c r="X12" s="35"/>
      <c r="Y12" s="35"/>
      <c r="Z12" s="151" t="e">
        <f t="shared" si="3"/>
        <v>#DIV/0!</v>
      </c>
      <c r="AA12" s="35"/>
      <c r="AB12" s="35"/>
      <c r="AC12" s="151" t="e">
        <f t="shared" si="4"/>
        <v>#DIV/0!</v>
      </c>
      <c r="AD12" s="35"/>
      <c r="AE12" s="35"/>
      <c r="AF12" s="151" t="e">
        <f t="shared" si="5"/>
        <v>#DIV/0!</v>
      </c>
      <c r="AG12" s="35"/>
      <c r="AH12" s="35"/>
      <c r="AI12" s="151" t="e">
        <f t="shared" si="6"/>
        <v>#DIV/0!</v>
      </c>
      <c r="AJ12" s="35"/>
      <c r="AK12" s="35"/>
      <c r="AL12" s="151" t="e">
        <f t="shared" si="7"/>
        <v>#DIV/0!</v>
      </c>
      <c r="AM12" s="35"/>
      <c r="AN12" s="35"/>
      <c r="AO12" s="151" t="e">
        <f t="shared" si="8"/>
        <v>#DIV/0!</v>
      </c>
      <c r="AP12" s="35"/>
      <c r="AQ12" s="35"/>
      <c r="AR12" s="151" t="e">
        <f t="shared" si="9"/>
        <v>#DIV/0!</v>
      </c>
      <c r="AS12" s="35"/>
      <c r="AT12" s="35"/>
      <c r="AU12" s="151" t="e">
        <f t="shared" si="10"/>
        <v>#DIV/0!</v>
      </c>
      <c r="AV12" s="265">
        <v>1</v>
      </c>
      <c r="AW12" s="155">
        <f t="shared" si="17"/>
        <v>0</v>
      </c>
      <c r="AX12" s="81">
        <f t="shared" si="18"/>
        <v>0</v>
      </c>
      <c r="AY12" s="77">
        <f t="shared" si="16"/>
        <v>0</v>
      </c>
      <c r="AZ12" s="147" t="s">
        <v>149</v>
      </c>
      <c r="BA12" s="160" t="s">
        <v>150</v>
      </c>
      <c r="BB12" s="35"/>
      <c r="BC12" s="35"/>
      <c r="BD12" s="35"/>
      <c r="BE12" s="35"/>
      <c r="BF12" s="35"/>
      <c r="BG12" s="35"/>
      <c r="BH12" s="248" t="s">
        <v>151</v>
      </c>
      <c r="BI12" s="268" t="s">
        <v>562</v>
      </c>
      <c r="BJ12" s="248"/>
      <c r="BK12" s="249"/>
      <c r="BL12" s="248"/>
      <c r="BM12" s="249"/>
      <c r="BN12" s="250">
        <f t="shared" si="11"/>
        <v>0</v>
      </c>
      <c r="BO12" s="251">
        <f t="shared" si="12"/>
        <v>0</v>
      </c>
    </row>
    <row r="13" spans="2:67" ht="69" x14ac:dyDescent="0.25">
      <c r="B13" s="358" t="s">
        <v>152</v>
      </c>
      <c r="C13" s="162" t="s">
        <v>153</v>
      </c>
      <c r="D13" s="116" t="s">
        <v>154</v>
      </c>
      <c r="E13" s="117" t="s">
        <v>155</v>
      </c>
      <c r="F13" s="117" t="s">
        <v>100</v>
      </c>
      <c r="G13" s="117" t="s">
        <v>101</v>
      </c>
      <c r="H13" s="117" t="s">
        <v>156</v>
      </c>
      <c r="I13" s="118">
        <v>45809</v>
      </c>
      <c r="J13" s="119">
        <v>46022</v>
      </c>
      <c r="K13" s="91">
        <f>PTEP!$G$10/PTEP!$D$10</f>
        <v>1.408450704225352E-2</v>
      </c>
      <c r="L13" s="136">
        <v>0</v>
      </c>
      <c r="M13" s="148">
        <v>0</v>
      </c>
      <c r="N13" s="151" t="e">
        <f t="shared" si="13"/>
        <v>#DIV/0!</v>
      </c>
      <c r="O13" s="138">
        <v>0</v>
      </c>
      <c r="P13" s="138">
        <v>0</v>
      </c>
      <c r="Q13" s="151" t="e">
        <f t="shared" si="0"/>
        <v>#DIV/0!</v>
      </c>
      <c r="R13" s="136">
        <v>0</v>
      </c>
      <c r="S13" s="148">
        <v>0</v>
      </c>
      <c r="T13" s="151" t="e">
        <f t="shared" si="1"/>
        <v>#DIV/0!</v>
      </c>
      <c r="U13" s="35"/>
      <c r="V13" s="35"/>
      <c r="W13" s="151" t="e">
        <f t="shared" si="2"/>
        <v>#DIV/0!</v>
      </c>
      <c r="X13" s="35"/>
      <c r="Y13" s="35"/>
      <c r="Z13" s="151" t="e">
        <f t="shared" si="3"/>
        <v>#DIV/0!</v>
      </c>
      <c r="AA13" s="35"/>
      <c r="AB13" s="35"/>
      <c r="AC13" s="151" t="e">
        <f t="shared" si="4"/>
        <v>#DIV/0!</v>
      </c>
      <c r="AD13" s="35"/>
      <c r="AE13" s="35"/>
      <c r="AF13" s="151" t="e">
        <f t="shared" si="5"/>
        <v>#DIV/0!</v>
      </c>
      <c r="AG13" s="35"/>
      <c r="AH13" s="35"/>
      <c r="AI13" s="151" t="e">
        <f t="shared" si="6"/>
        <v>#DIV/0!</v>
      </c>
      <c r="AJ13" s="35"/>
      <c r="AK13" s="35"/>
      <c r="AL13" s="151" t="e">
        <f t="shared" si="7"/>
        <v>#DIV/0!</v>
      </c>
      <c r="AM13" s="35"/>
      <c r="AN13" s="35"/>
      <c r="AO13" s="151" t="e">
        <f t="shared" si="8"/>
        <v>#DIV/0!</v>
      </c>
      <c r="AP13" s="35"/>
      <c r="AQ13" s="35"/>
      <c r="AR13" s="151" t="e">
        <f t="shared" si="9"/>
        <v>#DIV/0!</v>
      </c>
      <c r="AS13" s="35"/>
      <c r="AT13" s="35"/>
      <c r="AU13" s="151" t="e">
        <f t="shared" si="10"/>
        <v>#DIV/0!</v>
      </c>
      <c r="AV13" s="265">
        <v>1</v>
      </c>
      <c r="AW13" s="155">
        <f t="shared" si="17"/>
        <v>0</v>
      </c>
      <c r="AX13" s="81">
        <f t="shared" si="18"/>
        <v>0</v>
      </c>
      <c r="AY13" s="77">
        <f t="shared" si="16"/>
        <v>0</v>
      </c>
      <c r="AZ13" s="147" t="s">
        <v>157</v>
      </c>
      <c r="BA13" s="160" t="s">
        <v>150</v>
      </c>
      <c r="BB13" s="35"/>
      <c r="BC13" s="35"/>
      <c r="BD13" s="35"/>
      <c r="BE13" s="35"/>
      <c r="BF13" s="35"/>
      <c r="BG13" s="35"/>
      <c r="BH13" s="248" t="s">
        <v>151</v>
      </c>
      <c r="BI13" s="268" t="s">
        <v>562</v>
      </c>
      <c r="BJ13" s="248"/>
      <c r="BK13" s="249"/>
      <c r="BL13" s="248"/>
      <c r="BM13" s="249"/>
      <c r="BN13" s="250">
        <f t="shared" si="11"/>
        <v>0</v>
      </c>
      <c r="BO13" s="251">
        <f t="shared" si="12"/>
        <v>0</v>
      </c>
    </row>
    <row r="14" spans="2:67" ht="145.80000000000001" thickBot="1" x14ac:dyDescent="0.3">
      <c r="B14" s="359"/>
      <c r="C14" s="163" t="s">
        <v>158</v>
      </c>
      <c r="D14" s="120" t="s">
        <v>159</v>
      </c>
      <c r="E14" s="121" t="s">
        <v>160</v>
      </c>
      <c r="F14" s="121" t="s">
        <v>161</v>
      </c>
      <c r="G14" s="121" t="s">
        <v>101</v>
      </c>
      <c r="H14" s="121" t="s">
        <v>162</v>
      </c>
      <c r="I14" s="122">
        <v>45659</v>
      </c>
      <c r="J14" s="123">
        <v>46022</v>
      </c>
      <c r="K14" s="91">
        <f>PTEP!$G$10/PTEP!$D$10</f>
        <v>1.408450704225352E-2</v>
      </c>
      <c r="L14" s="136">
        <v>1</v>
      </c>
      <c r="M14" s="148">
        <v>1</v>
      </c>
      <c r="N14" s="151">
        <f t="shared" si="13"/>
        <v>1</v>
      </c>
      <c r="O14" s="138">
        <v>1</v>
      </c>
      <c r="P14" s="138">
        <v>1</v>
      </c>
      <c r="Q14" s="151">
        <f t="shared" si="0"/>
        <v>1</v>
      </c>
      <c r="R14" s="136">
        <v>1</v>
      </c>
      <c r="S14" s="148">
        <v>1</v>
      </c>
      <c r="T14" s="151">
        <f t="shared" si="1"/>
        <v>1</v>
      </c>
      <c r="U14" s="35"/>
      <c r="V14" s="35"/>
      <c r="W14" s="151" t="e">
        <f t="shared" si="2"/>
        <v>#DIV/0!</v>
      </c>
      <c r="X14" s="35"/>
      <c r="Y14" s="35"/>
      <c r="Z14" s="151" t="e">
        <f t="shared" si="3"/>
        <v>#DIV/0!</v>
      </c>
      <c r="AA14" s="35"/>
      <c r="AB14" s="35"/>
      <c r="AC14" s="151" t="e">
        <f t="shared" si="4"/>
        <v>#DIV/0!</v>
      </c>
      <c r="AD14" s="35"/>
      <c r="AE14" s="35"/>
      <c r="AF14" s="151" t="e">
        <f t="shared" si="5"/>
        <v>#DIV/0!</v>
      </c>
      <c r="AG14" s="35"/>
      <c r="AH14" s="35"/>
      <c r="AI14" s="151" t="e">
        <f t="shared" si="6"/>
        <v>#DIV/0!</v>
      </c>
      <c r="AJ14" s="35"/>
      <c r="AK14" s="35"/>
      <c r="AL14" s="151" t="e">
        <f t="shared" si="7"/>
        <v>#DIV/0!</v>
      </c>
      <c r="AM14" s="35"/>
      <c r="AN14" s="35"/>
      <c r="AO14" s="151" t="e">
        <f t="shared" si="8"/>
        <v>#DIV/0!</v>
      </c>
      <c r="AP14" s="35"/>
      <c r="AQ14" s="35"/>
      <c r="AR14" s="151" t="e">
        <f t="shared" si="9"/>
        <v>#DIV/0!</v>
      </c>
      <c r="AS14" s="35"/>
      <c r="AT14" s="35"/>
      <c r="AU14" s="151" t="e">
        <f t="shared" si="10"/>
        <v>#DIV/0!</v>
      </c>
      <c r="AV14" s="265">
        <v>8</v>
      </c>
      <c r="AW14" s="155">
        <f t="shared" si="17"/>
        <v>3</v>
      </c>
      <c r="AX14" s="81">
        <f t="shared" si="18"/>
        <v>0.375</v>
      </c>
      <c r="AY14" s="77">
        <f t="shared" si="16"/>
        <v>5.2816901408450703E-3</v>
      </c>
      <c r="AZ14" s="194" t="s">
        <v>163</v>
      </c>
      <c r="BA14" s="161" t="s">
        <v>164</v>
      </c>
      <c r="BB14" s="35"/>
      <c r="BC14" s="35"/>
      <c r="BD14" s="35"/>
      <c r="BE14" s="35"/>
      <c r="BF14" s="35"/>
      <c r="BG14" s="35"/>
      <c r="BH14" s="248" t="s">
        <v>565</v>
      </c>
      <c r="BI14" s="268" t="s">
        <v>106</v>
      </c>
      <c r="BJ14" s="248"/>
      <c r="BK14" s="249"/>
      <c r="BL14" s="248"/>
      <c r="BM14" s="249"/>
      <c r="BN14" s="250">
        <f t="shared" si="11"/>
        <v>0.375</v>
      </c>
      <c r="BO14" s="251">
        <f t="shared" si="12"/>
        <v>5.2816901408450703E-3</v>
      </c>
    </row>
    <row r="15" spans="2:67" ht="69.599999999999994" thickBot="1" x14ac:dyDescent="0.3">
      <c r="B15" s="200" t="s">
        <v>165</v>
      </c>
      <c r="C15" s="199" t="s">
        <v>166</v>
      </c>
      <c r="D15" s="124" t="s">
        <v>167</v>
      </c>
      <c r="E15" s="125" t="s">
        <v>168</v>
      </c>
      <c r="F15" s="125" t="s">
        <v>100</v>
      </c>
      <c r="G15" s="125" t="s">
        <v>101</v>
      </c>
      <c r="H15" s="125" t="s">
        <v>169</v>
      </c>
      <c r="I15" s="126">
        <v>45689</v>
      </c>
      <c r="J15" s="127">
        <v>45777</v>
      </c>
      <c r="K15" s="95">
        <f>PTEP!$G$10/PTEP!$D$10</f>
        <v>1.408450704225352E-2</v>
      </c>
      <c r="L15" s="136">
        <v>0</v>
      </c>
      <c r="M15" s="148">
        <v>0</v>
      </c>
      <c r="N15" s="151" t="e">
        <f t="shared" si="13"/>
        <v>#DIV/0!</v>
      </c>
      <c r="O15" s="138">
        <v>0</v>
      </c>
      <c r="P15" s="138">
        <v>0</v>
      </c>
      <c r="Q15" s="151" t="e">
        <f t="shared" si="0"/>
        <v>#DIV/0!</v>
      </c>
      <c r="R15" s="136">
        <v>0</v>
      </c>
      <c r="S15" s="148">
        <v>0</v>
      </c>
      <c r="T15" s="151" t="e">
        <f t="shared" si="1"/>
        <v>#DIV/0!</v>
      </c>
      <c r="U15" s="35"/>
      <c r="V15" s="35"/>
      <c r="W15" s="151" t="e">
        <f t="shared" si="2"/>
        <v>#DIV/0!</v>
      </c>
      <c r="X15" s="35"/>
      <c r="Y15" s="35"/>
      <c r="Z15" s="151" t="e">
        <f t="shared" si="3"/>
        <v>#DIV/0!</v>
      </c>
      <c r="AA15" s="35"/>
      <c r="AB15" s="35"/>
      <c r="AC15" s="151" t="e">
        <f t="shared" si="4"/>
        <v>#DIV/0!</v>
      </c>
      <c r="AD15" s="35"/>
      <c r="AE15" s="35"/>
      <c r="AF15" s="151" t="e">
        <f t="shared" si="5"/>
        <v>#DIV/0!</v>
      </c>
      <c r="AG15" s="35"/>
      <c r="AH15" s="35"/>
      <c r="AI15" s="151" t="e">
        <f t="shared" si="6"/>
        <v>#DIV/0!</v>
      </c>
      <c r="AJ15" s="35"/>
      <c r="AK15" s="35"/>
      <c r="AL15" s="151" t="e">
        <f t="shared" si="7"/>
        <v>#DIV/0!</v>
      </c>
      <c r="AM15" s="35"/>
      <c r="AN15" s="35"/>
      <c r="AO15" s="151" t="e">
        <f t="shared" si="8"/>
        <v>#DIV/0!</v>
      </c>
      <c r="AP15" s="35"/>
      <c r="AQ15" s="35"/>
      <c r="AR15" s="151" t="e">
        <f t="shared" si="9"/>
        <v>#DIV/0!</v>
      </c>
      <c r="AS15" s="35"/>
      <c r="AT15" s="35"/>
      <c r="AU15" s="151" t="e">
        <f t="shared" si="10"/>
        <v>#DIV/0!</v>
      </c>
      <c r="AV15" s="265">
        <v>1</v>
      </c>
      <c r="AW15" s="155">
        <f t="shared" si="17"/>
        <v>0</v>
      </c>
      <c r="AX15" s="81">
        <f t="shared" si="18"/>
        <v>0</v>
      </c>
      <c r="AY15" s="77">
        <f t="shared" si="16"/>
        <v>0</v>
      </c>
      <c r="AZ15" s="198" t="s">
        <v>170</v>
      </c>
      <c r="BA15" s="161" t="s">
        <v>130</v>
      </c>
      <c r="BB15" s="35"/>
      <c r="BC15" s="35"/>
      <c r="BD15" s="35"/>
      <c r="BE15" s="35"/>
      <c r="BF15" s="35"/>
      <c r="BG15" s="35"/>
      <c r="BH15" s="248" t="s">
        <v>105</v>
      </c>
      <c r="BI15" s="268" t="s">
        <v>562</v>
      </c>
      <c r="BJ15" s="248"/>
      <c r="BK15" s="249"/>
      <c r="BL15" s="248"/>
      <c r="BM15" s="249"/>
      <c r="BN15" s="250">
        <f t="shared" si="11"/>
        <v>0</v>
      </c>
      <c r="BO15" s="251">
        <f t="shared" si="12"/>
        <v>0</v>
      </c>
    </row>
    <row r="16" spans="2:67" ht="183" customHeight="1" x14ac:dyDescent="0.25">
      <c r="B16" s="368" t="s">
        <v>171</v>
      </c>
      <c r="C16" s="171" t="s">
        <v>172</v>
      </c>
      <c r="D16" s="128" t="s">
        <v>173</v>
      </c>
      <c r="E16" s="129" t="s">
        <v>174</v>
      </c>
      <c r="F16" s="129" t="s">
        <v>175</v>
      </c>
      <c r="G16" s="129" t="s">
        <v>176</v>
      </c>
      <c r="H16" s="129" t="s">
        <v>177</v>
      </c>
      <c r="I16" s="130">
        <v>45691</v>
      </c>
      <c r="J16" s="131">
        <v>45716</v>
      </c>
      <c r="K16" s="93">
        <f>PTEP!$G$10/PTEP!$D$10</f>
        <v>1.408450704225352E-2</v>
      </c>
      <c r="L16" s="136">
        <v>0</v>
      </c>
      <c r="M16" s="148">
        <v>0</v>
      </c>
      <c r="N16" s="151" t="e">
        <f t="shared" si="13"/>
        <v>#DIV/0!</v>
      </c>
      <c r="O16" s="265">
        <v>1</v>
      </c>
      <c r="P16" s="265">
        <v>1</v>
      </c>
      <c r="Q16" s="151">
        <f t="shared" si="0"/>
        <v>1</v>
      </c>
      <c r="R16" s="136">
        <v>0</v>
      </c>
      <c r="S16" s="148">
        <v>0</v>
      </c>
      <c r="T16" s="151" t="e">
        <f t="shared" si="1"/>
        <v>#DIV/0!</v>
      </c>
      <c r="U16" s="35"/>
      <c r="V16" s="35"/>
      <c r="W16" s="151" t="e">
        <f t="shared" si="2"/>
        <v>#DIV/0!</v>
      </c>
      <c r="X16" s="35"/>
      <c r="Y16" s="35"/>
      <c r="Z16" s="151" t="e">
        <f t="shared" si="3"/>
        <v>#DIV/0!</v>
      </c>
      <c r="AA16" s="35"/>
      <c r="AB16" s="35"/>
      <c r="AC16" s="151" t="e">
        <f t="shared" si="4"/>
        <v>#DIV/0!</v>
      </c>
      <c r="AD16" s="35"/>
      <c r="AE16" s="35"/>
      <c r="AF16" s="151" t="e">
        <f t="shared" si="5"/>
        <v>#DIV/0!</v>
      </c>
      <c r="AG16" s="35"/>
      <c r="AH16" s="35"/>
      <c r="AI16" s="151" t="e">
        <f t="shared" si="6"/>
        <v>#DIV/0!</v>
      </c>
      <c r="AJ16" s="35"/>
      <c r="AK16" s="35"/>
      <c r="AL16" s="151" t="e">
        <f t="shared" si="7"/>
        <v>#DIV/0!</v>
      </c>
      <c r="AM16" s="35"/>
      <c r="AN16" s="35"/>
      <c r="AO16" s="151" t="e">
        <f t="shared" si="8"/>
        <v>#DIV/0!</v>
      </c>
      <c r="AP16" s="35"/>
      <c r="AQ16" s="35"/>
      <c r="AR16" s="151" t="e">
        <f t="shared" si="9"/>
        <v>#DIV/0!</v>
      </c>
      <c r="AS16" s="35"/>
      <c r="AT16" s="35"/>
      <c r="AU16" s="151" t="e">
        <f t="shared" si="10"/>
        <v>#DIV/0!</v>
      </c>
      <c r="AV16" s="36">
        <f t="shared" ref="AV16:AV19" si="21">L16+O16+R16+U16+X16+AA16+AD16+AG16+AJ16+AM16+AP16+AS16</f>
        <v>1</v>
      </c>
      <c r="AW16" s="155">
        <f t="shared" si="17"/>
        <v>1</v>
      </c>
      <c r="AX16" s="81">
        <f t="shared" si="18"/>
        <v>1</v>
      </c>
      <c r="AY16" s="77">
        <f t="shared" si="16"/>
        <v>1.408450704225352E-2</v>
      </c>
      <c r="AZ16" s="147" t="s">
        <v>178</v>
      </c>
      <c r="BA16" s="161" t="s">
        <v>179</v>
      </c>
      <c r="BB16" s="35"/>
      <c r="BC16" s="35"/>
      <c r="BD16" s="35"/>
      <c r="BE16" s="35"/>
      <c r="BF16" s="35"/>
      <c r="BG16" s="35"/>
      <c r="BH16" s="248" t="s">
        <v>583</v>
      </c>
      <c r="BI16" s="291" t="s">
        <v>106</v>
      </c>
      <c r="BJ16" s="248"/>
      <c r="BK16" s="249"/>
      <c r="BL16" s="248"/>
      <c r="BM16" s="249"/>
      <c r="BN16" s="250">
        <f t="shared" si="11"/>
        <v>1</v>
      </c>
      <c r="BO16" s="251">
        <f t="shared" si="12"/>
        <v>1.408450704225352E-2</v>
      </c>
    </row>
    <row r="17" spans="2:67" ht="108.75" customHeight="1" x14ac:dyDescent="0.25">
      <c r="B17" s="365"/>
      <c r="C17" s="145" t="s">
        <v>180</v>
      </c>
      <c r="D17" s="132" t="s">
        <v>181</v>
      </c>
      <c r="E17" s="53" t="s">
        <v>182</v>
      </c>
      <c r="F17" s="53" t="s">
        <v>175</v>
      </c>
      <c r="G17" s="53" t="s">
        <v>176</v>
      </c>
      <c r="H17" s="53" t="s">
        <v>183</v>
      </c>
      <c r="I17" s="48">
        <v>45689</v>
      </c>
      <c r="J17" s="87">
        <v>45716</v>
      </c>
      <c r="K17" s="88">
        <f>PTEP!$G$10/PTEP!$D$10</f>
        <v>1.408450704225352E-2</v>
      </c>
      <c r="L17" s="136">
        <v>0</v>
      </c>
      <c r="M17" s="148">
        <v>0</v>
      </c>
      <c r="N17" s="151" t="e">
        <f t="shared" si="13"/>
        <v>#DIV/0!</v>
      </c>
      <c r="O17" s="265">
        <v>1</v>
      </c>
      <c r="P17" s="265">
        <v>0</v>
      </c>
      <c r="Q17" s="151">
        <f t="shared" si="0"/>
        <v>0</v>
      </c>
      <c r="R17" s="136">
        <v>0</v>
      </c>
      <c r="S17" s="148">
        <v>0</v>
      </c>
      <c r="T17" s="151" t="e">
        <f t="shared" si="1"/>
        <v>#DIV/0!</v>
      </c>
      <c r="U17" s="35"/>
      <c r="V17" s="35"/>
      <c r="W17" s="151" t="e">
        <f t="shared" si="2"/>
        <v>#DIV/0!</v>
      </c>
      <c r="X17" s="35"/>
      <c r="Y17" s="35"/>
      <c r="Z17" s="151" t="e">
        <f t="shared" si="3"/>
        <v>#DIV/0!</v>
      </c>
      <c r="AA17" s="35"/>
      <c r="AB17" s="35"/>
      <c r="AC17" s="151" t="e">
        <f t="shared" si="4"/>
        <v>#DIV/0!</v>
      </c>
      <c r="AD17" s="35"/>
      <c r="AE17" s="35"/>
      <c r="AF17" s="151" t="e">
        <f t="shared" si="5"/>
        <v>#DIV/0!</v>
      </c>
      <c r="AG17" s="35"/>
      <c r="AH17" s="35"/>
      <c r="AI17" s="151" t="e">
        <f t="shared" si="6"/>
        <v>#DIV/0!</v>
      </c>
      <c r="AJ17" s="35"/>
      <c r="AK17" s="35"/>
      <c r="AL17" s="151" t="e">
        <f t="shared" si="7"/>
        <v>#DIV/0!</v>
      </c>
      <c r="AM17" s="35"/>
      <c r="AN17" s="35"/>
      <c r="AO17" s="151" t="e">
        <f t="shared" si="8"/>
        <v>#DIV/0!</v>
      </c>
      <c r="AP17" s="35"/>
      <c r="AQ17" s="35"/>
      <c r="AR17" s="151" t="e">
        <f t="shared" si="9"/>
        <v>#DIV/0!</v>
      </c>
      <c r="AS17" s="35"/>
      <c r="AT17" s="35"/>
      <c r="AU17" s="151" t="e">
        <f t="shared" si="10"/>
        <v>#DIV/0!</v>
      </c>
      <c r="AV17" s="36">
        <f t="shared" si="21"/>
        <v>1</v>
      </c>
      <c r="AW17" s="155">
        <f t="shared" si="17"/>
        <v>0</v>
      </c>
      <c r="AX17" s="81">
        <f t="shared" si="18"/>
        <v>0</v>
      </c>
      <c r="AY17" s="77">
        <f t="shared" si="16"/>
        <v>0</v>
      </c>
      <c r="AZ17" s="147" t="s">
        <v>184</v>
      </c>
      <c r="BA17" s="161" t="s">
        <v>185</v>
      </c>
      <c r="BB17" s="35"/>
      <c r="BC17" s="35"/>
      <c r="BD17" s="35"/>
      <c r="BE17" s="35"/>
      <c r="BF17" s="35"/>
      <c r="BG17" s="35"/>
      <c r="BH17" s="248" t="s">
        <v>186</v>
      </c>
      <c r="BI17" s="292" t="s">
        <v>563</v>
      </c>
      <c r="BJ17" s="248"/>
      <c r="BK17" s="249"/>
      <c r="BL17" s="248"/>
      <c r="BM17" s="249"/>
      <c r="BN17" s="250">
        <f t="shared" ref="BN17" si="22">AX17</f>
        <v>0</v>
      </c>
      <c r="BO17" s="251">
        <f t="shared" ref="BO17" si="23">AY17</f>
        <v>0</v>
      </c>
    </row>
    <row r="18" spans="2:67" ht="112.95" customHeight="1" x14ac:dyDescent="0.25">
      <c r="B18" s="365"/>
      <c r="C18" s="145" t="s">
        <v>187</v>
      </c>
      <c r="D18" s="132" t="s">
        <v>188</v>
      </c>
      <c r="E18" s="53" t="s">
        <v>189</v>
      </c>
      <c r="F18" s="53" t="s">
        <v>175</v>
      </c>
      <c r="G18" s="53" t="s">
        <v>176</v>
      </c>
      <c r="H18" s="53" t="s">
        <v>190</v>
      </c>
      <c r="I18" s="48">
        <v>45689</v>
      </c>
      <c r="J18" s="87">
        <v>45716</v>
      </c>
      <c r="K18" s="88">
        <f>PTEP!$G$10/PTEP!$D$10</f>
        <v>1.408450704225352E-2</v>
      </c>
      <c r="L18" s="136">
        <v>0</v>
      </c>
      <c r="M18" s="148">
        <v>0</v>
      </c>
      <c r="N18" s="151" t="e">
        <f t="shared" si="13"/>
        <v>#DIV/0!</v>
      </c>
      <c r="O18" s="265">
        <v>1</v>
      </c>
      <c r="P18" s="265">
        <v>0</v>
      </c>
      <c r="Q18" s="151">
        <f t="shared" si="0"/>
        <v>0</v>
      </c>
      <c r="R18" s="136">
        <v>0</v>
      </c>
      <c r="S18" s="148">
        <v>0</v>
      </c>
      <c r="T18" s="151" t="e">
        <f t="shared" si="1"/>
        <v>#DIV/0!</v>
      </c>
      <c r="U18" s="35"/>
      <c r="V18" s="35"/>
      <c r="W18" s="151" t="e">
        <f t="shared" si="2"/>
        <v>#DIV/0!</v>
      </c>
      <c r="X18" s="35"/>
      <c r="Y18" s="35"/>
      <c r="Z18" s="151" t="e">
        <f t="shared" si="3"/>
        <v>#DIV/0!</v>
      </c>
      <c r="AA18" s="35"/>
      <c r="AB18" s="35"/>
      <c r="AC18" s="151" t="e">
        <f t="shared" si="4"/>
        <v>#DIV/0!</v>
      </c>
      <c r="AD18" s="35"/>
      <c r="AE18" s="35"/>
      <c r="AF18" s="151" t="e">
        <f t="shared" si="5"/>
        <v>#DIV/0!</v>
      </c>
      <c r="AG18" s="35"/>
      <c r="AH18" s="35"/>
      <c r="AI18" s="151" t="e">
        <f t="shared" si="6"/>
        <v>#DIV/0!</v>
      </c>
      <c r="AJ18" s="35"/>
      <c r="AK18" s="35"/>
      <c r="AL18" s="151" t="e">
        <f t="shared" si="7"/>
        <v>#DIV/0!</v>
      </c>
      <c r="AM18" s="35"/>
      <c r="AN18" s="35"/>
      <c r="AO18" s="151" t="e">
        <f t="shared" si="8"/>
        <v>#DIV/0!</v>
      </c>
      <c r="AP18" s="35"/>
      <c r="AQ18" s="35"/>
      <c r="AR18" s="151" t="e">
        <f t="shared" si="9"/>
        <v>#DIV/0!</v>
      </c>
      <c r="AS18" s="35"/>
      <c r="AT18" s="35"/>
      <c r="AU18" s="151" t="e">
        <f t="shared" si="10"/>
        <v>#DIV/0!</v>
      </c>
      <c r="AV18" s="36">
        <f t="shared" si="21"/>
        <v>1</v>
      </c>
      <c r="AW18" s="155">
        <f t="shared" si="17"/>
        <v>0</v>
      </c>
      <c r="AX18" s="81">
        <f t="shared" si="18"/>
        <v>0</v>
      </c>
      <c r="AY18" s="77">
        <f t="shared" si="16"/>
        <v>0</v>
      </c>
      <c r="AZ18" s="147" t="s">
        <v>191</v>
      </c>
      <c r="BA18" s="161" t="s">
        <v>164</v>
      </c>
      <c r="BB18" s="46"/>
      <c r="BC18" s="46"/>
      <c r="BD18" s="46"/>
      <c r="BE18" s="46"/>
      <c r="BF18" s="46"/>
      <c r="BG18" s="46"/>
      <c r="BH18" s="248" t="s">
        <v>192</v>
      </c>
      <c r="BI18" s="292" t="s">
        <v>563</v>
      </c>
      <c r="BJ18" s="248"/>
      <c r="BK18" s="249"/>
      <c r="BL18" s="248"/>
      <c r="BM18" s="249"/>
      <c r="BN18" s="250">
        <f t="shared" ref="BN18" si="24">AX18</f>
        <v>0</v>
      </c>
      <c r="BO18" s="251">
        <f t="shared" ref="BO18" si="25">AY18</f>
        <v>0</v>
      </c>
    </row>
    <row r="19" spans="2:67" ht="138" customHeight="1" x14ac:dyDescent="0.25">
      <c r="B19" s="365"/>
      <c r="C19" s="145" t="s">
        <v>193</v>
      </c>
      <c r="D19" s="132" t="s">
        <v>194</v>
      </c>
      <c r="E19" s="53" t="s">
        <v>195</v>
      </c>
      <c r="F19" s="53" t="s">
        <v>175</v>
      </c>
      <c r="G19" s="53" t="s">
        <v>176</v>
      </c>
      <c r="H19" s="53" t="s">
        <v>196</v>
      </c>
      <c r="I19" s="48">
        <v>45717</v>
      </c>
      <c r="J19" s="87">
        <v>45747</v>
      </c>
      <c r="K19" s="88">
        <f>PTEP!$G$10/PTEP!$D$10</f>
        <v>1.408450704225352E-2</v>
      </c>
      <c r="L19" s="136">
        <v>0</v>
      </c>
      <c r="M19" s="148">
        <v>0</v>
      </c>
      <c r="N19" s="151" t="e">
        <f t="shared" si="13"/>
        <v>#DIV/0!</v>
      </c>
      <c r="O19" s="138">
        <v>0</v>
      </c>
      <c r="P19" s="138">
        <v>0</v>
      </c>
      <c r="Q19" s="151" t="e">
        <f t="shared" si="0"/>
        <v>#DIV/0!</v>
      </c>
      <c r="R19" s="136">
        <v>2</v>
      </c>
      <c r="S19" s="148">
        <v>2</v>
      </c>
      <c r="T19" s="151">
        <f t="shared" si="1"/>
        <v>1</v>
      </c>
      <c r="U19" s="35"/>
      <c r="V19" s="35"/>
      <c r="W19" s="151" t="e">
        <f t="shared" si="2"/>
        <v>#DIV/0!</v>
      </c>
      <c r="X19" s="35"/>
      <c r="Y19" s="35"/>
      <c r="Z19" s="151" t="e">
        <f t="shared" si="3"/>
        <v>#DIV/0!</v>
      </c>
      <c r="AA19" s="35"/>
      <c r="AB19" s="35"/>
      <c r="AC19" s="151" t="e">
        <f t="shared" si="4"/>
        <v>#DIV/0!</v>
      </c>
      <c r="AD19" s="35"/>
      <c r="AE19" s="35"/>
      <c r="AF19" s="151" t="e">
        <f t="shared" si="5"/>
        <v>#DIV/0!</v>
      </c>
      <c r="AG19" s="35"/>
      <c r="AH19" s="35"/>
      <c r="AI19" s="151" t="e">
        <f t="shared" si="6"/>
        <v>#DIV/0!</v>
      </c>
      <c r="AJ19" s="35"/>
      <c r="AK19" s="35"/>
      <c r="AL19" s="151" t="e">
        <f t="shared" si="7"/>
        <v>#DIV/0!</v>
      </c>
      <c r="AM19" s="35"/>
      <c r="AN19" s="35"/>
      <c r="AO19" s="151" t="e">
        <f t="shared" si="8"/>
        <v>#DIV/0!</v>
      </c>
      <c r="AP19" s="35"/>
      <c r="AQ19" s="35"/>
      <c r="AR19" s="151" t="e">
        <f t="shared" si="9"/>
        <v>#DIV/0!</v>
      </c>
      <c r="AS19" s="35"/>
      <c r="AT19" s="35"/>
      <c r="AU19" s="151" t="e">
        <f t="shared" si="10"/>
        <v>#DIV/0!</v>
      </c>
      <c r="AV19" s="36">
        <f t="shared" si="21"/>
        <v>2</v>
      </c>
      <c r="AW19" s="155">
        <f t="shared" si="17"/>
        <v>2</v>
      </c>
      <c r="AX19" s="81">
        <f t="shared" si="18"/>
        <v>1</v>
      </c>
      <c r="AY19" s="77">
        <f t="shared" si="16"/>
        <v>1.408450704225352E-2</v>
      </c>
      <c r="AZ19" s="166" t="s">
        <v>197</v>
      </c>
      <c r="BA19" s="161" t="s">
        <v>164</v>
      </c>
      <c r="BB19" s="45"/>
      <c r="BC19" s="45"/>
      <c r="BD19" s="45"/>
      <c r="BE19" s="45"/>
      <c r="BF19" s="45"/>
      <c r="BG19" s="45"/>
      <c r="BH19" s="248" t="s">
        <v>584</v>
      </c>
      <c r="BI19" s="291" t="s">
        <v>106</v>
      </c>
      <c r="BJ19" s="248"/>
      <c r="BK19" s="249"/>
      <c r="BL19" s="248"/>
      <c r="BM19" s="249"/>
      <c r="BN19" s="250">
        <f t="shared" ref="BN19:BN20" si="26">AX19</f>
        <v>1</v>
      </c>
      <c r="BO19" s="251">
        <f t="shared" ref="BO19:BO20" si="27">AY19</f>
        <v>1.408450704225352E-2</v>
      </c>
    </row>
    <row r="20" spans="2:67" ht="79.2" x14ac:dyDescent="0.25">
      <c r="B20" s="365"/>
      <c r="C20" s="145" t="s">
        <v>198</v>
      </c>
      <c r="D20" s="132" t="s">
        <v>199</v>
      </c>
      <c r="E20" s="53" t="s">
        <v>200</v>
      </c>
      <c r="F20" s="53" t="s">
        <v>175</v>
      </c>
      <c r="G20" s="53" t="s">
        <v>176</v>
      </c>
      <c r="H20" s="53" t="s">
        <v>201</v>
      </c>
      <c r="I20" s="48">
        <v>45749</v>
      </c>
      <c r="J20" s="87">
        <v>45777</v>
      </c>
      <c r="K20" s="88">
        <f>PTEP!$G$10/PTEP!$D$10</f>
        <v>1.408450704225352E-2</v>
      </c>
      <c r="L20" s="136">
        <v>0</v>
      </c>
      <c r="M20" s="148">
        <v>0</v>
      </c>
      <c r="N20" s="151" t="e">
        <f t="shared" si="13"/>
        <v>#DIV/0!</v>
      </c>
      <c r="O20" s="138">
        <v>0</v>
      </c>
      <c r="P20" s="138">
        <v>0</v>
      </c>
      <c r="Q20" s="151" t="e">
        <f t="shared" si="0"/>
        <v>#DIV/0!</v>
      </c>
      <c r="R20" s="136">
        <v>0</v>
      </c>
      <c r="S20" s="148">
        <v>0</v>
      </c>
      <c r="T20" s="151" t="e">
        <f t="shared" si="1"/>
        <v>#DIV/0!</v>
      </c>
      <c r="U20" s="35"/>
      <c r="V20" s="35"/>
      <c r="W20" s="151" t="e">
        <f t="shared" si="2"/>
        <v>#DIV/0!</v>
      </c>
      <c r="X20" s="35"/>
      <c r="Y20" s="35"/>
      <c r="Z20" s="151" t="e">
        <f t="shared" si="3"/>
        <v>#DIV/0!</v>
      </c>
      <c r="AA20" s="35"/>
      <c r="AB20" s="35"/>
      <c r="AC20" s="151" t="e">
        <f t="shared" si="4"/>
        <v>#DIV/0!</v>
      </c>
      <c r="AD20" s="35"/>
      <c r="AE20" s="35"/>
      <c r="AF20" s="151" t="e">
        <f t="shared" si="5"/>
        <v>#DIV/0!</v>
      </c>
      <c r="AG20" s="35"/>
      <c r="AH20" s="35"/>
      <c r="AI20" s="151" t="e">
        <f t="shared" si="6"/>
        <v>#DIV/0!</v>
      </c>
      <c r="AJ20" s="35"/>
      <c r="AK20" s="35"/>
      <c r="AL20" s="151" t="e">
        <f t="shared" si="7"/>
        <v>#DIV/0!</v>
      </c>
      <c r="AM20" s="35"/>
      <c r="AN20" s="35"/>
      <c r="AO20" s="151" t="e">
        <f t="shared" si="8"/>
        <v>#DIV/0!</v>
      </c>
      <c r="AP20" s="35"/>
      <c r="AQ20" s="35"/>
      <c r="AR20" s="151" t="e">
        <f t="shared" si="9"/>
        <v>#DIV/0!</v>
      </c>
      <c r="AS20" s="35"/>
      <c r="AT20" s="35"/>
      <c r="AU20" s="151" t="e">
        <f t="shared" si="10"/>
        <v>#DIV/0!</v>
      </c>
      <c r="AV20" s="265">
        <v>1</v>
      </c>
      <c r="AW20" s="155">
        <f t="shared" si="17"/>
        <v>0</v>
      </c>
      <c r="AX20" s="81">
        <f t="shared" si="18"/>
        <v>0</v>
      </c>
      <c r="AY20" s="77">
        <f t="shared" si="16"/>
        <v>0</v>
      </c>
      <c r="AZ20" s="147" t="s">
        <v>202</v>
      </c>
      <c r="BA20" s="160" t="s">
        <v>203</v>
      </c>
      <c r="BB20" s="59"/>
      <c r="BC20" s="59"/>
      <c r="BD20" s="59"/>
      <c r="BE20" s="59"/>
      <c r="BF20" s="59"/>
      <c r="BG20" s="59"/>
      <c r="BH20" s="248" t="s">
        <v>204</v>
      </c>
      <c r="BI20" s="268" t="s">
        <v>562</v>
      </c>
      <c r="BJ20" s="248"/>
      <c r="BK20" s="249"/>
      <c r="BL20" s="248"/>
      <c r="BM20" s="249"/>
      <c r="BN20" s="250">
        <f t="shared" si="26"/>
        <v>0</v>
      </c>
      <c r="BO20" s="251">
        <f t="shared" si="27"/>
        <v>0</v>
      </c>
    </row>
    <row r="21" spans="2:67" ht="92.4" x14ac:dyDescent="0.25">
      <c r="B21" s="365"/>
      <c r="C21" s="145" t="s">
        <v>205</v>
      </c>
      <c r="D21" s="132" t="s">
        <v>206</v>
      </c>
      <c r="E21" s="53" t="s">
        <v>207</v>
      </c>
      <c r="F21" s="53" t="s">
        <v>175</v>
      </c>
      <c r="G21" s="53" t="s">
        <v>176</v>
      </c>
      <c r="H21" s="53" t="s">
        <v>208</v>
      </c>
      <c r="I21" s="48">
        <v>45778</v>
      </c>
      <c r="J21" s="87">
        <v>45808</v>
      </c>
      <c r="K21" s="88">
        <f>PTEP!$G$10/PTEP!$D$10</f>
        <v>1.408450704225352E-2</v>
      </c>
      <c r="L21" s="136">
        <v>0</v>
      </c>
      <c r="M21" s="148">
        <v>0</v>
      </c>
      <c r="N21" s="151" t="e">
        <f t="shared" si="13"/>
        <v>#DIV/0!</v>
      </c>
      <c r="O21" s="138">
        <v>0</v>
      </c>
      <c r="P21" s="138">
        <v>0</v>
      </c>
      <c r="Q21" s="151" t="e">
        <f t="shared" si="0"/>
        <v>#DIV/0!</v>
      </c>
      <c r="R21" s="136">
        <v>0</v>
      </c>
      <c r="S21" s="148">
        <v>0</v>
      </c>
      <c r="T21" s="151" t="e">
        <f t="shared" si="1"/>
        <v>#DIV/0!</v>
      </c>
      <c r="U21" s="35"/>
      <c r="V21" s="35"/>
      <c r="W21" s="151" t="e">
        <f t="shared" si="2"/>
        <v>#DIV/0!</v>
      </c>
      <c r="X21" s="35"/>
      <c r="Y21" s="35"/>
      <c r="Z21" s="151" t="e">
        <f t="shared" si="3"/>
        <v>#DIV/0!</v>
      </c>
      <c r="AA21" s="35"/>
      <c r="AB21" s="35"/>
      <c r="AC21" s="151" t="e">
        <f t="shared" si="4"/>
        <v>#DIV/0!</v>
      </c>
      <c r="AD21" s="35"/>
      <c r="AE21" s="35"/>
      <c r="AF21" s="151" t="e">
        <f t="shared" si="5"/>
        <v>#DIV/0!</v>
      </c>
      <c r="AG21" s="35"/>
      <c r="AH21" s="35"/>
      <c r="AI21" s="151" t="e">
        <f t="shared" si="6"/>
        <v>#DIV/0!</v>
      </c>
      <c r="AJ21" s="35"/>
      <c r="AK21" s="35"/>
      <c r="AL21" s="151" t="e">
        <f t="shared" si="7"/>
        <v>#DIV/0!</v>
      </c>
      <c r="AM21" s="35"/>
      <c r="AN21" s="35"/>
      <c r="AO21" s="151" t="e">
        <f t="shared" si="8"/>
        <v>#DIV/0!</v>
      </c>
      <c r="AP21" s="35"/>
      <c r="AQ21" s="35"/>
      <c r="AR21" s="151" t="e">
        <f t="shared" si="9"/>
        <v>#DIV/0!</v>
      </c>
      <c r="AS21" s="35"/>
      <c r="AT21" s="35"/>
      <c r="AU21" s="151" t="e">
        <f t="shared" si="10"/>
        <v>#DIV/0!</v>
      </c>
      <c r="AV21" s="265">
        <v>1</v>
      </c>
      <c r="AW21" s="155">
        <f t="shared" si="17"/>
        <v>0</v>
      </c>
      <c r="AX21" s="81">
        <f t="shared" si="18"/>
        <v>0</v>
      </c>
      <c r="AY21" s="77">
        <f t="shared" si="16"/>
        <v>0</v>
      </c>
      <c r="AZ21" s="147" t="s">
        <v>209</v>
      </c>
      <c r="BA21" s="160" t="s">
        <v>210</v>
      </c>
      <c r="BB21" s="45"/>
      <c r="BC21" s="45"/>
      <c r="BD21" s="45"/>
      <c r="BE21" s="45"/>
      <c r="BF21" s="45"/>
      <c r="BG21" s="45"/>
      <c r="BH21" s="248" t="s">
        <v>211</v>
      </c>
      <c r="BI21" s="268" t="s">
        <v>562</v>
      </c>
      <c r="BJ21" s="248"/>
      <c r="BK21" s="249"/>
      <c r="BL21" s="248"/>
      <c r="BM21" s="249"/>
      <c r="BN21" s="250">
        <f t="shared" si="11"/>
        <v>0</v>
      </c>
      <c r="BO21" s="251">
        <f t="shared" si="12"/>
        <v>0</v>
      </c>
    </row>
    <row r="22" spans="2:67" ht="156" customHeight="1" thickBot="1" x14ac:dyDescent="0.3">
      <c r="B22" s="365"/>
      <c r="C22" s="145" t="s">
        <v>212</v>
      </c>
      <c r="D22" s="132" t="s">
        <v>213</v>
      </c>
      <c r="E22" s="53" t="s">
        <v>214</v>
      </c>
      <c r="F22" s="53" t="s">
        <v>175</v>
      </c>
      <c r="G22" s="53" t="s">
        <v>176</v>
      </c>
      <c r="H22" s="53" t="s">
        <v>215</v>
      </c>
      <c r="I22" s="48">
        <v>45809</v>
      </c>
      <c r="J22" s="87">
        <v>45838</v>
      </c>
      <c r="K22" s="88">
        <f>PTEP!$G$10/PTEP!$D$10</f>
        <v>1.408450704225352E-2</v>
      </c>
      <c r="L22" s="136">
        <v>0</v>
      </c>
      <c r="M22" s="148">
        <v>0</v>
      </c>
      <c r="N22" s="151" t="e">
        <f t="shared" si="13"/>
        <v>#DIV/0!</v>
      </c>
      <c r="O22" s="138">
        <v>0</v>
      </c>
      <c r="P22" s="138">
        <v>0</v>
      </c>
      <c r="Q22" s="151" t="e">
        <f t="shared" si="0"/>
        <v>#DIV/0!</v>
      </c>
      <c r="R22" s="136">
        <v>0</v>
      </c>
      <c r="S22" s="148">
        <v>0</v>
      </c>
      <c r="T22" s="151" t="e">
        <f t="shared" si="1"/>
        <v>#DIV/0!</v>
      </c>
      <c r="U22" s="35"/>
      <c r="V22" s="35"/>
      <c r="W22" s="151" t="e">
        <f t="shared" si="2"/>
        <v>#DIV/0!</v>
      </c>
      <c r="X22" s="35"/>
      <c r="Y22" s="35"/>
      <c r="Z22" s="151" t="e">
        <f t="shared" si="3"/>
        <v>#DIV/0!</v>
      </c>
      <c r="AA22" s="35"/>
      <c r="AB22" s="35"/>
      <c r="AC22" s="151" t="e">
        <f t="shared" si="4"/>
        <v>#DIV/0!</v>
      </c>
      <c r="AD22" s="35"/>
      <c r="AE22" s="35"/>
      <c r="AF22" s="151" t="e">
        <f t="shared" si="5"/>
        <v>#DIV/0!</v>
      </c>
      <c r="AG22" s="35"/>
      <c r="AH22" s="35"/>
      <c r="AI22" s="151" t="e">
        <f t="shared" si="6"/>
        <v>#DIV/0!</v>
      </c>
      <c r="AJ22" s="35"/>
      <c r="AK22" s="35"/>
      <c r="AL22" s="151" t="e">
        <f t="shared" si="7"/>
        <v>#DIV/0!</v>
      </c>
      <c r="AM22" s="35"/>
      <c r="AN22" s="35"/>
      <c r="AO22" s="151" t="e">
        <f t="shared" si="8"/>
        <v>#DIV/0!</v>
      </c>
      <c r="AP22" s="35"/>
      <c r="AQ22" s="35"/>
      <c r="AR22" s="151" t="e">
        <f t="shared" si="9"/>
        <v>#DIV/0!</v>
      </c>
      <c r="AS22" s="35"/>
      <c r="AT22" s="35"/>
      <c r="AU22" s="151" t="e">
        <f t="shared" si="10"/>
        <v>#DIV/0!</v>
      </c>
      <c r="AV22" s="265">
        <v>1</v>
      </c>
      <c r="AW22" s="205">
        <f t="shared" ref="AW22" si="28">M22+P22+S22+V22+Y22+AB22+AE22+AH22+AK22+AN22+AQ22+AT22</f>
        <v>0</v>
      </c>
      <c r="AX22" s="81">
        <f t="shared" si="18"/>
        <v>0</v>
      </c>
      <c r="AY22" s="77">
        <f t="shared" si="16"/>
        <v>0</v>
      </c>
      <c r="AZ22" s="147" t="s">
        <v>585</v>
      </c>
      <c r="BA22" s="161" t="s">
        <v>164</v>
      </c>
      <c r="BB22" s="68"/>
      <c r="BC22" s="68"/>
      <c r="BD22" s="68"/>
      <c r="BE22" s="68"/>
      <c r="BF22" s="68"/>
      <c r="BG22" s="68"/>
      <c r="BH22" s="248" t="s">
        <v>569</v>
      </c>
      <c r="BI22" s="268" t="s">
        <v>562</v>
      </c>
      <c r="BJ22" s="248"/>
      <c r="BK22" s="249"/>
      <c r="BL22" s="248"/>
      <c r="BM22" s="249"/>
      <c r="BN22" s="250">
        <f t="shared" ref="BN22:BN23" si="29">AX22</f>
        <v>0</v>
      </c>
      <c r="BO22" s="251">
        <f t="shared" ref="BO22:BO23" si="30">AY22</f>
        <v>0</v>
      </c>
    </row>
    <row r="23" spans="2:67" ht="106.2" thickBot="1" x14ac:dyDescent="0.3">
      <c r="B23" s="369"/>
      <c r="C23" s="163" t="s">
        <v>216</v>
      </c>
      <c r="D23" s="133" t="s">
        <v>217</v>
      </c>
      <c r="E23" s="54" t="s">
        <v>218</v>
      </c>
      <c r="F23" s="54" t="s">
        <v>123</v>
      </c>
      <c r="G23" s="54" t="s">
        <v>176</v>
      </c>
      <c r="H23" s="54" t="s">
        <v>219</v>
      </c>
      <c r="I23" s="203">
        <v>45872</v>
      </c>
      <c r="J23" s="204">
        <v>45898</v>
      </c>
      <c r="K23" s="152">
        <f>PTEP!$G$10/PTEP!$D$10</f>
        <v>1.408450704225352E-2</v>
      </c>
      <c r="L23" s="165">
        <v>0</v>
      </c>
      <c r="M23" s="154">
        <v>0</v>
      </c>
      <c r="N23" s="153" t="e">
        <f t="shared" si="13"/>
        <v>#DIV/0!</v>
      </c>
      <c r="O23" s="164">
        <v>0</v>
      </c>
      <c r="P23" s="164">
        <v>0</v>
      </c>
      <c r="Q23" s="153" t="e">
        <f t="shared" si="0"/>
        <v>#DIV/0!</v>
      </c>
      <c r="R23" s="154">
        <v>0</v>
      </c>
      <c r="S23" s="154">
        <v>0</v>
      </c>
      <c r="T23" s="153" t="e">
        <f t="shared" si="1"/>
        <v>#DIV/0!</v>
      </c>
      <c r="U23" s="157"/>
      <c r="V23" s="157"/>
      <c r="W23" s="153" t="e">
        <f t="shared" si="2"/>
        <v>#DIV/0!</v>
      </c>
      <c r="X23" s="157"/>
      <c r="Y23" s="157"/>
      <c r="Z23" s="153" t="e">
        <f t="shared" si="3"/>
        <v>#DIV/0!</v>
      </c>
      <c r="AA23" s="157"/>
      <c r="AB23" s="157"/>
      <c r="AC23" s="153" t="e">
        <f t="shared" si="4"/>
        <v>#DIV/0!</v>
      </c>
      <c r="AD23" s="157"/>
      <c r="AE23" s="157"/>
      <c r="AF23" s="153" t="e">
        <f t="shared" si="5"/>
        <v>#DIV/0!</v>
      </c>
      <c r="AG23" s="157"/>
      <c r="AH23" s="157"/>
      <c r="AI23" s="153" t="e">
        <f t="shared" si="6"/>
        <v>#DIV/0!</v>
      </c>
      <c r="AJ23" s="157"/>
      <c r="AK23" s="157"/>
      <c r="AL23" s="153" t="e">
        <f t="shared" si="7"/>
        <v>#DIV/0!</v>
      </c>
      <c r="AM23" s="157"/>
      <c r="AN23" s="157"/>
      <c r="AO23" s="153" t="e">
        <f t="shared" si="8"/>
        <v>#DIV/0!</v>
      </c>
      <c r="AP23" s="157"/>
      <c r="AQ23" s="157"/>
      <c r="AR23" s="153" t="e">
        <f t="shared" si="9"/>
        <v>#DIV/0!</v>
      </c>
      <c r="AS23" s="157"/>
      <c r="AT23" s="157"/>
      <c r="AU23" s="153" t="e">
        <f t="shared" si="10"/>
        <v>#DIV/0!</v>
      </c>
      <c r="AV23" s="265">
        <v>1</v>
      </c>
      <c r="AW23" s="205">
        <f t="shared" ref="AW23" si="31">M23+P23+S23+V23+Y23+AB23+AE23+AH23+AK23+AN23+AQ23+AT23</f>
        <v>0</v>
      </c>
      <c r="AX23" s="206">
        <f t="shared" si="18"/>
        <v>0</v>
      </c>
      <c r="AY23" s="77">
        <f>IFERROR(AX23*K23,"")</f>
        <v>0</v>
      </c>
      <c r="AZ23" s="253" t="s">
        <v>220</v>
      </c>
      <c r="BA23" s="254" t="s">
        <v>221</v>
      </c>
      <c r="BB23" s="59"/>
      <c r="BC23" s="59"/>
      <c r="BD23" s="59"/>
      <c r="BE23" s="59"/>
      <c r="BF23" s="59"/>
      <c r="BG23" s="59"/>
      <c r="BH23" s="248" t="s">
        <v>222</v>
      </c>
      <c r="BI23" s="268" t="s">
        <v>562</v>
      </c>
      <c r="BJ23" s="248"/>
      <c r="BK23" s="249"/>
      <c r="BL23" s="248"/>
      <c r="BM23" s="249"/>
      <c r="BN23" s="250">
        <f t="shared" si="29"/>
        <v>0</v>
      </c>
      <c r="BO23" s="251">
        <f t="shared" si="30"/>
        <v>0</v>
      </c>
    </row>
    <row r="24" spans="2:67" ht="18" thickBot="1" x14ac:dyDescent="0.35">
      <c r="AY24" s="75">
        <f>SUM(AY5:AY23)</f>
        <v>3.6971830985915485E-2</v>
      </c>
      <c r="AZ24" s="255"/>
      <c r="BA24" s="256"/>
      <c r="BB24" s="256"/>
      <c r="BC24" s="256"/>
      <c r="BD24" s="256"/>
      <c r="BE24" s="256"/>
      <c r="BF24" s="256"/>
      <c r="BG24" s="256"/>
      <c r="BH24" s="257"/>
      <c r="BI24" s="258"/>
      <c r="BJ24" s="257"/>
      <c r="BK24" s="259"/>
      <c r="BL24" s="257"/>
      <c r="BM24" s="259"/>
      <c r="BN24" s="256"/>
      <c r="BO24" s="260"/>
    </row>
  </sheetData>
  <autoFilter ref="B4:BO24" xr:uid="{00000000-0001-0000-0200-000000000000}"/>
  <mergeCells count="33">
    <mergeCell ref="BH2:BO2"/>
    <mergeCell ref="BN3:BO3"/>
    <mergeCell ref="B16:B23"/>
    <mergeCell ref="AZ2:BG2"/>
    <mergeCell ref="AZ3:BA3"/>
    <mergeCell ref="BB3:BC3"/>
    <mergeCell ref="BD3:BE3"/>
    <mergeCell ref="BF3:BG3"/>
    <mergeCell ref="AP2:AR3"/>
    <mergeCell ref="AS2:AU3"/>
    <mergeCell ref="AV2:AW3"/>
    <mergeCell ref="AX2:AY2"/>
    <mergeCell ref="AA2:AC3"/>
    <mergeCell ref="AD2:AF3"/>
    <mergeCell ref="AG2:AI3"/>
    <mergeCell ref="AJ2:AL3"/>
    <mergeCell ref="AM2:AO3"/>
    <mergeCell ref="B13:B14"/>
    <mergeCell ref="B9:B12"/>
    <mergeCell ref="C1:I1"/>
    <mergeCell ref="X2:Z3"/>
    <mergeCell ref="B3:K3"/>
    <mergeCell ref="B5:B8"/>
    <mergeCell ref="O2:Q3"/>
    <mergeCell ref="R2:T3"/>
    <mergeCell ref="U2:W3"/>
    <mergeCell ref="L2:N3"/>
    <mergeCell ref="BM3:BM4"/>
    <mergeCell ref="BH3:BH4"/>
    <mergeCell ref="BI3:BI4"/>
    <mergeCell ref="BJ3:BJ4"/>
    <mergeCell ref="BK3:BK4"/>
    <mergeCell ref="BL3:BL4"/>
  </mergeCells>
  <pageMargins left="0.70866141732283472" right="0.70866141732283472" top="0.74803149606299213" bottom="0.74803149606299213" header="0.31496062992125984" footer="0.31496062992125984"/>
  <pageSetup paperSize="9" scale="13"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pageSetUpPr fitToPage="1"/>
  </sheetPr>
  <dimension ref="B1:BO13"/>
  <sheetViews>
    <sheetView showGridLines="0" view="pageBreakPreview" zoomScale="80" zoomScaleNormal="60" zoomScaleSheetLayoutView="80" workbookViewId="0">
      <selection activeCell="BA9" sqref="BA9"/>
    </sheetView>
  </sheetViews>
  <sheetFormatPr baseColWidth="10" defaultColWidth="11.44140625" defaultRowHeight="14.25" customHeight="1" x14ac:dyDescent="0.25"/>
  <cols>
    <col min="1" max="1" width="11.44140625" style="2"/>
    <col min="2" max="2" width="28.6640625" style="21" customWidth="1"/>
    <col min="3" max="3" width="11.44140625" style="2"/>
    <col min="4" max="4" width="35.6640625" style="2" customWidth="1"/>
    <col min="5" max="10" width="26.44140625" style="2" customWidth="1"/>
    <col min="11" max="11" width="23.6640625" style="2" customWidth="1"/>
    <col min="12" max="12" width="14" style="2" customWidth="1"/>
    <col min="13" max="20" width="11.44140625" style="2" customWidth="1"/>
    <col min="21" max="47" width="11.44140625" style="2" hidden="1" customWidth="1"/>
    <col min="48" max="51" width="11.44140625" style="2" customWidth="1"/>
    <col min="52" max="52" width="43.109375" style="2" customWidth="1"/>
    <col min="53" max="53" width="36.33203125" style="2" customWidth="1"/>
    <col min="54" max="54" width="16.6640625" style="2" hidden="1" customWidth="1"/>
    <col min="55" max="55" width="19.5546875" style="2" hidden="1" customWidth="1"/>
    <col min="56" max="56" width="16.6640625" style="2" hidden="1" customWidth="1"/>
    <col min="57" max="57" width="20.109375" style="2" hidden="1" customWidth="1"/>
    <col min="58" max="58" width="16.6640625" style="2" hidden="1" customWidth="1"/>
    <col min="59" max="59" width="20.6640625" style="2" hidden="1" customWidth="1"/>
    <col min="60" max="60" width="37.88671875" style="2" customWidth="1"/>
    <col min="61" max="61" width="17.33203125" style="2" customWidth="1"/>
    <col min="62" max="65" width="0" style="2" hidden="1" customWidth="1"/>
    <col min="66" max="16384" width="11.44140625" style="2"/>
  </cols>
  <sheetData>
    <row r="1" spans="2:67" ht="126" customHeight="1" thickBot="1" x14ac:dyDescent="0.3">
      <c r="B1" s="19"/>
      <c r="C1" s="327" t="s">
        <v>27</v>
      </c>
      <c r="D1" s="327"/>
      <c r="E1" s="327"/>
      <c r="F1" s="327"/>
      <c r="G1" s="327"/>
      <c r="H1" s="327"/>
      <c r="I1" s="327"/>
      <c r="J1" s="327"/>
      <c r="K1" s="327"/>
    </row>
    <row r="2" spans="2:67" ht="15.75" customHeight="1" thickBot="1" x14ac:dyDescent="0.3">
      <c r="B2" s="22"/>
      <c r="C2" s="22"/>
      <c r="D2" s="22"/>
      <c r="E2" s="22"/>
      <c r="F2" s="22"/>
      <c r="G2" s="22"/>
      <c r="H2" s="22"/>
      <c r="I2" s="22"/>
      <c r="J2" s="22"/>
      <c r="K2" s="22"/>
      <c r="L2" s="378" t="s">
        <v>58</v>
      </c>
      <c r="M2" s="378"/>
      <c r="N2" s="378"/>
      <c r="O2" s="378" t="s">
        <v>59</v>
      </c>
      <c r="P2" s="378"/>
      <c r="Q2" s="378"/>
      <c r="R2" s="378" t="s">
        <v>60</v>
      </c>
      <c r="S2" s="378"/>
      <c r="T2" s="378"/>
      <c r="U2" s="378" t="s">
        <v>61</v>
      </c>
      <c r="V2" s="378"/>
      <c r="W2" s="378"/>
      <c r="X2" s="378" t="s">
        <v>62</v>
      </c>
      <c r="Y2" s="378"/>
      <c r="Z2" s="378"/>
      <c r="AA2" s="378" t="s">
        <v>63</v>
      </c>
      <c r="AB2" s="378"/>
      <c r="AC2" s="378"/>
      <c r="AD2" s="378" t="s">
        <v>64</v>
      </c>
      <c r="AE2" s="378"/>
      <c r="AF2" s="378"/>
      <c r="AG2" s="378" t="s">
        <v>65</v>
      </c>
      <c r="AH2" s="378"/>
      <c r="AI2" s="378"/>
      <c r="AJ2" s="378" t="s">
        <v>66</v>
      </c>
      <c r="AK2" s="378"/>
      <c r="AL2" s="378"/>
      <c r="AM2" s="378" t="s">
        <v>67</v>
      </c>
      <c r="AN2" s="378"/>
      <c r="AO2" s="378"/>
      <c r="AP2" s="378" t="s">
        <v>68</v>
      </c>
      <c r="AQ2" s="378"/>
      <c r="AR2" s="378"/>
      <c r="AS2" s="378" t="s">
        <v>69</v>
      </c>
      <c r="AT2" s="378"/>
      <c r="AU2" s="378"/>
      <c r="AV2" s="378" t="s">
        <v>70</v>
      </c>
      <c r="AW2" s="378"/>
      <c r="AX2" s="376" t="s">
        <v>71</v>
      </c>
      <c r="AY2" s="376"/>
      <c r="AZ2" s="379" t="s">
        <v>72</v>
      </c>
      <c r="BA2" s="380"/>
      <c r="BB2" s="380"/>
      <c r="BC2" s="380"/>
      <c r="BD2" s="380"/>
      <c r="BE2" s="380"/>
      <c r="BF2" s="380"/>
      <c r="BG2" s="380"/>
      <c r="BH2" s="366" t="s">
        <v>73</v>
      </c>
      <c r="BI2" s="366"/>
      <c r="BJ2" s="366"/>
      <c r="BK2" s="366"/>
      <c r="BL2" s="366"/>
      <c r="BM2" s="366"/>
      <c r="BN2" s="366"/>
      <c r="BO2" s="366"/>
    </row>
    <row r="3" spans="2:67" ht="60" customHeight="1" thickBot="1" x14ac:dyDescent="0.3">
      <c r="B3" s="363" t="s">
        <v>223</v>
      </c>
      <c r="C3" s="364"/>
      <c r="D3" s="364"/>
      <c r="E3" s="364"/>
      <c r="F3" s="364"/>
      <c r="G3" s="364"/>
      <c r="H3" s="364"/>
      <c r="I3" s="364"/>
      <c r="J3" s="364"/>
      <c r="K3" s="364"/>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
      <c r="AY3" s="38"/>
      <c r="AZ3" s="370" t="s">
        <v>75</v>
      </c>
      <c r="BA3" s="372"/>
      <c r="BB3" s="373" t="s">
        <v>76</v>
      </c>
      <c r="BC3" s="374"/>
      <c r="BD3" s="373" t="s">
        <v>77</v>
      </c>
      <c r="BE3" s="374"/>
      <c r="BF3" s="373" t="s">
        <v>78</v>
      </c>
      <c r="BG3" s="375"/>
      <c r="BH3" s="356" t="s">
        <v>79</v>
      </c>
      <c r="BI3" s="356" t="s">
        <v>80</v>
      </c>
      <c r="BJ3" s="356" t="s">
        <v>81</v>
      </c>
      <c r="BK3" s="356" t="s">
        <v>82</v>
      </c>
      <c r="BL3" s="356" t="s">
        <v>83</v>
      </c>
      <c r="BM3" s="356" t="s">
        <v>84</v>
      </c>
      <c r="BN3" s="367" t="s">
        <v>85</v>
      </c>
      <c r="BO3" s="367"/>
    </row>
    <row r="4" spans="2:67" ht="39" customHeight="1" thickBot="1" x14ac:dyDescent="0.3">
      <c r="B4" s="24" t="s">
        <v>86</v>
      </c>
      <c r="C4" s="24" t="s">
        <v>87</v>
      </c>
      <c r="D4" s="24" t="s">
        <v>33</v>
      </c>
      <c r="E4" s="24" t="s">
        <v>35</v>
      </c>
      <c r="F4" s="43" t="s">
        <v>88</v>
      </c>
      <c r="G4" s="43" t="s">
        <v>45</v>
      </c>
      <c r="H4" s="43" t="s">
        <v>43</v>
      </c>
      <c r="I4" s="43" t="s">
        <v>39</v>
      </c>
      <c r="J4" s="43" t="s">
        <v>41</v>
      </c>
      <c r="K4" s="25" t="s">
        <v>9</v>
      </c>
      <c r="L4" s="29" t="s">
        <v>89</v>
      </c>
      <c r="M4" s="30" t="s">
        <v>90</v>
      </c>
      <c r="N4" s="31" t="s">
        <v>91</v>
      </c>
      <c r="O4" s="29" t="s">
        <v>89</v>
      </c>
      <c r="P4" s="30" t="s">
        <v>90</v>
      </c>
      <c r="Q4" s="31" t="s">
        <v>91</v>
      </c>
      <c r="R4" s="29" t="s">
        <v>89</v>
      </c>
      <c r="S4" s="30" t="s">
        <v>90</v>
      </c>
      <c r="T4" s="31" t="s">
        <v>91</v>
      </c>
      <c r="U4" s="29" t="s">
        <v>89</v>
      </c>
      <c r="V4" s="30" t="s">
        <v>90</v>
      </c>
      <c r="W4" s="31" t="s">
        <v>91</v>
      </c>
      <c r="X4" s="29" t="s">
        <v>89</v>
      </c>
      <c r="Y4" s="30" t="s">
        <v>90</v>
      </c>
      <c r="Z4" s="31" t="s">
        <v>91</v>
      </c>
      <c r="AA4" s="29" t="s">
        <v>89</v>
      </c>
      <c r="AB4" s="30" t="s">
        <v>90</v>
      </c>
      <c r="AC4" s="31" t="s">
        <v>91</v>
      </c>
      <c r="AD4" s="29" t="s">
        <v>89</v>
      </c>
      <c r="AE4" s="30" t="s">
        <v>90</v>
      </c>
      <c r="AF4" s="31" t="s">
        <v>91</v>
      </c>
      <c r="AG4" s="29" t="s">
        <v>89</v>
      </c>
      <c r="AH4" s="30" t="s">
        <v>90</v>
      </c>
      <c r="AI4" s="31" t="s">
        <v>91</v>
      </c>
      <c r="AJ4" s="29" t="s">
        <v>89</v>
      </c>
      <c r="AK4" s="30" t="s">
        <v>90</v>
      </c>
      <c r="AL4" s="31" t="s">
        <v>91</v>
      </c>
      <c r="AM4" s="29" t="s">
        <v>89</v>
      </c>
      <c r="AN4" s="30" t="s">
        <v>90</v>
      </c>
      <c r="AO4" s="31" t="s">
        <v>91</v>
      </c>
      <c r="AP4" s="29" t="s">
        <v>89</v>
      </c>
      <c r="AQ4" s="30" t="s">
        <v>90</v>
      </c>
      <c r="AR4" s="31" t="s">
        <v>91</v>
      </c>
      <c r="AS4" s="29" t="s">
        <v>89</v>
      </c>
      <c r="AT4" s="30" t="s">
        <v>90</v>
      </c>
      <c r="AU4" s="31" t="s">
        <v>91</v>
      </c>
      <c r="AV4" s="29" t="s">
        <v>89</v>
      </c>
      <c r="AW4" s="30" t="s">
        <v>90</v>
      </c>
      <c r="AX4" s="31" t="s">
        <v>91</v>
      </c>
      <c r="AY4" s="32">
        <f>SUM(AY5:AY9)</f>
        <v>2.2535211267605635E-2</v>
      </c>
      <c r="AZ4" s="33" t="s">
        <v>92</v>
      </c>
      <c r="BA4" s="33" t="s">
        <v>93</v>
      </c>
      <c r="BB4" s="34" t="s">
        <v>92</v>
      </c>
      <c r="BC4" s="34" t="s">
        <v>93</v>
      </c>
      <c r="BD4" s="34" t="s">
        <v>92</v>
      </c>
      <c r="BE4" s="34" t="s">
        <v>93</v>
      </c>
      <c r="BF4" s="34" t="s">
        <v>92</v>
      </c>
      <c r="BG4" s="266" t="s">
        <v>93</v>
      </c>
      <c r="BH4" s="356"/>
      <c r="BI4" s="356"/>
      <c r="BJ4" s="356"/>
      <c r="BK4" s="356"/>
      <c r="BL4" s="356"/>
      <c r="BM4" s="356"/>
      <c r="BN4" s="261" t="s">
        <v>94</v>
      </c>
      <c r="BO4" s="261" t="s">
        <v>95</v>
      </c>
    </row>
    <row r="5" spans="2:67" ht="124.2" customHeight="1" x14ac:dyDescent="0.25">
      <c r="B5" s="360" t="s">
        <v>224</v>
      </c>
      <c r="C5" s="173" t="s">
        <v>225</v>
      </c>
      <c r="D5" s="51" t="s">
        <v>226</v>
      </c>
      <c r="E5" s="50" t="s">
        <v>227</v>
      </c>
      <c r="F5" s="50" t="s">
        <v>100</v>
      </c>
      <c r="G5" s="52" t="s">
        <v>176</v>
      </c>
      <c r="H5" s="56" t="s">
        <v>228</v>
      </c>
      <c r="I5" s="49">
        <v>45689</v>
      </c>
      <c r="J5" s="86">
        <v>45807</v>
      </c>
      <c r="K5" s="88">
        <f>PTEP!$G$11/PTEP!$D$11</f>
        <v>1.4084507042253521E-2</v>
      </c>
      <c r="L5" s="137">
        <v>0</v>
      </c>
      <c r="M5" s="138">
        <v>0</v>
      </c>
      <c r="N5" s="151" t="e">
        <f>+M5/L5</f>
        <v>#DIV/0!</v>
      </c>
      <c r="O5" s="138">
        <v>1</v>
      </c>
      <c r="P5" s="138">
        <v>0.1</v>
      </c>
      <c r="Q5" s="151">
        <f>+P5/O5</f>
        <v>0.1</v>
      </c>
      <c r="R5" s="138">
        <v>0</v>
      </c>
      <c r="S5" s="138">
        <v>0</v>
      </c>
      <c r="T5" s="151" t="e">
        <f>+S5/R5</f>
        <v>#DIV/0!</v>
      </c>
      <c r="U5" s="35"/>
      <c r="V5" s="35"/>
      <c r="W5" s="151" t="e">
        <f>+V5/U5</f>
        <v>#DIV/0!</v>
      </c>
      <c r="X5" s="35"/>
      <c r="Y5" s="35"/>
      <c r="Z5" s="151" t="e">
        <f>+Y5/X5</f>
        <v>#DIV/0!</v>
      </c>
      <c r="AA5" s="35"/>
      <c r="AB5" s="35"/>
      <c r="AC5" s="151" t="e">
        <f>+AB5/AA5</f>
        <v>#DIV/0!</v>
      </c>
      <c r="AD5" s="35"/>
      <c r="AE5" s="35"/>
      <c r="AF5" s="151" t="e">
        <f>+AE5/AD5</f>
        <v>#DIV/0!</v>
      </c>
      <c r="AG5" s="35"/>
      <c r="AH5" s="35"/>
      <c r="AI5" s="151" t="e">
        <f>+AH5/AG5</f>
        <v>#DIV/0!</v>
      </c>
      <c r="AJ5" s="35"/>
      <c r="AK5" s="35"/>
      <c r="AL5" s="151" t="e">
        <f>+AK5/AJ5</f>
        <v>#DIV/0!</v>
      </c>
      <c r="AM5" s="35"/>
      <c r="AN5" s="35"/>
      <c r="AO5" s="151" t="e">
        <f>+AN5/AM5</f>
        <v>#DIV/0!</v>
      </c>
      <c r="AP5" s="35"/>
      <c r="AQ5" s="35"/>
      <c r="AR5" s="151" t="e">
        <f>+AQ5/AP5</f>
        <v>#DIV/0!</v>
      </c>
      <c r="AS5" s="35"/>
      <c r="AT5" s="35"/>
      <c r="AU5" s="151" t="e">
        <f>+AT5/AS5</f>
        <v>#DIV/0!</v>
      </c>
      <c r="AV5" s="271">
        <f>L5+O5+R5+U5+X5++AA5+AD5+AG5+AJ5+AM5+AP5+AS5</f>
        <v>1</v>
      </c>
      <c r="AW5" s="271">
        <f>M5+P5+S5+V5+Y5+AB5+AE5+AH5+AK5+AN5+AQ5+AT5</f>
        <v>0.1</v>
      </c>
      <c r="AX5" s="39">
        <f>AW5/AV5</f>
        <v>0.1</v>
      </c>
      <c r="AY5" s="40">
        <f>IFERROR(AX5*K5,"")</f>
        <v>1.4084507042253522E-3</v>
      </c>
      <c r="AZ5" s="146" t="s">
        <v>229</v>
      </c>
      <c r="BA5" s="174" t="s">
        <v>230</v>
      </c>
      <c r="BB5" s="35"/>
      <c r="BC5" s="35"/>
      <c r="BD5" s="35"/>
      <c r="BE5" s="35"/>
      <c r="BF5" s="35"/>
      <c r="BG5" s="35"/>
      <c r="BH5" s="267" t="s">
        <v>570</v>
      </c>
      <c r="BI5" s="249" t="s">
        <v>106</v>
      </c>
      <c r="BJ5" s="267"/>
      <c r="BK5" s="268"/>
      <c r="BL5" s="267"/>
      <c r="BM5" s="268"/>
      <c r="BN5" s="269">
        <f t="shared" ref="BN5:BO5" si="0">AX5</f>
        <v>0.1</v>
      </c>
      <c r="BO5" s="270">
        <f t="shared" si="0"/>
        <v>1.4084507042253522E-3</v>
      </c>
    </row>
    <row r="6" spans="2:67" ht="119.4" customHeight="1" x14ac:dyDescent="0.25">
      <c r="B6" s="361"/>
      <c r="C6" s="170" t="s">
        <v>231</v>
      </c>
      <c r="D6" s="57" t="s">
        <v>232</v>
      </c>
      <c r="E6" s="47" t="s">
        <v>233</v>
      </c>
      <c r="F6" s="47" t="s">
        <v>161</v>
      </c>
      <c r="G6" s="53" t="s">
        <v>176</v>
      </c>
      <c r="H6" s="53" t="s">
        <v>234</v>
      </c>
      <c r="I6" s="48">
        <v>45659</v>
      </c>
      <c r="J6" s="87">
        <v>46022</v>
      </c>
      <c r="K6" s="88">
        <f>PTEP!$G$11/PTEP!$D$11</f>
        <v>1.4084507042253521E-2</v>
      </c>
      <c r="L6" s="137">
        <v>1</v>
      </c>
      <c r="M6" s="138">
        <v>1</v>
      </c>
      <c r="N6" s="151">
        <f t="shared" ref="N6:N9" si="1">+M6/L6</f>
        <v>1</v>
      </c>
      <c r="O6" s="138">
        <v>0</v>
      </c>
      <c r="P6" s="138">
        <v>0</v>
      </c>
      <c r="Q6" s="151" t="e">
        <f t="shared" ref="Q6:Q9" si="2">+P6/O6</f>
        <v>#DIV/0!</v>
      </c>
      <c r="R6" s="138">
        <v>0</v>
      </c>
      <c r="S6" s="138">
        <v>0</v>
      </c>
      <c r="T6" s="151" t="e">
        <f t="shared" ref="T6:T9" si="3">+S6/R6</f>
        <v>#DIV/0!</v>
      </c>
      <c r="U6" s="35"/>
      <c r="V6" s="35"/>
      <c r="W6" s="151" t="e">
        <f t="shared" ref="W6:W9" si="4">+V6/U6</f>
        <v>#DIV/0!</v>
      </c>
      <c r="X6" s="35"/>
      <c r="Y6" s="35"/>
      <c r="Z6" s="151" t="e">
        <f t="shared" ref="Z6:Z9" si="5">+Y6/X6</f>
        <v>#DIV/0!</v>
      </c>
      <c r="AA6" s="35"/>
      <c r="AB6" s="35"/>
      <c r="AC6" s="151" t="e">
        <f t="shared" ref="AC6:AC9" si="6">+AB6/AA6</f>
        <v>#DIV/0!</v>
      </c>
      <c r="AD6" s="35"/>
      <c r="AE6" s="35"/>
      <c r="AF6" s="151" t="e">
        <f t="shared" ref="AF6:AF9" si="7">+AE6/AD6</f>
        <v>#DIV/0!</v>
      </c>
      <c r="AG6" s="35"/>
      <c r="AH6" s="35"/>
      <c r="AI6" s="151" t="e">
        <f t="shared" ref="AI6:AI9" si="8">+AH6/AG6</f>
        <v>#DIV/0!</v>
      </c>
      <c r="AJ6" s="35"/>
      <c r="AK6" s="35"/>
      <c r="AL6" s="151" t="e">
        <f t="shared" ref="AL6:AL9" si="9">+AK6/AJ6</f>
        <v>#DIV/0!</v>
      </c>
      <c r="AM6" s="35"/>
      <c r="AN6" s="35"/>
      <c r="AO6" s="151" t="e">
        <f t="shared" ref="AO6:AO9" si="10">+AN6/AM6</f>
        <v>#DIV/0!</v>
      </c>
      <c r="AP6" s="35"/>
      <c r="AQ6" s="35"/>
      <c r="AR6" s="151" t="e">
        <f t="shared" ref="AR6:AR9" si="11">+AQ6/AP6</f>
        <v>#DIV/0!</v>
      </c>
      <c r="AS6" s="35"/>
      <c r="AT6" s="35"/>
      <c r="AU6" s="151" t="e">
        <f t="shared" ref="AU6:AU9" si="12">+AT6/AS6</f>
        <v>#DIV/0!</v>
      </c>
      <c r="AV6" s="265">
        <v>4</v>
      </c>
      <c r="AW6" s="36">
        <f t="shared" ref="AW6:AW9" si="13">M6+P6+S6+V6+Y6+AB6+AE6+AH6+AK6+AN6+AQ6+AT6</f>
        <v>1</v>
      </c>
      <c r="AX6" s="39">
        <f t="shared" ref="AX6:AX9" si="14">AW6/AV6</f>
        <v>0.25</v>
      </c>
      <c r="AY6" s="40">
        <f>IFERROR(AX6*K6,"")</f>
        <v>3.5211267605633804E-3</v>
      </c>
      <c r="AZ6" s="167" t="s">
        <v>235</v>
      </c>
      <c r="BA6" s="174" t="s">
        <v>236</v>
      </c>
      <c r="BB6" s="35"/>
      <c r="BC6" s="35"/>
      <c r="BD6" s="35"/>
      <c r="BE6" s="35"/>
      <c r="BF6" s="35"/>
      <c r="BG6" s="35"/>
      <c r="BH6" s="248" t="s">
        <v>571</v>
      </c>
      <c r="BI6" s="249" t="s">
        <v>106</v>
      </c>
      <c r="BJ6" s="248"/>
      <c r="BK6" s="249"/>
      <c r="BL6" s="248"/>
      <c r="BM6" s="249"/>
      <c r="BN6" s="250">
        <f t="shared" ref="BN6:BN7" si="15">AX6</f>
        <v>0.25</v>
      </c>
      <c r="BO6" s="251">
        <f t="shared" ref="BO6:BO8" si="16">AY6</f>
        <v>3.5211267605633804E-3</v>
      </c>
    </row>
    <row r="7" spans="2:67" ht="233.4" customHeight="1" thickBot="1" x14ac:dyDescent="0.3">
      <c r="B7" s="377"/>
      <c r="C7" s="207" t="s">
        <v>237</v>
      </c>
      <c r="D7" s="83" t="s">
        <v>238</v>
      </c>
      <c r="E7" s="84" t="s">
        <v>239</v>
      </c>
      <c r="F7" s="84" t="s">
        <v>161</v>
      </c>
      <c r="G7" s="69" t="s">
        <v>176</v>
      </c>
      <c r="H7" s="69" t="s">
        <v>240</v>
      </c>
      <c r="I7" s="208">
        <v>45659</v>
      </c>
      <c r="J7" s="209">
        <v>46022</v>
      </c>
      <c r="K7" s="88">
        <f>PTEP!$G$11/PTEP!$D$11</f>
        <v>1.4084507042253521E-2</v>
      </c>
      <c r="L7" s="137">
        <v>0</v>
      </c>
      <c r="M7" s="138">
        <v>0</v>
      </c>
      <c r="N7" s="151" t="e">
        <f t="shared" si="1"/>
        <v>#DIV/0!</v>
      </c>
      <c r="O7" s="138">
        <v>0</v>
      </c>
      <c r="P7" s="138">
        <v>0</v>
      </c>
      <c r="Q7" s="151" t="e">
        <f t="shared" si="2"/>
        <v>#DIV/0!</v>
      </c>
      <c r="R7" s="138">
        <v>1</v>
      </c>
      <c r="S7" s="138">
        <v>1</v>
      </c>
      <c r="T7" s="151">
        <f t="shared" si="3"/>
        <v>1</v>
      </c>
      <c r="U7" s="35"/>
      <c r="V7" s="35"/>
      <c r="W7" s="151" t="e">
        <f t="shared" si="4"/>
        <v>#DIV/0!</v>
      </c>
      <c r="X7" s="35"/>
      <c r="Y7" s="35"/>
      <c r="Z7" s="151" t="e">
        <f t="shared" si="5"/>
        <v>#DIV/0!</v>
      </c>
      <c r="AA7" s="35"/>
      <c r="AB7" s="35"/>
      <c r="AC7" s="151" t="e">
        <f t="shared" si="6"/>
        <v>#DIV/0!</v>
      </c>
      <c r="AD7" s="35"/>
      <c r="AE7" s="35"/>
      <c r="AF7" s="151" t="e">
        <f t="shared" si="7"/>
        <v>#DIV/0!</v>
      </c>
      <c r="AG7" s="35"/>
      <c r="AH7" s="35"/>
      <c r="AI7" s="151" t="e">
        <f t="shared" si="8"/>
        <v>#DIV/0!</v>
      </c>
      <c r="AJ7" s="35"/>
      <c r="AK7" s="35"/>
      <c r="AL7" s="151" t="e">
        <f t="shared" si="9"/>
        <v>#DIV/0!</v>
      </c>
      <c r="AM7" s="35"/>
      <c r="AN7" s="35"/>
      <c r="AO7" s="151" t="e">
        <f t="shared" si="10"/>
        <v>#DIV/0!</v>
      </c>
      <c r="AP7" s="35"/>
      <c r="AQ7" s="35"/>
      <c r="AR7" s="151" t="e">
        <f t="shared" si="11"/>
        <v>#DIV/0!</v>
      </c>
      <c r="AS7" s="35"/>
      <c r="AT7" s="35"/>
      <c r="AU7" s="151" t="e">
        <f t="shared" si="12"/>
        <v>#DIV/0!</v>
      </c>
      <c r="AV7" s="265">
        <v>4</v>
      </c>
      <c r="AW7" s="36">
        <f t="shared" ref="AW7" si="17">M7+P7+S7+V7+Y7+AB7+AE7+AH7+AK7+AN7+AQ7+AT7</f>
        <v>1</v>
      </c>
      <c r="AX7" s="39">
        <f t="shared" si="14"/>
        <v>0.25</v>
      </c>
      <c r="AY7" s="40">
        <f>IFERROR(AX7*K7,"")</f>
        <v>3.5211267605633804E-3</v>
      </c>
      <c r="AZ7" s="167" t="s">
        <v>241</v>
      </c>
      <c r="BA7" s="174" t="s">
        <v>236</v>
      </c>
      <c r="BB7" s="35"/>
      <c r="BC7" s="35"/>
      <c r="BD7" s="35"/>
      <c r="BE7" s="35"/>
      <c r="BF7" s="35"/>
      <c r="BG7" s="35"/>
      <c r="BH7" s="248" t="s">
        <v>545</v>
      </c>
      <c r="BI7" s="249" t="s">
        <v>106</v>
      </c>
      <c r="BJ7" s="248"/>
      <c r="BK7" s="249"/>
      <c r="BL7" s="248"/>
      <c r="BM7" s="249"/>
      <c r="BN7" s="250">
        <f t="shared" si="15"/>
        <v>0.25</v>
      </c>
      <c r="BO7" s="251">
        <f t="shared" si="16"/>
        <v>3.5211267605633804E-3</v>
      </c>
    </row>
    <row r="8" spans="2:67" ht="132.6" customHeight="1" x14ac:dyDescent="0.25">
      <c r="B8" s="361" t="s">
        <v>242</v>
      </c>
      <c r="C8" s="172" t="s">
        <v>243</v>
      </c>
      <c r="D8" s="51" t="s">
        <v>244</v>
      </c>
      <c r="E8" s="50" t="s">
        <v>245</v>
      </c>
      <c r="F8" s="50" t="s">
        <v>100</v>
      </c>
      <c r="G8" s="52" t="s">
        <v>176</v>
      </c>
      <c r="H8" s="56" t="s">
        <v>246</v>
      </c>
      <c r="I8" s="49">
        <v>45689</v>
      </c>
      <c r="J8" s="86">
        <v>45747</v>
      </c>
      <c r="K8" s="88">
        <f>PTEP!$G$11/PTEP!$D$11</f>
        <v>1.4084507042253521E-2</v>
      </c>
      <c r="L8" s="137">
        <v>0</v>
      </c>
      <c r="M8" s="138">
        <v>0</v>
      </c>
      <c r="N8" s="151" t="e">
        <f t="shared" si="1"/>
        <v>#DIV/0!</v>
      </c>
      <c r="O8" s="138">
        <v>0</v>
      </c>
      <c r="P8" s="138">
        <v>0</v>
      </c>
      <c r="Q8" s="151" t="e">
        <f t="shared" si="2"/>
        <v>#DIV/0!</v>
      </c>
      <c r="R8" s="138">
        <v>1</v>
      </c>
      <c r="S8" s="138">
        <v>0</v>
      </c>
      <c r="T8" s="151">
        <f t="shared" si="3"/>
        <v>0</v>
      </c>
      <c r="U8" s="35"/>
      <c r="V8" s="35"/>
      <c r="W8" s="151" t="e">
        <f t="shared" si="4"/>
        <v>#DIV/0!</v>
      </c>
      <c r="X8" s="35"/>
      <c r="Y8" s="35"/>
      <c r="Z8" s="151" t="e">
        <f t="shared" si="5"/>
        <v>#DIV/0!</v>
      </c>
      <c r="AA8" s="35"/>
      <c r="AB8" s="35"/>
      <c r="AC8" s="151" t="e">
        <f t="shared" si="6"/>
        <v>#DIV/0!</v>
      </c>
      <c r="AD8" s="35"/>
      <c r="AE8" s="35"/>
      <c r="AF8" s="151" t="e">
        <f t="shared" si="7"/>
        <v>#DIV/0!</v>
      </c>
      <c r="AG8" s="35"/>
      <c r="AH8" s="35"/>
      <c r="AI8" s="151" t="e">
        <f t="shared" si="8"/>
        <v>#DIV/0!</v>
      </c>
      <c r="AJ8" s="35"/>
      <c r="AK8" s="35"/>
      <c r="AL8" s="151" t="e">
        <f t="shared" si="9"/>
        <v>#DIV/0!</v>
      </c>
      <c r="AM8" s="35"/>
      <c r="AN8" s="35"/>
      <c r="AO8" s="151" t="e">
        <f t="shared" si="10"/>
        <v>#DIV/0!</v>
      </c>
      <c r="AP8" s="35"/>
      <c r="AQ8" s="35"/>
      <c r="AR8" s="151" t="e">
        <f t="shared" si="11"/>
        <v>#DIV/0!</v>
      </c>
      <c r="AS8" s="35"/>
      <c r="AT8" s="35"/>
      <c r="AU8" s="151" t="e">
        <f t="shared" si="12"/>
        <v>#DIV/0!</v>
      </c>
      <c r="AV8" s="36">
        <f t="shared" ref="AV8:AV9" si="18">L8+O8+R8+U8+X8++AA8+AD8+AG8+AJ8+AM8+AP8+AS8</f>
        <v>1</v>
      </c>
      <c r="AW8" s="36">
        <f t="shared" si="13"/>
        <v>0</v>
      </c>
      <c r="AX8" s="39">
        <f t="shared" si="14"/>
        <v>0</v>
      </c>
      <c r="AY8" s="40">
        <f>IFERROR(AX8*K8,"")</f>
        <v>0</v>
      </c>
      <c r="AZ8" s="146" t="s">
        <v>247</v>
      </c>
      <c r="BA8" s="174" t="s">
        <v>248</v>
      </c>
      <c r="BB8" s="35"/>
      <c r="BC8" s="35"/>
      <c r="BD8" s="35"/>
      <c r="BE8" s="35"/>
      <c r="BF8" s="35"/>
      <c r="BG8" s="35"/>
      <c r="BH8" s="248" t="s">
        <v>572</v>
      </c>
      <c r="BI8" s="292" t="s">
        <v>563</v>
      </c>
      <c r="BJ8" s="248"/>
      <c r="BK8" s="249"/>
      <c r="BL8" s="248"/>
      <c r="BM8" s="249"/>
      <c r="BN8" s="250">
        <f>AX8</f>
        <v>0</v>
      </c>
      <c r="BO8" s="251">
        <f t="shared" si="16"/>
        <v>0</v>
      </c>
    </row>
    <row r="9" spans="2:67" ht="223.5" customHeight="1" thickBot="1" x14ac:dyDescent="0.3">
      <c r="B9" s="377"/>
      <c r="C9" s="169" t="s">
        <v>249</v>
      </c>
      <c r="D9" s="96" t="s">
        <v>250</v>
      </c>
      <c r="E9" s="97" t="s">
        <v>251</v>
      </c>
      <c r="F9" s="97" t="s">
        <v>252</v>
      </c>
      <c r="G9" s="54" t="s">
        <v>176</v>
      </c>
      <c r="H9" s="55" t="s">
        <v>253</v>
      </c>
      <c r="I9" s="203">
        <v>45659</v>
      </c>
      <c r="J9" s="204">
        <v>46022</v>
      </c>
      <c r="K9" s="88">
        <f>PTEP!$G$11/PTEP!$D$11</f>
        <v>1.4084507042253521E-2</v>
      </c>
      <c r="L9" s="137">
        <v>0</v>
      </c>
      <c r="M9" s="138">
        <v>0</v>
      </c>
      <c r="N9" s="151" t="e">
        <f t="shared" si="1"/>
        <v>#DIV/0!</v>
      </c>
      <c r="O9" s="138">
        <v>1</v>
      </c>
      <c r="P9" s="138">
        <v>1</v>
      </c>
      <c r="Q9" s="151">
        <f t="shared" si="2"/>
        <v>1</v>
      </c>
      <c r="R9" s="138">
        <v>0</v>
      </c>
      <c r="S9" s="138">
        <v>0</v>
      </c>
      <c r="T9" s="151" t="e">
        <f t="shared" si="3"/>
        <v>#DIV/0!</v>
      </c>
      <c r="U9" s="35"/>
      <c r="V9" s="35"/>
      <c r="W9" s="151" t="e">
        <f t="shared" si="4"/>
        <v>#DIV/0!</v>
      </c>
      <c r="X9" s="35"/>
      <c r="Y9" s="35"/>
      <c r="Z9" s="151" t="e">
        <f t="shared" si="5"/>
        <v>#DIV/0!</v>
      </c>
      <c r="AA9" s="35"/>
      <c r="AB9" s="35"/>
      <c r="AC9" s="151" t="e">
        <f t="shared" si="6"/>
        <v>#DIV/0!</v>
      </c>
      <c r="AD9" s="35"/>
      <c r="AE9" s="35"/>
      <c r="AF9" s="151" t="e">
        <f t="shared" si="7"/>
        <v>#DIV/0!</v>
      </c>
      <c r="AG9" s="35"/>
      <c r="AH9" s="35"/>
      <c r="AI9" s="151" t="e">
        <f t="shared" si="8"/>
        <v>#DIV/0!</v>
      </c>
      <c r="AJ9" s="35"/>
      <c r="AK9" s="35"/>
      <c r="AL9" s="151" t="e">
        <f t="shared" si="9"/>
        <v>#DIV/0!</v>
      </c>
      <c r="AM9" s="35"/>
      <c r="AN9" s="35"/>
      <c r="AO9" s="151" t="e">
        <f t="shared" si="10"/>
        <v>#DIV/0!</v>
      </c>
      <c r="AP9" s="35"/>
      <c r="AQ9" s="35"/>
      <c r="AR9" s="151" t="e">
        <f t="shared" si="11"/>
        <v>#DIV/0!</v>
      </c>
      <c r="AS9" s="35"/>
      <c r="AT9" s="35"/>
      <c r="AU9" s="151" t="e">
        <f t="shared" si="12"/>
        <v>#DIV/0!</v>
      </c>
      <c r="AV9" s="36">
        <f t="shared" si="18"/>
        <v>1</v>
      </c>
      <c r="AW9" s="36">
        <f t="shared" si="13"/>
        <v>1</v>
      </c>
      <c r="AX9" s="39">
        <f t="shared" si="14"/>
        <v>1</v>
      </c>
      <c r="AY9" s="40">
        <f>IFERROR(AX9*K9,"")</f>
        <v>1.4084507042253521E-2</v>
      </c>
      <c r="AZ9" s="168" t="s">
        <v>254</v>
      </c>
      <c r="BA9" s="174" t="s">
        <v>236</v>
      </c>
      <c r="BB9" s="35"/>
      <c r="BC9" s="35"/>
      <c r="BD9" s="35"/>
      <c r="BE9" s="35"/>
      <c r="BF9" s="35"/>
      <c r="BG9" s="35"/>
      <c r="BH9" s="248" t="s">
        <v>582</v>
      </c>
      <c r="BI9" s="291" t="s">
        <v>106</v>
      </c>
      <c r="BJ9" s="248"/>
      <c r="BK9" s="249"/>
      <c r="BL9" s="248"/>
      <c r="BM9" s="249"/>
      <c r="BN9" s="250">
        <f t="shared" ref="BN9" si="19">AX9</f>
        <v>1</v>
      </c>
      <c r="BO9" s="251">
        <f t="shared" ref="BO9" si="20">AY9</f>
        <v>1.4084507042253521E-2</v>
      </c>
    </row>
    <row r="10" spans="2:67" ht="17.399999999999999" x14ac:dyDescent="0.3">
      <c r="AY10" s="41">
        <f>SUM(AY5:AY9)</f>
        <v>2.2535211267605635E-2</v>
      </c>
      <c r="AZ10" s="35"/>
      <c r="BA10" s="35"/>
      <c r="BB10" s="35"/>
      <c r="BC10" s="35"/>
      <c r="BD10" s="35"/>
      <c r="BE10" s="35"/>
      <c r="BF10" s="35"/>
      <c r="BG10" s="35"/>
    </row>
    <row r="11" spans="2:67" ht="13.8" x14ac:dyDescent="0.25"/>
    <row r="12" spans="2:67" ht="13.8" x14ac:dyDescent="0.25"/>
    <row r="13" spans="2:67" ht="13.8" x14ac:dyDescent="0.25"/>
  </sheetData>
  <autoFilter ref="B4:BG10" xr:uid="{00000000-0001-0000-0300-000000000000}"/>
  <mergeCells count="31">
    <mergeCell ref="C1:K1"/>
    <mergeCell ref="B3:K3"/>
    <mergeCell ref="AZ3:BA3"/>
    <mergeCell ref="BB3:BC3"/>
    <mergeCell ref="BD3:BE3"/>
    <mergeCell ref="L2:N3"/>
    <mergeCell ref="O2:Q3"/>
    <mergeCell ref="R2:T3"/>
    <mergeCell ref="U2:W3"/>
    <mergeCell ref="X2:Z3"/>
    <mergeCell ref="AA2:AC3"/>
    <mergeCell ref="AD2:AF3"/>
    <mergeCell ref="AG2:AI3"/>
    <mergeCell ref="AJ2:AL3"/>
    <mergeCell ref="AM2:AO3"/>
    <mergeCell ref="AP2:AR3"/>
    <mergeCell ref="B5:B7"/>
    <mergeCell ref="B8:B9"/>
    <mergeCell ref="AV2:AW3"/>
    <mergeCell ref="AX2:AY2"/>
    <mergeCell ref="AZ2:BG2"/>
    <mergeCell ref="BF3:BG3"/>
    <mergeCell ref="AS2:AU3"/>
    <mergeCell ref="BH2:BO2"/>
    <mergeCell ref="BN3:BO3"/>
    <mergeCell ref="BH3:BH4"/>
    <mergeCell ref="BI3:BI4"/>
    <mergeCell ref="BJ3:BJ4"/>
    <mergeCell ref="BK3:BK4"/>
    <mergeCell ref="BL3:BL4"/>
    <mergeCell ref="BM3:BM4"/>
  </mergeCells>
  <pageMargins left="0.70866141732283472" right="0.70866141732283472" top="0.74803149606299213" bottom="0.74803149606299213" header="0.31496062992125984" footer="0.31496062992125984"/>
  <pageSetup paperSize="9" scale="15"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fitToPage="1"/>
  </sheetPr>
  <dimension ref="A1:BO46"/>
  <sheetViews>
    <sheetView showGridLines="0" view="pageBreakPreview" zoomScale="70" zoomScaleNormal="62" zoomScaleSheetLayoutView="70" workbookViewId="0"/>
  </sheetViews>
  <sheetFormatPr baseColWidth="10" defaultColWidth="11.44140625" defaultRowHeight="14.4" x14ac:dyDescent="0.3"/>
  <cols>
    <col min="1" max="1" width="6.88671875" customWidth="1"/>
    <col min="2" max="2" width="28.6640625" style="16" customWidth="1"/>
    <col min="3" max="3" width="7.44140625" style="17" customWidth="1"/>
    <col min="4" max="4" width="54.33203125" style="17" customWidth="1"/>
    <col min="5" max="5" width="39.6640625" style="17" customWidth="1"/>
    <col min="6" max="6" width="30.6640625" style="17" customWidth="1"/>
    <col min="7" max="7" width="21.33203125" style="17" customWidth="1"/>
    <col min="8" max="8" width="21.88671875" customWidth="1"/>
    <col min="9" max="11" width="18.33203125" customWidth="1"/>
    <col min="12" max="12" width="14" style="2" customWidth="1"/>
    <col min="13" max="20" width="11.44140625" style="2" customWidth="1"/>
    <col min="21" max="47" width="11.44140625" style="2" hidden="1" customWidth="1"/>
    <col min="48" max="51" width="11.44140625" style="2" customWidth="1"/>
    <col min="52" max="52" width="50.44140625" style="2" customWidth="1"/>
    <col min="53" max="53" width="36.88671875" style="2" customWidth="1"/>
    <col min="54" max="54" width="16.6640625" style="2" hidden="1" customWidth="1"/>
    <col min="55" max="55" width="19.5546875" style="2" hidden="1" customWidth="1"/>
    <col min="56" max="56" width="16.6640625" style="2" hidden="1" customWidth="1"/>
    <col min="57" max="57" width="20.109375" style="2" hidden="1" customWidth="1"/>
    <col min="58" max="58" width="16.6640625" style="2" hidden="1" customWidth="1"/>
    <col min="59" max="59" width="17.6640625" style="2" hidden="1" customWidth="1"/>
    <col min="60" max="60" width="55.88671875" customWidth="1"/>
    <col min="61" max="61" width="17.88671875" customWidth="1"/>
    <col min="62" max="65" width="11.44140625" hidden="1" customWidth="1"/>
  </cols>
  <sheetData>
    <row r="1" spans="1:67" s="2" customFormat="1" ht="117" customHeight="1" thickBot="1" x14ac:dyDescent="0.3">
      <c r="A1" s="13"/>
      <c r="B1" s="1"/>
      <c r="C1" s="362" t="s">
        <v>255</v>
      </c>
      <c r="D1" s="327"/>
      <c r="E1" s="327"/>
      <c r="F1" s="327"/>
      <c r="G1" s="327"/>
      <c r="H1" s="327"/>
      <c r="I1" s="327"/>
      <c r="J1" s="327"/>
      <c r="K1" s="7" t="s">
        <v>1</v>
      </c>
    </row>
    <row r="2" spans="1:67" ht="14.25" customHeight="1" thickBot="1" x14ac:dyDescent="0.35">
      <c r="B2" s="15"/>
      <c r="C2" s="15"/>
      <c r="D2" s="15"/>
      <c r="E2" s="63"/>
      <c r="F2" s="63"/>
      <c r="G2" s="63"/>
      <c r="H2" s="15"/>
      <c r="I2" s="15"/>
      <c r="J2" s="15"/>
      <c r="K2" s="15"/>
      <c r="L2" s="378" t="s">
        <v>58</v>
      </c>
      <c r="M2" s="378"/>
      <c r="N2" s="378"/>
      <c r="O2" s="378" t="s">
        <v>59</v>
      </c>
      <c r="P2" s="378"/>
      <c r="Q2" s="378"/>
      <c r="R2" s="378" t="s">
        <v>60</v>
      </c>
      <c r="S2" s="378"/>
      <c r="T2" s="378"/>
      <c r="U2" s="378" t="s">
        <v>61</v>
      </c>
      <c r="V2" s="378"/>
      <c r="W2" s="378"/>
      <c r="X2" s="378" t="s">
        <v>62</v>
      </c>
      <c r="Y2" s="378"/>
      <c r="Z2" s="378"/>
      <c r="AA2" s="378" t="s">
        <v>63</v>
      </c>
      <c r="AB2" s="378"/>
      <c r="AC2" s="378"/>
      <c r="AD2" s="378" t="s">
        <v>64</v>
      </c>
      <c r="AE2" s="378"/>
      <c r="AF2" s="378"/>
      <c r="AG2" s="378" t="s">
        <v>65</v>
      </c>
      <c r="AH2" s="378"/>
      <c r="AI2" s="378"/>
      <c r="AJ2" s="378" t="s">
        <v>66</v>
      </c>
      <c r="AK2" s="378"/>
      <c r="AL2" s="378"/>
      <c r="AM2" s="378" t="s">
        <v>67</v>
      </c>
      <c r="AN2" s="378"/>
      <c r="AO2" s="378"/>
      <c r="AP2" s="378" t="s">
        <v>68</v>
      </c>
      <c r="AQ2" s="378"/>
      <c r="AR2" s="378"/>
      <c r="AS2" s="378" t="s">
        <v>69</v>
      </c>
      <c r="AT2" s="378"/>
      <c r="AU2" s="378"/>
      <c r="AV2" s="378" t="s">
        <v>70</v>
      </c>
      <c r="AW2" s="378"/>
      <c r="AX2" s="376" t="s">
        <v>71</v>
      </c>
      <c r="AY2" s="376"/>
      <c r="AZ2" s="379" t="s">
        <v>72</v>
      </c>
      <c r="BA2" s="380"/>
      <c r="BB2" s="380"/>
      <c r="BC2" s="380"/>
      <c r="BD2" s="380"/>
      <c r="BE2" s="380"/>
      <c r="BF2" s="380"/>
      <c r="BG2" s="380"/>
      <c r="BH2" s="381" t="s">
        <v>73</v>
      </c>
      <c r="BI2" s="382"/>
      <c r="BJ2" s="382"/>
      <c r="BK2" s="382"/>
      <c r="BL2" s="382"/>
      <c r="BM2" s="382"/>
      <c r="BN2" s="382"/>
      <c r="BO2" s="383"/>
    </row>
    <row r="3" spans="1:67" ht="60" customHeight="1" thickBot="1" x14ac:dyDescent="0.35">
      <c r="B3" s="388" t="s">
        <v>256</v>
      </c>
      <c r="C3" s="389"/>
      <c r="D3" s="389"/>
      <c r="E3" s="389"/>
      <c r="F3" s="389"/>
      <c r="G3" s="389"/>
      <c r="H3" s="389"/>
      <c r="I3" s="389"/>
      <c r="J3" s="389"/>
      <c r="K3" s="390"/>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
      <c r="AY3" s="38"/>
      <c r="AZ3" s="370" t="s">
        <v>75</v>
      </c>
      <c r="BA3" s="372"/>
      <c r="BB3" s="373" t="s">
        <v>76</v>
      </c>
      <c r="BC3" s="374"/>
      <c r="BD3" s="373" t="s">
        <v>77</v>
      </c>
      <c r="BE3" s="374"/>
      <c r="BF3" s="373" t="s">
        <v>78</v>
      </c>
      <c r="BG3" s="374"/>
      <c r="BH3" s="386" t="s">
        <v>79</v>
      </c>
      <c r="BI3" s="386" t="s">
        <v>80</v>
      </c>
      <c r="BJ3" s="386" t="s">
        <v>81</v>
      </c>
      <c r="BK3" s="386" t="s">
        <v>82</v>
      </c>
      <c r="BL3" s="386" t="s">
        <v>83</v>
      </c>
      <c r="BM3" s="386" t="s">
        <v>84</v>
      </c>
      <c r="BN3" s="384" t="s">
        <v>85</v>
      </c>
      <c r="BO3" s="385"/>
    </row>
    <row r="4" spans="1:67" ht="39" customHeight="1" thickBot="1" x14ac:dyDescent="0.35">
      <c r="B4" s="24" t="s">
        <v>86</v>
      </c>
      <c r="C4" s="26" t="s">
        <v>87</v>
      </c>
      <c r="D4" s="24" t="s">
        <v>33</v>
      </c>
      <c r="E4" s="64" t="s">
        <v>35</v>
      </c>
      <c r="F4" s="65" t="s">
        <v>88</v>
      </c>
      <c r="G4" s="65" t="s">
        <v>45</v>
      </c>
      <c r="H4" s="43" t="s">
        <v>43</v>
      </c>
      <c r="I4" s="43" t="s">
        <v>39</v>
      </c>
      <c r="J4" s="43" t="s">
        <v>41</v>
      </c>
      <c r="K4" s="27" t="s">
        <v>9</v>
      </c>
      <c r="L4" s="71" t="s">
        <v>89</v>
      </c>
      <c r="M4" s="72" t="s">
        <v>90</v>
      </c>
      <c r="N4" s="73" t="s">
        <v>91</v>
      </c>
      <c r="O4" s="71" t="s">
        <v>89</v>
      </c>
      <c r="P4" s="72" t="s">
        <v>90</v>
      </c>
      <c r="Q4" s="73" t="s">
        <v>91</v>
      </c>
      <c r="R4" s="71" t="s">
        <v>89</v>
      </c>
      <c r="S4" s="72" t="s">
        <v>90</v>
      </c>
      <c r="T4" s="73" t="s">
        <v>91</v>
      </c>
      <c r="U4" s="71" t="s">
        <v>89</v>
      </c>
      <c r="V4" s="72" t="s">
        <v>90</v>
      </c>
      <c r="W4" s="73" t="s">
        <v>91</v>
      </c>
      <c r="X4" s="71" t="s">
        <v>89</v>
      </c>
      <c r="Y4" s="72" t="s">
        <v>90</v>
      </c>
      <c r="Z4" s="73" t="s">
        <v>91</v>
      </c>
      <c r="AA4" s="71" t="s">
        <v>89</v>
      </c>
      <c r="AB4" s="72" t="s">
        <v>90</v>
      </c>
      <c r="AC4" s="73" t="s">
        <v>91</v>
      </c>
      <c r="AD4" s="71" t="s">
        <v>89</v>
      </c>
      <c r="AE4" s="72" t="s">
        <v>90</v>
      </c>
      <c r="AF4" s="73" t="s">
        <v>91</v>
      </c>
      <c r="AG4" s="71" t="s">
        <v>89</v>
      </c>
      <c r="AH4" s="72" t="s">
        <v>90</v>
      </c>
      <c r="AI4" s="73" t="s">
        <v>91</v>
      </c>
      <c r="AJ4" s="71" t="s">
        <v>89</v>
      </c>
      <c r="AK4" s="72" t="s">
        <v>90</v>
      </c>
      <c r="AL4" s="73" t="s">
        <v>91</v>
      </c>
      <c r="AM4" s="71" t="s">
        <v>89</v>
      </c>
      <c r="AN4" s="72" t="s">
        <v>90</v>
      </c>
      <c r="AO4" s="73" t="s">
        <v>91</v>
      </c>
      <c r="AP4" s="71" t="s">
        <v>89</v>
      </c>
      <c r="AQ4" s="72" t="s">
        <v>90</v>
      </c>
      <c r="AR4" s="73" t="s">
        <v>91</v>
      </c>
      <c r="AS4" s="71" t="s">
        <v>89</v>
      </c>
      <c r="AT4" s="72" t="s">
        <v>90</v>
      </c>
      <c r="AU4" s="73" t="s">
        <v>91</v>
      </c>
      <c r="AV4" s="71" t="s">
        <v>89</v>
      </c>
      <c r="AW4" s="30" t="s">
        <v>90</v>
      </c>
      <c r="AX4" s="31" t="s">
        <v>91</v>
      </c>
      <c r="AY4" s="32">
        <f>SUM(AY5:AY41)</f>
        <v>0.11643192488262909</v>
      </c>
      <c r="AZ4" s="33" t="s">
        <v>92</v>
      </c>
      <c r="BA4" s="33" t="s">
        <v>93</v>
      </c>
      <c r="BB4" s="34" t="s">
        <v>92</v>
      </c>
      <c r="BC4" s="34" t="s">
        <v>93</v>
      </c>
      <c r="BD4" s="34" t="s">
        <v>92</v>
      </c>
      <c r="BE4" s="34" t="s">
        <v>93</v>
      </c>
      <c r="BF4" s="34" t="s">
        <v>92</v>
      </c>
      <c r="BG4" s="34" t="s">
        <v>93</v>
      </c>
      <c r="BH4" s="387"/>
      <c r="BI4" s="387"/>
      <c r="BJ4" s="387"/>
      <c r="BK4" s="387"/>
      <c r="BL4" s="387"/>
      <c r="BM4" s="387"/>
      <c r="BN4" s="261" t="s">
        <v>94</v>
      </c>
      <c r="BO4" s="261" t="s">
        <v>95</v>
      </c>
    </row>
    <row r="5" spans="1:67" ht="184.2" customHeight="1" x14ac:dyDescent="0.3">
      <c r="B5" s="392" t="s">
        <v>257</v>
      </c>
      <c r="C5" s="210" t="s">
        <v>258</v>
      </c>
      <c r="D5" s="50" t="s">
        <v>259</v>
      </c>
      <c r="E5" s="66" t="s">
        <v>260</v>
      </c>
      <c r="F5" s="66" t="s">
        <v>100</v>
      </c>
      <c r="G5" s="211" t="s">
        <v>101</v>
      </c>
      <c r="H5" s="52" t="s">
        <v>261</v>
      </c>
      <c r="I5" s="49">
        <v>45659</v>
      </c>
      <c r="J5" s="86">
        <v>46022</v>
      </c>
      <c r="K5" s="88">
        <f>PTEP!$G$12/PTEP!$D$12</f>
        <v>1.408450704225352E-2</v>
      </c>
      <c r="L5" s="138">
        <v>2</v>
      </c>
      <c r="M5" s="138">
        <v>2</v>
      </c>
      <c r="N5" s="151">
        <f>+M5/L5</f>
        <v>1</v>
      </c>
      <c r="O5" s="138">
        <v>1</v>
      </c>
      <c r="P5" s="138">
        <v>1</v>
      </c>
      <c r="Q5" s="151">
        <f>+P5/O5</f>
        <v>1</v>
      </c>
      <c r="R5" s="138">
        <v>0</v>
      </c>
      <c r="S5" s="138">
        <v>0</v>
      </c>
      <c r="T5" s="151" t="e">
        <f>+S5/R5</f>
        <v>#DIV/0!</v>
      </c>
      <c r="U5" s="35"/>
      <c r="V5" s="35"/>
      <c r="W5" s="151" t="e">
        <f>+V5/U5</f>
        <v>#DIV/0!</v>
      </c>
      <c r="X5" s="35"/>
      <c r="Y5" s="35"/>
      <c r="Z5" s="151" t="e">
        <f>+Y5/X5</f>
        <v>#DIV/0!</v>
      </c>
      <c r="AA5" s="35"/>
      <c r="AB5" s="35"/>
      <c r="AC5" s="151" t="e">
        <f>+AB5/AA5</f>
        <v>#DIV/0!</v>
      </c>
      <c r="AD5" s="35"/>
      <c r="AE5" s="35"/>
      <c r="AF5" s="151" t="e">
        <f>+AE5/AD5</f>
        <v>#DIV/0!</v>
      </c>
      <c r="AG5" s="35"/>
      <c r="AH5" s="35"/>
      <c r="AI5" s="151" t="e">
        <f>+AH5/AG5</f>
        <v>#DIV/0!</v>
      </c>
      <c r="AJ5" s="35"/>
      <c r="AK5" s="35"/>
      <c r="AL5" s="151" t="e">
        <f>+AK5/AJ5</f>
        <v>#DIV/0!</v>
      </c>
      <c r="AM5" s="35"/>
      <c r="AN5" s="35"/>
      <c r="AO5" s="151" t="e">
        <f>+AN5/AM5</f>
        <v>#DIV/0!</v>
      </c>
      <c r="AP5" s="35"/>
      <c r="AQ5" s="35"/>
      <c r="AR5" s="151" t="e">
        <f>+AQ5/AP5</f>
        <v>#DIV/0!</v>
      </c>
      <c r="AS5" s="35"/>
      <c r="AT5" s="35"/>
      <c r="AU5" s="151" t="e">
        <f>+AT5/AS5</f>
        <v>#DIV/0!</v>
      </c>
      <c r="AV5" s="264">
        <v>12</v>
      </c>
      <c r="AW5" s="36">
        <f>M5+P5+S5+V5+Y5+AB5+AE5+AH5+AK5+AN5+AQ5+AT5</f>
        <v>3</v>
      </c>
      <c r="AX5" s="39">
        <f>AW5/AV5</f>
        <v>0.25</v>
      </c>
      <c r="AY5" s="40">
        <f t="shared" ref="AY5:AY41" si="0">IFERROR(AX5*K5,"")</f>
        <v>3.5211267605633799E-3</v>
      </c>
      <c r="AZ5" s="146" t="s">
        <v>262</v>
      </c>
      <c r="BA5" s="174" t="s">
        <v>263</v>
      </c>
      <c r="BB5" s="35"/>
      <c r="BC5" s="35"/>
      <c r="BD5" s="35"/>
      <c r="BE5" s="35"/>
      <c r="BF5" s="35"/>
      <c r="BG5" s="35"/>
      <c r="BH5" s="248" t="s">
        <v>549</v>
      </c>
      <c r="BI5" s="249" t="s">
        <v>106</v>
      </c>
      <c r="BJ5" s="248"/>
      <c r="BK5" s="249"/>
      <c r="BL5" s="248"/>
      <c r="BM5" s="249"/>
      <c r="BN5" s="250">
        <f>AX5</f>
        <v>0.25</v>
      </c>
      <c r="BO5" s="251">
        <f t="shared" ref="BO5" si="1">AY5</f>
        <v>3.5211267605633799E-3</v>
      </c>
    </row>
    <row r="6" spans="1:67" ht="159" customHeight="1" x14ac:dyDescent="0.3">
      <c r="B6" s="393"/>
      <c r="C6" s="201" t="s">
        <v>264</v>
      </c>
      <c r="D6" s="47" t="s">
        <v>265</v>
      </c>
      <c r="E6" s="212" t="s">
        <v>266</v>
      </c>
      <c r="F6" s="212" t="s">
        <v>100</v>
      </c>
      <c r="G6" s="213" t="s">
        <v>101</v>
      </c>
      <c r="H6" s="53" t="s">
        <v>267</v>
      </c>
      <c r="I6" s="48">
        <v>45691</v>
      </c>
      <c r="J6" s="87">
        <v>45777</v>
      </c>
      <c r="K6" s="88">
        <f>PTEP!$G$12/PTEP!$D$12</f>
        <v>1.408450704225352E-2</v>
      </c>
      <c r="L6" s="138">
        <v>0</v>
      </c>
      <c r="M6" s="138">
        <v>0</v>
      </c>
      <c r="N6" s="151" t="e">
        <f t="shared" ref="N6:N41" si="2">+M6/L6</f>
        <v>#DIV/0!</v>
      </c>
      <c r="O6" s="138">
        <v>0</v>
      </c>
      <c r="P6" s="138">
        <v>0</v>
      </c>
      <c r="Q6" s="151" t="e">
        <f t="shared" ref="Q6:Q41" si="3">+P6/O6</f>
        <v>#DIV/0!</v>
      </c>
      <c r="R6" s="138">
        <v>1</v>
      </c>
      <c r="S6" s="138">
        <v>0.5</v>
      </c>
      <c r="T6" s="151">
        <f t="shared" ref="T6:T41" si="4">+S6/R6</f>
        <v>0.5</v>
      </c>
      <c r="U6" s="35"/>
      <c r="V6" s="35"/>
      <c r="W6" s="151" t="e">
        <f t="shared" ref="W6:W41" si="5">+V6/U6</f>
        <v>#DIV/0!</v>
      </c>
      <c r="X6" s="35"/>
      <c r="Y6" s="35"/>
      <c r="Z6" s="151" t="e">
        <f t="shared" ref="Z6:Z41" si="6">+Y6/X6</f>
        <v>#DIV/0!</v>
      </c>
      <c r="AA6" s="35"/>
      <c r="AB6" s="35"/>
      <c r="AC6" s="151" t="e">
        <f t="shared" ref="AC6:AC41" si="7">+AB6/AA6</f>
        <v>#DIV/0!</v>
      </c>
      <c r="AD6" s="35"/>
      <c r="AE6" s="35"/>
      <c r="AF6" s="151" t="e">
        <f t="shared" ref="AF6:AF41" si="8">+AE6/AD6</f>
        <v>#DIV/0!</v>
      </c>
      <c r="AG6" s="35"/>
      <c r="AH6" s="35"/>
      <c r="AI6" s="151" t="e">
        <f t="shared" ref="AI6:AI41" si="9">+AH6/AG6</f>
        <v>#DIV/0!</v>
      </c>
      <c r="AJ6" s="35"/>
      <c r="AK6" s="35"/>
      <c r="AL6" s="151" t="e">
        <f t="shared" ref="AL6:AL41" si="10">+AK6/AJ6</f>
        <v>#DIV/0!</v>
      </c>
      <c r="AM6" s="35"/>
      <c r="AN6" s="35"/>
      <c r="AO6" s="151" t="e">
        <f t="shared" ref="AO6:AO41" si="11">+AN6/AM6</f>
        <v>#DIV/0!</v>
      </c>
      <c r="AP6" s="35"/>
      <c r="AQ6" s="35"/>
      <c r="AR6" s="151" t="e">
        <f t="shared" ref="AR6:AR41" si="12">+AQ6/AP6</f>
        <v>#DIV/0!</v>
      </c>
      <c r="AS6" s="35"/>
      <c r="AT6" s="35"/>
      <c r="AU6" s="151" t="e">
        <f t="shared" ref="AU6:AU41" si="13">+AT6/AS6</f>
        <v>#DIV/0!</v>
      </c>
      <c r="AV6" s="36">
        <f t="shared" ref="AV6" si="14">L6+O6+R6+U6+X6++AA6+AD6+AG6+AJ6+AM6+AP6+AS6</f>
        <v>1</v>
      </c>
      <c r="AW6" s="36">
        <f t="shared" ref="AW6" si="15">M6+P6+S6+V6+Y6+AB6+AE6+AH6+AK6+AN6+AQ6+AT6</f>
        <v>0.5</v>
      </c>
      <c r="AX6" s="39">
        <f t="shared" ref="AX6:AX41" si="16">AW6/AV6</f>
        <v>0.5</v>
      </c>
      <c r="AY6" s="40">
        <f t="shared" si="0"/>
        <v>7.0422535211267599E-3</v>
      </c>
      <c r="AZ6" s="146" t="s">
        <v>268</v>
      </c>
      <c r="BA6" s="174" t="s">
        <v>269</v>
      </c>
      <c r="BB6" s="35"/>
      <c r="BC6" s="35"/>
      <c r="BD6" s="35"/>
      <c r="BE6" s="35"/>
      <c r="BF6" s="35"/>
      <c r="BG6" s="35"/>
      <c r="BH6" s="248" t="s">
        <v>550</v>
      </c>
      <c r="BI6" s="249" t="s">
        <v>106</v>
      </c>
      <c r="BJ6" s="248"/>
      <c r="BK6" s="249"/>
      <c r="BL6" s="248"/>
      <c r="BM6" s="249"/>
      <c r="BN6" s="250">
        <f t="shared" ref="BN6" si="17">AX6</f>
        <v>0.5</v>
      </c>
      <c r="BO6" s="251">
        <f t="shared" ref="BO6" si="18">AY6</f>
        <v>7.0422535211267599E-3</v>
      </c>
    </row>
    <row r="7" spans="1:67" ht="165.6" customHeight="1" x14ac:dyDescent="0.3">
      <c r="B7" s="393"/>
      <c r="C7" s="201" t="s">
        <v>270</v>
      </c>
      <c r="D7" s="132" t="s">
        <v>271</v>
      </c>
      <c r="E7" s="214" t="s">
        <v>272</v>
      </c>
      <c r="F7" s="214" t="s">
        <v>100</v>
      </c>
      <c r="G7" s="213" t="s">
        <v>101</v>
      </c>
      <c r="H7" s="53" t="s">
        <v>273</v>
      </c>
      <c r="I7" s="48">
        <v>45778</v>
      </c>
      <c r="J7" s="87">
        <v>45838</v>
      </c>
      <c r="K7" s="88">
        <f>PTEP!$G$12/PTEP!$D$12</f>
        <v>1.408450704225352E-2</v>
      </c>
      <c r="L7" s="138">
        <v>0</v>
      </c>
      <c r="M7" s="138">
        <v>0</v>
      </c>
      <c r="N7" s="151" t="e">
        <f t="shared" si="2"/>
        <v>#DIV/0!</v>
      </c>
      <c r="O7" s="138">
        <v>0</v>
      </c>
      <c r="P7" s="138">
        <v>0</v>
      </c>
      <c r="Q7" s="151" t="e">
        <f t="shared" si="3"/>
        <v>#DIV/0!</v>
      </c>
      <c r="R7" s="138">
        <v>0</v>
      </c>
      <c r="S7" s="138">
        <v>0</v>
      </c>
      <c r="T7" s="151" t="e">
        <f t="shared" si="4"/>
        <v>#DIV/0!</v>
      </c>
      <c r="U7" s="35"/>
      <c r="V7" s="35"/>
      <c r="W7" s="151" t="e">
        <f t="shared" si="5"/>
        <v>#DIV/0!</v>
      </c>
      <c r="X7" s="35"/>
      <c r="Y7" s="35"/>
      <c r="Z7" s="151" t="e">
        <f t="shared" si="6"/>
        <v>#DIV/0!</v>
      </c>
      <c r="AA7" s="35"/>
      <c r="AB7" s="35"/>
      <c r="AC7" s="151" t="e">
        <f t="shared" si="7"/>
        <v>#DIV/0!</v>
      </c>
      <c r="AD7" s="35"/>
      <c r="AE7" s="35"/>
      <c r="AF7" s="151" t="e">
        <f t="shared" si="8"/>
        <v>#DIV/0!</v>
      </c>
      <c r="AG7" s="35"/>
      <c r="AH7" s="35"/>
      <c r="AI7" s="151" t="e">
        <f t="shared" si="9"/>
        <v>#DIV/0!</v>
      </c>
      <c r="AJ7" s="35"/>
      <c r="AK7" s="35"/>
      <c r="AL7" s="151" t="e">
        <f t="shared" si="10"/>
        <v>#DIV/0!</v>
      </c>
      <c r="AM7" s="35"/>
      <c r="AN7" s="35"/>
      <c r="AO7" s="151" t="e">
        <f t="shared" si="11"/>
        <v>#DIV/0!</v>
      </c>
      <c r="AP7" s="35"/>
      <c r="AQ7" s="35"/>
      <c r="AR7" s="151" t="e">
        <f t="shared" si="12"/>
        <v>#DIV/0!</v>
      </c>
      <c r="AS7" s="35"/>
      <c r="AT7" s="35"/>
      <c r="AU7" s="151" t="e">
        <f t="shared" si="13"/>
        <v>#DIV/0!</v>
      </c>
      <c r="AV7" s="265">
        <v>1</v>
      </c>
      <c r="AW7" s="36">
        <f t="shared" ref="AW7:AW41" si="19">M7+P7+S7+V7+Y7+AB7+AE7+AH7+AK7+AN7+AQ7+AT7</f>
        <v>0</v>
      </c>
      <c r="AX7" s="39">
        <f t="shared" si="16"/>
        <v>0</v>
      </c>
      <c r="AY7" s="40">
        <f t="shared" si="0"/>
        <v>0</v>
      </c>
      <c r="AZ7" s="146" t="s">
        <v>274</v>
      </c>
      <c r="BA7" s="174" t="s">
        <v>275</v>
      </c>
      <c r="BB7" s="35"/>
      <c r="BC7" s="35"/>
      <c r="BD7" s="35"/>
      <c r="BE7" s="35"/>
      <c r="BF7" s="35"/>
      <c r="BG7" s="35"/>
      <c r="BH7" s="248" t="s">
        <v>276</v>
      </c>
      <c r="BI7" s="249" t="s">
        <v>566</v>
      </c>
      <c r="BJ7" s="248"/>
      <c r="BK7" s="249"/>
      <c r="BL7" s="248"/>
      <c r="BM7" s="249"/>
      <c r="BN7" s="250">
        <f t="shared" ref="BN7" si="20">AX7</f>
        <v>0</v>
      </c>
      <c r="BO7" s="251">
        <f t="shared" ref="BO7" si="21">AY7</f>
        <v>0</v>
      </c>
    </row>
    <row r="8" spans="1:67" ht="188.1" customHeight="1" x14ac:dyDescent="0.3">
      <c r="B8" s="393"/>
      <c r="C8" s="201" t="s">
        <v>277</v>
      </c>
      <c r="D8" s="132" t="s">
        <v>278</v>
      </c>
      <c r="E8" s="214" t="s">
        <v>279</v>
      </c>
      <c r="F8" s="214" t="s">
        <v>100</v>
      </c>
      <c r="G8" s="215" t="s">
        <v>101</v>
      </c>
      <c r="H8" s="216" t="s">
        <v>280</v>
      </c>
      <c r="I8" s="48">
        <v>45691</v>
      </c>
      <c r="J8" s="87">
        <v>46022</v>
      </c>
      <c r="K8" s="88">
        <f>PTEP!$G$12/PTEP!$D$12</f>
        <v>1.408450704225352E-2</v>
      </c>
      <c r="L8" s="138">
        <v>0</v>
      </c>
      <c r="M8" s="138">
        <v>0</v>
      </c>
      <c r="N8" s="151" t="e">
        <f t="shared" si="2"/>
        <v>#DIV/0!</v>
      </c>
      <c r="O8" s="138">
        <v>0</v>
      </c>
      <c r="P8" s="138">
        <v>0</v>
      </c>
      <c r="Q8" s="151" t="e">
        <f t="shared" si="3"/>
        <v>#DIV/0!</v>
      </c>
      <c r="R8" s="138">
        <v>0</v>
      </c>
      <c r="S8" s="138">
        <v>0</v>
      </c>
      <c r="T8" s="151" t="e">
        <f t="shared" si="4"/>
        <v>#DIV/0!</v>
      </c>
      <c r="U8" s="35"/>
      <c r="V8" s="35"/>
      <c r="W8" s="151" t="e">
        <f t="shared" si="5"/>
        <v>#DIV/0!</v>
      </c>
      <c r="X8" s="35"/>
      <c r="Y8" s="35"/>
      <c r="Z8" s="151" t="e">
        <f t="shared" si="6"/>
        <v>#DIV/0!</v>
      </c>
      <c r="AA8" s="35"/>
      <c r="AB8" s="35"/>
      <c r="AC8" s="151" t="e">
        <f t="shared" si="7"/>
        <v>#DIV/0!</v>
      </c>
      <c r="AD8" s="35"/>
      <c r="AE8" s="35"/>
      <c r="AF8" s="151" t="e">
        <f t="shared" si="8"/>
        <v>#DIV/0!</v>
      </c>
      <c r="AG8" s="35"/>
      <c r="AH8" s="35"/>
      <c r="AI8" s="151" t="e">
        <f t="shared" si="9"/>
        <v>#DIV/0!</v>
      </c>
      <c r="AJ8" s="35"/>
      <c r="AK8" s="35"/>
      <c r="AL8" s="151" t="e">
        <f t="shared" si="10"/>
        <v>#DIV/0!</v>
      </c>
      <c r="AM8" s="35"/>
      <c r="AN8" s="35"/>
      <c r="AO8" s="151" t="e">
        <f t="shared" si="11"/>
        <v>#DIV/0!</v>
      </c>
      <c r="AP8" s="35"/>
      <c r="AQ8" s="35"/>
      <c r="AR8" s="151" t="e">
        <f t="shared" si="12"/>
        <v>#DIV/0!</v>
      </c>
      <c r="AS8" s="35"/>
      <c r="AT8" s="35"/>
      <c r="AU8" s="151" t="e">
        <f t="shared" si="13"/>
        <v>#DIV/0!</v>
      </c>
      <c r="AV8" s="265">
        <v>2</v>
      </c>
      <c r="AW8" s="36">
        <f t="shared" si="19"/>
        <v>0</v>
      </c>
      <c r="AX8" s="39">
        <f t="shared" si="16"/>
        <v>0</v>
      </c>
      <c r="AY8" s="40">
        <f t="shared" si="0"/>
        <v>0</v>
      </c>
      <c r="AZ8" s="146" t="s">
        <v>281</v>
      </c>
      <c r="BA8" s="174" t="s">
        <v>282</v>
      </c>
      <c r="BB8" s="35"/>
      <c r="BC8" s="35"/>
      <c r="BD8" s="35"/>
      <c r="BE8" s="35"/>
      <c r="BF8" s="35"/>
      <c r="BG8" s="35"/>
      <c r="BH8" s="248" t="s">
        <v>283</v>
      </c>
      <c r="BI8" s="249" t="s">
        <v>566</v>
      </c>
      <c r="BJ8" s="248"/>
      <c r="BK8" s="249"/>
      <c r="BL8" s="248"/>
      <c r="BM8" s="249"/>
      <c r="BN8" s="250">
        <f t="shared" ref="BN8:BN14" si="22">AX8</f>
        <v>0</v>
      </c>
      <c r="BO8" s="251">
        <f t="shared" ref="BO8:BO11" si="23">AY8</f>
        <v>0</v>
      </c>
    </row>
    <row r="9" spans="1:67" ht="138" x14ac:dyDescent="0.3">
      <c r="B9" s="393"/>
      <c r="C9" s="201" t="s">
        <v>284</v>
      </c>
      <c r="D9" s="47" t="s">
        <v>285</v>
      </c>
      <c r="E9" s="212" t="s">
        <v>286</v>
      </c>
      <c r="F9" s="212" t="s">
        <v>100</v>
      </c>
      <c r="G9" s="213" t="s">
        <v>101</v>
      </c>
      <c r="H9" s="53" t="s">
        <v>287</v>
      </c>
      <c r="I9" s="48">
        <v>45691</v>
      </c>
      <c r="J9" s="87">
        <v>46022</v>
      </c>
      <c r="K9" s="88">
        <f>PTEP!$G$12/PTEP!$D$12</f>
        <v>1.408450704225352E-2</v>
      </c>
      <c r="L9" s="138">
        <v>0</v>
      </c>
      <c r="M9" s="138">
        <v>0</v>
      </c>
      <c r="N9" s="151" t="e">
        <f t="shared" si="2"/>
        <v>#DIV/0!</v>
      </c>
      <c r="O9" s="138">
        <v>0</v>
      </c>
      <c r="P9" s="138">
        <v>0</v>
      </c>
      <c r="Q9" s="151" t="e">
        <f t="shared" si="3"/>
        <v>#DIV/0!</v>
      </c>
      <c r="R9" s="138">
        <v>0</v>
      </c>
      <c r="S9" s="138">
        <v>0</v>
      </c>
      <c r="T9" s="151" t="e">
        <f t="shared" si="4"/>
        <v>#DIV/0!</v>
      </c>
      <c r="U9" s="35"/>
      <c r="V9" s="35"/>
      <c r="W9" s="151" t="e">
        <f t="shared" si="5"/>
        <v>#DIV/0!</v>
      </c>
      <c r="X9" s="35"/>
      <c r="Y9" s="35"/>
      <c r="Z9" s="151" t="e">
        <f t="shared" si="6"/>
        <v>#DIV/0!</v>
      </c>
      <c r="AA9" s="35"/>
      <c r="AB9" s="35"/>
      <c r="AC9" s="151" t="e">
        <f t="shared" si="7"/>
        <v>#DIV/0!</v>
      </c>
      <c r="AD9" s="35"/>
      <c r="AE9" s="35"/>
      <c r="AF9" s="151" t="e">
        <f t="shared" si="8"/>
        <v>#DIV/0!</v>
      </c>
      <c r="AG9" s="35"/>
      <c r="AH9" s="35"/>
      <c r="AI9" s="151" t="e">
        <f t="shared" si="9"/>
        <v>#DIV/0!</v>
      </c>
      <c r="AJ9" s="35"/>
      <c r="AK9" s="35"/>
      <c r="AL9" s="151" t="e">
        <f t="shared" si="10"/>
        <v>#DIV/0!</v>
      </c>
      <c r="AM9" s="35"/>
      <c r="AN9" s="35"/>
      <c r="AO9" s="151" t="e">
        <f t="shared" si="11"/>
        <v>#DIV/0!</v>
      </c>
      <c r="AP9" s="35"/>
      <c r="AQ9" s="35"/>
      <c r="AR9" s="151" t="e">
        <f t="shared" si="12"/>
        <v>#DIV/0!</v>
      </c>
      <c r="AS9" s="35"/>
      <c r="AT9" s="35"/>
      <c r="AU9" s="151" t="e">
        <f t="shared" si="13"/>
        <v>#DIV/0!</v>
      </c>
      <c r="AV9" s="265">
        <v>1</v>
      </c>
      <c r="AW9" s="36">
        <f t="shared" si="19"/>
        <v>0</v>
      </c>
      <c r="AX9" s="39">
        <f t="shared" si="16"/>
        <v>0</v>
      </c>
      <c r="AY9" s="40">
        <f t="shared" si="0"/>
        <v>0</v>
      </c>
      <c r="AZ9" s="146" t="s">
        <v>288</v>
      </c>
      <c r="BA9" s="174" t="s">
        <v>289</v>
      </c>
      <c r="BB9" s="35"/>
      <c r="BC9" s="35"/>
      <c r="BD9" s="35"/>
      <c r="BE9" s="35"/>
      <c r="BF9" s="35"/>
      <c r="BG9" s="35"/>
      <c r="BH9" s="248" t="s">
        <v>290</v>
      </c>
      <c r="BI9" s="249" t="s">
        <v>566</v>
      </c>
      <c r="BJ9" s="248"/>
      <c r="BK9" s="249"/>
      <c r="BL9" s="248"/>
      <c r="BM9" s="249"/>
      <c r="BN9" s="250">
        <f t="shared" si="22"/>
        <v>0</v>
      </c>
      <c r="BO9" s="251">
        <f t="shared" si="23"/>
        <v>0</v>
      </c>
    </row>
    <row r="10" spans="1:67" ht="114" customHeight="1" x14ac:dyDescent="0.3">
      <c r="B10" s="393"/>
      <c r="C10" s="201" t="s">
        <v>291</v>
      </c>
      <c r="D10" s="217" t="s">
        <v>292</v>
      </c>
      <c r="E10" s="143" t="s">
        <v>293</v>
      </c>
      <c r="F10" s="143" t="s">
        <v>294</v>
      </c>
      <c r="G10" s="218" t="s">
        <v>101</v>
      </c>
      <c r="H10" s="219" t="s">
        <v>295</v>
      </c>
      <c r="I10" s="220">
        <v>45659</v>
      </c>
      <c r="J10" s="221">
        <v>46022</v>
      </c>
      <c r="K10" s="88">
        <f>PTEP!$G$12/PTEP!$D$12</f>
        <v>1.408450704225352E-2</v>
      </c>
      <c r="L10" s="138">
        <v>1</v>
      </c>
      <c r="M10" s="138">
        <v>1</v>
      </c>
      <c r="N10" s="151">
        <f t="shared" si="2"/>
        <v>1</v>
      </c>
      <c r="O10" s="138">
        <v>1</v>
      </c>
      <c r="P10" s="138">
        <v>1</v>
      </c>
      <c r="Q10" s="151">
        <f t="shared" si="3"/>
        <v>1</v>
      </c>
      <c r="R10" s="138">
        <v>1</v>
      </c>
      <c r="S10" s="138">
        <v>1</v>
      </c>
      <c r="T10" s="151">
        <f t="shared" si="4"/>
        <v>1</v>
      </c>
      <c r="U10" s="35"/>
      <c r="V10" s="35"/>
      <c r="W10" s="151" t="e">
        <f t="shared" si="5"/>
        <v>#DIV/0!</v>
      </c>
      <c r="X10" s="35"/>
      <c r="Y10" s="35"/>
      <c r="Z10" s="151" t="e">
        <f t="shared" si="6"/>
        <v>#DIV/0!</v>
      </c>
      <c r="AA10" s="35"/>
      <c r="AB10" s="35"/>
      <c r="AC10" s="151" t="e">
        <f t="shared" si="7"/>
        <v>#DIV/0!</v>
      </c>
      <c r="AD10" s="35"/>
      <c r="AE10" s="35"/>
      <c r="AF10" s="151" t="e">
        <f t="shared" si="8"/>
        <v>#DIV/0!</v>
      </c>
      <c r="AG10" s="35"/>
      <c r="AH10" s="35"/>
      <c r="AI10" s="151" t="e">
        <f t="shared" si="9"/>
        <v>#DIV/0!</v>
      </c>
      <c r="AJ10" s="35"/>
      <c r="AK10" s="35"/>
      <c r="AL10" s="151" t="e">
        <f t="shared" si="10"/>
        <v>#DIV/0!</v>
      </c>
      <c r="AM10" s="35"/>
      <c r="AN10" s="35"/>
      <c r="AO10" s="151" t="e">
        <f t="shared" si="11"/>
        <v>#DIV/0!</v>
      </c>
      <c r="AP10" s="35"/>
      <c r="AQ10" s="35"/>
      <c r="AR10" s="151" t="e">
        <f t="shared" si="12"/>
        <v>#DIV/0!</v>
      </c>
      <c r="AS10" s="35"/>
      <c r="AT10" s="35"/>
      <c r="AU10" s="151" t="e">
        <f t="shared" si="13"/>
        <v>#DIV/0!</v>
      </c>
      <c r="AV10" s="265">
        <v>12</v>
      </c>
      <c r="AW10" s="36">
        <f t="shared" si="19"/>
        <v>3</v>
      </c>
      <c r="AX10" s="39">
        <f t="shared" si="16"/>
        <v>0.25</v>
      </c>
      <c r="AY10" s="40">
        <f t="shared" si="0"/>
        <v>3.5211267605633799E-3</v>
      </c>
      <c r="AZ10" s="146" t="s">
        <v>296</v>
      </c>
      <c r="BA10" s="180" t="s">
        <v>297</v>
      </c>
      <c r="BB10" s="35"/>
      <c r="BC10" s="35"/>
      <c r="BD10" s="35"/>
      <c r="BE10" s="35"/>
      <c r="BF10" s="35"/>
      <c r="BG10" s="35"/>
      <c r="BH10" s="248" t="s">
        <v>551</v>
      </c>
      <c r="BI10" s="249" t="s">
        <v>106</v>
      </c>
      <c r="BJ10" s="248"/>
      <c r="BK10" s="249"/>
      <c r="BL10" s="248"/>
      <c r="BM10" s="249"/>
      <c r="BN10" s="250">
        <f t="shared" si="22"/>
        <v>0.25</v>
      </c>
      <c r="BO10" s="251">
        <f t="shared" si="23"/>
        <v>3.5211267605633799E-3</v>
      </c>
    </row>
    <row r="11" spans="1:67" ht="114" customHeight="1" x14ac:dyDescent="0.3">
      <c r="B11" s="393"/>
      <c r="C11" s="201" t="s">
        <v>298</v>
      </c>
      <c r="D11" s="217" t="s">
        <v>299</v>
      </c>
      <c r="E11" s="222" t="s">
        <v>300</v>
      </c>
      <c r="F11" s="141" t="s">
        <v>301</v>
      </c>
      <c r="G11" s="218" t="s">
        <v>101</v>
      </c>
      <c r="H11" s="219" t="s">
        <v>302</v>
      </c>
      <c r="I11" s="223">
        <v>45659</v>
      </c>
      <c r="J11" s="224">
        <v>46022</v>
      </c>
      <c r="K11" s="88">
        <f>PTEP!$G$12/PTEP!$D$12</f>
        <v>1.408450704225352E-2</v>
      </c>
      <c r="L11" s="138">
        <v>0</v>
      </c>
      <c r="M11" s="138">
        <v>0</v>
      </c>
      <c r="N11" s="151" t="e">
        <f t="shared" si="2"/>
        <v>#DIV/0!</v>
      </c>
      <c r="O11" s="138">
        <v>0</v>
      </c>
      <c r="P11" s="138">
        <v>0</v>
      </c>
      <c r="Q11" s="151" t="e">
        <f t="shared" si="3"/>
        <v>#DIV/0!</v>
      </c>
      <c r="R11" s="138">
        <v>0</v>
      </c>
      <c r="S11" s="138">
        <v>0</v>
      </c>
      <c r="T11" s="151" t="e">
        <f t="shared" si="4"/>
        <v>#DIV/0!</v>
      </c>
      <c r="U11" s="35"/>
      <c r="V11" s="35"/>
      <c r="W11" s="151" t="e">
        <f t="shared" si="5"/>
        <v>#DIV/0!</v>
      </c>
      <c r="X11" s="35"/>
      <c r="Y11" s="35"/>
      <c r="Z11" s="151" t="e">
        <f t="shared" si="6"/>
        <v>#DIV/0!</v>
      </c>
      <c r="AA11" s="35"/>
      <c r="AB11" s="35"/>
      <c r="AC11" s="151" t="e">
        <f t="shared" si="7"/>
        <v>#DIV/0!</v>
      </c>
      <c r="AD11" s="35"/>
      <c r="AE11" s="35"/>
      <c r="AF11" s="151" t="e">
        <f t="shared" si="8"/>
        <v>#DIV/0!</v>
      </c>
      <c r="AG11" s="35"/>
      <c r="AH11" s="35"/>
      <c r="AI11" s="151" t="e">
        <f t="shared" si="9"/>
        <v>#DIV/0!</v>
      </c>
      <c r="AJ11" s="35"/>
      <c r="AK11" s="35"/>
      <c r="AL11" s="151" t="e">
        <f t="shared" si="10"/>
        <v>#DIV/0!</v>
      </c>
      <c r="AM11" s="35"/>
      <c r="AN11" s="35"/>
      <c r="AO11" s="151" t="e">
        <f t="shared" si="11"/>
        <v>#DIV/0!</v>
      </c>
      <c r="AP11" s="35"/>
      <c r="AQ11" s="35"/>
      <c r="AR11" s="151" t="e">
        <f t="shared" si="12"/>
        <v>#DIV/0!</v>
      </c>
      <c r="AS11" s="35"/>
      <c r="AT11" s="35"/>
      <c r="AU11" s="151" t="e">
        <f t="shared" si="13"/>
        <v>#DIV/0!</v>
      </c>
      <c r="AV11" s="265">
        <v>2</v>
      </c>
      <c r="AW11" s="36">
        <f t="shared" si="19"/>
        <v>0</v>
      </c>
      <c r="AX11" s="39">
        <f t="shared" si="16"/>
        <v>0</v>
      </c>
      <c r="AY11" s="40">
        <f t="shared" si="0"/>
        <v>0</v>
      </c>
      <c r="AZ11" s="146" t="s">
        <v>303</v>
      </c>
      <c r="BA11" s="174" t="s">
        <v>304</v>
      </c>
      <c r="BB11" s="35"/>
      <c r="BC11" s="35"/>
      <c r="BD11" s="35"/>
      <c r="BE11" s="35"/>
      <c r="BF11" s="35"/>
      <c r="BG11" s="35"/>
      <c r="BH11" s="248" t="s">
        <v>305</v>
      </c>
      <c r="BI11" s="249" t="s">
        <v>566</v>
      </c>
      <c r="BJ11" s="248"/>
      <c r="BK11" s="249"/>
      <c r="BL11" s="248"/>
      <c r="BM11" s="249"/>
      <c r="BN11" s="250">
        <f t="shared" si="22"/>
        <v>0</v>
      </c>
      <c r="BO11" s="251">
        <f t="shared" si="23"/>
        <v>0</v>
      </c>
    </row>
    <row r="12" spans="1:67" ht="111" customHeight="1" x14ac:dyDescent="0.3">
      <c r="B12" s="393"/>
      <c r="C12" s="201" t="s">
        <v>306</v>
      </c>
      <c r="D12" s="218" t="s">
        <v>307</v>
      </c>
      <c r="E12" s="141" t="s">
        <v>308</v>
      </c>
      <c r="F12" s="141" t="s">
        <v>100</v>
      </c>
      <c r="G12" s="141" t="s">
        <v>101</v>
      </c>
      <c r="H12" s="222" t="s">
        <v>309</v>
      </c>
      <c r="I12" s="220">
        <v>45689</v>
      </c>
      <c r="J12" s="221">
        <v>46022</v>
      </c>
      <c r="K12" s="88">
        <f>PTEP!$G$12/PTEP!$D$12</f>
        <v>1.408450704225352E-2</v>
      </c>
      <c r="L12" s="138">
        <v>1</v>
      </c>
      <c r="M12" s="138">
        <v>1</v>
      </c>
      <c r="N12" s="151">
        <f t="shared" si="2"/>
        <v>1</v>
      </c>
      <c r="O12" s="138">
        <v>0</v>
      </c>
      <c r="P12" s="138">
        <v>0</v>
      </c>
      <c r="Q12" s="151" t="e">
        <f t="shared" si="3"/>
        <v>#DIV/0!</v>
      </c>
      <c r="R12" s="138">
        <v>0</v>
      </c>
      <c r="S12" s="138">
        <v>0</v>
      </c>
      <c r="T12" s="151" t="e">
        <f t="shared" si="4"/>
        <v>#DIV/0!</v>
      </c>
      <c r="U12" s="35"/>
      <c r="V12" s="35"/>
      <c r="W12" s="151" t="e">
        <f t="shared" si="5"/>
        <v>#DIV/0!</v>
      </c>
      <c r="X12" s="35"/>
      <c r="Y12" s="35"/>
      <c r="Z12" s="151" t="e">
        <f t="shared" si="6"/>
        <v>#DIV/0!</v>
      </c>
      <c r="AA12" s="35"/>
      <c r="AB12" s="35"/>
      <c r="AC12" s="151" t="e">
        <f t="shared" si="7"/>
        <v>#DIV/0!</v>
      </c>
      <c r="AD12" s="35"/>
      <c r="AE12" s="35"/>
      <c r="AF12" s="151" t="e">
        <f t="shared" si="8"/>
        <v>#DIV/0!</v>
      </c>
      <c r="AG12" s="35"/>
      <c r="AH12" s="35"/>
      <c r="AI12" s="151" t="e">
        <f t="shared" si="9"/>
        <v>#DIV/0!</v>
      </c>
      <c r="AJ12" s="35"/>
      <c r="AK12" s="35"/>
      <c r="AL12" s="151" t="e">
        <f t="shared" si="10"/>
        <v>#DIV/0!</v>
      </c>
      <c r="AM12" s="35"/>
      <c r="AN12" s="35"/>
      <c r="AO12" s="151" t="e">
        <f t="shared" si="11"/>
        <v>#DIV/0!</v>
      </c>
      <c r="AP12" s="35"/>
      <c r="AQ12" s="35"/>
      <c r="AR12" s="151" t="e">
        <f t="shared" si="12"/>
        <v>#DIV/0!</v>
      </c>
      <c r="AS12" s="35"/>
      <c r="AT12" s="35"/>
      <c r="AU12" s="151" t="e">
        <f t="shared" si="13"/>
        <v>#DIV/0!</v>
      </c>
      <c r="AV12" s="265">
        <v>4</v>
      </c>
      <c r="AW12" s="36">
        <f t="shared" si="19"/>
        <v>1</v>
      </c>
      <c r="AX12" s="39">
        <f t="shared" si="16"/>
        <v>0.25</v>
      </c>
      <c r="AY12" s="40">
        <f t="shared" si="0"/>
        <v>3.5211267605633799E-3</v>
      </c>
      <c r="AZ12" s="146" t="s">
        <v>310</v>
      </c>
      <c r="BA12" s="174" t="s">
        <v>311</v>
      </c>
      <c r="BB12" s="35"/>
      <c r="BC12" s="35"/>
      <c r="BD12" s="35"/>
      <c r="BE12" s="35"/>
      <c r="BF12" s="35"/>
      <c r="BG12" s="35"/>
      <c r="BH12" s="248" t="s">
        <v>552</v>
      </c>
      <c r="BI12" s="249" t="s">
        <v>106</v>
      </c>
      <c r="BJ12" s="248"/>
      <c r="BK12" s="249"/>
      <c r="BL12" s="248"/>
      <c r="BM12" s="249"/>
      <c r="BN12" s="250">
        <f t="shared" si="22"/>
        <v>0.25</v>
      </c>
      <c r="BO12" s="251">
        <f t="shared" ref="BO12:BO15" si="24">AY12</f>
        <v>3.5211267605633799E-3</v>
      </c>
    </row>
    <row r="13" spans="1:67" ht="96.6" x14ac:dyDescent="0.3">
      <c r="B13" s="393"/>
      <c r="C13" s="201" t="s">
        <v>312</v>
      </c>
      <c r="D13" s="47" t="s">
        <v>313</v>
      </c>
      <c r="E13" s="141" t="s">
        <v>314</v>
      </c>
      <c r="F13" s="47" t="s">
        <v>315</v>
      </c>
      <c r="G13" s="141" t="s">
        <v>101</v>
      </c>
      <c r="H13" s="105" t="s">
        <v>316</v>
      </c>
      <c r="I13" s="70">
        <v>45792</v>
      </c>
      <c r="J13" s="111">
        <v>46022</v>
      </c>
      <c r="K13" s="88">
        <f>PTEP!$G$12/PTEP!$D$12</f>
        <v>1.408450704225352E-2</v>
      </c>
      <c r="L13" s="138">
        <v>0</v>
      </c>
      <c r="M13" s="138">
        <v>0</v>
      </c>
      <c r="N13" s="151" t="e">
        <f t="shared" si="2"/>
        <v>#DIV/0!</v>
      </c>
      <c r="O13" s="138">
        <v>0</v>
      </c>
      <c r="P13" s="138">
        <v>0</v>
      </c>
      <c r="Q13" s="151" t="e">
        <f t="shared" si="3"/>
        <v>#DIV/0!</v>
      </c>
      <c r="R13" s="138">
        <v>0</v>
      </c>
      <c r="S13" s="138">
        <v>0</v>
      </c>
      <c r="T13" s="151" t="e">
        <f t="shared" si="4"/>
        <v>#DIV/0!</v>
      </c>
      <c r="U13" s="35"/>
      <c r="V13" s="35"/>
      <c r="W13" s="151" t="e">
        <f t="shared" si="5"/>
        <v>#DIV/0!</v>
      </c>
      <c r="X13" s="35"/>
      <c r="Y13" s="35"/>
      <c r="Z13" s="151" t="e">
        <f t="shared" si="6"/>
        <v>#DIV/0!</v>
      </c>
      <c r="AA13" s="35"/>
      <c r="AB13" s="35"/>
      <c r="AC13" s="151" t="e">
        <f t="shared" si="7"/>
        <v>#DIV/0!</v>
      </c>
      <c r="AD13" s="35"/>
      <c r="AE13" s="35"/>
      <c r="AF13" s="151" t="e">
        <f t="shared" si="8"/>
        <v>#DIV/0!</v>
      </c>
      <c r="AG13" s="35"/>
      <c r="AH13" s="35"/>
      <c r="AI13" s="151" t="e">
        <f t="shared" si="9"/>
        <v>#DIV/0!</v>
      </c>
      <c r="AJ13" s="35"/>
      <c r="AK13" s="35"/>
      <c r="AL13" s="151" t="e">
        <f t="shared" si="10"/>
        <v>#DIV/0!</v>
      </c>
      <c r="AM13" s="35"/>
      <c r="AN13" s="35"/>
      <c r="AO13" s="151" t="e">
        <f t="shared" si="11"/>
        <v>#DIV/0!</v>
      </c>
      <c r="AP13" s="35"/>
      <c r="AQ13" s="35"/>
      <c r="AR13" s="151" t="e">
        <f t="shared" si="12"/>
        <v>#DIV/0!</v>
      </c>
      <c r="AS13" s="35"/>
      <c r="AT13" s="35"/>
      <c r="AU13" s="151" t="e">
        <f t="shared" si="13"/>
        <v>#DIV/0!</v>
      </c>
      <c r="AV13" s="265">
        <v>3</v>
      </c>
      <c r="AW13" s="36">
        <f t="shared" si="19"/>
        <v>0</v>
      </c>
      <c r="AX13" s="39">
        <f t="shared" si="16"/>
        <v>0</v>
      </c>
      <c r="AY13" s="40">
        <f t="shared" si="0"/>
        <v>0</v>
      </c>
      <c r="AZ13" s="146" t="s">
        <v>317</v>
      </c>
      <c r="BA13" s="174" t="s">
        <v>318</v>
      </c>
      <c r="BB13" s="35"/>
      <c r="BC13" s="35"/>
      <c r="BD13" s="35"/>
      <c r="BE13" s="35"/>
      <c r="BF13" s="35"/>
      <c r="BG13" s="35"/>
      <c r="BH13" s="248" t="s">
        <v>319</v>
      </c>
      <c r="BI13" s="249" t="s">
        <v>566</v>
      </c>
      <c r="BJ13" s="248"/>
      <c r="BK13" s="249"/>
      <c r="BL13" s="248"/>
      <c r="BM13" s="249"/>
      <c r="BN13" s="250">
        <f t="shared" si="22"/>
        <v>0</v>
      </c>
      <c r="BO13" s="251">
        <f t="shared" si="24"/>
        <v>0</v>
      </c>
    </row>
    <row r="14" spans="1:67" ht="181.95" customHeight="1" x14ac:dyDescent="0.3">
      <c r="B14" s="393"/>
      <c r="C14" s="201" t="s">
        <v>320</v>
      </c>
      <c r="D14" s="47" t="s">
        <v>321</v>
      </c>
      <c r="E14" s="47" t="s">
        <v>322</v>
      </c>
      <c r="F14" s="47" t="s">
        <v>323</v>
      </c>
      <c r="G14" s="141" t="s">
        <v>101</v>
      </c>
      <c r="H14" s="105" t="s">
        <v>324</v>
      </c>
      <c r="I14" s="70">
        <v>45748</v>
      </c>
      <c r="J14" s="111">
        <v>46022</v>
      </c>
      <c r="K14" s="88">
        <f>PTEP!$G$12/PTEP!$D$12</f>
        <v>1.408450704225352E-2</v>
      </c>
      <c r="L14" s="138">
        <v>0</v>
      </c>
      <c r="M14" s="138">
        <v>0</v>
      </c>
      <c r="N14" s="151" t="e">
        <f t="shared" si="2"/>
        <v>#DIV/0!</v>
      </c>
      <c r="O14" s="138">
        <v>1</v>
      </c>
      <c r="P14" s="138">
        <v>1</v>
      </c>
      <c r="Q14" s="151">
        <f t="shared" si="3"/>
        <v>1</v>
      </c>
      <c r="R14" s="138">
        <v>0</v>
      </c>
      <c r="S14" s="138">
        <v>0</v>
      </c>
      <c r="T14" s="151" t="e">
        <f t="shared" si="4"/>
        <v>#DIV/0!</v>
      </c>
      <c r="U14" s="35"/>
      <c r="V14" s="35"/>
      <c r="W14" s="151" t="e">
        <f t="shared" si="5"/>
        <v>#DIV/0!</v>
      </c>
      <c r="X14" s="35"/>
      <c r="Y14" s="35"/>
      <c r="Z14" s="151" t="e">
        <f t="shared" si="6"/>
        <v>#DIV/0!</v>
      </c>
      <c r="AA14" s="35"/>
      <c r="AB14" s="35"/>
      <c r="AC14" s="151" t="e">
        <f t="shared" si="7"/>
        <v>#DIV/0!</v>
      </c>
      <c r="AD14" s="35"/>
      <c r="AE14" s="35"/>
      <c r="AF14" s="151" t="e">
        <f t="shared" si="8"/>
        <v>#DIV/0!</v>
      </c>
      <c r="AG14" s="35"/>
      <c r="AH14" s="35"/>
      <c r="AI14" s="151" t="e">
        <f t="shared" si="9"/>
        <v>#DIV/0!</v>
      </c>
      <c r="AJ14" s="35"/>
      <c r="AK14" s="35"/>
      <c r="AL14" s="151" t="e">
        <f t="shared" si="10"/>
        <v>#DIV/0!</v>
      </c>
      <c r="AM14" s="35"/>
      <c r="AN14" s="35"/>
      <c r="AO14" s="151" t="e">
        <f t="shared" si="11"/>
        <v>#DIV/0!</v>
      </c>
      <c r="AP14" s="35"/>
      <c r="AQ14" s="35"/>
      <c r="AR14" s="151" t="e">
        <f t="shared" si="12"/>
        <v>#DIV/0!</v>
      </c>
      <c r="AS14" s="35"/>
      <c r="AT14" s="35"/>
      <c r="AU14" s="151" t="e">
        <f t="shared" si="13"/>
        <v>#DIV/0!</v>
      </c>
      <c r="AV14" s="265">
        <v>4</v>
      </c>
      <c r="AW14" s="36">
        <f t="shared" si="19"/>
        <v>1</v>
      </c>
      <c r="AX14" s="39">
        <f t="shared" si="16"/>
        <v>0.25</v>
      </c>
      <c r="AY14" s="40">
        <f t="shared" si="0"/>
        <v>3.5211267605633799E-3</v>
      </c>
      <c r="AZ14" s="146" t="s">
        <v>325</v>
      </c>
      <c r="BA14" s="174" t="s">
        <v>326</v>
      </c>
      <c r="BB14" s="35"/>
      <c r="BC14" s="35"/>
      <c r="BD14" s="35"/>
      <c r="BE14" s="35"/>
      <c r="BF14" s="35"/>
      <c r="BG14" s="35"/>
      <c r="BH14" s="248" t="s">
        <v>553</v>
      </c>
      <c r="BI14" s="249" t="s">
        <v>106</v>
      </c>
      <c r="BJ14" s="248"/>
      <c r="BK14" s="249"/>
      <c r="BL14" s="248"/>
      <c r="BM14" s="249"/>
      <c r="BN14" s="250">
        <f t="shared" si="22"/>
        <v>0.25</v>
      </c>
      <c r="BO14" s="251">
        <f t="shared" si="24"/>
        <v>3.5211267605633799E-3</v>
      </c>
    </row>
    <row r="15" spans="1:67" ht="166.95" customHeight="1" x14ac:dyDescent="0.3">
      <c r="B15" s="393"/>
      <c r="C15" s="201" t="s">
        <v>327</v>
      </c>
      <c r="D15" s="47" t="s">
        <v>328</v>
      </c>
      <c r="E15" s="47" t="s">
        <v>329</v>
      </c>
      <c r="F15" s="47" t="s">
        <v>323</v>
      </c>
      <c r="G15" s="141" t="s">
        <v>101</v>
      </c>
      <c r="H15" s="105" t="s">
        <v>330</v>
      </c>
      <c r="I15" s="70">
        <v>45748</v>
      </c>
      <c r="J15" s="111">
        <v>46022</v>
      </c>
      <c r="K15" s="88">
        <f>PTEP!$G$12/PTEP!$D$12</f>
        <v>1.408450704225352E-2</v>
      </c>
      <c r="L15" s="138">
        <v>0</v>
      </c>
      <c r="M15" s="138">
        <v>0</v>
      </c>
      <c r="N15" s="151" t="e">
        <f t="shared" si="2"/>
        <v>#DIV/0!</v>
      </c>
      <c r="O15" s="138">
        <v>0</v>
      </c>
      <c r="P15" s="138">
        <v>0</v>
      </c>
      <c r="Q15" s="151" t="e">
        <f t="shared" si="3"/>
        <v>#DIV/0!</v>
      </c>
      <c r="R15" s="138">
        <v>1</v>
      </c>
      <c r="S15" s="272">
        <v>0</v>
      </c>
      <c r="T15" s="151">
        <f t="shared" si="4"/>
        <v>0</v>
      </c>
      <c r="U15" s="35"/>
      <c r="V15" s="35"/>
      <c r="W15" s="151" t="e">
        <f t="shared" si="5"/>
        <v>#DIV/0!</v>
      </c>
      <c r="X15" s="35"/>
      <c r="Y15" s="35"/>
      <c r="Z15" s="151" t="e">
        <f t="shared" si="6"/>
        <v>#DIV/0!</v>
      </c>
      <c r="AA15" s="35"/>
      <c r="AB15" s="35"/>
      <c r="AC15" s="151" t="e">
        <f t="shared" si="7"/>
        <v>#DIV/0!</v>
      </c>
      <c r="AD15" s="35"/>
      <c r="AE15" s="35"/>
      <c r="AF15" s="151" t="e">
        <f t="shared" si="8"/>
        <v>#DIV/0!</v>
      </c>
      <c r="AG15" s="35"/>
      <c r="AH15" s="35"/>
      <c r="AI15" s="151" t="e">
        <f t="shared" si="9"/>
        <v>#DIV/0!</v>
      </c>
      <c r="AJ15" s="35"/>
      <c r="AK15" s="35"/>
      <c r="AL15" s="151" t="e">
        <f t="shared" si="10"/>
        <v>#DIV/0!</v>
      </c>
      <c r="AM15" s="35"/>
      <c r="AN15" s="35"/>
      <c r="AO15" s="151" t="e">
        <f t="shared" si="11"/>
        <v>#DIV/0!</v>
      </c>
      <c r="AP15" s="35"/>
      <c r="AQ15" s="35"/>
      <c r="AR15" s="151" t="e">
        <f t="shared" si="12"/>
        <v>#DIV/0!</v>
      </c>
      <c r="AS15" s="35"/>
      <c r="AT15" s="35"/>
      <c r="AU15" s="151" t="e">
        <f t="shared" si="13"/>
        <v>#DIV/0!</v>
      </c>
      <c r="AV15" s="265">
        <v>3</v>
      </c>
      <c r="AW15" s="36">
        <f t="shared" si="19"/>
        <v>0</v>
      </c>
      <c r="AX15" s="39">
        <f t="shared" si="16"/>
        <v>0</v>
      </c>
      <c r="AY15" s="40">
        <f t="shared" si="0"/>
        <v>0</v>
      </c>
      <c r="AZ15" s="146" t="s">
        <v>331</v>
      </c>
      <c r="BA15" s="174" t="s">
        <v>326</v>
      </c>
      <c r="BB15" s="35"/>
      <c r="BC15" s="35"/>
      <c r="BD15" s="35"/>
      <c r="BE15" s="35"/>
      <c r="BF15" s="35"/>
      <c r="BG15" s="35"/>
      <c r="BH15" s="248" t="s">
        <v>332</v>
      </c>
      <c r="BI15" s="249" t="s">
        <v>566</v>
      </c>
      <c r="BJ15" s="248"/>
      <c r="BK15" s="249"/>
      <c r="BL15" s="248"/>
      <c r="BM15" s="249"/>
      <c r="BN15" s="250">
        <f t="shared" ref="BN15" si="25">AX15</f>
        <v>0</v>
      </c>
      <c r="BO15" s="251">
        <f t="shared" si="24"/>
        <v>0</v>
      </c>
    </row>
    <row r="16" spans="1:67" ht="140.1" customHeight="1" x14ac:dyDescent="0.3">
      <c r="B16" s="393"/>
      <c r="C16" s="201" t="s">
        <v>333</v>
      </c>
      <c r="D16" s="47" t="s">
        <v>334</v>
      </c>
      <c r="E16" s="47" t="s">
        <v>335</v>
      </c>
      <c r="F16" s="47" t="s">
        <v>336</v>
      </c>
      <c r="G16" s="47" t="s">
        <v>101</v>
      </c>
      <c r="H16" s="105" t="s">
        <v>337</v>
      </c>
      <c r="I16" s="48">
        <v>45689</v>
      </c>
      <c r="J16" s="87">
        <v>46022</v>
      </c>
      <c r="K16" s="88">
        <f>PTEP!$G$12/PTEP!$D$12</f>
        <v>1.408450704225352E-2</v>
      </c>
      <c r="L16" s="138">
        <v>1</v>
      </c>
      <c r="M16" s="138">
        <v>1</v>
      </c>
      <c r="N16" s="151">
        <f t="shared" si="2"/>
        <v>1</v>
      </c>
      <c r="O16" s="138">
        <v>1</v>
      </c>
      <c r="P16" s="138">
        <v>1</v>
      </c>
      <c r="Q16" s="151">
        <f t="shared" si="3"/>
        <v>1</v>
      </c>
      <c r="R16" s="138">
        <v>1</v>
      </c>
      <c r="S16" s="138">
        <v>1</v>
      </c>
      <c r="T16" s="151">
        <f t="shared" si="4"/>
        <v>1</v>
      </c>
      <c r="U16" s="35"/>
      <c r="V16" s="35"/>
      <c r="W16" s="151" t="e">
        <f t="shared" si="5"/>
        <v>#DIV/0!</v>
      </c>
      <c r="X16" s="35"/>
      <c r="Y16" s="35"/>
      <c r="Z16" s="151" t="e">
        <f t="shared" si="6"/>
        <v>#DIV/0!</v>
      </c>
      <c r="AA16" s="35"/>
      <c r="AB16" s="35"/>
      <c r="AC16" s="151" t="e">
        <f t="shared" si="7"/>
        <v>#DIV/0!</v>
      </c>
      <c r="AD16" s="35"/>
      <c r="AE16" s="35"/>
      <c r="AF16" s="151" t="e">
        <f t="shared" si="8"/>
        <v>#DIV/0!</v>
      </c>
      <c r="AG16" s="35"/>
      <c r="AH16" s="35"/>
      <c r="AI16" s="151" t="e">
        <f t="shared" si="9"/>
        <v>#DIV/0!</v>
      </c>
      <c r="AJ16" s="35"/>
      <c r="AK16" s="35"/>
      <c r="AL16" s="151" t="e">
        <f t="shared" si="10"/>
        <v>#DIV/0!</v>
      </c>
      <c r="AM16" s="35"/>
      <c r="AN16" s="35"/>
      <c r="AO16" s="151" t="e">
        <f t="shared" si="11"/>
        <v>#DIV/0!</v>
      </c>
      <c r="AP16" s="35"/>
      <c r="AQ16" s="35"/>
      <c r="AR16" s="151" t="e">
        <f t="shared" si="12"/>
        <v>#DIV/0!</v>
      </c>
      <c r="AS16" s="35"/>
      <c r="AT16" s="35"/>
      <c r="AU16" s="151" t="e">
        <f t="shared" si="13"/>
        <v>#DIV/0!</v>
      </c>
      <c r="AV16" s="265">
        <v>12</v>
      </c>
      <c r="AW16" s="36">
        <f t="shared" si="19"/>
        <v>3</v>
      </c>
      <c r="AX16" s="39">
        <f t="shared" si="16"/>
        <v>0.25</v>
      </c>
      <c r="AY16" s="40">
        <f t="shared" si="0"/>
        <v>3.5211267605633799E-3</v>
      </c>
      <c r="AZ16" s="146" t="s">
        <v>338</v>
      </c>
      <c r="BA16" s="174" t="s">
        <v>326</v>
      </c>
      <c r="BB16" s="35"/>
      <c r="BC16" s="35"/>
      <c r="BD16" s="35"/>
      <c r="BE16" s="35"/>
      <c r="BF16" s="35"/>
      <c r="BG16" s="35"/>
      <c r="BH16" s="248" t="s">
        <v>554</v>
      </c>
      <c r="BI16" s="249" t="s">
        <v>106</v>
      </c>
      <c r="BJ16" s="248"/>
      <c r="BK16" s="249"/>
      <c r="BL16" s="248"/>
      <c r="BM16" s="249"/>
      <c r="BN16" s="250">
        <f t="shared" ref="BN16:BN23" si="26">AX16</f>
        <v>0.25</v>
      </c>
      <c r="BO16" s="251">
        <f t="shared" ref="BO16:BO23" si="27">AY16</f>
        <v>3.5211267605633799E-3</v>
      </c>
    </row>
    <row r="17" spans="2:67" ht="195" customHeight="1" x14ac:dyDescent="0.3">
      <c r="B17" s="393"/>
      <c r="C17" s="201" t="s">
        <v>339</v>
      </c>
      <c r="D17" s="141" t="s">
        <v>340</v>
      </c>
      <c r="E17" s="141" t="s">
        <v>341</v>
      </c>
      <c r="F17" s="143" t="s">
        <v>342</v>
      </c>
      <c r="G17" s="141" t="s">
        <v>101</v>
      </c>
      <c r="H17" s="222" t="s">
        <v>343</v>
      </c>
      <c r="I17" s="220">
        <v>45659</v>
      </c>
      <c r="J17" s="221">
        <v>46022</v>
      </c>
      <c r="K17" s="88">
        <f>PTEP!$G$12/PTEP!$D$12</f>
        <v>1.408450704225352E-2</v>
      </c>
      <c r="L17" s="138">
        <v>1</v>
      </c>
      <c r="M17" s="138">
        <v>1</v>
      </c>
      <c r="N17" s="151">
        <f t="shared" si="2"/>
        <v>1</v>
      </c>
      <c r="O17" s="138">
        <v>1</v>
      </c>
      <c r="P17" s="138">
        <v>1</v>
      </c>
      <c r="Q17" s="151">
        <f t="shared" si="3"/>
        <v>1</v>
      </c>
      <c r="R17" s="138">
        <v>0</v>
      </c>
      <c r="S17" s="138">
        <v>0</v>
      </c>
      <c r="T17" s="151" t="e">
        <f t="shared" si="4"/>
        <v>#DIV/0!</v>
      </c>
      <c r="U17" s="35"/>
      <c r="V17" s="35"/>
      <c r="W17" s="151" t="e">
        <f t="shared" si="5"/>
        <v>#DIV/0!</v>
      </c>
      <c r="X17" s="35"/>
      <c r="Y17" s="35"/>
      <c r="Z17" s="151" t="e">
        <f t="shared" si="6"/>
        <v>#DIV/0!</v>
      </c>
      <c r="AA17" s="35"/>
      <c r="AB17" s="35"/>
      <c r="AC17" s="151" t="e">
        <f t="shared" si="7"/>
        <v>#DIV/0!</v>
      </c>
      <c r="AD17" s="35"/>
      <c r="AE17" s="35"/>
      <c r="AF17" s="151" t="e">
        <f t="shared" si="8"/>
        <v>#DIV/0!</v>
      </c>
      <c r="AG17" s="35"/>
      <c r="AH17" s="35"/>
      <c r="AI17" s="151" t="e">
        <f t="shared" si="9"/>
        <v>#DIV/0!</v>
      </c>
      <c r="AJ17" s="35"/>
      <c r="AK17" s="35"/>
      <c r="AL17" s="151" t="e">
        <f t="shared" si="10"/>
        <v>#DIV/0!</v>
      </c>
      <c r="AM17" s="35"/>
      <c r="AN17" s="35"/>
      <c r="AO17" s="151" t="e">
        <f t="shared" si="11"/>
        <v>#DIV/0!</v>
      </c>
      <c r="AP17" s="35"/>
      <c r="AQ17" s="35"/>
      <c r="AR17" s="151" t="e">
        <f t="shared" si="12"/>
        <v>#DIV/0!</v>
      </c>
      <c r="AS17" s="35"/>
      <c r="AT17" s="35"/>
      <c r="AU17" s="151" t="e">
        <f t="shared" si="13"/>
        <v>#DIV/0!</v>
      </c>
      <c r="AV17" s="265">
        <v>5</v>
      </c>
      <c r="AW17" s="36">
        <f t="shared" si="19"/>
        <v>2</v>
      </c>
      <c r="AX17" s="39">
        <f t="shared" si="16"/>
        <v>0.4</v>
      </c>
      <c r="AY17" s="40">
        <f t="shared" si="0"/>
        <v>5.6338028169014079E-3</v>
      </c>
      <c r="AZ17" s="141" t="s">
        <v>344</v>
      </c>
      <c r="BA17" s="174" t="s">
        <v>326</v>
      </c>
      <c r="BB17" s="35"/>
      <c r="BC17" s="35"/>
      <c r="BD17" s="35"/>
      <c r="BE17" s="35"/>
      <c r="BF17" s="35"/>
      <c r="BG17" s="35"/>
      <c r="BH17" s="248" t="s">
        <v>555</v>
      </c>
      <c r="BI17" s="249" t="s">
        <v>106</v>
      </c>
      <c r="BJ17" s="248"/>
      <c r="BK17" s="249"/>
      <c r="BL17" s="248"/>
      <c r="BM17" s="249"/>
      <c r="BN17" s="250">
        <f t="shared" si="26"/>
        <v>0.4</v>
      </c>
      <c r="BO17" s="251">
        <f t="shared" si="27"/>
        <v>5.6338028169014079E-3</v>
      </c>
    </row>
    <row r="18" spans="2:67" ht="114.9" customHeight="1" x14ac:dyDescent="0.3">
      <c r="B18" s="393"/>
      <c r="C18" s="201" t="s">
        <v>345</v>
      </c>
      <c r="D18" s="225" t="s">
        <v>346</v>
      </c>
      <c r="E18" s="218" t="s">
        <v>347</v>
      </c>
      <c r="F18" s="141" t="s">
        <v>348</v>
      </c>
      <c r="G18" s="213" t="s">
        <v>101</v>
      </c>
      <c r="H18" s="226" t="s">
        <v>349</v>
      </c>
      <c r="I18" s="48">
        <v>45689</v>
      </c>
      <c r="J18" s="87">
        <v>46022</v>
      </c>
      <c r="K18" s="88">
        <f>PTEP!$G$12/PTEP!$D$12</f>
        <v>1.408450704225352E-2</v>
      </c>
      <c r="L18" s="138">
        <v>0</v>
      </c>
      <c r="M18" s="138">
        <v>0</v>
      </c>
      <c r="N18" s="151" t="e">
        <f t="shared" si="2"/>
        <v>#DIV/0!</v>
      </c>
      <c r="O18" s="138">
        <v>0</v>
      </c>
      <c r="P18" s="138">
        <v>0</v>
      </c>
      <c r="Q18" s="151" t="e">
        <f t="shared" si="3"/>
        <v>#DIV/0!</v>
      </c>
      <c r="R18" s="138">
        <v>0</v>
      </c>
      <c r="S18" s="138">
        <v>0</v>
      </c>
      <c r="T18" s="151" t="e">
        <f t="shared" si="4"/>
        <v>#DIV/0!</v>
      </c>
      <c r="U18" s="35"/>
      <c r="V18" s="35"/>
      <c r="W18" s="151" t="e">
        <f t="shared" si="5"/>
        <v>#DIV/0!</v>
      </c>
      <c r="X18" s="35"/>
      <c r="Y18" s="35"/>
      <c r="Z18" s="151" t="e">
        <f t="shared" si="6"/>
        <v>#DIV/0!</v>
      </c>
      <c r="AA18" s="35"/>
      <c r="AB18" s="35"/>
      <c r="AC18" s="151" t="e">
        <f t="shared" si="7"/>
        <v>#DIV/0!</v>
      </c>
      <c r="AD18" s="35"/>
      <c r="AE18" s="35"/>
      <c r="AF18" s="151" t="e">
        <f t="shared" si="8"/>
        <v>#DIV/0!</v>
      </c>
      <c r="AG18" s="35"/>
      <c r="AH18" s="35"/>
      <c r="AI18" s="151" t="e">
        <f t="shared" si="9"/>
        <v>#DIV/0!</v>
      </c>
      <c r="AJ18" s="35"/>
      <c r="AK18" s="35"/>
      <c r="AL18" s="151" t="e">
        <f t="shared" si="10"/>
        <v>#DIV/0!</v>
      </c>
      <c r="AM18" s="35"/>
      <c r="AN18" s="35"/>
      <c r="AO18" s="151" t="e">
        <f t="shared" si="11"/>
        <v>#DIV/0!</v>
      </c>
      <c r="AP18" s="35"/>
      <c r="AQ18" s="35"/>
      <c r="AR18" s="151" t="e">
        <f t="shared" si="12"/>
        <v>#DIV/0!</v>
      </c>
      <c r="AS18" s="35"/>
      <c r="AT18" s="35"/>
      <c r="AU18" s="151" t="e">
        <f t="shared" si="13"/>
        <v>#DIV/0!</v>
      </c>
      <c r="AV18" s="265">
        <v>1</v>
      </c>
      <c r="AW18" s="36">
        <f t="shared" si="19"/>
        <v>0</v>
      </c>
      <c r="AX18" s="39">
        <f t="shared" si="16"/>
        <v>0</v>
      </c>
      <c r="AY18" s="40">
        <f t="shared" si="0"/>
        <v>0</v>
      </c>
      <c r="AZ18" s="181" t="s">
        <v>350</v>
      </c>
      <c r="BA18" s="174" t="s">
        <v>351</v>
      </c>
      <c r="BB18" s="35"/>
      <c r="BC18" s="35"/>
      <c r="BD18" s="35"/>
      <c r="BE18" s="35"/>
      <c r="BF18" s="35"/>
      <c r="BG18" s="35"/>
      <c r="BH18" s="248" t="s">
        <v>151</v>
      </c>
      <c r="BI18" s="249" t="s">
        <v>566</v>
      </c>
      <c r="BJ18" s="248"/>
      <c r="BK18" s="249"/>
      <c r="BL18" s="248"/>
      <c r="BM18" s="249"/>
      <c r="BN18" s="250">
        <f t="shared" si="26"/>
        <v>0</v>
      </c>
      <c r="BO18" s="251">
        <f t="shared" si="27"/>
        <v>0</v>
      </c>
    </row>
    <row r="19" spans="2:67" ht="123.9" customHeight="1" x14ac:dyDescent="0.3">
      <c r="B19" s="393"/>
      <c r="C19" s="201" t="s">
        <v>352</v>
      </c>
      <c r="D19" s="225" t="s">
        <v>353</v>
      </c>
      <c r="E19" s="218" t="s">
        <v>354</v>
      </c>
      <c r="F19" s="141" t="s">
        <v>348</v>
      </c>
      <c r="G19" s="213" t="s">
        <v>101</v>
      </c>
      <c r="H19" s="53" t="s">
        <v>355</v>
      </c>
      <c r="I19" s="48">
        <v>45689</v>
      </c>
      <c r="J19" s="87">
        <v>46022</v>
      </c>
      <c r="K19" s="88">
        <f>PTEP!$G$12/PTEP!$D$12</f>
        <v>1.408450704225352E-2</v>
      </c>
      <c r="L19" s="138">
        <v>0</v>
      </c>
      <c r="M19" s="138">
        <v>0</v>
      </c>
      <c r="N19" s="151" t="e">
        <f t="shared" si="2"/>
        <v>#DIV/0!</v>
      </c>
      <c r="O19" s="138">
        <v>0</v>
      </c>
      <c r="P19" s="138">
        <v>0</v>
      </c>
      <c r="Q19" s="151" t="e">
        <f t="shared" si="3"/>
        <v>#DIV/0!</v>
      </c>
      <c r="R19" s="138">
        <v>0</v>
      </c>
      <c r="S19" s="138">
        <v>0</v>
      </c>
      <c r="T19" s="151" t="e">
        <f t="shared" si="4"/>
        <v>#DIV/0!</v>
      </c>
      <c r="U19" s="35"/>
      <c r="V19" s="35"/>
      <c r="W19" s="151" t="e">
        <f t="shared" si="5"/>
        <v>#DIV/0!</v>
      </c>
      <c r="X19" s="35"/>
      <c r="Y19" s="35"/>
      <c r="Z19" s="151" t="e">
        <f t="shared" si="6"/>
        <v>#DIV/0!</v>
      </c>
      <c r="AA19" s="35"/>
      <c r="AB19" s="35"/>
      <c r="AC19" s="151" t="e">
        <f t="shared" si="7"/>
        <v>#DIV/0!</v>
      </c>
      <c r="AD19" s="35"/>
      <c r="AE19" s="35"/>
      <c r="AF19" s="151" t="e">
        <f t="shared" si="8"/>
        <v>#DIV/0!</v>
      </c>
      <c r="AG19" s="35"/>
      <c r="AH19" s="35"/>
      <c r="AI19" s="151" t="e">
        <f t="shared" si="9"/>
        <v>#DIV/0!</v>
      </c>
      <c r="AJ19" s="35"/>
      <c r="AK19" s="35"/>
      <c r="AL19" s="151" t="e">
        <f t="shared" si="10"/>
        <v>#DIV/0!</v>
      </c>
      <c r="AM19" s="35"/>
      <c r="AN19" s="35"/>
      <c r="AO19" s="151" t="e">
        <f t="shared" si="11"/>
        <v>#DIV/0!</v>
      </c>
      <c r="AP19" s="35"/>
      <c r="AQ19" s="35"/>
      <c r="AR19" s="151" t="e">
        <f t="shared" si="12"/>
        <v>#DIV/0!</v>
      </c>
      <c r="AS19" s="35"/>
      <c r="AT19" s="35"/>
      <c r="AU19" s="151" t="e">
        <f t="shared" si="13"/>
        <v>#DIV/0!</v>
      </c>
      <c r="AV19" s="265">
        <v>2</v>
      </c>
      <c r="AW19" s="36">
        <f t="shared" si="19"/>
        <v>0</v>
      </c>
      <c r="AX19" s="39">
        <f t="shared" si="16"/>
        <v>0</v>
      </c>
      <c r="AY19" s="40">
        <f t="shared" si="0"/>
        <v>0</v>
      </c>
      <c r="AZ19" s="146" t="s">
        <v>356</v>
      </c>
      <c r="BA19" s="174" t="s">
        <v>351</v>
      </c>
      <c r="BB19" s="35"/>
      <c r="BC19" s="35"/>
      <c r="BD19" s="35"/>
      <c r="BE19" s="35"/>
      <c r="BF19" s="35"/>
      <c r="BG19" s="35"/>
      <c r="BH19" s="248" t="s">
        <v>151</v>
      </c>
      <c r="BI19" s="249" t="s">
        <v>566</v>
      </c>
      <c r="BJ19" s="248"/>
      <c r="BK19" s="249"/>
      <c r="BL19" s="248"/>
      <c r="BM19" s="249"/>
      <c r="BN19" s="250">
        <f t="shared" ref="BN19" si="28">AX19</f>
        <v>0</v>
      </c>
      <c r="BO19" s="251">
        <f t="shared" ref="BO19" si="29">AY19</f>
        <v>0</v>
      </c>
    </row>
    <row r="20" spans="2:67" ht="124.95" customHeight="1" x14ac:dyDescent="0.3">
      <c r="B20" s="393"/>
      <c r="C20" s="201" t="s">
        <v>357</v>
      </c>
      <c r="D20" s="225" t="s">
        <v>358</v>
      </c>
      <c r="E20" s="218" t="s">
        <v>359</v>
      </c>
      <c r="F20" s="141" t="s">
        <v>348</v>
      </c>
      <c r="G20" s="213" t="s">
        <v>101</v>
      </c>
      <c r="H20" s="53" t="s">
        <v>360</v>
      </c>
      <c r="I20" s="48">
        <v>45689</v>
      </c>
      <c r="J20" s="87">
        <v>46022</v>
      </c>
      <c r="K20" s="88">
        <f>PTEP!$G$12/PTEP!$D$12</f>
        <v>1.408450704225352E-2</v>
      </c>
      <c r="L20" s="138">
        <v>1</v>
      </c>
      <c r="M20" s="138">
        <v>1</v>
      </c>
      <c r="N20" s="151">
        <f t="shared" si="2"/>
        <v>1</v>
      </c>
      <c r="O20" s="138">
        <v>1</v>
      </c>
      <c r="P20" s="138">
        <v>1</v>
      </c>
      <c r="Q20" s="151">
        <f t="shared" si="3"/>
        <v>1</v>
      </c>
      <c r="R20" s="138">
        <v>1</v>
      </c>
      <c r="S20" s="138">
        <v>1</v>
      </c>
      <c r="T20" s="151">
        <f t="shared" si="4"/>
        <v>1</v>
      </c>
      <c r="U20" s="35"/>
      <c r="V20" s="35"/>
      <c r="W20" s="151" t="e">
        <f t="shared" si="5"/>
        <v>#DIV/0!</v>
      </c>
      <c r="X20" s="35"/>
      <c r="Y20" s="35"/>
      <c r="Z20" s="151" t="e">
        <f t="shared" si="6"/>
        <v>#DIV/0!</v>
      </c>
      <c r="AA20" s="35"/>
      <c r="AB20" s="35"/>
      <c r="AC20" s="151" t="e">
        <f t="shared" si="7"/>
        <v>#DIV/0!</v>
      </c>
      <c r="AD20" s="35"/>
      <c r="AE20" s="35"/>
      <c r="AF20" s="151" t="e">
        <f t="shared" si="8"/>
        <v>#DIV/0!</v>
      </c>
      <c r="AG20" s="35"/>
      <c r="AH20" s="35"/>
      <c r="AI20" s="151" t="e">
        <f t="shared" si="9"/>
        <v>#DIV/0!</v>
      </c>
      <c r="AJ20" s="35"/>
      <c r="AK20" s="35"/>
      <c r="AL20" s="151" t="e">
        <f t="shared" si="10"/>
        <v>#DIV/0!</v>
      </c>
      <c r="AM20" s="35"/>
      <c r="AN20" s="35"/>
      <c r="AO20" s="151" t="e">
        <f t="shared" si="11"/>
        <v>#DIV/0!</v>
      </c>
      <c r="AP20" s="35"/>
      <c r="AQ20" s="35"/>
      <c r="AR20" s="151" t="e">
        <f t="shared" si="12"/>
        <v>#DIV/0!</v>
      </c>
      <c r="AS20" s="35"/>
      <c r="AT20" s="35"/>
      <c r="AU20" s="151" t="e">
        <f t="shared" si="13"/>
        <v>#DIV/0!</v>
      </c>
      <c r="AV20" s="36">
        <f t="shared" ref="AV20:AV32" si="30">L20+O20+R20+U20+X20++AA20+AD20+AG20+AJ20+AM20+AP20+AS20</f>
        <v>3</v>
      </c>
      <c r="AW20" s="36">
        <f t="shared" si="19"/>
        <v>3</v>
      </c>
      <c r="AX20" s="39">
        <f t="shared" si="16"/>
        <v>1</v>
      </c>
      <c r="AY20" s="40">
        <f t="shared" si="0"/>
        <v>1.408450704225352E-2</v>
      </c>
      <c r="AZ20" s="146" t="s">
        <v>361</v>
      </c>
      <c r="BA20" s="174" t="s">
        <v>326</v>
      </c>
      <c r="BB20" s="35"/>
      <c r="BC20" s="35"/>
      <c r="BD20" s="35"/>
      <c r="BE20" s="35"/>
      <c r="BF20" s="35"/>
      <c r="BG20" s="35"/>
      <c r="BH20" s="248" t="s">
        <v>579</v>
      </c>
      <c r="BI20" s="291" t="s">
        <v>106</v>
      </c>
      <c r="BJ20" s="248"/>
      <c r="BK20" s="249"/>
      <c r="BL20" s="248"/>
      <c r="BM20" s="249"/>
      <c r="BN20" s="250">
        <f t="shared" si="26"/>
        <v>1</v>
      </c>
      <c r="BO20" s="251">
        <f t="shared" si="27"/>
        <v>1.408450704225352E-2</v>
      </c>
    </row>
    <row r="21" spans="2:67" ht="270" customHeight="1" x14ac:dyDescent="0.3">
      <c r="B21" s="393"/>
      <c r="C21" s="201" t="s">
        <v>362</v>
      </c>
      <c r="D21" s="47" t="s">
        <v>363</v>
      </c>
      <c r="E21" s="212" t="s">
        <v>364</v>
      </c>
      <c r="F21" s="47" t="s">
        <v>161</v>
      </c>
      <c r="G21" s="213" t="s">
        <v>101</v>
      </c>
      <c r="H21" s="53" t="s">
        <v>365</v>
      </c>
      <c r="I21" s="48">
        <v>45658</v>
      </c>
      <c r="J21" s="87">
        <v>46022</v>
      </c>
      <c r="K21" s="88">
        <f>PTEP!$G$12/PTEP!$D$12</f>
        <v>1.408450704225352E-2</v>
      </c>
      <c r="L21" s="272">
        <v>1</v>
      </c>
      <c r="M21" s="272">
        <v>1</v>
      </c>
      <c r="N21" s="151">
        <f t="shared" si="2"/>
        <v>1</v>
      </c>
      <c r="O21" s="272">
        <v>1</v>
      </c>
      <c r="P21" s="272">
        <v>1</v>
      </c>
      <c r="Q21" s="151">
        <f t="shared" si="3"/>
        <v>1</v>
      </c>
      <c r="R21" s="272">
        <v>1</v>
      </c>
      <c r="S21" s="272">
        <v>1</v>
      </c>
      <c r="T21" s="151">
        <f t="shared" si="4"/>
        <v>1</v>
      </c>
      <c r="U21" s="35"/>
      <c r="V21" s="35"/>
      <c r="W21" s="151" t="e">
        <f t="shared" si="5"/>
        <v>#DIV/0!</v>
      </c>
      <c r="X21" s="35"/>
      <c r="Y21" s="35"/>
      <c r="Z21" s="151" t="e">
        <f t="shared" si="6"/>
        <v>#DIV/0!</v>
      </c>
      <c r="AA21" s="35"/>
      <c r="AB21" s="35"/>
      <c r="AC21" s="151" t="e">
        <f t="shared" si="7"/>
        <v>#DIV/0!</v>
      </c>
      <c r="AD21" s="35"/>
      <c r="AE21" s="35"/>
      <c r="AF21" s="151" t="e">
        <f t="shared" si="8"/>
        <v>#DIV/0!</v>
      </c>
      <c r="AG21" s="35"/>
      <c r="AH21" s="35"/>
      <c r="AI21" s="151" t="e">
        <f t="shared" si="9"/>
        <v>#DIV/0!</v>
      </c>
      <c r="AJ21" s="35"/>
      <c r="AK21" s="35"/>
      <c r="AL21" s="151" t="e">
        <f t="shared" si="10"/>
        <v>#DIV/0!</v>
      </c>
      <c r="AM21" s="35"/>
      <c r="AN21" s="35"/>
      <c r="AO21" s="151" t="e">
        <f t="shared" si="11"/>
        <v>#DIV/0!</v>
      </c>
      <c r="AP21" s="35"/>
      <c r="AQ21" s="35"/>
      <c r="AR21" s="151" t="e">
        <f t="shared" si="12"/>
        <v>#DIV/0!</v>
      </c>
      <c r="AS21" s="35"/>
      <c r="AT21" s="35"/>
      <c r="AU21" s="151" t="e">
        <f t="shared" si="13"/>
        <v>#DIV/0!</v>
      </c>
      <c r="AV21" s="265">
        <v>12</v>
      </c>
      <c r="AW21" s="36">
        <f t="shared" si="19"/>
        <v>3</v>
      </c>
      <c r="AX21" s="39">
        <f t="shared" si="16"/>
        <v>0.25</v>
      </c>
      <c r="AY21" s="40">
        <f t="shared" si="0"/>
        <v>3.5211267605633799E-3</v>
      </c>
      <c r="AZ21" s="167" t="s">
        <v>366</v>
      </c>
      <c r="BA21" s="174" t="s">
        <v>326</v>
      </c>
      <c r="BB21" s="35"/>
      <c r="BC21" s="35"/>
      <c r="BD21" s="35"/>
      <c r="BE21" s="35"/>
      <c r="BF21" s="35"/>
      <c r="BG21" s="35"/>
      <c r="BH21" s="248" t="s">
        <v>556</v>
      </c>
      <c r="BI21" s="249" t="s">
        <v>106</v>
      </c>
      <c r="BJ21" s="248"/>
      <c r="BK21" s="249"/>
      <c r="BL21" s="248"/>
      <c r="BM21" s="249"/>
      <c r="BN21" s="250">
        <f t="shared" si="26"/>
        <v>0.25</v>
      </c>
      <c r="BO21" s="251">
        <f t="shared" si="27"/>
        <v>3.5211267605633799E-3</v>
      </c>
    </row>
    <row r="22" spans="2:67" ht="294.89999999999998" customHeight="1" x14ac:dyDescent="0.3">
      <c r="B22" s="393"/>
      <c r="C22" s="201" t="s">
        <v>367</v>
      </c>
      <c r="D22" s="47" t="s">
        <v>368</v>
      </c>
      <c r="E22" s="47" t="s">
        <v>369</v>
      </c>
      <c r="F22" s="47" t="s">
        <v>161</v>
      </c>
      <c r="G22" s="213" t="s">
        <v>101</v>
      </c>
      <c r="H22" s="53" t="s">
        <v>273</v>
      </c>
      <c r="I22" s="48">
        <v>45689</v>
      </c>
      <c r="J22" s="87">
        <v>46022</v>
      </c>
      <c r="K22" s="88">
        <f>PTEP!$G$12/PTEP!$D$12</f>
        <v>1.408450704225352E-2</v>
      </c>
      <c r="L22" s="138">
        <v>0</v>
      </c>
      <c r="M22" s="138">
        <v>0</v>
      </c>
      <c r="N22" s="151" t="e">
        <f t="shared" si="2"/>
        <v>#DIV/0!</v>
      </c>
      <c r="O22" s="138">
        <v>0</v>
      </c>
      <c r="P22" s="138">
        <v>0</v>
      </c>
      <c r="Q22" s="151" t="e">
        <f t="shared" si="3"/>
        <v>#DIV/0!</v>
      </c>
      <c r="R22" s="138">
        <v>1</v>
      </c>
      <c r="S22" s="138">
        <v>1</v>
      </c>
      <c r="T22" s="151">
        <f t="shared" si="4"/>
        <v>1</v>
      </c>
      <c r="U22" s="35"/>
      <c r="V22" s="35"/>
      <c r="W22" s="151" t="e">
        <f t="shared" si="5"/>
        <v>#DIV/0!</v>
      </c>
      <c r="X22" s="35"/>
      <c r="Y22" s="35"/>
      <c r="Z22" s="151" t="e">
        <f t="shared" si="6"/>
        <v>#DIV/0!</v>
      </c>
      <c r="AA22" s="35"/>
      <c r="AB22" s="35"/>
      <c r="AC22" s="151" t="e">
        <f t="shared" si="7"/>
        <v>#DIV/0!</v>
      </c>
      <c r="AD22" s="35"/>
      <c r="AE22" s="35"/>
      <c r="AF22" s="151" t="e">
        <f t="shared" si="8"/>
        <v>#DIV/0!</v>
      </c>
      <c r="AG22" s="35"/>
      <c r="AH22" s="35"/>
      <c r="AI22" s="151" t="e">
        <f t="shared" si="9"/>
        <v>#DIV/0!</v>
      </c>
      <c r="AJ22" s="35"/>
      <c r="AK22" s="35"/>
      <c r="AL22" s="151" t="e">
        <f t="shared" si="10"/>
        <v>#DIV/0!</v>
      </c>
      <c r="AM22" s="35"/>
      <c r="AN22" s="35"/>
      <c r="AO22" s="151" t="e">
        <f t="shared" si="11"/>
        <v>#DIV/0!</v>
      </c>
      <c r="AP22" s="35"/>
      <c r="AQ22" s="35"/>
      <c r="AR22" s="151" t="e">
        <f t="shared" si="12"/>
        <v>#DIV/0!</v>
      </c>
      <c r="AS22" s="35"/>
      <c r="AT22" s="35"/>
      <c r="AU22" s="151" t="e">
        <f t="shared" si="13"/>
        <v>#DIV/0!</v>
      </c>
      <c r="AV22" s="265">
        <v>2</v>
      </c>
      <c r="AW22" s="36">
        <f t="shared" si="19"/>
        <v>1</v>
      </c>
      <c r="AX22" s="39">
        <f t="shared" si="16"/>
        <v>0.5</v>
      </c>
      <c r="AY22" s="40">
        <f t="shared" si="0"/>
        <v>7.0422535211267599E-3</v>
      </c>
      <c r="AZ22" s="182" t="s">
        <v>370</v>
      </c>
      <c r="BA22" s="174" t="s">
        <v>326</v>
      </c>
      <c r="BB22" s="46"/>
      <c r="BC22" s="46"/>
      <c r="BD22" s="46"/>
      <c r="BE22" s="46"/>
      <c r="BF22" s="46"/>
      <c r="BG22" s="46"/>
      <c r="BH22" s="248" t="s">
        <v>557</v>
      </c>
      <c r="BI22" s="249" t="s">
        <v>106</v>
      </c>
      <c r="BJ22" s="248"/>
      <c r="BK22" s="249"/>
      <c r="BL22" s="248"/>
      <c r="BM22" s="249"/>
      <c r="BN22" s="250">
        <f t="shared" ref="BN22" si="31">AX22</f>
        <v>0.5</v>
      </c>
      <c r="BO22" s="251">
        <f t="shared" ref="BO22" si="32">AY22</f>
        <v>7.0422535211267599E-3</v>
      </c>
    </row>
    <row r="23" spans="2:67" ht="248.4" x14ac:dyDescent="0.3">
      <c r="B23" s="393"/>
      <c r="C23" s="201" t="s">
        <v>371</v>
      </c>
      <c r="D23" s="47" t="s">
        <v>372</v>
      </c>
      <c r="E23" s="47" t="s">
        <v>373</v>
      </c>
      <c r="F23" s="47" t="s">
        <v>161</v>
      </c>
      <c r="G23" s="213" t="s">
        <v>101</v>
      </c>
      <c r="H23" s="53" t="s">
        <v>374</v>
      </c>
      <c r="I23" s="48">
        <v>45658</v>
      </c>
      <c r="J23" s="87">
        <v>46022</v>
      </c>
      <c r="K23" s="88">
        <f>PTEP!$G$12/PTEP!$D$12</f>
        <v>1.408450704225352E-2</v>
      </c>
      <c r="L23" s="138">
        <v>0</v>
      </c>
      <c r="M23" s="138">
        <v>0</v>
      </c>
      <c r="N23" s="151" t="e">
        <f t="shared" si="2"/>
        <v>#DIV/0!</v>
      </c>
      <c r="O23" s="138">
        <v>0</v>
      </c>
      <c r="P23" s="138">
        <v>0</v>
      </c>
      <c r="Q23" s="151" t="e">
        <f t="shared" si="3"/>
        <v>#DIV/0!</v>
      </c>
      <c r="R23" s="138">
        <v>1</v>
      </c>
      <c r="S23" s="138">
        <v>1</v>
      </c>
      <c r="T23" s="151">
        <f t="shared" si="4"/>
        <v>1</v>
      </c>
      <c r="U23" s="35"/>
      <c r="V23" s="35"/>
      <c r="W23" s="151" t="e">
        <f t="shared" si="5"/>
        <v>#DIV/0!</v>
      </c>
      <c r="X23" s="35"/>
      <c r="Y23" s="35"/>
      <c r="Z23" s="151" t="e">
        <f t="shared" si="6"/>
        <v>#DIV/0!</v>
      </c>
      <c r="AA23" s="35"/>
      <c r="AB23" s="35"/>
      <c r="AC23" s="151" t="e">
        <f t="shared" si="7"/>
        <v>#DIV/0!</v>
      </c>
      <c r="AD23" s="35"/>
      <c r="AE23" s="35"/>
      <c r="AF23" s="151" t="e">
        <f t="shared" si="8"/>
        <v>#DIV/0!</v>
      </c>
      <c r="AG23" s="35"/>
      <c r="AH23" s="35"/>
      <c r="AI23" s="151" t="e">
        <f t="shared" si="9"/>
        <v>#DIV/0!</v>
      </c>
      <c r="AJ23" s="35"/>
      <c r="AK23" s="35"/>
      <c r="AL23" s="151" t="e">
        <f t="shared" si="10"/>
        <v>#DIV/0!</v>
      </c>
      <c r="AM23" s="35"/>
      <c r="AN23" s="35"/>
      <c r="AO23" s="151" t="e">
        <f t="shared" si="11"/>
        <v>#DIV/0!</v>
      </c>
      <c r="AP23" s="35"/>
      <c r="AQ23" s="35"/>
      <c r="AR23" s="151" t="e">
        <f t="shared" si="12"/>
        <v>#DIV/0!</v>
      </c>
      <c r="AS23" s="35"/>
      <c r="AT23" s="35"/>
      <c r="AU23" s="151" t="e">
        <f t="shared" si="13"/>
        <v>#DIV/0!</v>
      </c>
      <c r="AV23" s="265">
        <v>4</v>
      </c>
      <c r="AW23" s="36">
        <f t="shared" si="19"/>
        <v>1</v>
      </c>
      <c r="AX23" s="39">
        <f t="shared" si="16"/>
        <v>0.25</v>
      </c>
      <c r="AY23" s="40">
        <f t="shared" si="0"/>
        <v>3.5211267605633799E-3</v>
      </c>
      <c r="AZ23" s="182" t="s">
        <v>375</v>
      </c>
      <c r="BA23" s="174" t="s">
        <v>326</v>
      </c>
      <c r="BB23" s="45"/>
      <c r="BC23" s="45"/>
      <c r="BD23" s="45"/>
      <c r="BE23" s="45"/>
      <c r="BF23" s="45"/>
      <c r="BG23" s="45"/>
      <c r="BH23" s="248" t="s">
        <v>573</v>
      </c>
      <c r="BI23" s="249" t="s">
        <v>106</v>
      </c>
      <c r="BJ23" s="248"/>
      <c r="BK23" s="249"/>
      <c r="BL23" s="248"/>
      <c r="BM23" s="249"/>
      <c r="BN23" s="250">
        <f t="shared" si="26"/>
        <v>0.25</v>
      </c>
      <c r="BO23" s="251">
        <f t="shared" si="27"/>
        <v>3.5211267605633799E-3</v>
      </c>
    </row>
    <row r="24" spans="2:67" ht="96.6" x14ac:dyDescent="0.3">
      <c r="B24" s="393"/>
      <c r="C24" s="201" t="s">
        <v>376</v>
      </c>
      <c r="D24" s="47" t="s">
        <v>377</v>
      </c>
      <c r="E24" s="183" t="s">
        <v>378</v>
      </c>
      <c r="F24" s="47" t="s">
        <v>100</v>
      </c>
      <c r="G24" s="213" t="s">
        <v>101</v>
      </c>
      <c r="H24" s="216" t="s">
        <v>379</v>
      </c>
      <c r="I24" s="48">
        <v>45748</v>
      </c>
      <c r="J24" s="87">
        <v>46022</v>
      </c>
      <c r="K24" s="88">
        <f>PTEP!$G$12/PTEP!$D$12</f>
        <v>1.408450704225352E-2</v>
      </c>
      <c r="L24" s="138">
        <v>0</v>
      </c>
      <c r="M24" s="138">
        <v>0</v>
      </c>
      <c r="N24" s="151" t="e">
        <f t="shared" si="2"/>
        <v>#DIV/0!</v>
      </c>
      <c r="O24" s="138">
        <v>0</v>
      </c>
      <c r="P24" s="138">
        <v>0</v>
      </c>
      <c r="Q24" s="151" t="e">
        <f t="shared" si="3"/>
        <v>#DIV/0!</v>
      </c>
      <c r="R24" s="138">
        <v>1</v>
      </c>
      <c r="S24" s="138">
        <v>1</v>
      </c>
      <c r="T24" s="151">
        <f t="shared" si="4"/>
        <v>1</v>
      </c>
      <c r="U24" s="35"/>
      <c r="V24" s="35"/>
      <c r="W24" s="151" t="e">
        <f t="shared" si="5"/>
        <v>#DIV/0!</v>
      </c>
      <c r="X24" s="35"/>
      <c r="Y24" s="35"/>
      <c r="Z24" s="151" t="e">
        <f t="shared" si="6"/>
        <v>#DIV/0!</v>
      </c>
      <c r="AA24" s="35"/>
      <c r="AB24" s="35"/>
      <c r="AC24" s="151" t="e">
        <f t="shared" si="7"/>
        <v>#DIV/0!</v>
      </c>
      <c r="AD24" s="35"/>
      <c r="AE24" s="35"/>
      <c r="AF24" s="151" t="e">
        <f t="shared" si="8"/>
        <v>#DIV/0!</v>
      </c>
      <c r="AG24" s="35"/>
      <c r="AH24" s="35"/>
      <c r="AI24" s="151" t="e">
        <f t="shared" si="9"/>
        <v>#DIV/0!</v>
      </c>
      <c r="AJ24" s="35"/>
      <c r="AK24" s="35"/>
      <c r="AL24" s="151" t="e">
        <f t="shared" si="10"/>
        <v>#DIV/0!</v>
      </c>
      <c r="AM24" s="35"/>
      <c r="AN24" s="35"/>
      <c r="AO24" s="151" t="e">
        <f t="shared" si="11"/>
        <v>#DIV/0!</v>
      </c>
      <c r="AP24" s="35"/>
      <c r="AQ24" s="35"/>
      <c r="AR24" s="151" t="e">
        <f t="shared" si="12"/>
        <v>#DIV/0!</v>
      </c>
      <c r="AS24" s="35"/>
      <c r="AT24" s="35"/>
      <c r="AU24" s="151" t="e">
        <f t="shared" si="13"/>
        <v>#DIV/0!</v>
      </c>
      <c r="AV24" s="265">
        <v>3</v>
      </c>
      <c r="AW24" s="36">
        <f t="shared" si="19"/>
        <v>1</v>
      </c>
      <c r="AX24" s="39">
        <f t="shared" si="16"/>
        <v>0.33333333333333331</v>
      </c>
      <c r="AY24" s="40">
        <f t="shared" si="0"/>
        <v>4.6948356807511729E-3</v>
      </c>
      <c r="AZ24" s="146" t="s">
        <v>380</v>
      </c>
      <c r="BA24" s="174" t="s">
        <v>326</v>
      </c>
      <c r="BB24" s="45"/>
      <c r="BC24" s="45"/>
      <c r="BD24" s="45"/>
      <c r="BE24" s="45"/>
      <c r="BF24" s="45"/>
      <c r="BG24" s="45"/>
      <c r="BH24" s="248" t="s">
        <v>558</v>
      </c>
      <c r="BI24" s="249" t="s">
        <v>106</v>
      </c>
      <c r="BJ24" s="248"/>
      <c r="BK24" s="249"/>
      <c r="BL24" s="248"/>
      <c r="BM24" s="249"/>
      <c r="BN24" s="250">
        <f t="shared" ref="BN24" si="33">AX24</f>
        <v>0.33333333333333331</v>
      </c>
      <c r="BO24" s="251">
        <f t="shared" ref="BO24" si="34">AY24</f>
        <v>4.6948356807511729E-3</v>
      </c>
    </row>
    <row r="25" spans="2:67" ht="122.1" customHeight="1" thickBot="1" x14ac:dyDescent="0.35">
      <c r="B25" s="394"/>
      <c r="C25" s="201" t="s">
        <v>381</v>
      </c>
      <c r="D25" s="144" t="s">
        <v>382</v>
      </c>
      <c r="E25" s="144" t="s">
        <v>383</v>
      </c>
      <c r="F25" s="144" t="s">
        <v>123</v>
      </c>
      <c r="G25" s="227" t="s">
        <v>101</v>
      </c>
      <c r="H25" s="228" t="s">
        <v>384</v>
      </c>
      <c r="I25" s="229">
        <v>45778</v>
      </c>
      <c r="J25" s="230">
        <v>45808</v>
      </c>
      <c r="K25" s="88">
        <f>PTEP!$G$12/PTEP!$D$12</f>
        <v>1.408450704225352E-2</v>
      </c>
      <c r="L25" s="138">
        <v>0</v>
      </c>
      <c r="M25" s="138">
        <v>0</v>
      </c>
      <c r="N25" s="151" t="e">
        <f t="shared" si="2"/>
        <v>#DIV/0!</v>
      </c>
      <c r="O25" s="138">
        <v>0</v>
      </c>
      <c r="P25" s="138">
        <v>0</v>
      </c>
      <c r="Q25" s="151" t="e">
        <f t="shared" si="3"/>
        <v>#DIV/0!</v>
      </c>
      <c r="R25" s="138">
        <v>0</v>
      </c>
      <c r="S25" s="138">
        <v>0</v>
      </c>
      <c r="T25" s="151" t="e">
        <f t="shared" si="4"/>
        <v>#DIV/0!</v>
      </c>
      <c r="U25" s="35"/>
      <c r="V25" s="35"/>
      <c r="W25" s="151" t="e">
        <f t="shared" si="5"/>
        <v>#DIV/0!</v>
      </c>
      <c r="X25" s="35"/>
      <c r="Y25" s="35"/>
      <c r="Z25" s="151" t="e">
        <f t="shared" si="6"/>
        <v>#DIV/0!</v>
      </c>
      <c r="AA25" s="35"/>
      <c r="AB25" s="35"/>
      <c r="AC25" s="151" t="e">
        <f t="shared" si="7"/>
        <v>#DIV/0!</v>
      </c>
      <c r="AD25" s="35"/>
      <c r="AE25" s="35"/>
      <c r="AF25" s="151" t="e">
        <f t="shared" si="8"/>
        <v>#DIV/0!</v>
      </c>
      <c r="AG25" s="35"/>
      <c r="AH25" s="35"/>
      <c r="AI25" s="151" t="e">
        <f t="shared" si="9"/>
        <v>#DIV/0!</v>
      </c>
      <c r="AJ25" s="35"/>
      <c r="AK25" s="35"/>
      <c r="AL25" s="151" t="e">
        <f t="shared" si="10"/>
        <v>#DIV/0!</v>
      </c>
      <c r="AM25" s="35"/>
      <c r="AN25" s="35"/>
      <c r="AO25" s="151" t="e">
        <f t="shared" si="11"/>
        <v>#DIV/0!</v>
      </c>
      <c r="AP25" s="35"/>
      <c r="AQ25" s="35"/>
      <c r="AR25" s="151" t="e">
        <f t="shared" si="12"/>
        <v>#DIV/0!</v>
      </c>
      <c r="AS25" s="35"/>
      <c r="AT25" s="35"/>
      <c r="AU25" s="151" t="e">
        <f t="shared" si="13"/>
        <v>#DIV/0!</v>
      </c>
      <c r="AV25" s="265">
        <v>1</v>
      </c>
      <c r="AW25" s="36">
        <f t="shared" si="19"/>
        <v>0</v>
      </c>
      <c r="AX25" s="39">
        <f t="shared" si="16"/>
        <v>0</v>
      </c>
      <c r="AY25" s="40">
        <f t="shared" si="0"/>
        <v>0</v>
      </c>
      <c r="AZ25" s="146" t="s">
        <v>385</v>
      </c>
      <c r="BA25" s="174" t="s">
        <v>386</v>
      </c>
      <c r="BB25" s="45"/>
      <c r="BC25" s="45"/>
      <c r="BD25" s="45"/>
      <c r="BE25" s="45"/>
      <c r="BF25" s="45"/>
      <c r="BG25" s="45"/>
      <c r="BH25" s="248" t="s">
        <v>387</v>
      </c>
      <c r="BI25" s="249" t="s">
        <v>566</v>
      </c>
      <c r="BJ25" s="248"/>
      <c r="BK25" s="249"/>
      <c r="BL25" s="248"/>
      <c r="BM25" s="249"/>
      <c r="BN25" s="250">
        <f t="shared" ref="BN25:BN26" si="35">AX25</f>
        <v>0</v>
      </c>
      <c r="BO25" s="251">
        <f t="shared" ref="BO25:BO26" si="36">AY25</f>
        <v>0</v>
      </c>
    </row>
    <row r="26" spans="2:67" s="17" customFormat="1" ht="120.6" customHeight="1" x14ac:dyDescent="0.3">
      <c r="B26" s="391" t="s">
        <v>388</v>
      </c>
      <c r="C26" s="162" t="s">
        <v>389</v>
      </c>
      <c r="D26" s="231" t="s">
        <v>390</v>
      </c>
      <c r="E26" s="50" t="s">
        <v>391</v>
      </c>
      <c r="F26" s="50" t="s">
        <v>392</v>
      </c>
      <c r="G26" s="50" t="s">
        <v>101</v>
      </c>
      <c r="H26" s="101" t="s">
        <v>273</v>
      </c>
      <c r="I26" s="109">
        <v>45748</v>
      </c>
      <c r="J26" s="110">
        <v>45777</v>
      </c>
      <c r="K26" s="88">
        <f>PTEP!$G$12/PTEP!$D$12</f>
        <v>1.408450704225352E-2</v>
      </c>
      <c r="L26" s="138">
        <v>0</v>
      </c>
      <c r="M26" s="138">
        <v>0</v>
      </c>
      <c r="N26" s="151" t="e">
        <f t="shared" si="2"/>
        <v>#DIV/0!</v>
      </c>
      <c r="O26" s="138">
        <v>0</v>
      </c>
      <c r="P26" s="138">
        <v>0</v>
      </c>
      <c r="Q26" s="151" t="e">
        <f t="shared" si="3"/>
        <v>#DIV/0!</v>
      </c>
      <c r="R26" s="138">
        <v>0</v>
      </c>
      <c r="S26" s="138">
        <v>0</v>
      </c>
      <c r="T26" s="151" t="e">
        <f t="shared" si="4"/>
        <v>#DIV/0!</v>
      </c>
      <c r="U26" s="62"/>
      <c r="V26" s="62"/>
      <c r="W26" s="151" t="e">
        <f t="shared" si="5"/>
        <v>#DIV/0!</v>
      </c>
      <c r="X26" s="62"/>
      <c r="Y26" s="62"/>
      <c r="Z26" s="151" t="e">
        <f t="shared" si="6"/>
        <v>#DIV/0!</v>
      </c>
      <c r="AA26" s="62"/>
      <c r="AB26" s="62"/>
      <c r="AC26" s="151" t="e">
        <f t="shared" si="7"/>
        <v>#DIV/0!</v>
      </c>
      <c r="AD26" s="62"/>
      <c r="AE26" s="62"/>
      <c r="AF26" s="151" t="e">
        <f t="shared" si="8"/>
        <v>#DIV/0!</v>
      </c>
      <c r="AG26" s="62"/>
      <c r="AH26" s="62"/>
      <c r="AI26" s="151" t="e">
        <f t="shared" si="9"/>
        <v>#DIV/0!</v>
      </c>
      <c r="AJ26" s="62"/>
      <c r="AK26" s="62"/>
      <c r="AL26" s="151" t="e">
        <f t="shared" si="10"/>
        <v>#DIV/0!</v>
      </c>
      <c r="AM26" s="62"/>
      <c r="AN26" s="62"/>
      <c r="AO26" s="151" t="e">
        <f t="shared" si="11"/>
        <v>#DIV/0!</v>
      </c>
      <c r="AP26" s="62"/>
      <c r="AQ26" s="62"/>
      <c r="AR26" s="151" t="e">
        <f t="shared" si="12"/>
        <v>#DIV/0!</v>
      </c>
      <c r="AS26" s="62"/>
      <c r="AT26" s="62"/>
      <c r="AU26" s="151" t="e">
        <f t="shared" si="13"/>
        <v>#DIV/0!</v>
      </c>
      <c r="AV26" s="265">
        <v>1</v>
      </c>
      <c r="AW26" s="36">
        <f t="shared" si="19"/>
        <v>0</v>
      </c>
      <c r="AX26" s="39">
        <f t="shared" si="16"/>
        <v>0</v>
      </c>
      <c r="AY26" s="40">
        <f t="shared" si="0"/>
        <v>0</v>
      </c>
      <c r="AZ26" s="146" t="s">
        <v>393</v>
      </c>
      <c r="BA26" s="174" t="s">
        <v>394</v>
      </c>
      <c r="BB26" s="61"/>
      <c r="BC26" s="61"/>
      <c r="BD26" s="61"/>
      <c r="BE26" s="61"/>
      <c r="BF26" s="61"/>
      <c r="BG26" s="61"/>
      <c r="BH26" s="248" t="s">
        <v>395</v>
      </c>
      <c r="BI26" s="249" t="s">
        <v>566</v>
      </c>
      <c r="BJ26" s="248"/>
      <c r="BK26" s="249"/>
      <c r="BL26" s="248"/>
      <c r="BM26" s="249"/>
      <c r="BN26" s="250">
        <f t="shared" si="35"/>
        <v>0</v>
      </c>
      <c r="BO26" s="251">
        <f t="shared" si="36"/>
        <v>0</v>
      </c>
    </row>
    <row r="27" spans="2:67" s="17" customFormat="1" ht="153.6" customHeight="1" x14ac:dyDescent="0.3">
      <c r="B27" s="391"/>
      <c r="C27" s="145" t="s">
        <v>396</v>
      </c>
      <c r="D27" s="183" t="s">
        <v>397</v>
      </c>
      <c r="E27" s="47" t="s">
        <v>398</v>
      </c>
      <c r="F27" s="47" t="s">
        <v>392</v>
      </c>
      <c r="G27" s="47" t="s">
        <v>101</v>
      </c>
      <c r="H27" s="105" t="s">
        <v>355</v>
      </c>
      <c r="I27" s="70">
        <v>45717</v>
      </c>
      <c r="J27" s="111">
        <v>46022</v>
      </c>
      <c r="K27" s="88">
        <f>PTEP!$G$12/PTEP!$D$12</f>
        <v>1.408450704225352E-2</v>
      </c>
      <c r="L27" s="272">
        <v>1</v>
      </c>
      <c r="M27" s="272">
        <v>1</v>
      </c>
      <c r="N27" s="151">
        <f t="shared" si="2"/>
        <v>1</v>
      </c>
      <c r="O27" s="138">
        <v>0</v>
      </c>
      <c r="P27" s="138">
        <v>0</v>
      </c>
      <c r="Q27" s="151" t="e">
        <f t="shared" si="3"/>
        <v>#DIV/0!</v>
      </c>
      <c r="R27" s="138">
        <v>0</v>
      </c>
      <c r="S27" s="138">
        <v>0</v>
      </c>
      <c r="T27" s="151" t="e">
        <f t="shared" si="4"/>
        <v>#DIV/0!</v>
      </c>
      <c r="U27" s="62"/>
      <c r="V27" s="62"/>
      <c r="W27" s="151" t="e">
        <f t="shared" si="5"/>
        <v>#DIV/0!</v>
      </c>
      <c r="X27" s="62"/>
      <c r="Y27" s="62"/>
      <c r="Z27" s="151" t="e">
        <f t="shared" si="6"/>
        <v>#DIV/0!</v>
      </c>
      <c r="AA27" s="62"/>
      <c r="AB27" s="62"/>
      <c r="AC27" s="151" t="e">
        <f t="shared" si="7"/>
        <v>#DIV/0!</v>
      </c>
      <c r="AD27" s="62"/>
      <c r="AE27" s="62"/>
      <c r="AF27" s="151" t="e">
        <f t="shared" si="8"/>
        <v>#DIV/0!</v>
      </c>
      <c r="AG27" s="62"/>
      <c r="AH27" s="62"/>
      <c r="AI27" s="151" t="e">
        <f t="shared" si="9"/>
        <v>#DIV/0!</v>
      </c>
      <c r="AJ27" s="62"/>
      <c r="AK27" s="62"/>
      <c r="AL27" s="151" t="e">
        <f t="shared" si="10"/>
        <v>#DIV/0!</v>
      </c>
      <c r="AM27" s="62"/>
      <c r="AN27" s="62"/>
      <c r="AO27" s="151" t="e">
        <f t="shared" si="11"/>
        <v>#DIV/0!</v>
      </c>
      <c r="AP27" s="62"/>
      <c r="AQ27" s="62"/>
      <c r="AR27" s="151" t="e">
        <f t="shared" si="12"/>
        <v>#DIV/0!</v>
      </c>
      <c r="AS27" s="62"/>
      <c r="AT27" s="62"/>
      <c r="AU27" s="151" t="e">
        <f t="shared" si="13"/>
        <v>#DIV/0!</v>
      </c>
      <c r="AV27" s="265">
        <v>3</v>
      </c>
      <c r="AW27" s="36">
        <f t="shared" si="19"/>
        <v>1</v>
      </c>
      <c r="AX27" s="39">
        <f t="shared" si="16"/>
        <v>0.33333333333333331</v>
      </c>
      <c r="AY27" s="40">
        <f t="shared" si="0"/>
        <v>4.6948356807511729E-3</v>
      </c>
      <c r="AZ27" s="184" t="s">
        <v>399</v>
      </c>
      <c r="BA27" s="174" t="s">
        <v>326</v>
      </c>
      <c r="BB27" s="62"/>
      <c r="BC27" s="62"/>
      <c r="BD27" s="62"/>
      <c r="BE27" s="62"/>
      <c r="BF27" s="62"/>
      <c r="BG27" s="62"/>
      <c r="BH27" s="248" t="s">
        <v>577</v>
      </c>
      <c r="BI27" s="249" t="s">
        <v>106</v>
      </c>
      <c r="BJ27" s="248"/>
      <c r="BK27" s="249"/>
      <c r="BL27" s="248"/>
      <c r="BM27" s="249"/>
      <c r="BN27" s="250">
        <f t="shared" ref="BN27:BO27" si="37">AX27</f>
        <v>0.33333333333333331</v>
      </c>
      <c r="BO27" s="251">
        <f t="shared" si="37"/>
        <v>4.6948356807511729E-3</v>
      </c>
    </row>
    <row r="28" spans="2:67" s="17" customFormat="1" ht="335.1" customHeight="1" x14ac:dyDescent="0.3">
      <c r="B28" s="391"/>
      <c r="C28" s="145" t="s">
        <v>400</v>
      </c>
      <c r="D28" s="183" t="s">
        <v>401</v>
      </c>
      <c r="E28" s="47" t="s">
        <v>398</v>
      </c>
      <c r="F28" s="47" t="s">
        <v>392</v>
      </c>
      <c r="G28" s="47" t="s">
        <v>101</v>
      </c>
      <c r="H28" s="105" t="s">
        <v>355</v>
      </c>
      <c r="I28" s="70">
        <v>45717</v>
      </c>
      <c r="J28" s="111">
        <v>46022</v>
      </c>
      <c r="K28" s="88">
        <f>PTEP!$G$12/PTEP!$D$12</f>
        <v>1.408450704225352E-2</v>
      </c>
      <c r="L28" s="138">
        <v>0.5</v>
      </c>
      <c r="M28" s="138">
        <v>0.5</v>
      </c>
      <c r="N28" s="151">
        <f t="shared" si="2"/>
        <v>1</v>
      </c>
      <c r="O28" s="138">
        <v>0</v>
      </c>
      <c r="P28" s="138">
        <v>0</v>
      </c>
      <c r="Q28" s="151" t="e">
        <f t="shared" si="3"/>
        <v>#DIV/0!</v>
      </c>
      <c r="R28" s="138">
        <v>0.5</v>
      </c>
      <c r="S28" s="138">
        <v>0.5</v>
      </c>
      <c r="T28" s="151">
        <f t="shared" si="4"/>
        <v>1</v>
      </c>
      <c r="U28" s="62"/>
      <c r="V28" s="62"/>
      <c r="W28" s="151" t="e">
        <f t="shared" si="5"/>
        <v>#DIV/0!</v>
      </c>
      <c r="X28" s="62"/>
      <c r="Y28" s="62"/>
      <c r="Z28" s="151" t="e">
        <f t="shared" si="6"/>
        <v>#DIV/0!</v>
      </c>
      <c r="AA28" s="62"/>
      <c r="AB28" s="62"/>
      <c r="AC28" s="151" t="e">
        <f t="shared" si="7"/>
        <v>#DIV/0!</v>
      </c>
      <c r="AD28" s="62"/>
      <c r="AE28" s="62"/>
      <c r="AF28" s="151" t="e">
        <f t="shared" si="8"/>
        <v>#DIV/0!</v>
      </c>
      <c r="AG28" s="62"/>
      <c r="AH28" s="62"/>
      <c r="AI28" s="151" t="e">
        <f t="shared" si="9"/>
        <v>#DIV/0!</v>
      </c>
      <c r="AJ28" s="62"/>
      <c r="AK28" s="62"/>
      <c r="AL28" s="151" t="e">
        <f t="shared" si="10"/>
        <v>#DIV/0!</v>
      </c>
      <c r="AM28" s="62"/>
      <c r="AN28" s="62"/>
      <c r="AO28" s="151" t="e">
        <f t="shared" si="11"/>
        <v>#DIV/0!</v>
      </c>
      <c r="AP28" s="62"/>
      <c r="AQ28" s="62"/>
      <c r="AR28" s="151" t="e">
        <f t="shared" si="12"/>
        <v>#DIV/0!</v>
      </c>
      <c r="AS28" s="62"/>
      <c r="AT28" s="62"/>
      <c r="AU28" s="151" t="e">
        <f t="shared" si="13"/>
        <v>#DIV/0!</v>
      </c>
      <c r="AV28" s="265">
        <v>4</v>
      </c>
      <c r="AW28" s="36">
        <f t="shared" si="19"/>
        <v>1</v>
      </c>
      <c r="AX28" s="39">
        <f t="shared" si="16"/>
        <v>0.25</v>
      </c>
      <c r="AY28" s="40">
        <f t="shared" si="0"/>
        <v>3.5211267605633799E-3</v>
      </c>
      <c r="AZ28" s="184" t="s">
        <v>402</v>
      </c>
      <c r="BA28" s="174" t="s">
        <v>326</v>
      </c>
      <c r="BB28" s="62"/>
      <c r="BC28" s="62"/>
      <c r="BD28" s="62"/>
      <c r="BE28" s="62"/>
      <c r="BF28" s="62"/>
      <c r="BG28" s="62"/>
      <c r="BH28" s="248" t="s">
        <v>576</v>
      </c>
      <c r="BI28" s="249" t="s">
        <v>106</v>
      </c>
      <c r="BJ28" s="248"/>
      <c r="BK28" s="249"/>
      <c r="BL28" s="248"/>
      <c r="BM28" s="249"/>
      <c r="BN28" s="250">
        <f t="shared" ref="BN28:BN29" si="38">AX28</f>
        <v>0.25</v>
      </c>
      <c r="BO28" s="251">
        <f t="shared" ref="BO28:BO29" si="39">AY28</f>
        <v>3.5211267605633799E-3</v>
      </c>
    </row>
    <row r="29" spans="2:67" s="17" customFormat="1" ht="117.9" customHeight="1" thickBot="1" x14ac:dyDescent="0.35">
      <c r="B29" s="391"/>
      <c r="C29" s="145" t="s">
        <v>403</v>
      </c>
      <c r="D29" s="232" t="s">
        <v>404</v>
      </c>
      <c r="E29" s="84" t="s">
        <v>405</v>
      </c>
      <c r="F29" s="84" t="s">
        <v>123</v>
      </c>
      <c r="G29" s="84" t="s">
        <v>101</v>
      </c>
      <c r="H29" s="113" t="s">
        <v>405</v>
      </c>
      <c r="I29" s="114">
        <v>45839</v>
      </c>
      <c r="J29" s="115">
        <v>46022</v>
      </c>
      <c r="K29" s="88">
        <f>PTEP!$G$12/PTEP!$D$12</f>
        <v>1.408450704225352E-2</v>
      </c>
      <c r="L29" s="138">
        <v>0</v>
      </c>
      <c r="M29" s="138">
        <v>0</v>
      </c>
      <c r="N29" s="151" t="e">
        <f t="shared" si="2"/>
        <v>#DIV/0!</v>
      </c>
      <c r="O29" s="138">
        <v>0</v>
      </c>
      <c r="P29" s="138">
        <v>0</v>
      </c>
      <c r="Q29" s="151" t="e">
        <f t="shared" si="3"/>
        <v>#DIV/0!</v>
      </c>
      <c r="R29" s="138">
        <v>0</v>
      </c>
      <c r="S29" s="138">
        <v>0</v>
      </c>
      <c r="T29" s="151" t="e">
        <f t="shared" si="4"/>
        <v>#DIV/0!</v>
      </c>
      <c r="U29" s="62"/>
      <c r="V29" s="62"/>
      <c r="W29" s="151" t="e">
        <f t="shared" si="5"/>
        <v>#DIV/0!</v>
      </c>
      <c r="X29" s="62"/>
      <c r="Y29" s="62"/>
      <c r="Z29" s="151" t="e">
        <f t="shared" si="6"/>
        <v>#DIV/0!</v>
      </c>
      <c r="AA29" s="62"/>
      <c r="AB29" s="62"/>
      <c r="AC29" s="151" t="e">
        <f t="shared" si="7"/>
        <v>#DIV/0!</v>
      </c>
      <c r="AD29" s="62"/>
      <c r="AE29" s="62"/>
      <c r="AF29" s="151" t="e">
        <f t="shared" si="8"/>
        <v>#DIV/0!</v>
      </c>
      <c r="AG29" s="62"/>
      <c r="AH29" s="62"/>
      <c r="AI29" s="151" t="e">
        <f t="shared" si="9"/>
        <v>#DIV/0!</v>
      </c>
      <c r="AJ29" s="62"/>
      <c r="AK29" s="62"/>
      <c r="AL29" s="151" t="e">
        <f t="shared" si="10"/>
        <v>#DIV/0!</v>
      </c>
      <c r="AM29" s="62"/>
      <c r="AN29" s="62"/>
      <c r="AO29" s="151" t="e">
        <f t="shared" si="11"/>
        <v>#DIV/0!</v>
      </c>
      <c r="AP29" s="62"/>
      <c r="AQ29" s="62"/>
      <c r="AR29" s="151" t="e">
        <f t="shared" si="12"/>
        <v>#DIV/0!</v>
      </c>
      <c r="AS29" s="62"/>
      <c r="AT29" s="62"/>
      <c r="AU29" s="151" t="e">
        <f t="shared" si="13"/>
        <v>#DIV/0!</v>
      </c>
      <c r="AV29" s="265">
        <v>1</v>
      </c>
      <c r="AW29" s="36">
        <f t="shared" si="19"/>
        <v>0</v>
      </c>
      <c r="AX29" s="39">
        <f t="shared" si="16"/>
        <v>0</v>
      </c>
      <c r="AY29" s="179">
        <f t="shared" si="0"/>
        <v>0</v>
      </c>
      <c r="AZ29" s="146" t="s">
        <v>406</v>
      </c>
      <c r="BA29" s="174" t="s">
        <v>407</v>
      </c>
      <c r="BB29" s="62"/>
      <c r="BC29" s="62"/>
      <c r="BD29" s="62"/>
      <c r="BE29" s="62"/>
      <c r="BF29" s="62"/>
      <c r="BG29" s="62"/>
      <c r="BH29" s="248" t="s">
        <v>408</v>
      </c>
      <c r="BI29" s="249" t="s">
        <v>566</v>
      </c>
      <c r="BJ29" s="248"/>
      <c r="BK29" s="249"/>
      <c r="BL29" s="248"/>
      <c r="BM29" s="249"/>
      <c r="BN29" s="250">
        <f t="shared" si="38"/>
        <v>0</v>
      </c>
      <c r="BO29" s="251">
        <f t="shared" si="39"/>
        <v>0</v>
      </c>
    </row>
    <row r="30" spans="2:67" ht="186.6" customHeight="1" x14ac:dyDescent="0.3">
      <c r="B30" s="395" t="s">
        <v>409</v>
      </c>
      <c r="C30" s="162" t="s">
        <v>410</v>
      </c>
      <c r="D30" s="233" t="s">
        <v>411</v>
      </c>
      <c r="E30" s="142" t="s">
        <v>412</v>
      </c>
      <c r="F30" s="142" t="s">
        <v>413</v>
      </c>
      <c r="G30" s="117" t="s">
        <v>101</v>
      </c>
      <c r="H30" s="234" t="s">
        <v>414</v>
      </c>
      <c r="I30" s="234">
        <v>45691</v>
      </c>
      <c r="J30" s="235">
        <v>45869</v>
      </c>
      <c r="K30" s="88">
        <f>PTEP!$G$12/PTEP!$D$12</f>
        <v>1.408450704225352E-2</v>
      </c>
      <c r="L30" s="138">
        <v>0</v>
      </c>
      <c r="M30" s="138">
        <v>0</v>
      </c>
      <c r="N30" s="151" t="e">
        <f t="shared" si="2"/>
        <v>#DIV/0!</v>
      </c>
      <c r="O30" s="138">
        <v>0</v>
      </c>
      <c r="P30" s="138">
        <v>0</v>
      </c>
      <c r="Q30" s="151" t="e">
        <f t="shared" si="3"/>
        <v>#DIV/0!</v>
      </c>
      <c r="R30" s="138">
        <v>0</v>
      </c>
      <c r="S30" s="138">
        <v>0</v>
      </c>
      <c r="T30" s="151" t="e">
        <f t="shared" si="4"/>
        <v>#DIV/0!</v>
      </c>
      <c r="U30" s="35"/>
      <c r="V30" s="35"/>
      <c r="W30" s="151" t="e">
        <f t="shared" si="5"/>
        <v>#DIV/0!</v>
      </c>
      <c r="X30" s="35"/>
      <c r="Y30" s="35"/>
      <c r="Z30" s="151" t="e">
        <f t="shared" si="6"/>
        <v>#DIV/0!</v>
      </c>
      <c r="AA30" s="35"/>
      <c r="AB30" s="35"/>
      <c r="AC30" s="151" t="e">
        <f t="shared" si="7"/>
        <v>#DIV/0!</v>
      </c>
      <c r="AD30" s="35"/>
      <c r="AE30" s="35"/>
      <c r="AF30" s="151" t="e">
        <f t="shared" si="8"/>
        <v>#DIV/0!</v>
      </c>
      <c r="AG30" s="35"/>
      <c r="AH30" s="35"/>
      <c r="AI30" s="151" t="e">
        <f t="shared" si="9"/>
        <v>#DIV/0!</v>
      </c>
      <c r="AJ30" s="35"/>
      <c r="AK30" s="35"/>
      <c r="AL30" s="151" t="e">
        <f t="shared" si="10"/>
        <v>#DIV/0!</v>
      </c>
      <c r="AM30" s="35"/>
      <c r="AN30" s="35"/>
      <c r="AO30" s="151" t="e">
        <f t="shared" si="11"/>
        <v>#DIV/0!</v>
      </c>
      <c r="AP30" s="35"/>
      <c r="AQ30" s="35"/>
      <c r="AR30" s="151" t="e">
        <f t="shared" si="12"/>
        <v>#DIV/0!</v>
      </c>
      <c r="AS30" s="35"/>
      <c r="AT30" s="35"/>
      <c r="AU30" s="151" t="e">
        <f t="shared" si="13"/>
        <v>#DIV/0!</v>
      </c>
      <c r="AV30" s="36">
        <v>1</v>
      </c>
      <c r="AW30" s="36">
        <f t="shared" si="19"/>
        <v>0</v>
      </c>
      <c r="AX30" s="39">
        <f t="shared" si="16"/>
        <v>0</v>
      </c>
      <c r="AY30" s="179">
        <f t="shared" si="0"/>
        <v>0</v>
      </c>
      <c r="AZ30" s="146" t="s">
        <v>415</v>
      </c>
      <c r="BA30" s="174" t="s">
        <v>416</v>
      </c>
      <c r="BB30" s="35"/>
      <c r="BC30" s="35"/>
      <c r="BD30" s="35"/>
      <c r="BE30" s="35"/>
      <c r="BF30" s="35"/>
      <c r="BG30" s="35"/>
      <c r="BH30" s="248" t="s">
        <v>417</v>
      </c>
      <c r="BI30" s="249" t="s">
        <v>566</v>
      </c>
      <c r="BJ30" s="248"/>
      <c r="BK30" s="249"/>
      <c r="BL30" s="248"/>
      <c r="BM30" s="249"/>
      <c r="BN30" s="250">
        <f t="shared" ref="BN30:BO38" si="40">AX30</f>
        <v>0</v>
      </c>
      <c r="BO30" s="251">
        <f t="shared" si="40"/>
        <v>0</v>
      </c>
    </row>
    <row r="31" spans="2:67" ht="198" customHeight="1" x14ac:dyDescent="0.3">
      <c r="B31" s="396"/>
      <c r="C31" s="145" t="s">
        <v>418</v>
      </c>
      <c r="D31" s="143" t="s">
        <v>419</v>
      </c>
      <c r="E31" s="141" t="s">
        <v>420</v>
      </c>
      <c r="F31" s="236" t="s">
        <v>100</v>
      </c>
      <c r="G31" s="141" t="s">
        <v>101</v>
      </c>
      <c r="H31" s="222" t="s">
        <v>421</v>
      </c>
      <c r="I31" s="220">
        <v>45659</v>
      </c>
      <c r="J31" s="221">
        <v>45747</v>
      </c>
      <c r="K31" s="88">
        <f>PTEP!$G$12/PTEP!$D$12</f>
        <v>1.408450704225352E-2</v>
      </c>
      <c r="L31" s="138">
        <v>0</v>
      </c>
      <c r="M31" s="138">
        <v>0</v>
      </c>
      <c r="N31" s="151" t="e">
        <f t="shared" si="2"/>
        <v>#DIV/0!</v>
      </c>
      <c r="O31" s="138">
        <v>1</v>
      </c>
      <c r="P31" s="138">
        <v>1</v>
      </c>
      <c r="Q31" s="151">
        <f t="shared" si="3"/>
        <v>1</v>
      </c>
      <c r="R31" s="138">
        <v>0</v>
      </c>
      <c r="S31" s="138">
        <v>0</v>
      </c>
      <c r="T31" s="151" t="e">
        <f t="shared" si="4"/>
        <v>#DIV/0!</v>
      </c>
      <c r="U31" s="35"/>
      <c r="V31" s="35"/>
      <c r="W31" s="151" t="e">
        <f t="shared" si="5"/>
        <v>#DIV/0!</v>
      </c>
      <c r="X31" s="35"/>
      <c r="Y31" s="35"/>
      <c r="Z31" s="151" t="e">
        <f t="shared" si="6"/>
        <v>#DIV/0!</v>
      </c>
      <c r="AA31" s="35"/>
      <c r="AB31" s="35"/>
      <c r="AC31" s="151" t="e">
        <f t="shared" si="7"/>
        <v>#DIV/0!</v>
      </c>
      <c r="AD31" s="35"/>
      <c r="AE31" s="35"/>
      <c r="AF31" s="151" t="e">
        <f t="shared" si="8"/>
        <v>#DIV/0!</v>
      </c>
      <c r="AG31" s="35"/>
      <c r="AH31" s="35"/>
      <c r="AI31" s="151" t="e">
        <f t="shared" si="9"/>
        <v>#DIV/0!</v>
      </c>
      <c r="AJ31" s="35"/>
      <c r="AK31" s="35"/>
      <c r="AL31" s="151" t="e">
        <f t="shared" si="10"/>
        <v>#DIV/0!</v>
      </c>
      <c r="AM31" s="35"/>
      <c r="AN31" s="35"/>
      <c r="AO31" s="151" t="e">
        <f t="shared" si="11"/>
        <v>#DIV/0!</v>
      </c>
      <c r="AP31" s="35"/>
      <c r="AQ31" s="35"/>
      <c r="AR31" s="151" t="e">
        <f t="shared" si="12"/>
        <v>#DIV/0!</v>
      </c>
      <c r="AS31" s="35"/>
      <c r="AT31" s="35"/>
      <c r="AU31" s="151" t="e">
        <f t="shared" si="13"/>
        <v>#DIV/0!</v>
      </c>
      <c r="AV31" s="36">
        <f t="shared" si="30"/>
        <v>1</v>
      </c>
      <c r="AW31" s="36">
        <f t="shared" si="19"/>
        <v>1</v>
      </c>
      <c r="AX31" s="39">
        <f t="shared" si="16"/>
        <v>1</v>
      </c>
      <c r="AY31" s="179">
        <f t="shared" si="0"/>
        <v>1.408450704225352E-2</v>
      </c>
      <c r="AZ31" s="167" t="s">
        <v>422</v>
      </c>
      <c r="BA31" s="288" t="s">
        <v>326</v>
      </c>
      <c r="BB31" s="35"/>
      <c r="BC31" s="35"/>
      <c r="BD31" s="35"/>
      <c r="BE31" s="35"/>
      <c r="BF31" s="35"/>
      <c r="BG31" s="35"/>
      <c r="BH31" s="248" t="s">
        <v>580</v>
      </c>
      <c r="BI31" s="291" t="s">
        <v>106</v>
      </c>
      <c r="BJ31" s="248"/>
      <c r="BK31" s="249"/>
      <c r="BL31" s="248"/>
      <c r="BM31" s="249"/>
      <c r="BN31" s="250">
        <f t="shared" si="40"/>
        <v>1</v>
      </c>
      <c r="BO31" s="251">
        <f t="shared" si="40"/>
        <v>1.408450704225352E-2</v>
      </c>
    </row>
    <row r="32" spans="2:67" ht="189" customHeight="1" x14ac:dyDescent="0.3">
      <c r="B32" s="396"/>
      <c r="C32" s="145" t="s">
        <v>423</v>
      </c>
      <c r="D32" s="143" t="s">
        <v>424</v>
      </c>
      <c r="E32" s="141" t="s">
        <v>425</v>
      </c>
      <c r="F32" s="236" t="s">
        <v>100</v>
      </c>
      <c r="G32" s="141" t="s">
        <v>101</v>
      </c>
      <c r="H32" s="219" t="s">
        <v>425</v>
      </c>
      <c r="I32" s="220">
        <v>45659</v>
      </c>
      <c r="J32" s="221">
        <v>45747</v>
      </c>
      <c r="K32" s="88">
        <f>PTEP!$G$12/PTEP!$D$12</f>
        <v>1.408450704225352E-2</v>
      </c>
      <c r="L32" s="138">
        <v>0</v>
      </c>
      <c r="M32" s="138">
        <v>0</v>
      </c>
      <c r="N32" s="151" t="e">
        <f t="shared" si="2"/>
        <v>#DIV/0!</v>
      </c>
      <c r="O32" s="138">
        <v>0</v>
      </c>
      <c r="P32" s="138">
        <v>0</v>
      </c>
      <c r="Q32" s="151" t="e">
        <f t="shared" si="3"/>
        <v>#DIV/0!</v>
      </c>
      <c r="R32" s="138">
        <v>1</v>
      </c>
      <c r="S32" s="138">
        <v>1</v>
      </c>
      <c r="T32" s="151">
        <f t="shared" si="4"/>
        <v>1</v>
      </c>
      <c r="U32" s="35"/>
      <c r="V32" s="35"/>
      <c r="W32" s="151" t="e">
        <f t="shared" si="5"/>
        <v>#DIV/0!</v>
      </c>
      <c r="X32" s="35"/>
      <c r="Y32" s="35"/>
      <c r="Z32" s="151" t="e">
        <f t="shared" si="6"/>
        <v>#DIV/0!</v>
      </c>
      <c r="AA32" s="35"/>
      <c r="AB32" s="35"/>
      <c r="AC32" s="151" t="e">
        <f t="shared" si="7"/>
        <v>#DIV/0!</v>
      </c>
      <c r="AD32" s="35"/>
      <c r="AE32" s="35"/>
      <c r="AF32" s="151" t="e">
        <f t="shared" si="8"/>
        <v>#DIV/0!</v>
      </c>
      <c r="AG32" s="35"/>
      <c r="AH32" s="35"/>
      <c r="AI32" s="151" t="e">
        <f t="shared" si="9"/>
        <v>#DIV/0!</v>
      </c>
      <c r="AJ32" s="35"/>
      <c r="AK32" s="35"/>
      <c r="AL32" s="151" t="e">
        <f t="shared" si="10"/>
        <v>#DIV/0!</v>
      </c>
      <c r="AM32" s="35"/>
      <c r="AN32" s="35"/>
      <c r="AO32" s="151" t="e">
        <f t="shared" si="11"/>
        <v>#DIV/0!</v>
      </c>
      <c r="AP32" s="35"/>
      <c r="AQ32" s="35"/>
      <c r="AR32" s="151" t="e">
        <f t="shared" si="12"/>
        <v>#DIV/0!</v>
      </c>
      <c r="AS32" s="35"/>
      <c r="AT32" s="35"/>
      <c r="AU32" s="151" t="e">
        <f t="shared" si="13"/>
        <v>#DIV/0!</v>
      </c>
      <c r="AV32" s="36">
        <f t="shared" si="30"/>
        <v>1</v>
      </c>
      <c r="AW32" s="36">
        <f t="shared" si="19"/>
        <v>1</v>
      </c>
      <c r="AX32" s="39">
        <f t="shared" si="16"/>
        <v>1</v>
      </c>
      <c r="AY32" s="179">
        <f t="shared" si="0"/>
        <v>1.408450704225352E-2</v>
      </c>
      <c r="AZ32" s="146" t="s">
        <v>426</v>
      </c>
      <c r="BA32" s="174" t="s">
        <v>326</v>
      </c>
      <c r="BB32" s="35"/>
      <c r="BC32" s="35"/>
      <c r="BD32" s="35"/>
      <c r="BE32" s="35"/>
      <c r="BF32" s="35"/>
      <c r="BG32" s="35"/>
      <c r="BH32" s="248" t="s">
        <v>581</v>
      </c>
      <c r="BI32" s="291" t="s">
        <v>106</v>
      </c>
      <c r="BJ32" s="248"/>
      <c r="BK32" s="249"/>
      <c r="BL32" s="248"/>
      <c r="BM32" s="249"/>
      <c r="BN32" s="250">
        <f t="shared" si="40"/>
        <v>1</v>
      </c>
      <c r="BO32" s="251">
        <f t="shared" si="40"/>
        <v>1.408450704225352E-2</v>
      </c>
    </row>
    <row r="33" spans="2:67" ht="108.9" customHeight="1" x14ac:dyDescent="0.3">
      <c r="B33" s="396"/>
      <c r="C33" s="145" t="s">
        <v>427</v>
      </c>
      <c r="D33" s="143" t="s">
        <v>428</v>
      </c>
      <c r="E33" s="141" t="s">
        <v>429</v>
      </c>
      <c r="F33" s="236" t="s">
        <v>100</v>
      </c>
      <c r="G33" s="141" t="s">
        <v>101</v>
      </c>
      <c r="H33" s="219" t="s">
        <v>430</v>
      </c>
      <c r="I33" s="220">
        <v>45719</v>
      </c>
      <c r="J33" s="221">
        <v>45898</v>
      </c>
      <c r="K33" s="88">
        <f>PTEP!$G$12/PTEP!$D$12</f>
        <v>1.408450704225352E-2</v>
      </c>
      <c r="L33" s="138">
        <v>0</v>
      </c>
      <c r="M33" s="138">
        <v>0</v>
      </c>
      <c r="N33" s="151" t="e">
        <f t="shared" si="2"/>
        <v>#DIV/0!</v>
      </c>
      <c r="O33" s="138">
        <v>0</v>
      </c>
      <c r="P33" s="138">
        <v>0</v>
      </c>
      <c r="Q33" s="151" t="e">
        <f t="shared" si="3"/>
        <v>#DIV/0!</v>
      </c>
      <c r="R33" s="138">
        <v>1</v>
      </c>
      <c r="S33" s="138">
        <v>1</v>
      </c>
      <c r="T33" s="151">
        <f t="shared" si="4"/>
        <v>1</v>
      </c>
      <c r="U33" s="35"/>
      <c r="V33" s="35"/>
      <c r="W33" s="151" t="e">
        <f t="shared" si="5"/>
        <v>#DIV/0!</v>
      </c>
      <c r="X33" s="35"/>
      <c r="Y33" s="35"/>
      <c r="Z33" s="151" t="e">
        <f t="shared" si="6"/>
        <v>#DIV/0!</v>
      </c>
      <c r="AA33" s="35"/>
      <c r="AB33" s="35"/>
      <c r="AC33" s="151" t="e">
        <f t="shared" si="7"/>
        <v>#DIV/0!</v>
      </c>
      <c r="AD33" s="35"/>
      <c r="AE33" s="35"/>
      <c r="AF33" s="151" t="e">
        <f t="shared" si="8"/>
        <v>#DIV/0!</v>
      </c>
      <c r="AG33" s="35"/>
      <c r="AH33" s="35"/>
      <c r="AI33" s="151" t="e">
        <f t="shared" si="9"/>
        <v>#DIV/0!</v>
      </c>
      <c r="AJ33" s="35"/>
      <c r="AK33" s="35"/>
      <c r="AL33" s="151" t="e">
        <f t="shared" si="10"/>
        <v>#DIV/0!</v>
      </c>
      <c r="AM33" s="35"/>
      <c r="AN33" s="35"/>
      <c r="AO33" s="151" t="e">
        <f t="shared" si="11"/>
        <v>#DIV/0!</v>
      </c>
      <c r="AP33" s="35"/>
      <c r="AQ33" s="35"/>
      <c r="AR33" s="151" t="e">
        <f t="shared" si="12"/>
        <v>#DIV/0!</v>
      </c>
      <c r="AS33" s="35"/>
      <c r="AT33" s="35"/>
      <c r="AU33" s="151" t="e">
        <f t="shared" si="13"/>
        <v>#DIV/0!</v>
      </c>
      <c r="AV33" s="265">
        <v>2</v>
      </c>
      <c r="AW33" s="36">
        <f t="shared" si="19"/>
        <v>1</v>
      </c>
      <c r="AX33" s="39">
        <f t="shared" si="16"/>
        <v>0.5</v>
      </c>
      <c r="AY33" s="179">
        <f t="shared" si="0"/>
        <v>7.0422535211267599E-3</v>
      </c>
      <c r="AZ33" s="146" t="s">
        <v>431</v>
      </c>
      <c r="BA33" s="174" t="s">
        <v>326</v>
      </c>
      <c r="BB33" s="35"/>
      <c r="BC33" s="35"/>
      <c r="BD33" s="35"/>
      <c r="BE33" s="35"/>
      <c r="BF33" s="35"/>
      <c r="BG33" s="35"/>
      <c r="BH33" s="248" t="s">
        <v>574</v>
      </c>
      <c r="BI33" s="249" t="s">
        <v>566</v>
      </c>
      <c r="BJ33" s="250">
        <v>0.5</v>
      </c>
      <c r="BK33" s="251">
        <v>7.0422535211267599E-3</v>
      </c>
      <c r="BL33" s="21" t="s">
        <v>432</v>
      </c>
      <c r="BM33" s="249"/>
      <c r="BN33" s="250">
        <f t="shared" si="40"/>
        <v>0.5</v>
      </c>
      <c r="BO33" s="251">
        <f t="shared" si="40"/>
        <v>7.0422535211267599E-3</v>
      </c>
    </row>
    <row r="34" spans="2:67" ht="120.6" customHeight="1" x14ac:dyDescent="0.3">
      <c r="B34" s="396"/>
      <c r="C34" s="145" t="s">
        <v>433</v>
      </c>
      <c r="D34" s="143" t="s">
        <v>434</v>
      </c>
      <c r="E34" s="141" t="s">
        <v>435</v>
      </c>
      <c r="F34" s="237" t="s">
        <v>436</v>
      </c>
      <c r="G34" s="141" t="s">
        <v>101</v>
      </c>
      <c r="H34" s="219" t="s">
        <v>437</v>
      </c>
      <c r="I34" s="220">
        <v>45691</v>
      </c>
      <c r="J34" s="221">
        <v>46022</v>
      </c>
      <c r="K34" s="88">
        <f>PTEP!$G$12/PTEP!$D$12</f>
        <v>1.408450704225352E-2</v>
      </c>
      <c r="L34" s="138">
        <v>0</v>
      </c>
      <c r="M34" s="138">
        <v>0</v>
      </c>
      <c r="N34" s="151" t="e">
        <f t="shared" si="2"/>
        <v>#DIV/0!</v>
      </c>
      <c r="O34" s="138">
        <v>0</v>
      </c>
      <c r="P34" s="138">
        <v>0</v>
      </c>
      <c r="Q34" s="151" t="e">
        <f t="shared" si="3"/>
        <v>#DIV/0!</v>
      </c>
      <c r="R34" s="138">
        <v>0</v>
      </c>
      <c r="S34" s="138">
        <v>0</v>
      </c>
      <c r="T34" s="151" t="e">
        <f t="shared" si="4"/>
        <v>#DIV/0!</v>
      </c>
      <c r="U34" s="35"/>
      <c r="V34" s="35"/>
      <c r="W34" s="151" t="e">
        <f t="shared" si="5"/>
        <v>#DIV/0!</v>
      </c>
      <c r="X34" s="35"/>
      <c r="Y34" s="35"/>
      <c r="Z34" s="151" t="e">
        <f t="shared" si="6"/>
        <v>#DIV/0!</v>
      </c>
      <c r="AA34" s="35"/>
      <c r="AB34" s="35"/>
      <c r="AC34" s="151" t="e">
        <f t="shared" si="7"/>
        <v>#DIV/0!</v>
      </c>
      <c r="AD34" s="35"/>
      <c r="AE34" s="35"/>
      <c r="AF34" s="151" t="e">
        <f t="shared" si="8"/>
        <v>#DIV/0!</v>
      </c>
      <c r="AG34" s="35"/>
      <c r="AH34" s="35"/>
      <c r="AI34" s="151" t="e">
        <f t="shared" si="9"/>
        <v>#DIV/0!</v>
      </c>
      <c r="AJ34" s="35"/>
      <c r="AK34" s="35"/>
      <c r="AL34" s="151" t="e">
        <f t="shared" si="10"/>
        <v>#DIV/0!</v>
      </c>
      <c r="AM34" s="35"/>
      <c r="AN34" s="35"/>
      <c r="AO34" s="151" t="e">
        <f t="shared" si="11"/>
        <v>#DIV/0!</v>
      </c>
      <c r="AP34" s="35"/>
      <c r="AQ34" s="35"/>
      <c r="AR34" s="151" t="e">
        <f t="shared" si="12"/>
        <v>#DIV/0!</v>
      </c>
      <c r="AS34" s="35"/>
      <c r="AT34" s="35"/>
      <c r="AU34" s="151" t="e">
        <f t="shared" si="13"/>
        <v>#DIV/0!</v>
      </c>
      <c r="AV34" s="265">
        <v>1</v>
      </c>
      <c r="AW34" s="36">
        <f t="shared" si="19"/>
        <v>0</v>
      </c>
      <c r="AX34" s="39">
        <f t="shared" si="16"/>
        <v>0</v>
      </c>
      <c r="AY34" s="179">
        <f t="shared" si="0"/>
        <v>0</v>
      </c>
      <c r="AZ34" s="146" t="s">
        <v>438</v>
      </c>
      <c r="BA34" s="174" t="s">
        <v>439</v>
      </c>
      <c r="BB34" s="35"/>
      <c r="BC34" s="35"/>
      <c r="BD34" s="35"/>
      <c r="BE34" s="35"/>
      <c r="BF34" s="35"/>
      <c r="BG34" s="35"/>
      <c r="BH34" s="248" t="s">
        <v>440</v>
      </c>
      <c r="BI34" s="249" t="s">
        <v>566</v>
      </c>
      <c r="BJ34" s="248"/>
      <c r="BK34" s="249"/>
      <c r="BL34" s="248"/>
      <c r="BM34" s="249"/>
      <c r="BN34" s="250">
        <f t="shared" si="40"/>
        <v>0</v>
      </c>
      <c r="BO34" s="251">
        <f t="shared" si="40"/>
        <v>0</v>
      </c>
    </row>
    <row r="35" spans="2:67" ht="133.5" customHeight="1" x14ac:dyDescent="0.3">
      <c r="B35" s="396"/>
      <c r="C35" s="145" t="s">
        <v>441</v>
      </c>
      <c r="D35" s="143" t="s">
        <v>442</v>
      </c>
      <c r="E35" s="141" t="s">
        <v>443</v>
      </c>
      <c r="F35" s="236" t="s">
        <v>100</v>
      </c>
      <c r="G35" s="141" t="s">
        <v>101</v>
      </c>
      <c r="H35" s="219" t="s">
        <v>444</v>
      </c>
      <c r="I35" s="220">
        <v>45659</v>
      </c>
      <c r="J35" s="221">
        <v>46022</v>
      </c>
      <c r="K35" s="88">
        <f>PTEP!$G$12/PTEP!$D$12</f>
        <v>1.408450704225352E-2</v>
      </c>
      <c r="L35" s="138">
        <v>0</v>
      </c>
      <c r="M35" s="138">
        <v>0</v>
      </c>
      <c r="N35" s="151" t="e">
        <f t="shared" si="2"/>
        <v>#DIV/0!</v>
      </c>
      <c r="O35" s="138">
        <v>0.1</v>
      </c>
      <c r="P35" s="138">
        <v>0.1</v>
      </c>
      <c r="Q35" s="151">
        <f t="shared" si="3"/>
        <v>1</v>
      </c>
      <c r="R35" s="138">
        <v>0.1</v>
      </c>
      <c r="S35" s="138">
        <v>0.1</v>
      </c>
      <c r="T35" s="151">
        <f t="shared" si="4"/>
        <v>1</v>
      </c>
      <c r="U35" s="35"/>
      <c r="V35" s="35"/>
      <c r="W35" s="151" t="e">
        <f t="shared" si="5"/>
        <v>#DIV/0!</v>
      </c>
      <c r="X35" s="35"/>
      <c r="Y35" s="35"/>
      <c r="Z35" s="151" t="e">
        <f t="shared" si="6"/>
        <v>#DIV/0!</v>
      </c>
      <c r="AA35" s="35"/>
      <c r="AB35" s="35"/>
      <c r="AC35" s="151" t="e">
        <f t="shared" si="7"/>
        <v>#DIV/0!</v>
      </c>
      <c r="AD35" s="35"/>
      <c r="AE35" s="35"/>
      <c r="AF35" s="151" t="e">
        <f t="shared" si="8"/>
        <v>#DIV/0!</v>
      </c>
      <c r="AG35" s="35"/>
      <c r="AH35" s="35"/>
      <c r="AI35" s="151" t="e">
        <f t="shared" si="9"/>
        <v>#DIV/0!</v>
      </c>
      <c r="AJ35" s="35"/>
      <c r="AK35" s="35"/>
      <c r="AL35" s="151" t="e">
        <f t="shared" si="10"/>
        <v>#DIV/0!</v>
      </c>
      <c r="AM35" s="35"/>
      <c r="AN35" s="35"/>
      <c r="AO35" s="151" t="e">
        <f t="shared" si="11"/>
        <v>#DIV/0!</v>
      </c>
      <c r="AP35" s="35"/>
      <c r="AQ35" s="35"/>
      <c r="AR35" s="151" t="e">
        <f t="shared" si="12"/>
        <v>#DIV/0!</v>
      </c>
      <c r="AS35" s="35"/>
      <c r="AT35" s="35"/>
      <c r="AU35" s="151" t="e">
        <f t="shared" si="13"/>
        <v>#DIV/0!</v>
      </c>
      <c r="AV35" s="265">
        <v>1</v>
      </c>
      <c r="AW35" s="36">
        <f t="shared" si="19"/>
        <v>0.2</v>
      </c>
      <c r="AX35" s="39">
        <f t="shared" si="16"/>
        <v>0.2</v>
      </c>
      <c r="AY35" s="179">
        <f t="shared" si="0"/>
        <v>2.8169014084507039E-3</v>
      </c>
      <c r="AZ35" s="146" t="s">
        <v>445</v>
      </c>
      <c r="BA35" s="174" t="s">
        <v>326</v>
      </c>
      <c r="BB35" s="35"/>
      <c r="BC35" s="35"/>
      <c r="BD35" s="35"/>
      <c r="BE35" s="35"/>
      <c r="BF35" s="35"/>
      <c r="BG35" s="35"/>
      <c r="BH35" s="248" t="s">
        <v>559</v>
      </c>
      <c r="BI35" s="249" t="s">
        <v>106</v>
      </c>
      <c r="BJ35" s="248"/>
      <c r="BK35" s="249"/>
      <c r="BL35" s="248"/>
      <c r="BM35" s="249"/>
      <c r="BN35" s="250">
        <f t="shared" si="40"/>
        <v>0.2</v>
      </c>
      <c r="BO35" s="251">
        <f t="shared" si="40"/>
        <v>2.8169014084507039E-3</v>
      </c>
    </row>
    <row r="36" spans="2:67" s="2" customFormat="1" ht="237.6" customHeight="1" x14ac:dyDescent="0.25">
      <c r="B36" s="396"/>
      <c r="C36" s="145" t="s">
        <v>446</v>
      </c>
      <c r="D36" s="143" t="s">
        <v>447</v>
      </c>
      <c r="E36" s="143" t="s">
        <v>448</v>
      </c>
      <c r="F36" s="143" t="s">
        <v>161</v>
      </c>
      <c r="G36" s="141" t="s">
        <v>101</v>
      </c>
      <c r="H36" s="222" t="s">
        <v>449</v>
      </c>
      <c r="I36" s="220">
        <v>45658</v>
      </c>
      <c r="J36" s="221">
        <v>46022</v>
      </c>
      <c r="K36" s="88">
        <f>PTEP!$G$12/PTEP!$D$12</f>
        <v>1.408450704225352E-2</v>
      </c>
      <c r="L36" s="138">
        <v>1</v>
      </c>
      <c r="M36" s="138">
        <v>1</v>
      </c>
      <c r="N36" s="151">
        <f t="shared" si="2"/>
        <v>1</v>
      </c>
      <c r="O36" s="138">
        <v>1</v>
      </c>
      <c r="P36" s="138">
        <v>1</v>
      </c>
      <c r="Q36" s="151">
        <f t="shared" si="3"/>
        <v>1</v>
      </c>
      <c r="R36" s="138">
        <v>1</v>
      </c>
      <c r="S36" s="138">
        <v>1</v>
      </c>
      <c r="T36" s="151">
        <f t="shared" si="4"/>
        <v>1</v>
      </c>
      <c r="U36" s="35"/>
      <c r="V36" s="35"/>
      <c r="W36" s="151" t="e">
        <f t="shared" si="5"/>
        <v>#DIV/0!</v>
      </c>
      <c r="X36" s="35"/>
      <c r="Y36" s="35"/>
      <c r="Z36" s="151" t="e">
        <f t="shared" si="6"/>
        <v>#DIV/0!</v>
      </c>
      <c r="AA36" s="35"/>
      <c r="AB36" s="35"/>
      <c r="AC36" s="151" t="e">
        <f t="shared" si="7"/>
        <v>#DIV/0!</v>
      </c>
      <c r="AD36" s="35"/>
      <c r="AE36" s="35"/>
      <c r="AF36" s="151" t="e">
        <f t="shared" si="8"/>
        <v>#DIV/0!</v>
      </c>
      <c r="AG36" s="35"/>
      <c r="AH36" s="35"/>
      <c r="AI36" s="151" t="e">
        <f t="shared" si="9"/>
        <v>#DIV/0!</v>
      </c>
      <c r="AJ36" s="35"/>
      <c r="AK36" s="35"/>
      <c r="AL36" s="151" t="e">
        <f t="shared" si="10"/>
        <v>#DIV/0!</v>
      </c>
      <c r="AM36" s="35"/>
      <c r="AN36" s="35"/>
      <c r="AO36" s="151" t="e">
        <f t="shared" si="11"/>
        <v>#DIV/0!</v>
      </c>
      <c r="AP36" s="35"/>
      <c r="AQ36" s="35"/>
      <c r="AR36" s="151" t="e">
        <f t="shared" si="12"/>
        <v>#DIV/0!</v>
      </c>
      <c r="AS36" s="35"/>
      <c r="AT36" s="35"/>
      <c r="AU36" s="151" t="e">
        <f t="shared" si="13"/>
        <v>#DIV/0!</v>
      </c>
      <c r="AV36" s="265">
        <v>12</v>
      </c>
      <c r="AW36" s="36">
        <f t="shared" si="19"/>
        <v>3</v>
      </c>
      <c r="AX36" s="39">
        <f t="shared" si="16"/>
        <v>0.25</v>
      </c>
      <c r="AY36" s="179">
        <f t="shared" si="0"/>
        <v>3.5211267605633799E-3</v>
      </c>
      <c r="AZ36" s="146" t="s">
        <v>450</v>
      </c>
      <c r="BA36" s="174" t="s">
        <v>326</v>
      </c>
      <c r="BB36" s="35"/>
      <c r="BC36" s="35"/>
      <c r="BD36" s="35"/>
      <c r="BE36" s="35"/>
      <c r="BF36" s="35"/>
      <c r="BG36" s="35"/>
      <c r="BH36" s="248" t="s">
        <v>560</v>
      </c>
      <c r="BI36" s="249" t="s">
        <v>106</v>
      </c>
      <c r="BJ36" s="248"/>
      <c r="BK36" s="249"/>
      <c r="BL36" s="248"/>
      <c r="BM36" s="249"/>
      <c r="BN36" s="250">
        <f t="shared" si="40"/>
        <v>0.25</v>
      </c>
      <c r="BO36" s="251">
        <f t="shared" si="40"/>
        <v>3.5211267605633799E-3</v>
      </c>
    </row>
    <row r="37" spans="2:67" s="2" customFormat="1" ht="252.6" customHeight="1" x14ac:dyDescent="0.25">
      <c r="B37" s="396"/>
      <c r="C37" s="145" t="s">
        <v>451</v>
      </c>
      <c r="D37" s="143" t="s">
        <v>452</v>
      </c>
      <c r="E37" s="143" t="s">
        <v>453</v>
      </c>
      <c r="F37" s="143" t="s">
        <v>161</v>
      </c>
      <c r="G37" s="141" t="s">
        <v>101</v>
      </c>
      <c r="H37" s="222" t="s">
        <v>454</v>
      </c>
      <c r="I37" s="220">
        <v>45658</v>
      </c>
      <c r="J37" s="221">
        <v>46022</v>
      </c>
      <c r="K37" s="88">
        <f>PTEP!$G$12/PTEP!$D$12</f>
        <v>1.408450704225352E-2</v>
      </c>
      <c r="L37" s="273">
        <f>2/3</f>
        <v>0.66666666666666663</v>
      </c>
      <c r="M37" s="273">
        <f>2/3</f>
        <v>0.66666666666666663</v>
      </c>
      <c r="N37" s="151">
        <f t="shared" si="2"/>
        <v>1</v>
      </c>
      <c r="O37" s="273">
        <f>2/3</f>
        <v>0.66666666666666663</v>
      </c>
      <c r="P37" s="273">
        <f>2/3</f>
        <v>0.66666666666666663</v>
      </c>
      <c r="Q37" s="151">
        <f t="shared" si="3"/>
        <v>1</v>
      </c>
      <c r="R37" s="273">
        <f>2/3</f>
        <v>0.66666666666666663</v>
      </c>
      <c r="S37" s="273">
        <f>2/3</f>
        <v>0.66666666666666663</v>
      </c>
      <c r="T37" s="151">
        <f t="shared" si="4"/>
        <v>1</v>
      </c>
      <c r="U37" s="35"/>
      <c r="V37" s="35"/>
      <c r="W37" s="151" t="e">
        <f t="shared" si="5"/>
        <v>#DIV/0!</v>
      </c>
      <c r="X37" s="35"/>
      <c r="Y37" s="35"/>
      <c r="Z37" s="151" t="e">
        <f t="shared" si="6"/>
        <v>#DIV/0!</v>
      </c>
      <c r="AA37" s="35"/>
      <c r="AB37" s="35"/>
      <c r="AC37" s="151" t="e">
        <f t="shared" si="7"/>
        <v>#DIV/0!</v>
      </c>
      <c r="AD37" s="35"/>
      <c r="AE37" s="35"/>
      <c r="AF37" s="151" t="e">
        <f t="shared" si="8"/>
        <v>#DIV/0!</v>
      </c>
      <c r="AG37" s="35"/>
      <c r="AH37" s="35"/>
      <c r="AI37" s="151" t="e">
        <f t="shared" si="9"/>
        <v>#DIV/0!</v>
      </c>
      <c r="AJ37" s="35"/>
      <c r="AK37" s="35"/>
      <c r="AL37" s="151" t="e">
        <f t="shared" si="10"/>
        <v>#DIV/0!</v>
      </c>
      <c r="AM37" s="35"/>
      <c r="AN37" s="35"/>
      <c r="AO37" s="151" t="e">
        <f t="shared" si="11"/>
        <v>#DIV/0!</v>
      </c>
      <c r="AP37" s="35"/>
      <c r="AQ37" s="35"/>
      <c r="AR37" s="151" t="e">
        <f t="shared" si="12"/>
        <v>#DIV/0!</v>
      </c>
      <c r="AS37" s="35"/>
      <c r="AT37" s="35"/>
      <c r="AU37" s="151" t="e">
        <f t="shared" si="13"/>
        <v>#DIV/0!</v>
      </c>
      <c r="AV37" s="265">
        <v>8</v>
      </c>
      <c r="AW37" s="36">
        <f t="shared" si="19"/>
        <v>2</v>
      </c>
      <c r="AX37" s="39">
        <f t="shared" si="16"/>
        <v>0.25</v>
      </c>
      <c r="AY37" s="179">
        <f t="shared" si="0"/>
        <v>3.5211267605633799E-3</v>
      </c>
      <c r="AZ37" s="167" t="s">
        <v>455</v>
      </c>
      <c r="BA37" s="174" t="s">
        <v>326</v>
      </c>
      <c r="BB37" s="35"/>
      <c r="BC37" s="35"/>
      <c r="BD37" s="35"/>
      <c r="BE37" s="35"/>
      <c r="BF37" s="35"/>
      <c r="BG37" s="35"/>
      <c r="BH37" s="248" t="s">
        <v>561</v>
      </c>
      <c r="BI37" s="249" t="s">
        <v>106</v>
      </c>
      <c r="BJ37" s="248"/>
      <c r="BK37" s="249"/>
      <c r="BL37" s="248"/>
      <c r="BM37" s="249"/>
      <c r="BN37" s="250">
        <f t="shared" si="40"/>
        <v>0.25</v>
      </c>
      <c r="BO37" s="251">
        <f t="shared" si="40"/>
        <v>3.5211267605633799E-3</v>
      </c>
    </row>
    <row r="38" spans="2:67" s="2" customFormat="1" ht="244.5" customHeight="1" x14ac:dyDescent="0.25">
      <c r="B38" s="396"/>
      <c r="C38" s="145" t="s">
        <v>456</v>
      </c>
      <c r="D38" s="143" t="s">
        <v>457</v>
      </c>
      <c r="E38" s="143" t="s">
        <v>458</v>
      </c>
      <c r="F38" s="143" t="s">
        <v>459</v>
      </c>
      <c r="G38" s="141" t="s">
        <v>101</v>
      </c>
      <c r="H38" s="238" t="s">
        <v>460</v>
      </c>
      <c r="I38" s="220">
        <v>45754</v>
      </c>
      <c r="J38" s="221">
        <v>45961</v>
      </c>
      <c r="K38" s="88">
        <f>PTEP!$G$12/PTEP!$D$12</f>
        <v>1.408450704225352E-2</v>
      </c>
      <c r="L38" s="138">
        <v>0</v>
      </c>
      <c r="M38" s="138">
        <v>0</v>
      </c>
      <c r="N38" s="151" t="e">
        <f t="shared" si="2"/>
        <v>#DIV/0!</v>
      </c>
      <c r="O38" s="138">
        <v>0</v>
      </c>
      <c r="P38" s="138">
        <v>0</v>
      </c>
      <c r="Q38" s="151" t="e">
        <f t="shared" si="3"/>
        <v>#DIV/0!</v>
      </c>
      <c r="R38" s="138">
        <v>0</v>
      </c>
      <c r="S38" s="138">
        <v>0</v>
      </c>
      <c r="T38" s="151" t="e">
        <f t="shared" si="4"/>
        <v>#DIV/0!</v>
      </c>
      <c r="U38" s="35"/>
      <c r="V38" s="35"/>
      <c r="W38" s="151" t="e">
        <f t="shared" si="5"/>
        <v>#DIV/0!</v>
      </c>
      <c r="X38" s="35"/>
      <c r="Y38" s="35"/>
      <c r="Z38" s="151" t="e">
        <f t="shared" si="6"/>
        <v>#DIV/0!</v>
      </c>
      <c r="AA38" s="35"/>
      <c r="AB38" s="35"/>
      <c r="AC38" s="151" t="e">
        <f t="shared" si="7"/>
        <v>#DIV/0!</v>
      </c>
      <c r="AD38" s="35"/>
      <c r="AE38" s="35"/>
      <c r="AF38" s="151" t="e">
        <f t="shared" si="8"/>
        <v>#DIV/0!</v>
      </c>
      <c r="AG38" s="35"/>
      <c r="AH38" s="35"/>
      <c r="AI38" s="151" t="e">
        <f t="shared" si="9"/>
        <v>#DIV/0!</v>
      </c>
      <c r="AJ38" s="35"/>
      <c r="AK38" s="35"/>
      <c r="AL38" s="151" t="e">
        <f t="shared" si="10"/>
        <v>#DIV/0!</v>
      </c>
      <c r="AM38" s="35"/>
      <c r="AN38" s="35"/>
      <c r="AO38" s="151" t="e">
        <f t="shared" si="11"/>
        <v>#DIV/0!</v>
      </c>
      <c r="AP38" s="35"/>
      <c r="AQ38" s="35"/>
      <c r="AR38" s="151" t="e">
        <f t="shared" si="12"/>
        <v>#DIV/0!</v>
      </c>
      <c r="AS38" s="35"/>
      <c r="AT38" s="35"/>
      <c r="AU38" s="151" t="e">
        <f t="shared" si="13"/>
        <v>#DIV/0!</v>
      </c>
      <c r="AV38" s="265">
        <v>3</v>
      </c>
      <c r="AW38" s="36">
        <f t="shared" si="19"/>
        <v>0</v>
      </c>
      <c r="AX38" s="39">
        <f t="shared" si="16"/>
        <v>0</v>
      </c>
      <c r="AY38" s="179">
        <f t="shared" si="0"/>
        <v>0</v>
      </c>
      <c r="AZ38" s="146" t="s">
        <v>461</v>
      </c>
      <c r="BA38" s="174" t="s">
        <v>462</v>
      </c>
      <c r="BB38" s="35"/>
      <c r="BC38" s="35"/>
      <c r="BD38" s="35"/>
      <c r="BE38" s="35"/>
      <c r="BF38" s="35"/>
      <c r="BG38" s="35"/>
      <c r="BH38" s="248" t="s">
        <v>463</v>
      </c>
      <c r="BI38" s="249" t="s">
        <v>566</v>
      </c>
      <c r="BJ38" s="248"/>
      <c r="BK38" s="249"/>
      <c r="BL38" s="248"/>
      <c r="BM38" s="249"/>
      <c r="BN38" s="250">
        <f t="shared" si="40"/>
        <v>0</v>
      </c>
      <c r="BO38" s="251">
        <f t="shared" si="40"/>
        <v>0</v>
      </c>
    </row>
    <row r="39" spans="2:67" s="2" customFormat="1" ht="93" customHeight="1" x14ac:dyDescent="0.25">
      <c r="B39" s="396"/>
      <c r="C39" s="145" t="s">
        <v>464</v>
      </c>
      <c r="D39" s="143" t="s">
        <v>465</v>
      </c>
      <c r="E39" s="143" t="s">
        <v>466</v>
      </c>
      <c r="F39" s="236" t="s">
        <v>100</v>
      </c>
      <c r="G39" s="141" t="s">
        <v>101</v>
      </c>
      <c r="H39" s="238" t="s">
        <v>379</v>
      </c>
      <c r="I39" s="219" t="s">
        <v>467</v>
      </c>
      <c r="J39" s="221">
        <v>46022</v>
      </c>
      <c r="K39" s="88">
        <f>PTEP!$G$12/PTEP!$D$12</f>
        <v>1.408450704225352E-2</v>
      </c>
      <c r="L39" s="138">
        <v>0</v>
      </c>
      <c r="M39" s="138">
        <v>0</v>
      </c>
      <c r="N39" s="151" t="e">
        <f t="shared" si="2"/>
        <v>#DIV/0!</v>
      </c>
      <c r="O39" s="138">
        <v>0</v>
      </c>
      <c r="P39" s="138">
        <v>0</v>
      </c>
      <c r="Q39" s="151" t="e">
        <f t="shared" si="3"/>
        <v>#DIV/0!</v>
      </c>
      <c r="R39" s="138">
        <v>0</v>
      </c>
      <c r="S39" s="138">
        <v>0</v>
      </c>
      <c r="T39" s="151" t="e">
        <f t="shared" si="4"/>
        <v>#DIV/0!</v>
      </c>
      <c r="U39" s="35"/>
      <c r="V39" s="35"/>
      <c r="W39" s="151" t="e">
        <f t="shared" si="5"/>
        <v>#DIV/0!</v>
      </c>
      <c r="X39" s="35"/>
      <c r="Y39" s="35"/>
      <c r="Z39" s="151" t="e">
        <f t="shared" si="6"/>
        <v>#DIV/0!</v>
      </c>
      <c r="AA39" s="35"/>
      <c r="AB39" s="35"/>
      <c r="AC39" s="151" t="e">
        <f t="shared" si="7"/>
        <v>#DIV/0!</v>
      </c>
      <c r="AD39" s="35"/>
      <c r="AE39" s="35"/>
      <c r="AF39" s="151" t="e">
        <f t="shared" si="8"/>
        <v>#DIV/0!</v>
      </c>
      <c r="AG39" s="35"/>
      <c r="AH39" s="35"/>
      <c r="AI39" s="151" t="e">
        <f t="shared" si="9"/>
        <v>#DIV/0!</v>
      </c>
      <c r="AJ39" s="35"/>
      <c r="AK39" s="35"/>
      <c r="AL39" s="151" t="e">
        <f t="shared" si="10"/>
        <v>#DIV/0!</v>
      </c>
      <c r="AM39" s="35"/>
      <c r="AN39" s="35"/>
      <c r="AO39" s="151" t="e">
        <f t="shared" si="11"/>
        <v>#DIV/0!</v>
      </c>
      <c r="AP39" s="35"/>
      <c r="AQ39" s="35"/>
      <c r="AR39" s="151" t="e">
        <f t="shared" si="12"/>
        <v>#DIV/0!</v>
      </c>
      <c r="AS39" s="35"/>
      <c r="AT39" s="35"/>
      <c r="AU39" s="151" t="e">
        <f t="shared" si="13"/>
        <v>#DIV/0!</v>
      </c>
      <c r="AV39" s="265">
        <v>3</v>
      </c>
      <c r="AW39" s="36">
        <f t="shared" si="19"/>
        <v>0</v>
      </c>
      <c r="AX39" s="39">
        <f t="shared" si="16"/>
        <v>0</v>
      </c>
      <c r="AY39" s="179">
        <f t="shared" si="0"/>
        <v>0</v>
      </c>
      <c r="AZ39" s="146" t="s">
        <v>468</v>
      </c>
      <c r="BA39" s="174" t="s">
        <v>468</v>
      </c>
      <c r="BB39" s="35"/>
      <c r="BC39" s="35"/>
      <c r="BD39" s="35"/>
      <c r="BE39" s="35"/>
      <c r="BF39" s="35"/>
      <c r="BG39" s="35"/>
      <c r="BH39" s="248" t="s">
        <v>469</v>
      </c>
      <c r="BI39" s="249" t="s">
        <v>566</v>
      </c>
      <c r="BJ39" s="248"/>
      <c r="BK39" s="249"/>
      <c r="BL39" s="248"/>
      <c r="BM39" s="249"/>
      <c r="BN39" s="250">
        <f t="shared" ref="BN39" si="41">AX39</f>
        <v>0</v>
      </c>
      <c r="BO39" s="251">
        <f t="shared" ref="BO39" si="42">AY39</f>
        <v>0</v>
      </c>
    </row>
    <row r="40" spans="2:67" s="2" customFormat="1" ht="89.4" customHeight="1" x14ac:dyDescent="0.25">
      <c r="B40" s="396"/>
      <c r="C40" s="145" t="s">
        <v>470</v>
      </c>
      <c r="D40" s="143" t="s">
        <v>471</v>
      </c>
      <c r="E40" s="143" t="s">
        <v>472</v>
      </c>
      <c r="F40" s="236" t="s">
        <v>123</v>
      </c>
      <c r="G40" s="141" t="s">
        <v>101</v>
      </c>
      <c r="H40" s="238" t="s">
        <v>473</v>
      </c>
      <c r="I40" s="220">
        <v>45993</v>
      </c>
      <c r="J40" s="221">
        <v>46022</v>
      </c>
      <c r="K40" s="88">
        <f>PTEP!$G$12/PTEP!$D$12</f>
        <v>1.408450704225352E-2</v>
      </c>
      <c r="L40" s="138">
        <v>0</v>
      </c>
      <c r="M40" s="138">
        <v>0</v>
      </c>
      <c r="N40" s="151" t="e">
        <f t="shared" si="2"/>
        <v>#DIV/0!</v>
      </c>
      <c r="O40" s="138">
        <v>0</v>
      </c>
      <c r="P40" s="138">
        <v>0</v>
      </c>
      <c r="Q40" s="151" t="e">
        <f t="shared" si="3"/>
        <v>#DIV/0!</v>
      </c>
      <c r="R40" s="138">
        <v>0</v>
      </c>
      <c r="S40" s="138">
        <v>0</v>
      </c>
      <c r="T40" s="151" t="e">
        <f t="shared" si="4"/>
        <v>#DIV/0!</v>
      </c>
      <c r="U40" s="35"/>
      <c r="V40" s="35"/>
      <c r="W40" s="151" t="e">
        <f t="shared" si="5"/>
        <v>#DIV/0!</v>
      </c>
      <c r="X40" s="35"/>
      <c r="Y40" s="35"/>
      <c r="Z40" s="151" t="e">
        <f t="shared" si="6"/>
        <v>#DIV/0!</v>
      </c>
      <c r="AA40" s="35"/>
      <c r="AB40" s="35"/>
      <c r="AC40" s="151" t="e">
        <f t="shared" si="7"/>
        <v>#DIV/0!</v>
      </c>
      <c r="AD40" s="35"/>
      <c r="AE40" s="35"/>
      <c r="AF40" s="151" t="e">
        <f t="shared" si="8"/>
        <v>#DIV/0!</v>
      </c>
      <c r="AG40" s="35"/>
      <c r="AH40" s="35"/>
      <c r="AI40" s="151" t="e">
        <f t="shared" si="9"/>
        <v>#DIV/0!</v>
      </c>
      <c r="AJ40" s="35"/>
      <c r="AK40" s="35"/>
      <c r="AL40" s="151" t="e">
        <f t="shared" si="10"/>
        <v>#DIV/0!</v>
      </c>
      <c r="AM40" s="35"/>
      <c r="AN40" s="35"/>
      <c r="AO40" s="151" t="e">
        <f t="shared" si="11"/>
        <v>#DIV/0!</v>
      </c>
      <c r="AP40" s="35"/>
      <c r="AQ40" s="35"/>
      <c r="AR40" s="151" t="e">
        <f t="shared" si="12"/>
        <v>#DIV/0!</v>
      </c>
      <c r="AS40" s="35"/>
      <c r="AT40" s="35"/>
      <c r="AU40" s="151" t="e">
        <f t="shared" si="13"/>
        <v>#DIV/0!</v>
      </c>
      <c r="AV40" s="265">
        <v>1</v>
      </c>
      <c r="AW40" s="36">
        <f t="shared" si="19"/>
        <v>0</v>
      </c>
      <c r="AX40" s="39">
        <f t="shared" si="16"/>
        <v>0</v>
      </c>
      <c r="AY40" s="179">
        <f t="shared" si="0"/>
        <v>0</v>
      </c>
      <c r="AZ40" s="146" t="s">
        <v>474</v>
      </c>
      <c r="BA40" s="174" t="s">
        <v>475</v>
      </c>
      <c r="BB40" s="35"/>
      <c r="BC40" s="35"/>
      <c r="BD40" s="35"/>
      <c r="BE40" s="35"/>
      <c r="BF40" s="35"/>
      <c r="BG40" s="35"/>
      <c r="BH40" s="248" t="s">
        <v>476</v>
      </c>
      <c r="BI40" s="249" t="s">
        <v>566</v>
      </c>
      <c r="BJ40" s="248"/>
      <c r="BK40" s="249"/>
      <c r="BL40" s="248"/>
      <c r="BM40" s="249"/>
      <c r="BN40" s="250">
        <f t="shared" ref="BN40" si="43">AX40</f>
        <v>0</v>
      </c>
      <c r="BO40" s="251">
        <f t="shared" ref="BO40" si="44">AY40</f>
        <v>0</v>
      </c>
    </row>
    <row r="41" spans="2:67" s="2" customFormat="1" ht="90.6" customHeight="1" thickBot="1" x14ac:dyDescent="0.3">
      <c r="B41" s="397"/>
      <c r="C41" s="163" t="s">
        <v>477</v>
      </c>
      <c r="D41" s="239" t="s">
        <v>478</v>
      </c>
      <c r="E41" s="239" t="s">
        <v>479</v>
      </c>
      <c r="F41" s="240" t="s">
        <v>123</v>
      </c>
      <c r="G41" s="97" t="s">
        <v>101</v>
      </c>
      <c r="H41" s="241" t="s">
        <v>473</v>
      </c>
      <c r="I41" s="242">
        <v>45993</v>
      </c>
      <c r="J41" s="243">
        <v>46022</v>
      </c>
      <c r="K41" s="152">
        <f>PTEP!$G$12/PTEP!$D$12</f>
        <v>1.408450704225352E-2</v>
      </c>
      <c r="L41" s="138">
        <v>0</v>
      </c>
      <c r="M41" s="138">
        <v>0</v>
      </c>
      <c r="N41" s="176" t="e">
        <f t="shared" si="2"/>
        <v>#DIV/0!</v>
      </c>
      <c r="O41" s="138">
        <v>0</v>
      </c>
      <c r="P41" s="138">
        <v>0</v>
      </c>
      <c r="Q41" s="176" t="e">
        <f t="shared" si="3"/>
        <v>#DIV/0!</v>
      </c>
      <c r="R41" s="138">
        <v>0</v>
      </c>
      <c r="S41" s="138">
        <v>0</v>
      </c>
      <c r="T41" s="176" t="e">
        <f t="shared" si="4"/>
        <v>#DIV/0!</v>
      </c>
      <c r="U41" s="175"/>
      <c r="V41" s="175"/>
      <c r="W41" s="176" t="e">
        <f t="shared" si="5"/>
        <v>#DIV/0!</v>
      </c>
      <c r="X41" s="175"/>
      <c r="Y41" s="175"/>
      <c r="Z41" s="176" t="e">
        <f t="shared" si="6"/>
        <v>#DIV/0!</v>
      </c>
      <c r="AA41" s="175"/>
      <c r="AB41" s="175"/>
      <c r="AC41" s="176" t="e">
        <f t="shared" si="7"/>
        <v>#DIV/0!</v>
      </c>
      <c r="AD41" s="175"/>
      <c r="AE41" s="175"/>
      <c r="AF41" s="176" t="e">
        <f t="shared" si="8"/>
        <v>#DIV/0!</v>
      </c>
      <c r="AG41" s="175"/>
      <c r="AH41" s="175"/>
      <c r="AI41" s="176" t="e">
        <f t="shared" si="9"/>
        <v>#DIV/0!</v>
      </c>
      <c r="AJ41" s="175"/>
      <c r="AK41" s="175"/>
      <c r="AL41" s="176" t="e">
        <f t="shared" si="10"/>
        <v>#DIV/0!</v>
      </c>
      <c r="AM41" s="175"/>
      <c r="AN41" s="175"/>
      <c r="AO41" s="176" t="e">
        <f t="shared" si="11"/>
        <v>#DIV/0!</v>
      </c>
      <c r="AP41" s="175"/>
      <c r="AQ41" s="175"/>
      <c r="AR41" s="176" t="e">
        <f t="shared" si="12"/>
        <v>#DIV/0!</v>
      </c>
      <c r="AS41" s="175"/>
      <c r="AT41" s="175"/>
      <c r="AU41" s="176" t="e">
        <f t="shared" si="13"/>
        <v>#DIV/0!</v>
      </c>
      <c r="AV41" s="265">
        <v>1</v>
      </c>
      <c r="AW41" s="177">
        <f t="shared" si="19"/>
        <v>0</v>
      </c>
      <c r="AX41" s="178">
        <f t="shared" si="16"/>
        <v>0</v>
      </c>
      <c r="AY41" s="179">
        <f t="shared" si="0"/>
        <v>0</v>
      </c>
      <c r="AZ41" s="146" t="s">
        <v>480</v>
      </c>
      <c r="BA41" s="174" t="s">
        <v>475</v>
      </c>
      <c r="BB41" s="35"/>
      <c r="BC41" s="35"/>
      <c r="BD41" s="35"/>
      <c r="BE41" s="35"/>
      <c r="BF41" s="35"/>
      <c r="BG41" s="35"/>
      <c r="BH41" s="248" t="s">
        <v>476</v>
      </c>
      <c r="BI41" s="249" t="s">
        <v>566</v>
      </c>
      <c r="BJ41" s="248"/>
      <c r="BK41" s="249"/>
      <c r="BL41" s="248"/>
      <c r="BM41" s="249"/>
      <c r="BN41" s="250">
        <f t="shared" ref="BN41" si="45">AX41</f>
        <v>0</v>
      </c>
      <c r="BO41" s="251">
        <f t="shared" ref="BO41" si="46">AY41</f>
        <v>0</v>
      </c>
    </row>
    <row r="42" spans="2:67" ht="17.399999999999999" x14ac:dyDescent="0.3">
      <c r="B42" s="74"/>
      <c r="AY42" s="41">
        <f>SUM(AY5:AY41)</f>
        <v>0.11643192488262909</v>
      </c>
      <c r="AZ42" s="42"/>
      <c r="BA42" s="35"/>
      <c r="BB42" s="35"/>
      <c r="BC42" s="35"/>
      <c r="BD42" s="35"/>
      <c r="BE42" s="35"/>
      <c r="BF42" s="35"/>
      <c r="BG42" s="35"/>
    </row>
    <row r="43" spans="2:67" x14ac:dyDescent="0.3">
      <c r="C43" s="16"/>
      <c r="D43" s="16"/>
    </row>
    <row r="44" spans="2:67" x14ac:dyDescent="0.3">
      <c r="C44" s="16"/>
      <c r="D44" s="16"/>
    </row>
    <row r="45" spans="2:67" x14ac:dyDescent="0.3">
      <c r="C45" s="16"/>
      <c r="AY45" s="247"/>
    </row>
    <row r="46" spans="2:67" x14ac:dyDescent="0.3">
      <c r="AY46" s="246"/>
    </row>
  </sheetData>
  <autoFilter ref="A4:BO42" xr:uid="{00000000-0001-0000-0400-000000000000}"/>
  <mergeCells count="32">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C1:J1"/>
    <mergeCell ref="B3:K3"/>
    <mergeCell ref="B26:B29"/>
    <mergeCell ref="B5:B25"/>
    <mergeCell ref="B30:B41"/>
    <mergeCell ref="BH2:BO2"/>
    <mergeCell ref="BN3:BO3"/>
    <mergeCell ref="BH3:BH4"/>
    <mergeCell ref="BI3:BI4"/>
    <mergeCell ref="BJ3:BJ4"/>
    <mergeCell ref="BK3:BK4"/>
    <mergeCell ref="BL3:BL4"/>
    <mergeCell ref="BM3:BM4"/>
  </mergeCells>
  <phoneticPr fontId="17" type="noConversion"/>
  <pageMargins left="0.70866141732283472" right="0.70866141732283472" top="0.74803149606299213" bottom="0.74803149606299213" header="0.31496062992125984" footer="0.31496062992125984"/>
  <pageSetup paperSize="9" scale="14"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B1:BO15"/>
  <sheetViews>
    <sheetView showGridLines="0" view="pageBreakPreview" zoomScale="80" zoomScaleNormal="60" zoomScaleSheetLayoutView="80" workbookViewId="0"/>
  </sheetViews>
  <sheetFormatPr baseColWidth="10" defaultColWidth="11.44140625" defaultRowHeight="13.8" x14ac:dyDescent="0.25"/>
  <cols>
    <col min="1" max="1" width="8.109375" style="2" customWidth="1"/>
    <col min="2" max="2" width="32.33203125" style="21" customWidth="1"/>
    <col min="3" max="3" width="11.44140625" style="2"/>
    <col min="4" max="4" width="63.33203125" style="2" customWidth="1"/>
    <col min="5" max="10" width="31" style="2" customWidth="1"/>
    <col min="11" max="11" width="22.33203125" style="2" customWidth="1"/>
    <col min="12" max="12" width="14" style="139" customWidth="1"/>
    <col min="13" max="20" width="11.44140625" style="139" customWidth="1"/>
    <col min="21" max="47" width="11.44140625" style="139" hidden="1" customWidth="1"/>
    <col min="48" max="51" width="11.44140625" style="139" customWidth="1"/>
    <col min="52" max="52" width="38.5546875" style="2" customWidth="1"/>
    <col min="53" max="53" width="37.5546875" style="2" customWidth="1"/>
    <col min="54" max="54" width="16.6640625" style="2" hidden="1" customWidth="1"/>
    <col min="55" max="55" width="19.5546875" style="2" hidden="1" customWidth="1"/>
    <col min="56" max="56" width="16.6640625" style="2" hidden="1" customWidth="1"/>
    <col min="57" max="57" width="20.109375" style="2" hidden="1" customWidth="1"/>
    <col min="58" max="58" width="16.6640625" style="2" hidden="1" customWidth="1"/>
    <col min="59" max="59" width="20.6640625" style="2" hidden="1" customWidth="1"/>
    <col min="60" max="60" width="48.33203125" style="2" customWidth="1"/>
    <col min="61" max="61" width="16.6640625" style="2" customWidth="1"/>
    <col min="62" max="65" width="0" style="2" hidden="1" customWidth="1"/>
    <col min="66" max="16384" width="11.44140625" style="2"/>
  </cols>
  <sheetData>
    <row r="1" spans="2:67" ht="138" customHeight="1" thickBot="1" x14ac:dyDescent="0.3">
      <c r="B1" s="19"/>
      <c r="C1" s="327" t="s">
        <v>27</v>
      </c>
      <c r="D1" s="327"/>
      <c r="E1" s="327"/>
      <c r="F1" s="327"/>
      <c r="G1" s="327"/>
      <c r="H1" s="327"/>
      <c r="I1" s="327"/>
      <c r="J1" s="327"/>
      <c r="K1" s="7" t="s">
        <v>1</v>
      </c>
    </row>
    <row r="2" spans="2:67" ht="15" customHeight="1" thickBot="1" x14ac:dyDescent="0.3">
      <c r="B2" s="18"/>
      <c r="C2" s="20"/>
      <c r="D2" s="20"/>
      <c r="E2" s="20"/>
      <c r="F2" s="18"/>
      <c r="G2" s="20"/>
      <c r="H2" s="20"/>
      <c r="I2" s="20"/>
      <c r="J2" s="20"/>
      <c r="K2" s="14"/>
      <c r="L2" s="378" t="s">
        <v>58</v>
      </c>
      <c r="M2" s="378"/>
      <c r="N2" s="378"/>
      <c r="O2" s="378" t="s">
        <v>59</v>
      </c>
      <c r="P2" s="378"/>
      <c r="Q2" s="378"/>
      <c r="R2" s="378" t="s">
        <v>60</v>
      </c>
      <c r="S2" s="378"/>
      <c r="T2" s="378"/>
      <c r="U2" s="378" t="s">
        <v>61</v>
      </c>
      <c r="V2" s="378"/>
      <c r="W2" s="378"/>
      <c r="X2" s="378" t="s">
        <v>62</v>
      </c>
      <c r="Y2" s="378"/>
      <c r="Z2" s="378"/>
      <c r="AA2" s="378" t="s">
        <v>63</v>
      </c>
      <c r="AB2" s="378"/>
      <c r="AC2" s="378"/>
      <c r="AD2" s="378" t="s">
        <v>64</v>
      </c>
      <c r="AE2" s="378"/>
      <c r="AF2" s="378"/>
      <c r="AG2" s="378" t="s">
        <v>65</v>
      </c>
      <c r="AH2" s="378"/>
      <c r="AI2" s="378"/>
      <c r="AJ2" s="378" t="s">
        <v>66</v>
      </c>
      <c r="AK2" s="378"/>
      <c r="AL2" s="378"/>
      <c r="AM2" s="378" t="s">
        <v>67</v>
      </c>
      <c r="AN2" s="378"/>
      <c r="AO2" s="378"/>
      <c r="AP2" s="378" t="s">
        <v>68</v>
      </c>
      <c r="AQ2" s="378"/>
      <c r="AR2" s="378"/>
      <c r="AS2" s="378" t="s">
        <v>69</v>
      </c>
      <c r="AT2" s="378"/>
      <c r="AU2" s="378"/>
      <c r="AV2" s="378" t="s">
        <v>70</v>
      </c>
      <c r="AW2" s="378"/>
      <c r="AX2" s="376" t="s">
        <v>71</v>
      </c>
      <c r="AY2" s="376"/>
      <c r="AZ2" s="379" t="s">
        <v>72</v>
      </c>
      <c r="BA2" s="380"/>
      <c r="BB2" s="380"/>
      <c r="BC2" s="380"/>
      <c r="BD2" s="380"/>
      <c r="BE2" s="380"/>
      <c r="BF2" s="380"/>
      <c r="BG2" s="380"/>
      <c r="BH2" s="381" t="s">
        <v>73</v>
      </c>
      <c r="BI2" s="382"/>
      <c r="BJ2" s="382"/>
      <c r="BK2" s="382"/>
      <c r="BL2" s="382"/>
      <c r="BM2" s="382"/>
      <c r="BN2" s="382"/>
      <c r="BO2" s="383"/>
    </row>
    <row r="3" spans="2:67" ht="60" customHeight="1" thickBot="1" x14ac:dyDescent="0.3">
      <c r="B3" s="363" t="s">
        <v>481</v>
      </c>
      <c r="C3" s="364"/>
      <c r="D3" s="364"/>
      <c r="E3" s="364"/>
      <c r="F3" s="364"/>
      <c r="G3" s="364"/>
      <c r="H3" s="364"/>
      <c r="I3" s="364"/>
      <c r="J3" s="364"/>
      <c r="K3" s="400"/>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
      <c r="AY3" s="38"/>
      <c r="AZ3" s="370" t="s">
        <v>75</v>
      </c>
      <c r="BA3" s="372"/>
      <c r="BB3" s="373" t="s">
        <v>76</v>
      </c>
      <c r="BC3" s="374"/>
      <c r="BD3" s="373" t="s">
        <v>77</v>
      </c>
      <c r="BE3" s="374"/>
      <c r="BF3" s="373" t="s">
        <v>78</v>
      </c>
      <c r="BG3" s="375"/>
      <c r="BH3" s="356" t="s">
        <v>79</v>
      </c>
      <c r="BI3" s="356" t="s">
        <v>80</v>
      </c>
      <c r="BJ3" s="356" t="s">
        <v>81</v>
      </c>
      <c r="BK3" s="356" t="s">
        <v>82</v>
      </c>
      <c r="BL3" s="356" t="s">
        <v>83</v>
      </c>
      <c r="BM3" s="356" t="s">
        <v>84</v>
      </c>
      <c r="BN3" s="367" t="s">
        <v>85</v>
      </c>
      <c r="BO3" s="367"/>
    </row>
    <row r="4" spans="2:67" ht="51" customHeight="1" thickBot="1" x14ac:dyDescent="0.3">
      <c r="B4" s="24" t="s">
        <v>86</v>
      </c>
      <c r="C4" s="23" t="s">
        <v>87</v>
      </c>
      <c r="D4" s="24" t="s">
        <v>33</v>
      </c>
      <c r="E4" s="24" t="s">
        <v>35</v>
      </c>
      <c r="F4" s="65" t="s">
        <v>88</v>
      </c>
      <c r="G4" s="43" t="s">
        <v>45</v>
      </c>
      <c r="H4" s="43" t="s">
        <v>43</v>
      </c>
      <c r="I4" s="43" t="s">
        <v>39</v>
      </c>
      <c r="J4" s="43" t="s">
        <v>41</v>
      </c>
      <c r="K4" s="23" t="s">
        <v>9</v>
      </c>
      <c r="L4" s="71" t="s">
        <v>89</v>
      </c>
      <c r="M4" s="72" t="s">
        <v>90</v>
      </c>
      <c r="N4" s="73" t="s">
        <v>91</v>
      </c>
      <c r="O4" s="71" t="s">
        <v>89</v>
      </c>
      <c r="P4" s="72" t="s">
        <v>90</v>
      </c>
      <c r="Q4" s="73" t="s">
        <v>91</v>
      </c>
      <c r="R4" s="71" t="s">
        <v>89</v>
      </c>
      <c r="S4" s="72" t="s">
        <v>90</v>
      </c>
      <c r="T4" s="73" t="s">
        <v>91</v>
      </c>
      <c r="U4" s="71" t="s">
        <v>89</v>
      </c>
      <c r="V4" s="72" t="s">
        <v>90</v>
      </c>
      <c r="W4" s="73" t="s">
        <v>91</v>
      </c>
      <c r="X4" s="71" t="s">
        <v>89</v>
      </c>
      <c r="Y4" s="72" t="s">
        <v>90</v>
      </c>
      <c r="Z4" s="73" t="s">
        <v>91</v>
      </c>
      <c r="AA4" s="71" t="s">
        <v>89</v>
      </c>
      <c r="AB4" s="72" t="s">
        <v>90</v>
      </c>
      <c r="AC4" s="73" t="s">
        <v>91</v>
      </c>
      <c r="AD4" s="71" t="s">
        <v>89</v>
      </c>
      <c r="AE4" s="72" t="s">
        <v>90</v>
      </c>
      <c r="AF4" s="73" t="s">
        <v>91</v>
      </c>
      <c r="AG4" s="71" t="s">
        <v>89</v>
      </c>
      <c r="AH4" s="72" t="s">
        <v>90</v>
      </c>
      <c r="AI4" s="73" t="s">
        <v>91</v>
      </c>
      <c r="AJ4" s="71" t="s">
        <v>89</v>
      </c>
      <c r="AK4" s="72" t="s">
        <v>90</v>
      </c>
      <c r="AL4" s="73" t="s">
        <v>91</v>
      </c>
      <c r="AM4" s="71" t="s">
        <v>89</v>
      </c>
      <c r="AN4" s="72" t="s">
        <v>90</v>
      </c>
      <c r="AO4" s="73" t="s">
        <v>91</v>
      </c>
      <c r="AP4" s="71" t="s">
        <v>89</v>
      </c>
      <c r="AQ4" s="72" t="s">
        <v>90</v>
      </c>
      <c r="AR4" s="73" t="s">
        <v>91</v>
      </c>
      <c r="AS4" s="71" t="s">
        <v>89</v>
      </c>
      <c r="AT4" s="72" t="s">
        <v>90</v>
      </c>
      <c r="AU4" s="73" t="s">
        <v>91</v>
      </c>
      <c r="AV4" s="71" t="s">
        <v>89</v>
      </c>
      <c r="AW4" s="72" t="s">
        <v>90</v>
      </c>
      <c r="AX4" s="73" t="s">
        <v>91</v>
      </c>
      <c r="AY4" s="32">
        <f>SUM(AY5:AY14)</f>
        <v>1.418838028169014E-2</v>
      </c>
      <c r="AZ4" s="33" t="s">
        <v>92</v>
      </c>
      <c r="BA4" s="33" t="s">
        <v>93</v>
      </c>
      <c r="BB4" s="34" t="s">
        <v>92</v>
      </c>
      <c r="BC4" s="34" t="s">
        <v>93</v>
      </c>
      <c r="BD4" s="34" t="s">
        <v>92</v>
      </c>
      <c r="BE4" s="34" t="s">
        <v>93</v>
      </c>
      <c r="BF4" s="34" t="s">
        <v>92</v>
      </c>
      <c r="BG4" s="266" t="s">
        <v>93</v>
      </c>
      <c r="BH4" s="356"/>
      <c r="BI4" s="356"/>
      <c r="BJ4" s="356"/>
      <c r="BK4" s="356"/>
      <c r="BL4" s="356"/>
      <c r="BM4" s="356"/>
      <c r="BN4" s="261" t="s">
        <v>94</v>
      </c>
      <c r="BO4" s="261" t="s">
        <v>95</v>
      </c>
    </row>
    <row r="5" spans="2:67" ht="122.4" customHeight="1" x14ac:dyDescent="0.25">
      <c r="B5" s="398" t="s">
        <v>482</v>
      </c>
      <c r="C5" s="186" t="s">
        <v>483</v>
      </c>
      <c r="D5" s="244" t="s">
        <v>484</v>
      </c>
      <c r="E5" s="244" t="s">
        <v>485</v>
      </c>
      <c r="F5" s="66" t="s">
        <v>100</v>
      </c>
      <c r="G5" s="244" t="s">
        <v>101</v>
      </c>
      <c r="H5" s="244" t="s">
        <v>486</v>
      </c>
      <c r="I5" s="49">
        <v>45659</v>
      </c>
      <c r="J5" s="110">
        <v>46022</v>
      </c>
      <c r="K5" s="88">
        <f>PTEP!$G$13/PTEP!$D$13</f>
        <v>1.4084507042253521E-2</v>
      </c>
      <c r="L5" s="138">
        <v>0</v>
      </c>
      <c r="M5" s="138">
        <v>0</v>
      </c>
      <c r="N5" s="151" t="e">
        <f>+M5/L5</f>
        <v>#DIV/0!</v>
      </c>
      <c r="O5" s="138">
        <v>0</v>
      </c>
      <c r="P5" s="138">
        <v>0</v>
      </c>
      <c r="Q5" s="151" t="e">
        <f>+P5/O5</f>
        <v>#DIV/0!</v>
      </c>
      <c r="R5" s="138">
        <v>1</v>
      </c>
      <c r="S5" s="138">
        <v>1</v>
      </c>
      <c r="T5" s="151">
        <f>+S5/R5</f>
        <v>1</v>
      </c>
      <c r="U5" s="138"/>
      <c r="V5" s="138"/>
      <c r="W5" s="151" t="e">
        <f>+V5/U5</f>
        <v>#DIV/0!</v>
      </c>
      <c r="X5" s="138"/>
      <c r="Y5" s="138"/>
      <c r="Z5" s="151" t="e">
        <f>+Y5/X5</f>
        <v>#DIV/0!</v>
      </c>
      <c r="AA5" s="138"/>
      <c r="AB5" s="138"/>
      <c r="AC5" s="151" t="e">
        <f>+AB5/AA5</f>
        <v>#DIV/0!</v>
      </c>
      <c r="AD5" s="138"/>
      <c r="AE5" s="138"/>
      <c r="AF5" s="151" t="e">
        <f>+AE5/AD5</f>
        <v>#DIV/0!</v>
      </c>
      <c r="AG5" s="138"/>
      <c r="AH5" s="138"/>
      <c r="AI5" s="151" t="e">
        <f>+AH5/AG5</f>
        <v>#DIV/0!</v>
      </c>
      <c r="AJ5" s="138"/>
      <c r="AK5" s="138"/>
      <c r="AL5" s="151" t="e">
        <f>+AK5/AJ5</f>
        <v>#DIV/0!</v>
      </c>
      <c r="AM5" s="138"/>
      <c r="AN5" s="138"/>
      <c r="AO5" s="151" t="e">
        <f>+AN5/AM5</f>
        <v>#DIV/0!</v>
      </c>
      <c r="AP5" s="138"/>
      <c r="AQ5" s="138"/>
      <c r="AR5" s="151" t="e">
        <f>+AQ5/AP5</f>
        <v>#DIV/0!</v>
      </c>
      <c r="AS5" s="138"/>
      <c r="AT5" s="138"/>
      <c r="AU5" s="151" t="e">
        <f>+AT5/AS5</f>
        <v>#DIV/0!</v>
      </c>
      <c r="AV5" s="265">
        <v>4</v>
      </c>
      <c r="AW5" s="36">
        <f t="shared" ref="AW5" si="0">M5+P5+S5+V5+Y5+AB5+AE5+AH5+AK5+AN5+AQ5+AT5</f>
        <v>1</v>
      </c>
      <c r="AX5" s="185">
        <f t="shared" ref="AX5:AX14" si="1">AW5/AV5</f>
        <v>0.25</v>
      </c>
      <c r="AY5" s="77">
        <f t="shared" ref="AY5:AY14" si="2">IFERROR(AX5*K5,"")</f>
        <v>3.5211267605633804E-3</v>
      </c>
      <c r="AZ5" s="146" t="s">
        <v>487</v>
      </c>
      <c r="BA5" s="174" t="s">
        <v>326</v>
      </c>
      <c r="BB5" s="35"/>
      <c r="BC5" s="35"/>
      <c r="BD5" s="35"/>
      <c r="BE5" s="35"/>
      <c r="BF5" s="35"/>
      <c r="BG5" s="35"/>
      <c r="BH5" s="248" t="s">
        <v>575</v>
      </c>
      <c r="BI5" s="268" t="s">
        <v>106</v>
      </c>
      <c r="BJ5" s="267"/>
      <c r="BK5" s="268"/>
      <c r="BL5" s="267"/>
      <c r="BM5" s="268"/>
      <c r="BN5" s="269">
        <f t="shared" ref="BN5:BO6" si="3">AX5</f>
        <v>0.25</v>
      </c>
      <c r="BO5" s="251">
        <f t="shared" si="3"/>
        <v>3.5211267605633804E-3</v>
      </c>
    </row>
    <row r="6" spans="2:67" ht="98.4" customHeight="1" x14ac:dyDescent="0.25">
      <c r="B6" s="398"/>
      <c r="C6" s="187" t="s">
        <v>488</v>
      </c>
      <c r="D6" s="47" t="s">
        <v>489</v>
      </c>
      <c r="E6" s="47" t="s">
        <v>490</v>
      </c>
      <c r="F6" s="47" t="s">
        <v>315</v>
      </c>
      <c r="G6" s="141" t="s">
        <v>101</v>
      </c>
      <c r="H6" s="47" t="s">
        <v>491</v>
      </c>
      <c r="I6" s="70">
        <v>45870</v>
      </c>
      <c r="J6" s="111">
        <v>46022</v>
      </c>
      <c r="K6" s="88">
        <f>PTEP!$G$13/PTEP!$D$13</f>
        <v>1.4084507042253521E-2</v>
      </c>
      <c r="L6" s="138">
        <v>0</v>
      </c>
      <c r="M6" s="138">
        <v>0</v>
      </c>
      <c r="N6" s="151" t="e">
        <f t="shared" ref="N6:N14" si="4">+M6/L6</f>
        <v>#DIV/0!</v>
      </c>
      <c r="O6" s="138">
        <v>0</v>
      </c>
      <c r="P6" s="138">
        <v>0</v>
      </c>
      <c r="Q6" s="151" t="e">
        <f t="shared" ref="Q6:Q14" si="5">+P6/O6</f>
        <v>#DIV/0!</v>
      </c>
      <c r="R6" s="138">
        <v>0</v>
      </c>
      <c r="S6" s="138">
        <v>0</v>
      </c>
      <c r="T6" s="151" t="e">
        <f t="shared" ref="T6:T14" si="6">+S6/R6</f>
        <v>#DIV/0!</v>
      </c>
      <c r="U6" s="138"/>
      <c r="V6" s="138"/>
      <c r="W6" s="151" t="e">
        <f t="shared" ref="W6:W14" si="7">+V6/U6</f>
        <v>#DIV/0!</v>
      </c>
      <c r="X6" s="138"/>
      <c r="Y6" s="138"/>
      <c r="Z6" s="151" t="e">
        <f t="shared" ref="Z6:Z14" si="8">+Y6/X6</f>
        <v>#DIV/0!</v>
      </c>
      <c r="AA6" s="138"/>
      <c r="AB6" s="138"/>
      <c r="AC6" s="151" t="e">
        <f t="shared" ref="AC6:AC14" si="9">+AB6/AA6</f>
        <v>#DIV/0!</v>
      </c>
      <c r="AD6" s="138"/>
      <c r="AE6" s="138"/>
      <c r="AF6" s="151" t="e">
        <f t="shared" ref="AF6:AF14" si="10">+AE6/AD6</f>
        <v>#DIV/0!</v>
      </c>
      <c r="AG6" s="138"/>
      <c r="AH6" s="138"/>
      <c r="AI6" s="151" t="e">
        <f t="shared" ref="AI6:AI14" si="11">+AH6/AG6</f>
        <v>#DIV/0!</v>
      </c>
      <c r="AJ6" s="138"/>
      <c r="AK6" s="138"/>
      <c r="AL6" s="151" t="e">
        <f t="shared" ref="AL6:AL14" si="12">+AK6/AJ6</f>
        <v>#DIV/0!</v>
      </c>
      <c r="AM6" s="138"/>
      <c r="AN6" s="138"/>
      <c r="AO6" s="151" t="e">
        <f t="shared" ref="AO6:AO14" si="13">+AN6/AM6</f>
        <v>#DIV/0!</v>
      </c>
      <c r="AP6" s="138"/>
      <c r="AQ6" s="138"/>
      <c r="AR6" s="151" t="e">
        <f t="shared" ref="AR6:AR14" si="14">+AQ6/AP6</f>
        <v>#DIV/0!</v>
      </c>
      <c r="AS6" s="138"/>
      <c r="AT6" s="138"/>
      <c r="AU6" s="151" t="e">
        <f t="shared" ref="AU6:AU14" si="15">+AT6/AS6</f>
        <v>#DIV/0!</v>
      </c>
      <c r="AV6" s="265">
        <v>1</v>
      </c>
      <c r="AW6" s="36">
        <f t="shared" ref="AW6:AW14" si="16">M6+P6+S6+V6+Y6+AB6+AE6+AH6+AK6+AN6+AQ6+AT6</f>
        <v>0</v>
      </c>
      <c r="AX6" s="185">
        <f t="shared" si="1"/>
        <v>0</v>
      </c>
      <c r="AY6" s="77">
        <f t="shared" si="2"/>
        <v>0</v>
      </c>
      <c r="AZ6" s="146" t="s">
        <v>492</v>
      </c>
      <c r="BA6" s="174" t="s">
        <v>493</v>
      </c>
      <c r="BB6" s="35"/>
      <c r="BC6" s="35"/>
      <c r="BD6" s="35"/>
      <c r="BE6" s="35"/>
      <c r="BF6" s="35"/>
      <c r="BG6" s="35"/>
      <c r="BH6" s="248" t="s">
        <v>494</v>
      </c>
      <c r="BI6" s="249" t="s">
        <v>562</v>
      </c>
      <c r="BJ6" s="248"/>
      <c r="BK6" s="249"/>
      <c r="BL6" s="248"/>
      <c r="BM6" s="249"/>
      <c r="BN6" s="250">
        <f t="shared" si="3"/>
        <v>0</v>
      </c>
      <c r="BO6" s="251">
        <f t="shared" si="3"/>
        <v>0</v>
      </c>
    </row>
    <row r="7" spans="2:67" ht="97.5" customHeight="1" x14ac:dyDescent="0.25">
      <c r="B7" s="398"/>
      <c r="C7" s="187" t="s">
        <v>495</v>
      </c>
      <c r="D7" s="47" t="s">
        <v>496</v>
      </c>
      <c r="E7" s="47" t="s">
        <v>497</v>
      </c>
      <c r="F7" s="47" t="s">
        <v>315</v>
      </c>
      <c r="G7" s="141" t="s">
        <v>101</v>
      </c>
      <c r="H7" s="47" t="s">
        <v>498</v>
      </c>
      <c r="I7" s="70">
        <v>45870</v>
      </c>
      <c r="J7" s="111">
        <v>46022</v>
      </c>
      <c r="K7" s="88">
        <f>PTEP!$G$13/PTEP!$D$13</f>
        <v>1.4084507042253521E-2</v>
      </c>
      <c r="L7" s="138">
        <v>0</v>
      </c>
      <c r="M7" s="138">
        <v>0</v>
      </c>
      <c r="N7" s="151" t="e">
        <f t="shared" si="4"/>
        <v>#DIV/0!</v>
      </c>
      <c r="O7" s="138">
        <v>0</v>
      </c>
      <c r="P7" s="138">
        <v>0</v>
      </c>
      <c r="Q7" s="151" t="e">
        <f t="shared" si="5"/>
        <v>#DIV/0!</v>
      </c>
      <c r="R7" s="138">
        <v>0</v>
      </c>
      <c r="S7" s="138">
        <v>0</v>
      </c>
      <c r="T7" s="151" t="e">
        <f t="shared" si="6"/>
        <v>#DIV/0!</v>
      </c>
      <c r="U7" s="138"/>
      <c r="V7" s="138"/>
      <c r="W7" s="151" t="e">
        <f t="shared" si="7"/>
        <v>#DIV/0!</v>
      </c>
      <c r="X7" s="138"/>
      <c r="Y7" s="138"/>
      <c r="Z7" s="151" t="e">
        <f t="shared" si="8"/>
        <v>#DIV/0!</v>
      </c>
      <c r="AA7" s="138"/>
      <c r="AB7" s="138"/>
      <c r="AC7" s="151" t="e">
        <f t="shared" si="9"/>
        <v>#DIV/0!</v>
      </c>
      <c r="AD7" s="138"/>
      <c r="AE7" s="138"/>
      <c r="AF7" s="151" t="e">
        <f t="shared" si="10"/>
        <v>#DIV/0!</v>
      </c>
      <c r="AG7" s="138"/>
      <c r="AH7" s="138"/>
      <c r="AI7" s="151" t="e">
        <f t="shared" si="11"/>
        <v>#DIV/0!</v>
      </c>
      <c r="AJ7" s="138"/>
      <c r="AK7" s="138"/>
      <c r="AL7" s="151" t="e">
        <f t="shared" si="12"/>
        <v>#DIV/0!</v>
      </c>
      <c r="AM7" s="138"/>
      <c r="AN7" s="138"/>
      <c r="AO7" s="151" t="e">
        <f t="shared" si="13"/>
        <v>#DIV/0!</v>
      </c>
      <c r="AP7" s="138"/>
      <c r="AQ7" s="138"/>
      <c r="AR7" s="151" t="e">
        <f t="shared" si="14"/>
        <v>#DIV/0!</v>
      </c>
      <c r="AS7" s="138"/>
      <c r="AT7" s="138"/>
      <c r="AU7" s="151" t="e">
        <f t="shared" si="15"/>
        <v>#DIV/0!</v>
      </c>
      <c r="AV7" s="265">
        <v>1</v>
      </c>
      <c r="AW7" s="36">
        <f t="shared" si="16"/>
        <v>0</v>
      </c>
      <c r="AX7" s="185">
        <f t="shared" si="1"/>
        <v>0</v>
      </c>
      <c r="AY7" s="77">
        <f t="shared" si="2"/>
        <v>0</v>
      </c>
      <c r="AZ7" s="146" t="s">
        <v>499</v>
      </c>
      <c r="BA7" s="174" t="s">
        <v>493</v>
      </c>
      <c r="BB7" s="35"/>
      <c r="BC7" s="35"/>
      <c r="BD7" s="35"/>
      <c r="BE7" s="35"/>
      <c r="BF7" s="35"/>
      <c r="BG7" s="35"/>
      <c r="BH7" s="248" t="s">
        <v>494</v>
      </c>
      <c r="BI7" s="249" t="s">
        <v>562</v>
      </c>
      <c r="BJ7" s="248"/>
      <c r="BK7" s="249"/>
      <c r="BL7" s="248"/>
      <c r="BM7" s="249"/>
      <c r="BN7" s="250">
        <f t="shared" ref="BN7" si="17">AX7</f>
        <v>0</v>
      </c>
      <c r="BO7" s="251">
        <f t="shared" ref="BO7" si="18">AY7</f>
        <v>0</v>
      </c>
    </row>
    <row r="8" spans="2:67" ht="101.4" customHeight="1" x14ac:dyDescent="0.25">
      <c r="B8" s="398"/>
      <c r="C8" s="187" t="s">
        <v>500</v>
      </c>
      <c r="D8" s="132" t="s">
        <v>501</v>
      </c>
      <c r="E8" s="132" t="s">
        <v>502</v>
      </c>
      <c r="F8" s="47" t="s">
        <v>503</v>
      </c>
      <c r="G8" s="132" t="s">
        <v>101</v>
      </c>
      <c r="H8" s="132" t="s">
        <v>504</v>
      </c>
      <c r="I8" s="48">
        <v>45659</v>
      </c>
      <c r="J8" s="111">
        <v>46022</v>
      </c>
      <c r="K8" s="88">
        <f>PTEP!$G$13/PTEP!$D$13</f>
        <v>1.4084507042253521E-2</v>
      </c>
      <c r="L8" s="138">
        <v>1</v>
      </c>
      <c r="M8" s="138">
        <v>1</v>
      </c>
      <c r="N8" s="151">
        <f t="shared" si="4"/>
        <v>1</v>
      </c>
      <c r="O8" s="138">
        <v>1</v>
      </c>
      <c r="P8" s="138">
        <v>1</v>
      </c>
      <c r="Q8" s="151">
        <f t="shared" si="5"/>
        <v>1</v>
      </c>
      <c r="R8" s="138">
        <v>1</v>
      </c>
      <c r="S8" s="138">
        <v>1</v>
      </c>
      <c r="T8" s="151">
        <f t="shared" si="6"/>
        <v>1</v>
      </c>
      <c r="U8" s="138"/>
      <c r="V8" s="138"/>
      <c r="W8" s="151" t="e">
        <f t="shared" si="7"/>
        <v>#DIV/0!</v>
      </c>
      <c r="X8" s="138"/>
      <c r="Y8" s="138"/>
      <c r="Z8" s="151" t="e">
        <f t="shared" si="8"/>
        <v>#DIV/0!</v>
      </c>
      <c r="AA8" s="138"/>
      <c r="AB8" s="138"/>
      <c r="AC8" s="151" t="e">
        <f t="shared" si="9"/>
        <v>#DIV/0!</v>
      </c>
      <c r="AD8" s="138"/>
      <c r="AE8" s="138"/>
      <c r="AF8" s="151" t="e">
        <f t="shared" si="10"/>
        <v>#DIV/0!</v>
      </c>
      <c r="AG8" s="138"/>
      <c r="AH8" s="138"/>
      <c r="AI8" s="151" t="e">
        <f t="shared" si="11"/>
        <v>#DIV/0!</v>
      </c>
      <c r="AJ8" s="138"/>
      <c r="AK8" s="138"/>
      <c r="AL8" s="151" t="e">
        <f t="shared" si="12"/>
        <v>#DIV/0!</v>
      </c>
      <c r="AM8" s="138"/>
      <c r="AN8" s="138"/>
      <c r="AO8" s="151" t="e">
        <f t="shared" si="13"/>
        <v>#DIV/0!</v>
      </c>
      <c r="AP8" s="138"/>
      <c r="AQ8" s="138"/>
      <c r="AR8" s="151" t="e">
        <f t="shared" si="14"/>
        <v>#DIV/0!</v>
      </c>
      <c r="AS8" s="138"/>
      <c r="AT8" s="138"/>
      <c r="AU8" s="151" t="e">
        <f t="shared" si="15"/>
        <v>#DIV/0!</v>
      </c>
      <c r="AV8" s="265">
        <v>12</v>
      </c>
      <c r="AW8" s="36">
        <f t="shared" si="16"/>
        <v>3</v>
      </c>
      <c r="AX8" s="185">
        <f t="shared" si="1"/>
        <v>0.25</v>
      </c>
      <c r="AY8" s="77">
        <f t="shared" si="2"/>
        <v>3.5211267605633804E-3</v>
      </c>
      <c r="AZ8" s="146" t="s">
        <v>505</v>
      </c>
      <c r="BA8" s="174" t="s">
        <v>326</v>
      </c>
      <c r="BB8" s="35"/>
      <c r="BC8" s="35"/>
      <c r="BD8" s="35"/>
      <c r="BE8" s="35"/>
      <c r="BF8" s="35"/>
      <c r="BG8" s="35"/>
      <c r="BH8" s="248" t="s">
        <v>546</v>
      </c>
      <c r="BI8" s="249" t="s">
        <v>106</v>
      </c>
      <c r="BJ8" s="248"/>
      <c r="BK8" s="249"/>
      <c r="BL8" s="248"/>
      <c r="BM8" s="249"/>
      <c r="BN8" s="250">
        <f t="shared" ref="BN8" si="19">AX8</f>
        <v>0.25</v>
      </c>
      <c r="BO8" s="251">
        <f t="shared" ref="BO8" si="20">AY8</f>
        <v>3.5211267605633804E-3</v>
      </c>
    </row>
    <row r="9" spans="2:67" ht="104.4" customHeight="1" thickBot="1" x14ac:dyDescent="0.3">
      <c r="B9" s="398"/>
      <c r="C9" s="188" t="s">
        <v>506</v>
      </c>
      <c r="D9" s="189" t="s">
        <v>507</v>
      </c>
      <c r="E9" s="189" t="s">
        <v>508</v>
      </c>
      <c r="F9" s="84" t="s">
        <v>503</v>
      </c>
      <c r="G9" s="189" t="s">
        <v>101</v>
      </c>
      <c r="H9" s="189" t="s">
        <v>509</v>
      </c>
      <c r="I9" s="208">
        <v>45659</v>
      </c>
      <c r="J9" s="115">
        <v>46022</v>
      </c>
      <c r="K9" s="88">
        <f>PTEP!$G$13/PTEP!$D$13</f>
        <v>1.4084507042253521E-2</v>
      </c>
      <c r="L9" s="138">
        <v>1</v>
      </c>
      <c r="M9" s="138">
        <v>1</v>
      </c>
      <c r="N9" s="151">
        <f t="shared" si="4"/>
        <v>1</v>
      </c>
      <c r="O9" s="138">
        <v>1</v>
      </c>
      <c r="P9" s="138">
        <v>1</v>
      </c>
      <c r="Q9" s="151">
        <f t="shared" si="5"/>
        <v>1</v>
      </c>
      <c r="R9" s="138">
        <v>1</v>
      </c>
      <c r="S9" s="138">
        <v>1</v>
      </c>
      <c r="T9" s="151">
        <f t="shared" si="6"/>
        <v>1</v>
      </c>
      <c r="U9" s="138"/>
      <c r="V9" s="138"/>
      <c r="W9" s="151" t="e">
        <f t="shared" si="7"/>
        <v>#DIV/0!</v>
      </c>
      <c r="X9" s="138"/>
      <c r="Y9" s="138"/>
      <c r="Z9" s="151" t="e">
        <f t="shared" si="8"/>
        <v>#DIV/0!</v>
      </c>
      <c r="AA9" s="138"/>
      <c r="AB9" s="138"/>
      <c r="AC9" s="151" t="e">
        <f t="shared" si="9"/>
        <v>#DIV/0!</v>
      </c>
      <c r="AD9" s="138"/>
      <c r="AE9" s="138"/>
      <c r="AF9" s="151" t="e">
        <f t="shared" si="10"/>
        <v>#DIV/0!</v>
      </c>
      <c r="AG9" s="138"/>
      <c r="AH9" s="138"/>
      <c r="AI9" s="151" t="e">
        <f t="shared" si="11"/>
        <v>#DIV/0!</v>
      </c>
      <c r="AJ9" s="138"/>
      <c r="AK9" s="138"/>
      <c r="AL9" s="151" t="e">
        <f t="shared" si="12"/>
        <v>#DIV/0!</v>
      </c>
      <c r="AM9" s="138"/>
      <c r="AN9" s="138"/>
      <c r="AO9" s="151" t="e">
        <f t="shared" si="13"/>
        <v>#DIV/0!</v>
      </c>
      <c r="AP9" s="138"/>
      <c r="AQ9" s="138"/>
      <c r="AR9" s="151" t="e">
        <f t="shared" si="14"/>
        <v>#DIV/0!</v>
      </c>
      <c r="AS9" s="138"/>
      <c r="AT9" s="138"/>
      <c r="AU9" s="151" t="e">
        <f t="shared" si="15"/>
        <v>#DIV/0!</v>
      </c>
      <c r="AV9" s="265">
        <v>12</v>
      </c>
      <c r="AW9" s="36">
        <f t="shared" si="16"/>
        <v>3</v>
      </c>
      <c r="AX9" s="185">
        <f t="shared" si="1"/>
        <v>0.25</v>
      </c>
      <c r="AY9" s="77">
        <f t="shared" si="2"/>
        <v>3.5211267605633804E-3</v>
      </c>
      <c r="AZ9" s="146" t="s">
        <v>510</v>
      </c>
      <c r="BA9" s="174" t="s">
        <v>326</v>
      </c>
      <c r="BB9" s="35"/>
      <c r="BC9" s="35"/>
      <c r="BD9" s="35"/>
      <c r="BE9" s="35"/>
      <c r="BF9" s="35"/>
      <c r="BG9" s="35"/>
      <c r="BH9" s="248" t="s">
        <v>547</v>
      </c>
      <c r="BI9" s="249" t="s">
        <v>106</v>
      </c>
      <c r="BJ9" s="248"/>
      <c r="BK9" s="249"/>
      <c r="BL9" s="248"/>
      <c r="BM9" s="249"/>
      <c r="BN9" s="250">
        <f t="shared" ref="BN9:BN10" si="21">AX9</f>
        <v>0.25</v>
      </c>
      <c r="BO9" s="251">
        <f t="shared" ref="BO9:BO10" si="22">AY9</f>
        <v>3.5211267605633804E-3</v>
      </c>
    </row>
    <row r="10" spans="2:67" ht="126.6" customHeight="1" thickBot="1" x14ac:dyDescent="0.3">
      <c r="B10" s="399" t="s">
        <v>511</v>
      </c>
      <c r="C10" s="190" t="s">
        <v>512</v>
      </c>
      <c r="D10" s="50" t="s">
        <v>513</v>
      </c>
      <c r="E10" s="85" t="s">
        <v>514</v>
      </c>
      <c r="F10" s="66" t="s">
        <v>100</v>
      </c>
      <c r="G10" s="85" t="s">
        <v>515</v>
      </c>
      <c r="H10" s="85" t="s">
        <v>516</v>
      </c>
      <c r="I10" s="109">
        <v>45658</v>
      </c>
      <c r="J10" s="110">
        <v>46022</v>
      </c>
      <c r="K10" s="88">
        <f>PTEP!$G$13/PTEP!$D$13</f>
        <v>1.4084507042253521E-2</v>
      </c>
      <c r="L10" s="138">
        <v>0</v>
      </c>
      <c r="M10" s="138">
        <v>0</v>
      </c>
      <c r="N10" s="151" t="e">
        <f t="shared" si="4"/>
        <v>#DIV/0!</v>
      </c>
      <c r="O10" s="138">
        <v>0</v>
      </c>
      <c r="P10" s="138">
        <v>0</v>
      </c>
      <c r="Q10" s="151" t="e">
        <f t="shared" si="5"/>
        <v>#DIV/0!</v>
      </c>
      <c r="R10" s="138">
        <v>0</v>
      </c>
      <c r="S10" s="138">
        <v>0</v>
      </c>
      <c r="T10" s="151" t="e">
        <f t="shared" si="6"/>
        <v>#DIV/0!</v>
      </c>
      <c r="U10" s="138"/>
      <c r="V10" s="138"/>
      <c r="W10" s="151" t="e">
        <f t="shared" si="7"/>
        <v>#DIV/0!</v>
      </c>
      <c r="X10" s="138"/>
      <c r="Y10" s="138"/>
      <c r="Z10" s="151" t="e">
        <f t="shared" si="8"/>
        <v>#DIV/0!</v>
      </c>
      <c r="AA10" s="138"/>
      <c r="AB10" s="138"/>
      <c r="AC10" s="151" t="e">
        <f t="shared" si="9"/>
        <v>#DIV/0!</v>
      </c>
      <c r="AD10" s="138"/>
      <c r="AE10" s="138"/>
      <c r="AF10" s="151" t="e">
        <f t="shared" si="10"/>
        <v>#DIV/0!</v>
      </c>
      <c r="AG10" s="138"/>
      <c r="AH10" s="138"/>
      <c r="AI10" s="151" t="e">
        <f t="shared" si="11"/>
        <v>#DIV/0!</v>
      </c>
      <c r="AJ10" s="138"/>
      <c r="AK10" s="138"/>
      <c r="AL10" s="151" t="e">
        <f t="shared" si="12"/>
        <v>#DIV/0!</v>
      </c>
      <c r="AM10" s="138"/>
      <c r="AN10" s="138"/>
      <c r="AO10" s="151" t="e">
        <f t="shared" si="13"/>
        <v>#DIV/0!</v>
      </c>
      <c r="AP10" s="138"/>
      <c r="AQ10" s="138"/>
      <c r="AR10" s="151" t="e">
        <f t="shared" si="14"/>
        <v>#DIV/0!</v>
      </c>
      <c r="AS10" s="138"/>
      <c r="AT10" s="138"/>
      <c r="AU10" s="151" t="e">
        <f t="shared" si="15"/>
        <v>#DIV/0!</v>
      </c>
      <c r="AV10" s="265">
        <v>1</v>
      </c>
      <c r="AW10" s="36">
        <f t="shared" si="16"/>
        <v>0</v>
      </c>
      <c r="AX10" s="185">
        <f t="shared" si="1"/>
        <v>0</v>
      </c>
      <c r="AY10" s="77">
        <f t="shared" si="2"/>
        <v>0</v>
      </c>
      <c r="AZ10" s="146" t="s">
        <v>517</v>
      </c>
      <c r="BA10" s="174" t="s">
        <v>518</v>
      </c>
      <c r="BB10" s="35"/>
      <c r="BC10" s="35"/>
      <c r="BD10" s="35"/>
      <c r="BE10" s="35"/>
      <c r="BF10" s="35"/>
      <c r="BG10" s="35"/>
      <c r="BH10" s="248" t="s">
        <v>408</v>
      </c>
      <c r="BI10" s="268" t="s">
        <v>562</v>
      </c>
      <c r="BJ10" s="248"/>
      <c r="BK10" s="249"/>
      <c r="BL10" s="248"/>
      <c r="BM10" s="249"/>
      <c r="BN10" s="250">
        <f t="shared" si="21"/>
        <v>0</v>
      </c>
      <c r="BO10" s="251">
        <f t="shared" si="22"/>
        <v>0</v>
      </c>
    </row>
    <row r="11" spans="2:67" ht="132" customHeight="1" thickBot="1" x14ac:dyDescent="0.3">
      <c r="B11" s="398"/>
      <c r="C11" s="191" t="s">
        <v>519</v>
      </c>
      <c r="D11" s="69" t="s">
        <v>520</v>
      </c>
      <c r="E11" s="89" t="s">
        <v>521</v>
      </c>
      <c r="F11" s="89" t="s">
        <v>522</v>
      </c>
      <c r="G11" s="89" t="s">
        <v>101</v>
      </c>
      <c r="H11" s="89" t="s">
        <v>523</v>
      </c>
      <c r="I11" s="90">
        <v>45659</v>
      </c>
      <c r="J11" s="283">
        <v>46022</v>
      </c>
      <c r="K11" s="88">
        <v>1.4500000000000001E-2</v>
      </c>
      <c r="L11" s="138">
        <v>1</v>
      </c>
      <c r="M11" s="138">
        <v>1</v>
      </c>
      <c r="N11" s="151">
        <f t="shared" si="4"/>
        <v>1</v>
      </c>
      <c r="O11" s="138">
        <v>1</v>
      </c>
      <c r="P11" s="138">
        <v>1</v>
      </c>
      <c r="Q11" s="151">
        <f t="shared" si="5"/>
        <v>1</v>
      </c>
      <c r="R11" s="138">
        <v>1</v>
      </c>
      <c r="S11" s="138">
        <v>1</v>
      </c>
      <c r="T11" s="151">
        <f t="shared" si="6"/>
        <v>1</v>
      </c>
      <c r="U11" s="138"/>
      <c r="V11" s="138"/>
      <c r="W11" s="151" t="e">
        <f t="shared" si="7"/>
        <v>#DIV/0!</v>
      </c>
      <c r="X11" s="138"/>
      <c r="Y11" s="138"/>
      <c r="Z11" s="151" t="e">
        <f t="shared" si="8"/>
        <v>#DIV/0!</v>
      </c>
      <c r="AA11" s="138"/>
      <c r="AB11" s="138"/>
      <c r="AC11" s="151" t="e">
        <f t="shared" si="9"/>
        <v>#DIV/0!</v>
      </c>
      <c r="AD11" s="138"/>
      <c r="AE11" s="138"/>
      <c r="AF11" s="151" t="e">
        <f t="shared" si="10"/>
        <v>#DIV/0!</v>
      </c>
      <c r="AG11" s="138"/>
      <c r="AH11" s="138"/>
      <c r="AI11" s="151" t="e">
        <f t="shared" si="11"/>
        <v>#DIV/0!</v>
      </c>
      <c r="AJ11" s="138"/>
      <c r="AK11" s="138"/>
      <c r="AL11" s="151" t="e">
        <f t="shared" si="12"/>
        <v>#DIV/0!</v>
      </c>
      <c r="AM11" s="138"/>
      <c r="AN11" s="138"/>
      <c r="AO11" s="151" t="e">
        <f t="shared" si="13"/>
        <v>#DIV/0!</v>
      </c>
      <c r="AP11" s="138"/>
      <c r="AQ11" s="138"/>
      <c r="AR11" s="151" t="e">
        <f t="shared" si="14"/>
        <v>#DIV/0!</v>
      </c>
      <c r="AS11" s="138"/>
      <c r="AT11" s="138"/>
      <c r="AU11" s="151" t="e">
        <f t="shared" si="15"/>
        <v>#DIV/0!</v>
      </c>
      <c r="AV11" s="265">
        <v>12</v>
      </c>
      <c r="AW11" s="36">
        <f t="shared" si="16"/>
        <v>3</v>
      </c>
      <c r="AX11" s="185">
        <f t="shared" si="1"/>
        <v>0.25</v>
      </c>
      <c r="AY11" s="77">
        <f t="shared" si="2"/>
        <v>3.6250000000000002E-3</v>
      </c>
      <c r="AZ11" s="146" t="s">
        <v>524</v>
      </c>
      <c r="BA11" s="174" t="s">
        <v>326</v>
      </c>
      <c r="BB11" s="46"/>
      <c r="BC11" s="46"/>
      <c r="BD11" s="35"/>
      <c r="BE11" s="35"/>
      <c r="BF11" s="35"/>
      <c r="BG11" s="35"/>
      <c r="BH11" s="248" t="s">
        <v>548</v>
      </c>
      <c r="BI11" s="249" t="s">
        <v>106</v>
      </c>
      <c r="BJ11" s="248"/>
      <c r="BK11" s="249"/>
      <c r="BL11" s="248"/>
      <c r="BM11" s="249"/>
      <c r="BN11" s="250">
        <f t="shared" ref="BN11:BN12" si="23">AX11</f>
        <v>0.25</v>
      </c>
      <c r="BO11" s="251">
        <f t="shared" ref="BO11:BO12" si="24">AY11</f>
        <v>3.6250000000000002E-3</v>
      </c>
    </row>
    <row r="12" spans="2:67" ht="98.4" customHeight="1" x14ac:dyDescent="0.25">
      <c r="B12" s="358" t="s">
        <v>525</v>
      </c>
      <c r="C12" s="190" t="s">
        <v>526</v>
      </c>
      <c r="D12" s="193" t="s">
        <v>527</v>
      </c>
      <c r="E12" s="142" t="s">
        <v>528</v>
      </c>
      <c r="F12" s="142" t="s">
        <v>100</v>
      </c>
      <c r="G12" s="142" t="s">
        <v>101</v>
      </c>
      <c r="H12" s="142" t="s">
        <v>529</v>
      </c>
      <c r="I12" s="282">
        <v>45754</v>
      </c>
      <c r="J12" s="285">
        <v>46022</v>
      </c>
      <c r="K12" s="88">
        <f>PTEP!$G$13/PTEP!$D$13</f>
        <v>1.4084507042253521E-2</v>
      </c>
      <c r="L12" s="138">
        <v>0</v>
      </c>
      <c r="M12" s="138">
        <v>0</v>
      </c>
      <c r="N12" s="151" t="e">
        <f t="shared" si="4"/>
        <v>#DIV/0!</v>
      </c>
      <c r="O12" s="192">
        <v>0</v>
      </c>
      <c r="P12" s="192">
        <v>0</v>
      </c>
      <c r="Q12" s="151" t="e">
        <f t="shared" si="5"/>
        <v>#DIV/0!</v>
      </c>
      <c r="R12" s="138">
        <v>0</v>
      </c>
      <c r="S12" s="138">
        <v>0</v>
      </c>
      <c r="T12" s="151" t="e">
        <f t="shared" si="6"/>
        <v>#DIV/0!</v>
      </c>
      <c r="U12" s="138"/>
      <c r="V12" s="138"/>
      <c r="W12" s="151" t="e">
        <f t="shared" si="7"/>
        <v>#DIV/0!</v>
      </c>
      <c r="X12" s="138"/>
      <c r="Y12" s="138"/>
      <c r="Z12" s="151" t="e">
        <f t="shared" si="8"/>
        <v>#DIV/0!</v>
      </c>
      <c r="AA12" s="138"/>
      <c r="AB12" s="138"/>
      <c r="AC12" s="151" t="e">
        <f t="shared" si="9"/>
        <v>#DIV/0!</v>
      </c>
      <c r="AD12" s="138"/>
      <c r="AE12" s="138"/>
      <c r="AF12" s="151" t="e">
        <f t="shared" si="10"/>
        <v>#DIV/0!</v>
      </c>
      <c r="AG12" s="138"/>
      <c r="AH12" s="138"/>
      <c r="AI12" s="151" t="e">
        <f t="shared" si="11"/>
        <v>#DIV/0!</v>
      </c>
      <c r="AJ12" s="138"/>
      <c r="AK12" s="138"/>
      <c r="AL12" s="151" t="e">
        <f t="shared" si="12"/>
        <v>#DIV/0!</v>
      </c>
      <c r="AM12" s="138"/>
      <c r="AN12" s="138"/>
      <c r="AO12" s="151" t="e">
        <f t="shared" si="13"/>
        <v>#DIV/0!</v>
      </c>
      <c r="AP12" s="138"/>
      <c r="AQ12" s="138"/>
      <c r="AR12" s="151" t="e">
        <f t="shared" si="14"/>
        <v>#DIV/0!</v>
      </c>
      <c r="AS12" s="138"/>
      <c r="AT12" s="138"/>
      <c r="AU12" s="151" t="e">
        <f t="shared" si="15"/>
        <v>#DIV/0!</v>
      </c>
      <c r="AV12" s="265">
        <v>1</v>
      </c>
      <c r="AW12" s="36">
        <f t="shared" si="16"/>
        <v>0</v>
      </c>
      <c r="AX12" s="185">
        <f t="shared" si="1"/>
        <v>0</v>
      </c>
      <c r="AY12" s="77">
        <f t="shared" si="2"/>
        <v>0</v>
      </c>
      <c r="AZ12" s="146" t="s">
        <v>530</v>
      </c>
      <c r="BA12" s="174" t="s">
        <v>531</v>
      </c>
      <c r="BB12" s="45"/>
      <c r="BC12" s="45"/>
      <c r="BD12" s="42"/>
      <c r="BE12" s="35"/>
      <c r="BF12" s="35"/>
      <c r="BG12" s="35"/>
      <c r="BH12" s="248" t="s">
        <v>469</v>
      </c>
      <c r="BI12" s="268" t="s">
        <v>562</v>
      </c>
      <c r="BJ12" s="248"/>
      <c r="BK12" s="249"/>
      <c r="BL12" s="248"/>
      <c r="BM12" s="249"/>
      <c r="BN12" s="250">
        <f t="shared" si="23"/>
        <v>0</v>
      </c>
      <c r="BO12" s="251">
        <f t="shared" si="24"/>
        <v>0</v>
      </c>
    </row>
    <row r="13" spans="2:67" ht="123.6" customHeight="1" x14ac:dyDescent="0.25">
      <c r="B13" s="365"/>
      <c r="C13" s="195" t="s">
        <v>532</v>
      </c>
      <c r="D13" s="141" t="s">
        <v>533</v>
      </c>
      <c r="E13" s="141" t="s">
        <v>534</v>
      </c>
      <c r="F13" s="141" t="s">
        <v>100</v>
      </c>
      <c r="G13" s="141" t="s">
        <v>101</v>
      </c>
      <c r="H13" s="141" t="s">
        <v>535</v>
      </c>
      <c r="I13" s="224">
        <v>45754</v>
      </c>
      <c r="J13" s="285">
        <v>45961</v>
      </c>
      <c r="K13" s="88">
        <f>PTEP!$G$13/PTEP!$D$13</f>
        <v>1.4084507042253521E-2</v>
      </c>
      <c r="L13" s="138">
        <v>0</v>
      </c>
      <c r="M13" s="138">
        <v>0</v>
      </c>
      <c r="N13" s="151" t="e">
        <f t="shared" si="4"/>
        <v>#DIV/0!</v>
      </c>
      <c r="O13" s="192">
        <v>0</v>
      </c>
      <c r="P13" s="192">
        <v>0</v>
      </c>
      <c r="Q13" s="151" t="e">
        <f t="shared" si="5"/>
        <v>#DIV/0!</v>
      </c>
      <c r="R13" s="138">
        <v>0</v>
      </c>
      <c r="S13" s="138">
        <v>0</v>
      </c>
      <c r="T13" s="151" t="e">
        <f t="shared" si="6"/>
        <v>#DIV/0!</v>
      </c>
      <c r="U13" s="138"/>
      <c r="V13" s="138"/>
      <c r="W13" s="151" t="e">
        <f t="shared" si="7"/>
        <v>#DIV/0!</v>
      </c>
      <c r="X13" s="138"/>
      <c r="Y13" s="138"/>
      <c r="Z13" s="151" t="e">
        <f t="shared" si="8"/>
        <v>#DIV/0!</v>
      </c>
      <c r="AA13" s="138"/>
      <c r="AB13" s="138"/>
      <c r="AC13" s="151" t="e">
        <f t="shared" si="9"/>
        <v>#DIV/0!</v>
      </c>
      <c r="AD13" s="138"/>
      <c r="AE13" s="138"/>
      <c r="AF13" s="151" t="e">
        <f t="shared" si="10"/>
        <v>#DIV/0!</v>
      </c>
      <c r="AG13" s="138"/>
      <c r="AH13" s="138"/>
      <c r="AI13" s="151" t="e">
        <f t="shared" si="11"/>
        <v>#DIV/0!</v>
      </c>
      <c r="AJ13" s="138"/>
      <c r="AK13" s="138"/>
      <c r="AL13" s="151" t="e">
        <f t="shared" si="12"/>
        <v>#DIV/0!</v>
      </c>
      <c r="AM13" s="138"/>
      <c r="AN13" s="138"/>
      <c r="AO13" s="151" t="e">
        <f t="shared" si="13"/>
        <v>#DIV/0!</v>
      </c>
      <c r="AP13" s="138"/>
      <c r="AQ13" s="138"/>
      <c r="AR13" s="151" t="e">
        <f t="shared" si="14"/>
        <v>#DIV/0!</v>
      </c>
      <c r="AS13" s="138"/>
      <c r="AT13" s="138"/>
      <c r="AU13" s="151" t="e">
        <f t="shared" si="15"/>
        <v>#DIV/0!</v>
      </c>
      <c r="AV13" s="265">
        <v>1</v>
      </c>
      <c r="AW13" s="36">
        <f t="shared" si="16"/>
        <v>0</v>
      </c>
      <c r="AX13" s="185">
        <f t="shared" si="1"/>
        <v>0</v>
      </c>
      <c r="AY13" s="77">
        <f t="shared" si="2"/>
        <v>0</v>
      </c>
      <c r="AZ13" s="146" t="s">
        <v>536</v>
      </c>
      <c r="BA13" s="174" t="s">
        <v>537</v>
      </c>
      <c r="BB13" s="45"/>
      <c r="BC13" s="45"/>
      <c r="BD13" s="42"/>
      <c r="BE13" s="35"/>
      <c r="BF13" s="35"/>
      <c r="BG13" s="35"/>
      <c r="BH13" s="248" t="s">
        <v>538</v>
      </c>
      <c r="BI13" s="268" t="s">
        <v>562</v>
      </c>
      <c r="BJ13" s="248"/>
      <c r="BK13" s="249"/>
      <c r="BL13" s="248"/>
      <c r="BM13" s="249"/>
      <c r="BN13" s="250">
        <f t="shared" ref="BN13" si="25">AX13</f>
        <v>0</v>
      </c>
      <c r="BO13" s="251">
        <f t="shared" ref="BO13" si="26">AY13</f>
        <v>0</v>
      </c>
    </row>
    <row r="14" spans="2:67" ht="120" customHeight="1" thickBot="1" x14ac:dyDescent="0.3">
      <c r="B14" s="369"/>
      <c r="C14" s="196" t="s">
        <v>539</v>
      </c>
      <c r="D14" s="97" t="s">
        <v>540</v>
      </c>
      <c r="E14" s="97" t="s">
        <v>541</v>
      </c>
      <c r="F14" s="97" t="s">
        <v>100</v>
      </c>
      <c r="G14" s="97" t="s">
        <v>101</v>
      </c>
      <c r="H14" s="97" t="s">
        <v>542</v>
      </c>
      <c r="I14" s="245">
        <v>45754</v>
      </c>
      <c r="J14" s="284">
        <v>46022</v>
      </c>
      <c r="K14" s="88">
        <f>PTEP!$G$13/PTEP!$D$13</f>
        <v>1.4084507042253521E-2</v>
      </c>
      <c r="L14" s="138">
        <v>0</v>
      </c>
      <c r="M14" s="138">
        <v>0</v>
      </c>
      <c r="N14" s="151" t="e">
        <f t="shared" si="4"/>
        <v>#DIV/0!</v>
      </c>
      <c r="O14" s="192">
        <v>0</v>
      </c>
      <c r="P14" s="192">
        <v>0</v>
      </c>
      <c r="Q14" s="151" t="e">
        <f t="shared" si="5"/>
        <v>#DIV/0!</v>
      </c>
      <c r="R14" s="138">
        <v>0</v>
      </c>
      <c r="S14" s="138">
        <v>0</v>
      </c>
      <c r="T14" s="151" t="e">
        <f t="shared" si="6"/>
        <v>#DIV/0!</v>
      </c>
      <c r="U14" s="138"/>
      <c r="V14" s="138"/>
      <c r="W14" s="151" t="e">
        <f t="shared" si="7"/>
        <v>#DIV/0!</v>
      </c>
      <c r="X14" s="138"/>
      <c r="Y14" s="138"/>
      <c r="Z14" s="151" t="e">
        <f t="shared" si="8"/>
        <v>#DIV/0!</v>
      </c>
      <c r="AA14" s="138"/>
      <c r="AB14" s="138"/>
      <c r="AC14" s="151" t="e">
        <f t="shared" si="9"/>
        <v>#DIV/0!</v>
      </c>
      <c r="AD14" s="138"/>
      <c r="AE14" s="138"/>
      <c r="AF14" s="151" t="e">
        <f t="shared" si="10"/>
        <v>#DIV/0!</v>
      </c>
      <c r="AG14" s="138"/>
      <c r="AH14" s="138"/>
      <c r="AI14" s="151" t="e">
        <f t="shared" si="11"/>
        <v>#DIV/0!</v>
      </c>
      <c r="AJ14" s="138"/>
      <c r="AK14" s="138"/>
      <c r="AL14" s="151" t="e">
        <f t="shared" si="12"/>
        <v>#DIV/0!</v>
      </c>
      <c r="AM14" s="138"/>
      <c r="AN14" s="138"/>
      <c r="AO14" s="151" t="e">
        <f t="shared" si="13"/>
        <v>#DIV/0!</v>
      </c>
      <c r="AP14" s="138"/>
      <c r="AQ14" s="138"/>
      <c r="AR14" s="151" t="e">
        <f t="shared" si="14"/>
        <v>#DIV/0!</v>
      </c>
      <c r="AS14" s="138"/>
      <c r="AT14" s="138"/>
      <c r="AU14" s="151" t="e">
        <f t="shared" si="15"/>
        <v>#DIV/0!</v>
      </c>
      <c r="AV14" s="265">
        <v>5</v>
      </c>
      <c r="AW14" s="36">
        <f t="shared" si="16"/>
        <v>0</v>
      </c>
      <c r="AX14" s="185">
        <f t="shared" si="1"/>
        <v>0</v>
      </c>
      <c r="AY14" s="77">
        <f t="shared" si="2"/>
        <v>0</v>
      </c>
      <c r="AZ14" s="146" t="s">
        <v>543</v>
      </c>
      <c r="BA14" s="174" t="s">
        <v>537</v>
      </c>
      <c r="BB14" s="45"/>
      <c r="BC14" s="45"/>
      <c r="BD14" s="42"/>
      <c r="BE14" s="35"/>
      <c r="BF14" s="35"/>
      <c r="BG14" s="35"/>
      <c r="BH14" s="248" t="s">
        <v>544</v>
      </c>
      <c r="BI14" s="268" t="s">
        <v>562</v>
      </c>
      <c r="BJ14" s="248"/>
      <c r="BK14" s="249"/>
      <c r="BL14" s="248"/>
      <c r="BM14" s="249"/>
      <c r="BN14" s="250">
        <f t="shared" ref="BN14" si="27">AX14</f>
        <v>0</v>
      </c>
      <c r="BO14" s="251">
        <f t="shared" ref="BO14" si="28">AY14</f>
        <v>0</v>
      </c>
    </row>
    <row r="15" spans="2:67" ht="17.399999999999999" x14ac:dyDescent="0.25">
      <c r="AY15" s="140">
        <f>SUM(AY5:AY14)</f>
        <v>1.418838028169014E-2</v>
      </c>
      <c r="AZ15" s="82"/>
      <c r="BA15" s="45"/>
      <c r="BB15" s="45"/>
      <c r="BC15" s="45"/>
      <c r="BD15" s="42"/>
      <c r="BE15" s="35"/>
      <c r="BF15" s="35"/>
      <c r="BG15" s="35"/>
    </row>
  </sheetData>
  <autoFilter ref="B4:BO15" xr:uid="{00000000-0001-0000-0500-000000000000}"/>
  <mergeCells count="32">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B5:B9"/>
    <mergeCell ref="B10:B11"/>
    <mergeCell ref="C1:J1"/>
    <mergeCell ref="B3:K3"/>
    <mergeCell ref="B12:B14"/>
    <mergeCell ref="BH2:BO2"/>
    <mergeCell ref="BN3:BO3"/>
    <mergeCell ref="BH3:BH4"/>
    <mergeCell ref="BI3:BI4"/>
    <mergeCell ref="BJ3:BJ4"/>
    <mergeCell ref="BK3:BK4"/>
    <mergeCell ref="BL3:BL4"/>
    <mergeCell ref="BM3:BM4"/>
  </mergeCells>
  <pageMargins left="0.70866141732283472" right="0.70866141732283472" top="0.74803149606299213" bottom="0.74803149606299213" header="0.31496062992125984" footer="0.31496062992125984"/>
  <pageSetup paperSize="9" scale="13"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5E86157C-CDC6-475C-8F09-8B2047A52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Andrea del Pilar Alejo Ruiz</cp:lastModifiedBy>
  <cp:revision/>
  <dcterms:created xsi:type="dcterms:W3CDTF">2023-09-18T18:26:15Z</dcterms:created>
  <dcterms:modified xsi:type="dcterms:W3CDTF">2025-04-29T13:42:32Z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