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3\PEI\"/>
    </mc:Choice>
  </mc:AlternateContent>
  <bookViews>
    <workbookView xWindow="0" yWindow="0" windowWidth="21600" windowHeight="9030"/>
  </bookViews>
  <sheets>
    <sheet name="Hoja1" sheetId="1" r:id="rId1"/>
    <sheet name="Hoja2" sheetId="2" r:id="rId2"/>
  </sheets>
  <definedNames>
    <definedName name="_xlnm._FilterDatabase" localSheetId="0" hidden="1">Hoja1!$A$1:$BU$72</definedName>
    <definedName name="_Toc141794028" localSheetId="0">Hoja1!$AZ$41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2" i="1" l="1"/>
  <c r="BN72" i="1"/>
  <c r="BU72" i="1"/>
  <c r="BU70" i="1"/>
  <c r="BN70" i="1"/>
  <c r="BU63" i="1"/>
  <c r="BN63" i="1"/>
  <c r="BU61" i="1"/>
  <c r="BN61" i="1"/>
  <c r="BU57" i="1"/>
  <c r="BN57" i="1"/>
  <c r="BU52" i="1"/>
  <c r="BN52" i="1"/>
  <c r="BU38" i="1"/>
  <c r="BN38" i="1"/>
  <c r="BU32" i="1"/>
  <c r="BN32" i="1"/>
  <c r="BU27" i="1"/>
  <c r="BN27" i="1"/>
  <c r="BU25" i="1"/>
  <c r="BN25" i="1"/>
  <c r="BU12" i="1"/>
  <c r="BN12" i="1"/>
  <c r="AY27" i="1" l="1"/>
  <c r="AY12" i="1"/>
  <c r="AY25" i="1"/>
  <c r="AQ71" i="1" l="1"/>
  <c r="AU71" i="1" l="1"/>
  <c r="AU72" i="1" s="1"/>
  <c r="AU67" i="1"/>
  <c r="AU65" i="1"/>
  <c r="AU64" i="1"/>
  <c r="AU63" i="1"/>
  <c r="AU61" i="1"/>
  <c r="AU57" i="1"/>
  <c r="AU41" i="1"/>
  <c r="AU52" i="1" s="1"/>
  <c r="AU38" i="1"/>
  <c r="AU32" i="1"/>
  <c r="AU27" i="1"/>
  <c r="AU14" i="1"/>
  <c r="AU25" i="1" s="1"/>
  <c r="AU11" i="1"/>
  <c r="AU12" i="1" s="1"/>
  <c r="AU70" i="1" l="1"/>
  <c r="AQ70" i="1"/>
  <c r="AQ63" i="1"/>
  <c r="AQ61" i="1"/>
  <c r="AQ57" i="1"/>
  <c r="AQ52" i="1"/>
  <c r="AQ38" i="1"/>
  <c r="AQ32" i="1"/>
  <c r="AQ27" i="1"/>
  <c r="BG25" i="1"/>
  <c r="AQ25" i="1"/>
  <c r="AQ12" i="1"/>
  <c r="AQ72" i="1"/>
  <c r="AA72" i="1" l="1"/>
  <c r="K70" i="1"/>
  <c r="AM72" i="1" l="1"/>
  <c r="AM63" i="1"/>
  <c r="AM61" i="1"/>
  <c r="AM57" i="1"/>
  <c r="K57" i="1"/>
  <c r="AM27" i="1"/>
  <c r="BG72" i="1" l="1"/>
  <c r="BG70" i="1"/>
  <c r="BG63" i="1"/>
  <c r="BG61" i="1"/>
  <c r="BG57" i="1"/>
  <c r="BG42" i="1"/>
  <c r="BG38" i="1"/>
  <c r="BG32" i="1"/>
  <c r="BG27" i="1"/>
  <c r="BG12" i="1"/>
  <c r="AI71" i="1"/>
  <c r="AI72" i="1" s="1"/>
  <c r="AM69" i="1"/>
  <c r="AI69" i="1"/>
  <c r="AI68" i="1"/>
  <c r="AI67" i="1"/>
  <c r="AM66" i="1"/>
  <c r="AI66" i="1"/>
  <c r="AI65" i="1"/>
  <c r="AI64" i="1"/>
  <c r="AI62" i="1"/>
  <c r="AI63" i="1" s="1"/>
  <c r="AI60" i="1"/>
  <c r="AI59" i="1"/>
  <c r="AI58" i="1"/>
  <c r="AI56" i="1"/>
  <c r="AI55" i="1"/>
  <c r="AI54" i="1"/>
  <c r="AI53" i="1"/>
  <c r="AM51" i="1"/>
  <c r="AI51" i="1"/>
  <c r="AI50" i="1"/>
  <c r="AM49" i="1"/>
  <c r="AI49" i="1"/>
  <c r="AM48" i="1"/>
  <c r="AI48" i="1"/>
  <c r="AI47" i="1"/>
  <c r="AI46" i="1"/>
  <c r="AM45" i="1"/>
  <c r="AI45" i="1"/>
  <c r="AM44" i="1"/>
  <c r="AI44" i="1"/>
  <c r="AI43" i="1"/>
  <c r="AM42" i="1"/>
  <c r="AI42" i="1"/>
  <c r="AI41" i="1"/>
  <c r="AI40" i="1"/>
  <c r="AI39" i="1"/>
  <c r="AI37" i="1"/>
  <c r="AI36" i="1"/>
  <c r="AM35" i="1"/>
  <c r="AI35" i="1"/>
  <c r="AM34" i="1"/>
  <c r="AI34" i="1"/>
  <c r="AM33" i="1"/>
  <c r="AI33" i="1"/>
  <c r="AI31" i="1"/>
  <c r="AM30" i="1"/>
  <c r="AI30" i="1"/>
  <c r="AM29" i="1"/>
  <c r="AI29" i="1"/>
  <c r="AI28" i="1"/>
  <c r="AI26" i="1"/>
  <c r="AI27" i="1" s="1"/>
  <c r="AM24" i="1"/>
  <c r="AI24" i="1"/>
  <c r="AI23" i="1"/>
  <c r="AM22" i="1"/>
  <c r="AI22" i="1"/>
  <c r="AI21" i="1"/>
  <c r="AM20" i="1"/>
  <c r="AI20" i="1"/>
  <c r="AI19" i="1"/>
  <c r="AM18" i="1"/>
  <c r="AI18" i="1"/>
  <c r="AI17" i="1"/>
  <c r="AI16" i="1"/>
  <c r="AI15" i="1"/>
  <c r="AM14" i="1"/>
  <c r="AI14" i="1"/>
  <c r="AM13" i="1"/>
  <c r="AI13" i="1"/>
  <c r="AI11" i="1"/>
  <c r="AM10" i="1"/>
  <c r="AM12" i="1" s="1"/>
  <c r="AI10" i="1"/>
  <c r="AM70" i="1" l="1"/>
  <c r="BG52" i="1"/>
  <c r="AI32" i="1"/>
  <c r="AI52" i="1"/>
  <c r="AI61" i="1"/>
  <c r="AI12" i="1"/>
  <c r="AM25" i="1"/>
  <c r="AM32" i="1"/>
  <c r="AI38" i="1"/>
  <c r="AM52" i="1"/>
  <c r="AI70" i="1"/>
  <c r="AI25" i="1"/>
  <c r="AI57" i="1"/>
  <c r="AM38" i="1"/>
  <c r="AE24" i="1"/>
  <c r="AA68" i="1"/>
  <c r="AE68" i="1"/>
  <c r="AE67" i="1"/>
  <c r="AE66" i="1"/>
  <c r="AE65" i="1"/>
  <c r="AE71" i="1"/>
  <c r="AE72" i="1" s="1"/>
  <c r="AE69" i="1"/>
  <c r="AE54" i="1"/>
  <c r="AE30" i="1"/>
  <c r="AE31" i="1"/>
  <c r="AE29" i="1"/>
  <c r="AE28" i="1"/>
  <c r="AE23" i="1"/>
  <c r="AE22" i="1"/>
  <c r="AE21" i="1"/>
  <c r="AE20" i="1"/>
  <c r="AE19" i="1"/>
  <c r="AE18" i="1"/>
  <c r="AE17" i="1"/>
  <c r="AE16" i="1"/>
  <c r="AE15" i="1"/>
  <c r="AE14" i="1"/>
  <c r="AE13" i="1"/>
  <c r="AA13" i="1"/>
  <c r="AE11" i="1"/>
  <c r="AE10" i="1"/>
  <c r="AE32" i="1" l="1"/>
  <c r="AE25" i="1"/>
  <c r="AE64" i="1"/>
  <c r="AE70" i="1" s="1"/>
  <c r="AE62" i="1"/>
  <c r="AE63" i="1" s="1"/>
  <c r="AE60" i="1"/>
  <c r="AE59" i="1"/>
  <c r="AE58" i="1"/>
  <c r="AE56" i="1"/>
  <c r="AE55" i="1"/>
  <c r="AE53" i="1"/>
  <c r="AE51" i="1"/>
  <c r="AE50" i="1"/>
  <c r="AE49" i="1"/>
  <c r="AE48" i="1"/>
  <c r="AE47" i="1"/>
  <c r="AE46" i="1"/>
  <c r="AE45" i="1"/>
  <c r="AE44" i="1"/>
  <c r="AE43" i="1"/>
  <c r="AE42" i="1"/>
  <c r="AE40" i="1"/>
  <c r="AE37" i="1"/>
  <c r="AE36" i="1"/>
  <c r="AE57" i="1" l="1"/>
  <c r="AE52" i="1"/>
  <c r="AE38" i="1"/>
  <c r="AE61" i="1"/>
  <c r="AE12" i="1"/>
  <c r="S71" i="1"/>
  <c r="S72" i="1" s="1"/>
  <c r="AA70" i="1"/>
  <c r="O70" i="1"/>
  <c r="W69" i="1"/>
  <c r="S69" i="1"/>
  <c r="W68" i="1"/>
  <c r="S68" i="1"/>
  <c r="W67" i="1"/>
  <c r="S67" i="1"/>
  <c r="W66" i="1"/>
  <c r="S66" i="1"/>
  <c r="W65" i="1"/>
  <c r="S65" i="1"/>
  <c r="W64" i="1"/>
  <c r="S64" i="1"/>
  <c r="AA62" i="1"/>
  <c r="AA63" i="1" s="1"/>
  <c r="W62" i="1"/>
  <c r="W63" i="1" s="1"/>
  <c r="S62" i="1"/>
  <c r="O62" i="1"/>
  <c r="AA60" i="1"/>
  <c r="W60" i="1"/>
  <c r="S60" i="1"/>
  <c r="O60" i="1"/>
  <c r="AA59" i="1"/>
  <c r="W59" i="1"/>
  <c r="S59" i="1"/>
  <c r="O59" i="1"/>
  <c r="AA58" i="1"/>
  <c r="W58" i="1"/>
  <c r="S58" i="1"/>
  <c r="O58" i="1"/>
  <c r="AA56" i="1"/>
  <c r="W56" i="1"/>
  <c r="S56" i="1"/>
  <c r="O56" i="1"/>
  <c r="AA55" i="1"/>
  <c r="W55" i="1"/>
  <c r="S55" i="1"/>
  <c r="O55" i="1"/>
  <c r="AA54" i="1"/>
  <c r="W54" i="1"/>
  <c r="S54" i="1"/>
  <c r="O54" i="1"/>
  <c r="AA53" i="1"/>
  <c r="W53" i="1"/>
  <c r="S53" i="1"/>
  <c r="O53" i="1"/>
  <c r="AA51" i="1"/>
  <c r="W51" i="1"/>
  <c r="S51" i="1"/>
  <c r="O51" i="1"/>
  <c r="AA50" i="1"/>
  <c r="W50" i="1"/>
  <c r="S50" i="1"/>
  <c r="O50" i="1"/>
  <c r="AA49" i="1"/>
  <c r="W49" i="1"/>
  <c r="S49" i="1"/>
  <c r="O49" i="1"/>
  <c r="AA48" i="1"/>
  <c r="W48" i="1"/>
  <c r="S48" i="1"/>
  <c r="O48" i="1"/>
  <c r="AA47" i="1"/>
  <c r="W47" i="1"/>
  <c r="S47" i="1"/>
  <c r="O47" i="1"/>
  <c r="AA46" i="1"/>
  <c r="W46" i="1"/>
  <c r="S46" i="1"/>
  <c r="O46" i="1"/>
  <c r="AA45" i="1"/>
  <c r="W45" i="1"/>
  <c r="S45" i="1"/>
  <c r="O45" i="1"/>
  <c r="AA44" i="1"/>
  <c r="S44" i="1"/>
  <c r="AA43" i="1"/>
  <c r="W43" i="1"/>
  <c r="S43" i="1"/>
  <c r="O43" i="1"/>
  <c r="AA42" i="1"/>
  <c r="W42" i="1"/>
  <c r="S42" i="1"/>
  <c r="O42" i="1"/>
  <c r="AA41" i="1"/>
  <c r="W41" i="1"/>
  <c r="S41" i="1"/>
  <c r="O41" i="1"/>
  <c r="AA40" i="1"/>
  <c r="S40" i="1"/>
  <c r="AA39" i="1"/>
  <c r="W39" i="1"/>
  <c r="S39" i="1"/>
  <c r="O39" i="1"/>
  <c r="AA37" i="1"/>
  <c r="W37" i="1"/>
  <c r="S37" i="1"/>
  <c r="O37" i="1"/>
  <c r="AA36" i="1"/>
  <c r="W36" i="1"/>
  <c r="S36" i="1"/>
  <c r="O36" i="1"/>
  <c r="AA35" i="1"/>
  <c r="W35" i="1"/>
  <c r="S35" i="1"/>
  <c r="O35" i="1"/>
  <c r="AA34" i="1"/>
  <c r="W34" i="1"/>
  <c r="S34" i="1"/>
  <c r="O34" i="1"/>
  <c r="AA33" i="1"/>
  <c r="AA31" i="1"/>
  <c r="W31" i="1"/>
  <c r="S31" i="1"/>
  <c r="O31" i="1"/>
  <c r="AA30" i="1"/>
  <c r="W30" i="1"/>
  <c r="S30" i="1"/>
  <c r="O30" i="1"/>
  <c r="AA29" i="1"/>
  <c r="W29" i="1"/>
  <c r="S29" i="1"/>
  <c r="O29" i="1"/>
  <c r="AA28" i="1"/>
  <c r="W28" i="1"/>
  <c r="S28" i="1"/>
  <c r="O28" i="1"/>
  <c r="AA26" i="1"/>
  <c r="AA27" i="1" s="1"/>
  <c r="W26" i="1"/>
  <c r="W27" i="1" s="1"/>
  <c r="O26" i="1"/>
  <c r="AA24" i="1"/>
  <c r="S24" i="1"/>
  <c r="AA23" i="1"/>
  <c r="W23" i="1"/>
  <c r="S23" i="1"/>
  <c r="O23" i="1"/>
  <c r="S22" i="1"/>
  <c r="O22" i="1"/>
  <c r="AA21" i="1"/>
  <c r="S21" i="1"/>
  <c r="O21" i="1"/>
  <c r="AA20" i="1"/>
  <c r="S20" i="1"/>
  <c r="O20" i="1"/>
  <c r="AA19" i="1"/>
  <c r="W19" i="1"/>
  <c r="S19" i="1"/>
  <c r="O19" i="1"/>
  <c r="AA18" i="1"/>
  <c r="W18" i="1"/>
  <c r="S18" i="1"/>
  <c r="O18" i="1"/>
  <c r="AA17" i="1"/>
  <c r="W17" i="1"/>
  <c r="S17" i="1"/>
  <c r="O17" i="1"/>
  <c r="AA16" i="1"/>
  <c r="W16" i="1"/>
  <c r="S16" i="1"/>
  <c r="O16" i="1"/>
  <c r="AA15" i="1"/>
  <c r="S15" i="1"/>
  <c r="AA14" i="1"/>
  <c r="W14" i="1"/>
  <c r="S14" i="1"/>
  <c r="O14" i="1"/>
  <c r="W13" i="1"/>
  <c r="S13" i="1"/>
  <c r="O13" i="1"/>
  <c r="AA11" i="1"/>
  <c r="W11" i="1"/>
  <c r="S11" i="1"/>
  <c r="S12" i="1" s="1"/>
  <c r="O11" i="1"/>
  <c r="AA10" i="1"/>
  <c r="W10" i="1"/>
  <c r="O10" i="1"/>
  <c r="S32" i="1" l="1"/>
  <c r="AA38" i="1"/>
  <c r="S38" i="1"/>
  <c r="O32" i="1"/>
  <c r="AA32" i="1"/>
  <c r="W57" i="1"/>
  <c r="O57" i="1"/>
  <c r="W61" i="1"/>
  <c r="S57" i="1"/>
  <c r="W32" i="1"/>
  <c r="W38" i="1"/>
  <c r="AA12" i="1"/>
  <c r="O52" i="1"/>
  <c r="S70" i="1"/>
  <c r="S52" i="1"/>
  <c r="AA25" i="1"/>
  <c r="O12" i="1"/>
  <c r="O25" i="1"/>
  <c r="W12" i="1"/>
  <c r="W52" i="1"/>
  <c r="O38" i="1"/>
  <c r="AA57" i="1"/>
  <c r="W70" i="1"/>
  <c r="W25" i="1"/>
  <c r="O61" i="1"/>
  <c r="AA61" i="1"/>
  <c r="AA52" i="1"/>
  <c r="AE27" i="1"/>
</calcChain>
</file>

<file path=xl/sharedStrings.xml><?xml version="1.0" encoding="utf-8"?>
<sst xmlns="http://schemas.openxmlformats.org/spreadsheetml/2006/main" count="1238" uniqueCount="968">
  <si>
    <t>Direccionamiento Sectorial e Institucional</t>
  </si>
  <si>
    <t>Objetivo Estratégico</t>
  </si>
  <si>
    <t>Metas</t>
  </si>
  <si>
    <t>Producto</t>
  </si>
  <si>
    <t>Fuente</t>
  </si>
  <si>
    <t>Dependencia a cargo del reporte</t>
  </si>
  <si>
    <t>Servidor público responsable del reporte</t>
  </si>
  <si>
    <t>Tipo Indicador</t>
  </si>
  <si>
    <t>Primer Avance</t>
  </si>
  <si>
    <t xml:space="preserve">Descripción Avance Productos </t>
  </si>
  <si>
    <t xml:space="preserve">Segundo 
Avance </t>
  </si>
  <si>
    <t>Tercer
Avance</t>
  </si>
  <si>
    <t>Cuarto
Avance</t>
  </si>
  <si>
    <t>Quinto 
Avance</t>
  </si>
  <si>
    <t>Sexto
Avance</t>
  </si>
  <si>
    <t>Noveno
Avance</t>
  </si>
  <si>
    <t>Nombre</t>
  </si>
  <si>
    <t xml:space="preserve">
30/09/2020</t>
  </si>
  <si>
    <t xml:space="preserve">
30/12/2020</t>
  </si>
  <si>
    <t>CUATRIENIO</t>
  </si>
  <si>
    <t>Programado</t>
  </si>
  <si>
    <t xml:space="preserve">Ejecutado </t>
  </si>
  <si>
    <t>Avance</t>
  </si>
  <si>
    <t xml:space="preserve">      Total Programado</t>
  </si>
  <si>
    <t>Ejecución</t>
  </si>
  <si>
    <t>% Ejecución
PDD</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</si>
  <si>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</si>
  <si>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</si>
  <si>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</si>
  <si>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</si>
  <si>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</si>
  <si>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</si>
  <si>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</si>
  <si>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</si>
  <si>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</si>
  <si>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</si>
  <si>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</si>
  <si>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</si>
  <si>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</si>
  <si>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</si>
  <si>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</si>
  <si>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</si>
  <si>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Constante</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</si>
  <si>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</si>
  <si>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</si>
  <si>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</si>
  <si>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</si>
  <si>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</si>
  <si>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</si>
  <si>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</si>
  <si>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</si>
  <si>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</si>
  <si>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</si>
  <si>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</si>
  <si>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Faabian Camilo Acosta</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</si>
  <si>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</si>
  <si>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</si>
  <si>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</si>
  <si>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</si>
  <si>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</si>
  <si>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</si>
  <si>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</si>
  <si>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</si>
  <si>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</si>
  <si>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</si>
  <si>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</si>
  <si>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</si>
  <si>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</si>
  <si>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</si>
  <si>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</si>
  <si>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</si>
  <si>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</si>
  <si>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</si>
  <si>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NO PROGRAMADA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</si>
  <si>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</si>
  <si>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</si>
  <si>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</si>
  <si>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</si>
  <si>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</si>
  <si>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</si>
  <si>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</si>
  <si>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</si>
  <si>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</si>
  <si>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</si>
  <si>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</si>
  <si>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</si>
  <si>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</si>
  <si>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</si>
  <si>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</si>
  <si>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</si>
  <si>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</si>
  <si>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</si>
  <si>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</si>
  <si>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</si>
  <si>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</si>
  <si>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</si>
  <si>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</si>
  <si>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</si>
  <si>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</si>
  <si>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</si>
  <si>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</si>
  <si>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</si>
  <si>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</si>
  <si>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</si>
  <si>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</si>
  <si>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</si>
  <si>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</si>
  <si>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Ramirez</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</si>
  <si>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</si>
  <si>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</si>
  <si>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</si>
  <si>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</si>
  <si>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</si>
  <si>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</si>
  <si>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</si>
  <si>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</si>
  <si>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</si>
  <si>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</si>
  <si>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</si>
  <si>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</si>
  <si>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</si>
  <si>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</si>
  <si>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</si>
  <si>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Porcentaje de avance en la formulación e implementación del Plan de continuidad de negocio del C4 con sitios alternos multipropósito</t>
  </si>
  <si>
    <t xml:space="preserve"> Plan de Continuidad de Negocio del C4 con sitios alternos multipropósito, formulado e implementado</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</si>
  <si>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</si>
  <si>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</si>
  <si>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</si>
  <si>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</si>
  <si>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</si>
  <si>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</si>
  <si>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</si>
  <si>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</si>
  <si>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</si>
  <si>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No se asignaron recursos en la vigencia 2021 para la compra de cámaras durante el 2021 y aumentar el número de cámaras en la vigencia 2021</t>
  </si>
  <si>
    <t>No se reporta avance físico, teniendo en cuenta que para la vigencia 2021, no fueron asignados recursos que permitan el cumplimiento y desarrollo de la misma.</t>
  </si>
  <si>
    <t>Se prevé la adquisición de cámaras durante la vigencia 2022</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</si>
  <si>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</si>
  <si>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</si>
  <si>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</si>
  <si>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</si>
  <si>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Se realizó la integración de la secretaria de la mujer mediante resolución y se dio inicio al piloto de operación de la misma en la integración con el sistema NUSE 123.</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</si>
  <si>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</si>
  <si>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</si>
  <si>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Se ha cumplido con  la implementación de 300 analíticas, así mismo se ha avanzado en un 90% en la implementación de la planta telefónica</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</si>
  <si>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</si>
  <si>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</si>
  <si>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</si>
  <si>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</si>
  <si>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</si>
  <si>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</si>
  <si>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</si>
  <si>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</si>
  <si>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</si>
  <si>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</si>
  <si>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</si>
  <si>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</si>
  <si>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</si>
  <si>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</si>
  <si>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</si>
  <si>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</si>
  <si>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</si>
  <si>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</si>
  <si>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</si>
  <si>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</si>
  <si>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</si>
  <si>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</si>
  <si>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</si>
  <si>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</si>
  <si>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</si>
  <si>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</si>
  <si>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</si>
  <si>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</si>
  <si>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</si>
  <si>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</si>
  <si>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</si>
  <si>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</si>
  <si>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</si>
  <si>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</si>
  <si>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</si>
  <si>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</si>
  <si>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</si>
  <si>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</si>
  <si>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</si>
  <si>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</si>
  <si>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</si>
  <si>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</si>
  <si>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</si>
  <si>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 xml:space="preserve">Sumna </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</si>
  <si>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</si>
  <si>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</si>
  <si>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</si>
  <si>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</si>
  <si>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</si>
  <si>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</si>
  <si>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</si>
  <si>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</si>
  <si>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</si>
  <si>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</si>
  <si>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</si>
  <si>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El trabajo interinstitucional ha permitido dar inicio al trabajo mancomunado que permitirá el cumplimiento total de la meta.</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</si>
  <si>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</si>
  <si>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Se iniciaron procesos de conformación de pactos y generación de alianzas interinstitucionales para la articulación de procesos en pro de la seguridad.</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</si>
  <si>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</si>
  <si>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</si>
  <si>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</si>
  <si>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</si>
  <si>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</si>
  <si>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</si>
  <si>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</si>
  <si>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</si>
  <si>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</si>
  <si>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</si>
  <si>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</si>
  <si>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</si>
  <si>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</si>
  <si>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</si>
  <si>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</si>
  <si>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</si>
  <si>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</si>
  <si>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</si>
  <si>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</si>
  <si>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</si>
  <si>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</si>
  <si>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</si>
  <si>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</si>
  <si>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</si>
  <si>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</si>
  <si>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</si>
  <si>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</si>
  <si>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</si>
  <si>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</si>
  <si>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</si>
  <si>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</si>
  <si>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</si>
  <si>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</si>
  <si>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</si>
  <si>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</si>
  <si>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</si>
  <si>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</si>
  <si>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</si>
  <si>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</si>
  <si>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</si>
  <si>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</si>
  <si>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</si>
  <si>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</si>
  <si>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</si>
  <si>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</si>
  <si>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</si>
  <si>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</si>
  <si>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</si>
  <si>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</si>
  <si>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</si>
  <si>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</si>
  <si>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</si>
  <si>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</si>
  <si>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</si>
  <si>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</si>
  <si>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</si>
  <si>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</si>
  <si>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</si>
  <si>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</si>
  <si>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</si>
  <si>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</si>
  <si>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</si>
  <si>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</si>
  <si>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</si>
  <si>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</si>
  <si>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</si>
  <si>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</si>
  <si>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</si>
  <si>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</si>
  <si>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</si>
  <si>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</si>
  <si>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</si>
  <si>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</si>
  <si>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</si>
  <si>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</si>
  <si>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</si>
  <si>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</si>
  <si>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</si>
  <si>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</si>
  <si>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</si>
  <si>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</si>
  <si>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</si>
  <si>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</si>
  <si>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</si>
  <si>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</si>
  <si>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</si>
  <si>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</si>
  <si>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</si>
  <si>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</si>
  <si>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</si>
  <si>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</si>
  <si>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</si>
  <si>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</si>
  <si>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</si>
  <si>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</si>
  <si>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</si>
  <si>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</si>
  <si>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</si>
  <si>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</si>
  <si>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</si>
  <si>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</si>
  <si>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</si>
  <si>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</si>
  <si>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</si>
  <si>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</si>
  <si>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</si>
  <si>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</si>
  <si>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</si>
  <si>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</si>
  <si>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</si>
  <si>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</si>
  <si>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</si>
  <si>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</si>
  <si>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</si>
  <si>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</si>
  <si>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</si>
  <si>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</si>
  <si>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</si>
  <si>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</si>
  <si>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</si>
  <si>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Fabián Camilo Acosta</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</si>
  <si>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</si>
  <si>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</si>
  <si>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</si>
  <si>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</si>
  <si>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</si>
  <si>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</si>
  <si>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</si>
  <si>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</si>
  <si>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</si>
  <si>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</si>
  <si>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</si>
  <si>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</si>
  <si>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</si>
  <si>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</si>
  <si>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</si>
  <si>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</si>
  <si>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</si>
  <si>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</si>
  <si>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</si>
  <si>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</si>
  <si>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</si>
  <si>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</si>
  <si>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</si>
  <si>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</si>
  <si>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encuentra en proceso la elaboración del documento de la estrategia de cualificación del personal uniformado distrital, se han realizado mesas de trabajo con la Oficina Asesora de Planeación para su correcta elaboración</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</si>
  <si>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</si>
  <si>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</si>
  <si>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</si>
  <si>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</si>
  <si>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</si>
  <si>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</si>
  <si>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</si>
  <si>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</si>
  <si>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</si>
  <si>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</si>
  <si>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</si>
  <si>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</si>
  <si>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</si>
  <si>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</si>
  <si>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</si>
  <si>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</si>
  <si>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</si>
  <si>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</si>
  <si>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</si>
  <si>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</si>
  <si>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</si>
  <si>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</si>
  <si>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</si>
  <si>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</si>
  <si>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</si>
  <si>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</si>
  <si>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</si>
  <si>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</si>
  <si>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</si>
  <si>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</si>
  <si>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</si>
  <si>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</si>
  <si>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</si>
  <si>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</si>
  <si>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</si>
  <si>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</si>
  <si>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</si>
  <si>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</si>
  <si>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</si>
  <si>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</si>
  <si>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</si>
  <si>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</si>
  <si>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</si>
  <si>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Relización de 8 Consejos Locales Sociales (consejos de gobierno) en las siguientes localidades: Usaquén, Ciudad Bolívar, Mártires, Candelaria, Santa Fe, san Cristóbal, Rafael Uribe Uribe y chapinero.</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</si>
  <si>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</si>
  <si>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</si>
  <si>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</si>
  <si>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 xml:space="preserve">358 - Elaborar 1  inventario unificado de estructuras criminales </t>
  </si>
  <si>
    <t>Inventario unificado de estructuras criminales elaborado</t>
  </si>
  <si>
    <t xml:space="preserve">inventario unificado de estructuras criminales </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</si>
  <si>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</si>
  <si>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</si>
  <si>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</si>
  <si>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</si>
  <si>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</si>
  <si>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</si>
  <si>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</si>
  <si>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</si>
  <si>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</si>
  <si>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</si>
  <si>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</si>
  <si>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</si>
  <si>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Esta meta se estaba desarrollando desde la creación del convenio con la ONU, el cual no continúa, por lo que se empezará a hacer desde la vinculación de Bogotá Región a la meta.
</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</si>
  <si>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</si>
  <si>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</si>
  <si>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</si>
  <si>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</si>
  <si>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</si>
  <si>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</si>
  <si>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</si>
  <si>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</si>
  <si>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</si>
  <si>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</si>
  <si>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</si>
  <si>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</si>
  <si>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</si>
  <si>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2 - Implementar al 100% la estrategia de Participación Ciudadana</t>
  </si>
  <si>
    <t>Estrategia de Participación Ciudadana implementada</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</si>
  <si>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</si>
  <si>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cumplió con la sistematización de todos los espacios secundarios realizados por la Subsecretaría de Seguridad y Convivencia y por la Subsecretaria de Acceso a la Justicia, con acompañamiento de la Oficina Asesora de Planeación.</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</si>
  <si>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</si>
  <si>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</si>
  <si>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</si>
  <si>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</si>
  <si>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</si>
  <si>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</si>
  <si>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</si>
  <si>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</si>
  <si>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</si>
  <si>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</si>
  <si>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</si>
  <si>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</si>
  <si>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</si>
  <si>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</si>
  <si>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</si>
  <si>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</si>
  <si>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</si>
  <si>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</si>
  <si>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</si>
  <si>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</si>
  <si>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</si>
  <si>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</si>
  <si>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</si>
  <si>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</si>
  <si>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</si>
  <si>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</si>
  <si>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</si>
  <si>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</si>
  <si>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</si>
  <si>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</si>
  <si>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</si>
  <si>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</si>
  <si>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</si>
  <si>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</si>
  <si>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</si>
  <si>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</si>
  <si>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</si>
  <si>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</si>
  <si>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</si>
  <si>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</si>
  <si>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</si>
  <si>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</si>
  <si>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</si>
  <si>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</si>
  <si>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 xml:space="preserve">En lo corrido del año se han realizado 450 acciones que benefician a la población en habitabilidad de calle, 53 de estas se han realizado en el mes de diciembre.  Así mismo, En lo corrido del año se han realizado 301 acciones   (43 de estas en el mes de diciembre) encaminadas a proteger y mejorar la seguridad y convivencia en la población migrante caracterización de ciudadanos migrantes a través de la articulación con Policía Nacional, y Migración Colombia se realizan recorridos de identificación de posibles puntos de concentración de ciudadanos extranjeros, para determinar las problemáticas de los sectores y así acercar la oferta institucional y oferta de control a los puntos críticos. </t>
  </si>
  <si>
    <t>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</si>
  <si>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Se realizan reparaciones locativas en los diferentes equipamientos como Estaciones de Policía y Sala de Operaciones en Brigada XIII como: resane y pintura general, cambio de luminarias, mantenimiento de cubierta e impermeabilización, mantenimiento en instalaciones hidráulicas, eléctricas y sanitarias, cambio y mantenimiento en carpintería metálica y madera, entre otros, 
En cuanto a la construcción del comando de la Brigada XII, debido a los fallos y acolchonamientos identificados en el terreno, se realizó visita por parte de los Geotecnistas el día 22 de noviembre de 2021, quienes presentaron nueva propuesta de obra. Ante esta nueva propuesta el contratista presentó su plan de trabajo en comité de obra, en donde se programó realizar la intervención y mejoramiento del terreno.
Para el PROYECTO INMOBILIARIO EN EL CANTON NORTE  (COREC), se realizan Actividades preliminares de obra e inicio de labores de pilotajes y se encuentra en ajuste el cronograma del proyecto
Se avanza en la realización de mantenimiento de automotores por valor de $9,690,649,043, con una cantidad aproximada de 4077 automotores atendidos. Se hizo entrega de insumos de bioseguridad para la MEBOG por valor de $477.8 millones representados en jabón, alcohol etílico, alcohol antiséptico, desinfectante a base de hipoclorito, amonio cuaternario y tapabocas, Overoles desechables antifluido por $11,805,000, así como Gafas de seguridad lente claro por $166,504,275 De igual manera se ha entregado para los semovientes, alimentos por valor de $416,731,875, medicamentos y otros elementos para el sostenimiento por valor de $797,369,341, se realiza el mantenimiento de los atalajes por valor de $62,836,554 y se presta el servicio de atención médica de urgencias por $59,157,810. en cuanto a dotación se realiza la adquisición de 16 Chaleco antibalas nivel IIIA (5 femeninos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</si>
  <si>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generaron seis documentos de política pública, cumpliendo así el 100% de la meta programada para la presente vigencia. 
1. El código de policía en retrospectiva. Una mirada a la reiterancia en Bogotá
2. Análisis espacial de la violencia contra la mujer en contexto de pandemia en Bogotá.
3. Evaluación de las Unidades de Mediación y Conciliación (UMC).
4. Análisis del crimen y COVID 19 en la ciudad de Bogotá.
5. Cash Transfers and Violence against Women in Quarantine: Evidence from Bogotá, Colombia.
6. Garantías del proceso penal.</t>
  </si>
  <si>
    <t>Implementación de la Politica de Gobierno Digital a través de la ejecución de los planes de trabajo alineados a las metas del proyecto de inversión  y a los dominios de MinTIC: 
1. Infraestructura y servicios Tecnologicos 98 %
2. Uso y Apropiación: 100%
3. Sistemas de Información:100%
4. Servicios ciudadanos digitales: 84%
5. Documentos asociados a Gobierno TI: 80%</t>
  </si>
  <si>
    <t>En el periodo se ha avanzado en: 
1. Culminación en la identificación de los riesgos inherentes y Plan de Tratamiento de Riesgo de los 18 procesos de la entidad.
2. Aplicación de controles en el Manual de Seguridad y Privacidad de la Información dentro de los que se destaca Contacto con las Autoridades, Procedimiento de gestión de incidentes de seguridad de la información, procedimiento de etiquetado de la información.</t>
  </si>
  <si>
    <t>Se finalizaron las siguientes investigaciones en el 2021, cumpliendo así el 100% de las meta programada para la vigencia: 
*Caracterización de la violencia homicida en Bogotá.
* Caracterización del fenómeno de desaparición urbana en Bogotá.</t>
  </si>
  <si>
    <t>Desde la Dirección de Seguridad se avanzó en la consolidación, desarrollo y seguimiento de 20 Planes de Acción Territorial en clave de control del delito, que permitan la ejecución conformarme con la estrategia de intervención de entornos vulnerables, con especial énfasis en; Instituciones Educativas Distritales, Instituciones de Educación Superior, Sistema Integrado de Transporte Público, ciclorrutas, parques y las zonas de rumba, en este contexto en la vigencia 2021 se desarrollaran 9798 acciones territoriales de control.
En materia de resultados relevantes, en conjunto con organismos de seguridad se realizó seguimiento a un total 1504 establecimientos de comercio, entre ellos 74 dedicados a la comercialización de material recuperable, 205 de autopartes, 152 de bicicletas, 207 de equipos móviles (celulares) y 832 de licor.
así mismo, en materia de prevención, se han realizado 3.285 acciones en lo corrido del año (350 de estas en el mes de diciembre) las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</si>
  <si>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El plan de fortalecimiento del C4 se encuentra diseñado, aprobado y en ejecución.
Se mantiene la operación del NUSE 123 , los sistemas de videovigilancia, así como los contratos de interventoría y  el personal de operación de la línea de emergencias a fin de garantizar la continuidad de la operación de la línea 123 y de los demás componentes del sistema C4.
Se realiza un ejercicio de prospectiva para el fortalecimiento del C4 y del sistema de emergencias el cual es compartido en el comité operativo del sistema c4 con organismos miembros a fin de iniciar su implementación en el periodo 2022</t>
  </si>
  <si>
    <t>El  plan de continuidad de negocio del C4 se encuentra formulado y en ejecución
*Se complementó el plan de continuidad de negocio con el documento plan de continuidad tecnico/operativo como complemento al plan de continuidad del negocio.
*Se actualizó el documento de EIR con las consideraciones dadas por el IDIGER.
*Se contrató el sitio de repetición del sistema de radio a fin de fortalecer la cobertura de los canales de datos por los cuales se realiza el servicios de radio tracker para el geo-posicionamiento de los instrumentos .</t>
  </si>
  <si>
    <t>No se programaron inversiones para el 2021. Pero estas camaras que se reportan, corresponde a las que se interconectaron al sistema de video vigilancia con el fin de ser visualizadas por la MEBOG, función realizada con el contrato de conectividad con ETB</t>
  </si>
  <si>
    <t>Se realizarón actividades  de gestión tales como:
*Se avanza al 92% en el cronograma  de implementacion de la planta telefónica
*Se terminaron los estudios tecnicos para realizar los diagnósticos para la implementación de herramientas de  analítica de datos en el sistema C4. Se analizaron los requerimientos tecnicos del sistema de video vigilancia para la vinculación con analíticas.
*Se realizó visita a la feria expo defensa a fin de identificar tecnologías de vanguardia los cuales pueden aplicarse a los requerimientos tecnológicos establecidos por el c4</t>
  </si>
  <si>
    <t>En la vigencia 2021, se suscribió el  Convenio Interadministrativo No. 1671,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Este personal se presento a la DINAE el 27 de Diciembre de 2022 y se hizo el giro respectivo de recursos para el pago de matricula.
De la misma manera, dentro de este proceso de fortalecimiento de pie de fuerza, desde el mes de septiembre se ha venido reforzando y se integraron 500 uniformados para labores de investigación e inteligencia, de igual forma se vincularon a la Policía Metropolitana de Bogotá en el mes de diciembre 1000 patrulleros adicionales, que acompañan las labores de vigilancia en la ciudad, desarrollando también planes operativos de Navidad y año nuevo en cada una de las localidades; estos 1000 uniformados vendrán egresados de las escuelas de policía, capacitados como técnicos profesionales en servicio de Policía.</t>
  </si>
  <si>
    <t xml:space="preserve">Las actividades de esta estrategia en el marco de la Seguridad Ciudadana, la Convivencia y la Justicia, están dirigidas en realizar procesos pedagógicos para la construcción de capacidades en la ciudadanía en general, de manera que permitan prevenir, mitigar y atender las violencias y hechos delictivos en contra de las mujeres. con base en eso a  lo largo del año ha realizado 643 acciones y en el mes de diciembre se han realizado 183 acciones.  </t>
  </si>
  <si>
    <t>El Programa de Seguimiento Judicial al Tratamiento de Drogas -PSJTD-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Durante 2021 las autoridades del SRPA remitieron 210 adolescentes y jóvenes al PSJTD. Luego de verificar los temas de afiliación se ha realizado sensibilización con 190 adolescentes y jóvenes pre-candidatizados; de estos se activó ruta de salud e ingreso al programa en 42 casos a través de Capital Salud EPS, Famisanar EPS y Sanitas EPS. En 28 casos el ingreso se produjo por aplicación del Principio de Oportunidad y en 14 por sanción.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</si>
  <si>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Durante 2021, se brindó atención a 308 adolescentes y jóvenes del Sistema de Responsabilidad Penal Adolescente que ingresaron en esta vigencia a través de las rutas del programa distrital de Justicia Juvenil Restaurativa. Así mismo, se brinda atención a quienes ingresaron en la vigencia anterior y que aún se encuentran en proceso o en seguimiento (141). Con el total de personas vinculadas, se realizaron 9129 atenciones (presenciales y virtuales), se apoyó la preselección de casos con Fiscalía a través de la participación en 376 de estos encuentros y se apoyó en 263 audiencias de legalización de Principio de oportunidad. En el marco del fortalecimiento a los procesos a través de la articulación interinstitucional se participó en 118 sesiones de seguimiento con defensorías de familia de ICBF.</t>
  </si>
  <si>
    <t>En la vigencia 2021, 416 personas han sido vinculados a estrategias orientadas a fortalecer la atención integral.
(A) Programa para la Atención y Prevención de la Agresión sexual – PASOS: 
estrategia de atención especializada a víctimas y adolescentes / jóvenes vinculados al SRPA inmersos en conductas abusivas de carácter sexual, 285 personas: 123 víctimas directas e indirectas y 162 adolescentes y jóvenes ofensores/as (Rutas: 58 por Principio de Oportunidad, 61 por ejecución de sanción y 43 por Garantía de Derechos).
(B) Centro de Atención Especializada Bosconia, operó hasta junio de 2021, se atendieron 22 adolescentes/jóvenes, 20 ingresaron en 2020 y 2 en 2021; contó con la intervención de un equipo de pedagogos y artistas que trabajaron en: enriquecimiento del ambiente y estrategias comunicativas de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Se vincularon 104 personas, de los cuales: 45 al proceso educativo de modelo flexible, 49 a programas de formación técnica con Escuela Taller (restauración arquitectónica, cocina, confección de ropa urbana y calzado) y 10 en otras atenciones (refuerzo académico, atenciones psicosociales, talleres psicoeducativos, seguimiento)
(D) Intervención artística Centro de Internamiento preventivo - CIP La Acogida: diseño y elaboración participativa de una intervención artística que fomente la apropiación y resignificación del espacio de ingreso, 25 adolescentes y jóvenes ubicados en el centro han participado en la estrategia.</t>
  </si>
  <si>
    <t>Los Pactos por la Vida, los cuales buscan generar alianzas y compromisos entre los jóvenes de la ciudad, la Policía Nacional, adultos y demás actores de las localidades, con el fin de gestionar procesos de empatía y vinculación de acciones de prevención del delito y las violencias y la disminución de la estigmatización de los jóvenes y sus relaciones con estos actores. Para este periodo se lograron  6 Pactos por la Vida</t>
  </si>
  <si>
    <t xml:space="preserve">En lo acumulado del año se fortalecieron 607 grupos de ciudadanos, 368 por medio de acciones territoriales y 239 por medio del convenio con IDPAC.  
Así mismo, se realizaron 144 actividades en los entornos de los CAI con la finalidad de mejorar la confianza en las instituciones y crear tejido social nuevamente tras las protestas. 
El involucramiento de la comunidad (Redes Cuidadanas o grupos de ciudadanos) y Frentes de seguridad en la seguridad y convivencia permite un ejercicio de corresponsabilidad y apropiación de los espacios públicos con el fin de mejorar la seguridad y la convivencia desde lo local hacía lo distrital. </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</si>
  <si>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</si>
  <si>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</si>
  <si>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 </t>
  </si>
  <si>
    <t xml:space="preserve"> - Realizar seguimiento trimestral al cumplimiento de las actividades inmersas en el plan de acción de la política pública de servicio a la ciudadanía – PPDSC
Se solicita reporte de avance del 4to trimestre, a la intérprete de lengua de señas del equipo de atención y servicio al ciudadano de las actividad a cargo, para el reporte del Plan de Acción de la PPDSC para reporte a la Oficina Asesora de Planeación - OAP.
- Realizar una propuesta de diagnóstico para el diseño e implementación de un sistema de turnos integral en la Entidad que incluya la medición de la satisfacción de la atención realizada a los ciudadanos desde los distintos puntos.
Consolidación documento preliminar de ficha técnica de que incluye los requisitos técnicos básicos del sistema de turnos institucional que se requieren cotizar en el mercado. 
- Realizar la cualificación y/o entrenamiento en lengua de señas colombiana y actualizar y publicar videos en lenguaje de señas  
Se atendieron un total de 5 personas sordas en las siguientes sedes de la Entidad:
1. Casa de justicia de San Cristóbal, atención a 1 persona sorda vía WhatsApp. 
2. Casa de justicia de Kennedy, atención a 2 personas sordas de manera presencial.                   
3. Casa de justicia de Ciudad Bolívar, atención a 2 personas sordas de manera presencial.  
Se participó en un total de 2 Facebook live.
1. Celebremos un año de la mediación profesional virtual.
2. Día internacional de la lucha contra el uso indebido y el tráfico ilícito de drogas.
Se realizaron un total de 2 acercamientos a lengua de señas, a los funcionarios y contratistas de la de la casa de Justician de Ciudad Bolívar y Fontibón.
Se interpretó a lengua de señas, un total de 2 videos y noticias, relacionados con los siguientes temas:
1. Isabel Cristina LS
2. Estrategia Te Cambio Comparendo por Educación.
Se realizó interpretación en el Primer Congreso de Experiencias Comunitarias exitosas del Cuidado en Convivencia y Seguridad" </t>
  </si>
  <si>
    <t>Se realiza la verificación funcional de la información allegada en el cd del aplicativo siga. *Manuales Y Guías: 1-Man-Usuario-Siga-Radicación, 2-Man-Usuario-Siga-Gestión, 3-Man-Usuario-Archivo, 4-Man-Usuario-Siga-Prestamos, 5-Man-Usuario-Siga-Memoysalidas-Elect, 6-Man-Admon-Siga-Corresp, 7-Man-Usuario-Consulta-Externa, 8-Guia-Instalación-Siga, 9-Man-Servicios-Web-Siga. En conjunto con la DTSI y se realizan las tareas de revisión de los medios de instalación, lista de chaqueo de los medios de instalación, lista de chequeo de parametrización y se inicia la construcción del plan de pruebas SIGA. Además se recoge y sistematiza la información en Project de la información necesaria para la parametrización del SIGA, como: Estructura orgánico funcional, mapas de procesos, Cuadros de clasificación Documental CCD, Tablas de Retención Documental TRD, usuarios, grupos, roles y perfiles.
Se realiza presentación en la Mesa Técnica de Archivo No. 2 -2021 del 20 de diciembre el modelo de requisitos para la implementación de un SGDEA de la SDSCJ, los avances del proyecto SGDEA y del proceso de digitalización y gestión documental electrónica. 
Se termina el Abecé para la organización de los documentos electrónicos y usos de Microsoft SharePoint como repositorio temporal y su SPARK el cual se publica y comunica el 28/12/2021 a toda la entidad por medio de comunicación masiva desde la OAC.
En el marco del PIC se realiza: presentación del proyecto SGDEA y se socializa a los servidores y/o contratistas de la entidad el proyecto SGDEA, normativa y conceptos de documento electrónico, documento electrónico de archivo, documento digitalizado, expediente electrónico, firma electrónica, firma digitalizada, firma digital en el marco de la socialización de organización de archivos electrónicos convocada desde el PIC y se proyecta en el plan PIC  2022 de la de la DGH respecto a las capacitaciones y socializaciones en el marco del proyecto SGDEA</t>
  </si>
  <si>
    <t xml:space="preserve">Se implementó una nueva figura transversal para la prestación del servicio, que se denomina articulador y se estructuró una nueva ruta de atención que cuenta con una subdivisión del servicio en 4 dimensiones de operación (individual, familiar, productiva y comunitaria). La nueva ruta de atención avanzó en ofrecer sus servicios de manera presencial, telefónica y virtual para facilitar el acceso a los ciudadanos. Se implementó un nuevo servicio a familias de próximos pospenados para promover la posterior vinculación de PPL a Casa Libertad. Finalmente, se avanzó en la formalización del programa postpenitenciario en el sistema de gestión de calidad de la SDSCJ y se avanzó en la estructuración de un sistema de información para el programa que facilite y formalice la recolección de datos.
La implementación del programa Casa Libertad en Bogotá tiene como meta la prevención de la reincidencia penitenciaria de aquellas personas beneficiarias del programa que estuvieron privadas de su libertad. El programa postpenitenciario busca aportar y beneficiar a la seguridad ciudadana de Bogotá al prevenir la comisión de nuevos delitos cometidos por personas pospenadas al abordar simultánea y de manera individualizada los diferentes riesgos de reincidencia. Durante el 2021, un total de 550 personas pospenadas fueron atendidas y cuentan con Plan de Atención Individual ¿ PTI que de manera personalizada identifica qué factores deben abordar los profesionales del programa para reducir los riesgos particulares de cada individuo y prevenir su reincidencia. Dicho PTI se enfoca en cuatro ejes o dimensiones de cada individuo para alcanzar las metas deseadas: 1) la Dimensión Individual, brinda apoyo psicosocial y aporta a la garantía de derechos del pospenado (ej. Salud, educación y apoyo jurídico); 2) la Dimensión Familiar, apoya de manera individual y grupal los procesos de reunificación y resignificación familiar necesarios para generar redes de apoyo prosociales; 3) la Dimensión Productiva se subdivide en el área de Empleabilidad que brinda herramientas para la búsqueda laboral y formación en habilidades ocupacionales y el área de Autoempleo y Emprendimiento que apoya a los pospenados con negocios propios a fortalecer o crear unidades productivas que les permita generar ingresos en el marco de la legalidad; y 4) la Dimensión Comunitaria, que busca la resignificación del rol del pospenado en sociedad y la reducción de estigmas a través de la participación ciudadana del pospenado en actividades prosociales.
</t>
  </si>
  <si>
    <t>Dadas las dificultades en formalizar los acuerdos con INPEC para el uso de los espacios en Casa Libertad, se tomó la decisión de habilitar otro espacio que permita brindar los servicios previstos en esta sede mediante la dotación de una sede en arriendo en un predio en la localidad de Santafé. 
El procedimiento de revisión de condiciones ha implicado solicitudes de conceptos a entidades, así como la elaboración de las propuestas económicas de los oferentes. 
El contratista de mantenimiento presenta retrasos en el inicio de algunos frentes de obra lo cual afecta la ejecución de las actividades de reparaciones locativas previstas para el espacio de los despachos judiciales. 
Los diferentes trámites asociados a la consecución de cotizaciones y la expedición de conceptos técnicos por parte de las entidades consultadas, prolongó el proceso de elaboración de los respectivos estudios previos, por lo cual no fue posible culminar el trámite de arrendamiento durante la vigencia 2021.</t>
  </si>
  <si>
    <t>La Cárcel Distrital realiza seguimiento en la implementación de los estándares obligatorios y no obligatorios que hacen parte integral de la acreditación por la Asociación Americana de Correccionales (ACA). 
Garantizar un trato digno y una atención integral a la persona privada de la libertad durante su transcurso por el establecimiento, con el fin de que pueda integrarse nuevamente a la sociedad como ser creativo, productivo y autogestionario, una vez recuperen su libertad.</t>
  </si>
  <si>
    <t>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En relación con la aplicación de la justicia restaurativa:
Diseñó y elaboró un segundo documento complejo de estrategias de aplicación de la Justicia Restaurativa orientada a PPL, para un número alto de casos en que es improcedente o inconveniente la aplicación del Principio de Oportunidad (bajo la modalidad de suspensión del procedimiento a prueba). Después de la revisión de aproximadamente 775 carpetas o historias, principalmente jurídicas y algunas médicas, en la Oficina Jurídica de la Cárcel Distrital, con el propósito de preseleccionar los casos que podrían hacer parte del pilotaje. Se realizó el primer acercamiento y abordaje psicosocial y jurídico de cuatro PPL (tres por cuenta del JEPMS 17 y uno del JEPMS 04), con quienes se comenzó la estrategia "de responsabilización frente a los presuntos delitos cometidos por las personas privadas de la libertad". Se pretende, de esta manera, fortalecer su proyecto de vida y, por tanto, de modo inicial, mejorar sus condiciones de privación de libertad.
Inició la gestión de alianza de articulación con la Dirección Nacional de Defensoría Pública, a través de la Regional Bogotá de la Defensoría del Pueblo, a fin de buscar compromisos conjuntos para la aplicación de la justicia restaurativa con destino a las PPL en Bogotá que cuentan con defensor/a público/a.
Preparación de la persona privada de la libertad a través del ejercicio de la disciplina, trabajo, el estudio,  formación espiritual,  cultura, deporte y la recreación, entre otros, con el fin de fortalecer su proyecto de vida
En relación con la aplicación de la justicia restaurativa:
Una vez se inicie la implementación de la estrategia, se propende porque las Personas Privadas de la Libertad - PPL asuman su "responsabilización" frente a los presuntos delitos cometidos. Esto fortalecerá su proyecto de vida y, por tanto, mejorará sus condiciones de privación de libertad.</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</si>
  <si>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Estudio: si el mismo es adoptado por la Defensoría del Pueblo, puede garantizar el mejoramiento del respeto al debido proceso de las personas detenidas preventivamente en Bogotá.
Cárcel Distrital 2: traerá mejores condiciones de reclusión para detenidos preventivamente en Bogotá.
Atención PPL en centros de detención transitoria: repercute en mejores condiciones para las personas recluidas en estos lugares.
CER:  traerá mejores condiciones de reclusión para detenidos preventivamente en Bogotá.</t>
  </si>
  <si>
    <t>Apertura de la ruta de atención en una Casa de Justicia de acuerdo con las dificultades presentadas en temas de contratación y directrices de entidades del orden nacional. Lo cual espera ser subsanado durante el primer trimestre de 2022</t>
  </si>
  <si>
    <t>Se realizó la socialización del documento guía para la atención en CRI presencial y no presencial.
Se realizó el evento de primer año de la muestra en marcha de la mediación virtual, un Facebook live relativa a la importancia de la mediación para la resolución de conflictos y se explica el funcionamiento de la mediación virtual.
Se genera planeación para el 2022, dando alcance a avances que se deben dar en el segundo año de funcionamiento de la mediación virtual.
En las diferentes mesas de trabajo de conciliación en equidad, se realizó cronograma de reuniones con conciliadores que actualmente prestan su voluntariado en la estrategia virtual, a fin de fortalecer nuestro relacionamiento con ellos agradeciendo su gestión y concertando su participación para el 2022.
En los casos de las localidades de Kennedy, Bosa y Mártires, este encuentro se realizó de manera presencial, sin embargo, se aclara que aún no está avalada la atención de los conciliadores de manera presencial en nuestros equipamientos, por lo cual solamente las reuniones esporádicas podrán realizarse, respetando los protocolos de bioseguridad.
La atención a través de los canales digitales con la apertura de estas estrategias permitió que entre enero a diciembre se realizaron 22.745 atenciones por los canales no presenciales, de los cuales 14.824 se remiten por líneas de WhatsApp y 7.917 por el chat. Las localidades que más acuden a los canales son: Suba, Kennedy, Bosa y Engativá. Los temas que más consultan son los relacionados con comparendos, asuntos familiares y arrendamiento.
De enero a diciembre se programaron en total 666 mediaciones virtuales, de las cuales inasistencia parcial 196, inasistencia total 216 y realizadas 268 con acuerdos. Las localidades que más hecho uso del servicio son: Bosa, Engativá, San Cristóbal, Usaquén, Suba y Fontibón. Las personas que más asisten están en rango entre 35-49 años, en su mayoría mujeres y el medio de recepción es WhatsApp, seguido del chat. Los conflictos más atendidos han sido: convivencia, familia, deuda, arrendamiento y propiedad horizontal. 
En la estrategia de conciliación en equidad virtual, para el mes de diciembre se atendieron: casos recibidos 36, de los cuales fueron agendados: 9 a la estrategia y se remitieron para conciliación en derecho centro de conciliación personería de Bogotá los restantes 27 Casos. Se recibieron 13 de los Puntos de atención comunitaria virtual ubicados en las unidades de mediación y conciliación casas de justicia y 23 del canal virtual, chat y WhatsApp. de casos atendidos, 27 fueron de arrendamiento, 13 de contratos, 10 de convivencia familiar y comunitaria y 6 presentan doble o triple tipología. En la estrategia de conciliación en equidad virtual, acumulado del 2021 casos recibidos 1.214.</t>
  </si>
  <si>
    <t>En el mes de diciembre se realizaron 6 jornadas de socialización registrando la participación de 54 personas de las localidades de Suba, Tunjuelito y Ciudad Bolívar. 
Para los centros de radicación en Ciudad Bolívar se registraron 60 atenciones, en Bosa 53, entre orientaciones y jornadas ruta virtual y territorial.
Se registraron las siguientes atenciones territoriales y ruta virtual:
CRI VURTUAL (9), ENGATIVA (13), TUNJUELITO (5), USMINIA (16) Y PARQUES DE BTA (4)</t>
  </si>
  <si>
    <t>Como resultado de la tercera versión de la propuesta de acto administrativo que fue elaborada y socializada con la Subsecretaría de Acceso a la Justicia, el día 30 de diciembre se recibió el documento revisado por parte de dicha Dependencia, para continuar con su trámite.
Durante el mes de diciembre la Dirección de Acceso a la Justicia participó en las sesiones de los Consejos Consultivos y de Concertación con los pueblos Indígenas y RROM para la incorporación del enfoque diferencial étnico en el Sistema Distrital de Justicia. En dichos encuentros se entregó reporte de las gestiones 2021 y las proyecciones de coordinación para 2022.
Ahora bien, respecto a la Encuesta de Necesidades Jurídicas Insatisfechas, Debido a que se decidió que el DANE a través de la Encuesta de Convivencia y Seguridad Ciudadana (ECSC) será la encargada de realizar el operativo de campo, el procesamiento y análisis de la información referente a la Encuesta de Necesidades Jurídicas Insatisfechas (ENJI). Se está a la espera de formalizar el convenio interadministrativo entre las entidades, de tal manera que se pueda incluir formalmente la ENJI en la medición que realizará la ECSC durante el año 2022.</t>
  </si>
  <si>
    <t xml:space="preserve">Dada la baja cantidad de frentes de trabajo para ejecución de obras, en muchos casos se acumulan los requerimientos para sedes propias de la SDSCJ, por lo que hay demoras en subsanar hallazgos. </t>
  </si>
  <si>
    <t>Durante 2021, se consolidaron las alianzas para las dos nuevas sedes del Programa Distrital de Justicia Juvenil Restaurativa, la primera a través de comodato con ICBF en el Centro de Servicios Judiciales para Adolescentes - CESPA y para la segunda sede en La Victoria se suscribió el convenio 1665 de 2021, con IDIPRON.
En la Sede CESPA, se encuentra desarrollando actividades el Programa para la Atención y Prevención de la Agresión Sexual ¿ PASOS y en la sede La Victoria inició el desarrollo de actividades de la Estrategia de atención a jóvenes con medida de reintegro familiar y/o egresados de las medidas y sanciones del SRPA. Así mismo, con la colaboración de la Secretaría de Integración Social a través del Centro de Desarrollo Comunitario La Victoria, se iniciaron las actividades de oferta educativa para el SRPA, en conjunto con la Secretaría de Educación.
Se continúa con el avance de la Obra Campo verde, con Porcentaje de avance físico por equipamiento (*) así: Con corte a 31 de diciembre del 2021, se tiene CTP :91,5%, CJ: 99,57%, AUD: 99,12%, URI: 66,48%, CAE: 63,38% y exteriores EXT 75,75%. Durante el mes de noviembre se hizo entrega del CAI Campoverde.
Se realiza PRORROGA del plazo de ejecución del Contrato Interadministrativo No. 1153 de 2018 en un término de seis (6) meses, es decir hasta el 30 de junio de 2022, y la ADICIÓN del mismo por un valor de DOCE MIL TRESCIENTOS NOVENTA Y SIETE MILLONES QUINIENTOS VEINTIDÓS MIL OCHOCIENTOS DIECINUEVE PESOS /CTE ($12,397.522.819.00) 
Contar con una sede del PDJJR en las instalaciones del CESPA permitirá contar con un mayor acercamiento con las autoridades judiciales y administrativas del SRPA. Esto mejorará los procesos de sensibilización de víctimas y ofensores, mejorará la participación de la DRPA en las audiencias y favorecer la aplicación del Principio de Oportunidad y la remisión de adolescentes y jóvenes al Programa Distrital de Justicia Juvenil Restaurativa.
La sede de La Victoria busca además contribuir a la articulación de la oferta institucional para atender a las y los adolescentes y jóvenes que se encuentren en zonas de mayor incidencia del delito, alta concentración de residencia de adolescentes y jóvenes en riesgo de verse inmersos en actividades delictivas y, población vinculada y/o egresada del Sistema de Responsabilidad Penal para Adolescentes SRPA, grupos poblacionales que son el centro de la atención de las dos entidades.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equipamientos de Justicia</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</si>
  <si>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URI NUEVAS 
Bosa: En el marco de las Juntas de Infraestructura, se acordó la culminación de las obras tal como están proyectadas actualmente en el proyecto urbano arquitectónico avalado por SDP para que, en una etapa posterior, se proceda a realizar un plan de mejora y de modificación del proyecto que atiendan las nuevas necesidades y posibilidades el avance de la Obra Campo verde, con Porcentaje de avance físico por equipamiento de URI del 66,48
URI Tunjuelito: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
URI Suba: En este periodo, se reportan dos avances:
(1) Tras revisar las 2 opciones nuevas de predios de particulares que arrojó la 2da búsqueda de predios, se encontró una diferencia considerable entre el avalúo catastral y el valor de expectativa de venta, lo que muy probablemente conducirá a un eventual proceso de enajenación forzosa.
(2) En el marco de las reuniones intersectoriales periódicas que mantiene la SDSCJ con el DADEP, se identificaron 2 predios con pre-viabilidad en el uso de suelo, y localización y áreas que se ajustan con los criterios técnicos de búsqueda de predios para la URI de Suba. Se determinó que la ruta para explorar estas opciones es solicitar concepto de uso de suelo a SDP para ratificar su viabilidad y oficializar ante el DADEP el interés de la SDSCJ por alguno de los predios.
Se ha garantizado la prestación de los servicios públicos, aseo y vigilancia en las sedes del programa distrital de justicia juvenil restaurativa.
Se realizan reparaciones locativas en los diferentes equipamientos como Casa de justicia de Ciudad Bolívar, Casa de justicia de Mártires, Casa de justicia de Bosa, Casa de justicia de Usme, Casa de justicia de San Cristobal, Casa juvenil restaurativa Santafé, Nuevo CTP, URI de Puente Aranda, CESPA, CER
Se adecuaron los espacios asignados por el ICBF para desarrollar el CESPA así como la ejecución de la ruta mujer en la Casa de Justicia de Ciudad Bolívar.</t>
  </si>
  <si>
    <t>Se resalta el desarrollo de las actividades que se enuncian a continuación:
*En cuanto al mantenimiento de infraestructura:Se destaca en este trimestre de 2021 ( Octubre 12 al 31 de diciembre de 2021) se aperturó 6 estaciones de policia, Subestación 3 reyes  y se intervinieron los CAIs : Macarena, Berna, Santa Librada , Socorro, Britalia, Gaitana, Metrovivienda y Ferias.  Se atienden 20emergencias.
Se realiza el mantenimiento del ascensor de la estación de policía de Ciudad Bolívar 
En cuanto a la  la construcción del Comando de la Brigada XIII del Ejército, se encuentra el proyecto realizando pilotes, se registra un avance físico de ejecución del 3,10%, se han logrado ejecutar 18 pilotes con las dos piloteadoras que se tienen en obra; sin embargo. Para los pilotes ejecutados se han tomado las muestras de cilindros de concreto, con el fin de garantizar la calidad y el cumplimiento de la especificación técnica, en donde a la fecha, los resultados que se obtuvieron de los primeros cilindros han cumplido con la resistencia especificada a los 7 días.
Se avanza en la realización de mantenimiento de automotores por valor de $9,851,562,945, con una cantidad aproximada  de 4399 automotores atendidos. Se hizo entrega de insumos de bioseguridad para la MEBOG por valor de $477.8 millones respresentados en jabón, alcohol etílico, alcohol antiséptico, desinfectante a base de hipoclorito, amonio cuaternario y tapabocas, Overoles desechables antifluidos por $11,805,000, así como Gafas de seguridad lente claro y guantes de nitrilo por $1,879,326,281 De igual manera se ha entregado para los semovientes, alimentos por valor de $416,731,875, medicamentos y otros elementos para el sostenimento por valor de $983,588,970, se realiza el mantenimiento de los atalajes por valor de $62,836,554 y se presta el servicio de atención médica de urgencias por $60,645,810. en cuanto a dotación se realiza la adquisición de 16 Chaleco antibalas nivel IIIA (5 fenemninos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</si>
  <si>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estructuro el plan de mejoramiento tecnológico de los organismos de seguridad y del C4, de acuerdo con la metodología establecida por la OAP, el plan de mejoramiento tecnológico y el diagnostico están a cargo de la Subsecretaría de Seguridad y Convivencia, y la formulación a cargo de la Subsecretaría de Inversiones y Fortalecimiento de Capacidades Operativas, documento pendiente de aprobación, para ello se esta elaborando el acto administrativo que aprueba este documento.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En este contexto, se  adelantaron las siguientes actividades: 
*Proceso de Renovación de radios para la MEBOG (Adquisición de radios APX  de 3000 unidades): Se suscribió el contrato No. 1078-2021 por 6 meses por un valor de $26.723.630.400, cuyo objeto es la adquisición y renovación de los radios APX para la POLICIA METROPOLITANA DE BOGOTÁ ¿ MEBOG, esta contratación fue directa con la firma Motorola Solutions Inc, dando inició el proceso de renovación de 2.000 radios de comunicaciones de la Policía Metropolitana de Bogotá, por radios de última generación. Se realizó el modificatorio No. 1 al contrato  para adicionar 1.000 radios APX con destino a la MEBOG para un total de 3.000 radios y se prorrogo en 1 mes, para un total de 7 Meses- El valor final del contrato con la nueva adición es de $37.227.204.165 correspondientes al valor inicial de $26.723.630.400 más el valor de la adición $10.503.573.765. Se realizó la prorroga No. 2 al contrato. por un plazo de 5 meses, hasta el 30 de mayo de 2022, con el fin de que el contratista pueda entregar la segunda batería de los 1.000 radios adicionales.  *Adquisición de equipos de computo:  El proveedor hizo entrega de las 310 Licencias de Office Std 2019 OLP a la Policía Metropolitana de Bogotá. El proveedor hizo entrega de las trecientas (300) Computadoras AIO 23.8 Pulgadas Win 10 Pro 64 Bits 4500 SSD 1 TB  16 GB Interna y diez (10) Disco Duros Seagate 2 TB USB 2.5 3.0 Ext a la Policía Metropolitana de Bogotá y cien (100) Disco Duros Seagate 2 TB USB 2.5 3.0 Ext a la Fiscalía General de la Nación *Mantenimiento de equipos tecnológicos: Se realiza seguimiento de consumo a las 1041 PDA, hasta el mes de agosto, de ahí en adelante y teniendo en cuenta el modificatorio del contrato quedarán en operatividad solo 500 PDA. Así mismo, se realizó mantenimiento a los UCCM+SIART (DRONES), sistemas de UPS y aires acondicionados, equipo de detección y localización de emisiones 2G, 3G, 4G marca IOCOM, de la Policía Metropolitana de Bogotá MEBOG , equipo de bloqueador de frecuencias.</t>
  </si>
  <si>
    <t>Se han realizado 250 jornadas en las cuales se alcanzaron 22.719 participantes divididos en dos categorías: 10.137 participantes directos en actividades, y 12.582 visualizaciones en las transmisiones realizadas en Facebook y YouTube. Asimismo, se logró avanzar en la suscripción de dos convenios: uno con la Secretaría de Cultura, Recreación y Deporte para el trabajo conjunto de acciones conjuntas para el fortalecimiento de la convivencia, y otro con un organismo multilateral que permitirá la evaluación y priorización de los comportamientos contrarios a la convivencia; esto con la intención de optimizar la oferta de la línea de prevención que busca promover la convivencia pacífica y disfrutable en la ciudad.
Para el cierre de este periodo se beneficiaron:
-9.237 ciudadanos que participaron en espacios de dialogo alrededor de la convivencia y sus localidades.
-1.276 ciudadanos pertenecientes a diferentes grupos y/o organizaciones sociales que participaron en espacios virtuales.
-12.582 visualizaciones a los contenidos publicados en actividades virtuales de alcance masivo, como facebook lives 
-310 miembros del personal uniformado de la Policía Nacional en la localidad de Usme, y con grupos de los Escuadrones Móviles Antidisturbios ¿ 
-169 gestores locales de la SDSCJ, gestores de diferentes localidades, y actores comunitarios. 
-65 funcionarios de diferentes instituciones (Alcaldía Local Rafael Uribe Uribe, SDSCJ, IDIPRON)
-248 funcionarios de la SDSCJ participaron de los procesos de reinducción desarrollados por la escuela de convivencia, en el marco de la función pública, la convivencia y el CNSCC  
-741 auxiliares de policía formados en derechos y código de convivencia
-152 gestores de convivencia formados por parte de la Escuela de Convivencia.
-770 niños, niñas y jóvenes, fueron abordados en instituciones educativas, en proceso de formación de convivencia y habilidades pro-sociales para primera infancia.
-Se participó en la creación de un manual de convivencia con vendedores informales de San Victorino en la localidad de Santa Fe.
-112 adultos mayores institucionalizados abordados en espacios de dialogo entorno al fortalecimiento de convivencias pacificas en articulación con la secretaria de integración Social y otras entidades e instituciones.
-Se generó procesos de capacitación a los uniformados de la policía pertenecientes a las estaciones de policía de las localidades de Kennedy, Los Mártires, Barrios Unidos, La Candelaria y Chapinero en manejo a población que realiza actividades sexuales pagas, en el marco de la política pública.
-Se realizó la formación de¿280¿Gestores de Convivencia¿en los lineamientos del Código de Convivencia¿para fortalecer sus habilidades en la construcción de convivencia pacífica.
-50 propiedades horizontales fueron abordadas en diferentes localidades, en necesidades de convivencia y orientaciones frente a la aplicación y conceptos del Código de Convivencia.</t>
  </si>
  <si>
    <t>MATERIALIZACIÓN ACTIVIDAD PEDAGÓGICA DE CONVIVENCIA O PROGRAMA COMUNITARIO - APC:
605 Actividades pedagógicas presenciales realizadas en (8) casas de justicia, 26 Actividades de teatro Foro realizadas, 2.078 Actividades pedagógicas virtuales realizadas en la aplicación Teams, 15.431 Ciudadanos certificados en la APC, 76 Actividades de programa comunitario realizadas, 429 Ciudadanos Certificados por participación en programa comunitario.
PERSONAS ATENDIDAS EN RUTAS DE ATENCIÓN
Estación de policía:743
Chat virtual:882
Orfeo: 1.209
Centro de atención virtual: 1.774
Nivel Central presencial: 43
Nivel Central llamadas: 49
Casa de justicia: 9.404
Correo electrónico: 21.219
WhatsApp: 40.052
ORIENTACIÓN AL PÚBLICO EN TERRITORIO
Ferias de servicios: se atendieron 532 personas en 35 ferias
Acompañamiento a estrategia ¿Jóvenes¿: 454 ciudadanos atendidos
Actividades con el Instituto Distrital para la Protección de la Niñez y la Juventud y los Grupos de equipos de Fútbol: 6 actividades que conto con 91 participantes.
Durante el año 2021: Se han beneficiado 15.860 ciudadanos con la participación de  Actividad Pedagógica y/o Programa Comunitario como medida independiente o como opción de conmutabilidad.
Se han beneficiado 75.375 ciudadanos en la atención frente a los procesos y procedimientos de la expedición de la orden de comparendo.</t>
  </si>
  <si>
    <t xml:space="preserve">Durante el último trimestre del año,  se consolidó el informe final que da cuenta de la metodología que se adoptó desde la Dirección de Seguridad junto con la MEBOG y la Seccional de Análisis Criminal SAC de la Fiscalía General para elaborar los inventarios de organizaciones, mercados ilegales/ criminales y riesgos sociales y factores criminógenos.  A partir este documento, se identificó una serie de oportunidades de mejora y recomendaciones que se pueden gestionar durante la vigencia 2022. Además, la dependencia cuenta con un documento referente para futuros procesos de actualización y construcción de nuevos inventarios.
Por otra parte, en el periodo comprendido entre octubre ¿ diciembre 2021 se elaboraron 9 informes de Seguridad Ciudadana, y para lo corrido del año se han elaborado 34 informes de Seguridad Ciudadana.
Finalmente, el equipo de Control sobre mercados criminales durante el último trimestre del año visitó 660 establecimientos con el fin de hacer inspección vigilancia y control.  De los cuales 257 establecimientos presentaron algún tipo de cierre
</t>
  </si>
  <si>
    <t>Durante la vigencia 2021, se realizaron 164 Consejos Locales de Seguridad, de estos 41, se adelantaron en el último trimestre del año en las   localidades de Antonio Nariño, Barrios Unidos, Bosa, Candelaria, Chapinero, Ciudad Bolívar, Engativá, Fontibón, Kennedy, Los Mártires, Puente Aranda, San Cristóbal, Santafé, Suba, Sumapaz, Teusaquillo Tunjuelito, Usaquén; donde se trataron temas de seguridad que afectan a la comunidad con el propósito de establecer acciones que permitan su mejora.
Se continúa en la coordinación de los Consejos Locales de Seguridad, para escuchar las necesidades de las localidades en temas de Seguridad y Convivencia.</t>
  </si>
  <si>
    <t>Se instaló una mesa interinstitucional con la participación de delegados de diferentes especialidades de la MEBOG, a saber SIJIN, SIPOL, SETRA, SEPRO, GAULA, UNIPOL y el MNVCC, así como analistas de la Seccional de Análisis Criminal SAC de la Fiscalía General de la Nación para contrastar los datos que se tienen acerca de la  existencia de organizaciones criminales en la ciudad. 
Se establecieron de manera interinstitucional las categorías a partir de los cuales se realiza puede realizar una caracterización general de una organización criminal. Este acuerdo facilita los procesos de intercambio y contraste de datos cuyo finalidad es normalizar esta información para mejorar los procesos de persecución penal.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t>
  </si>
  <si>
    <t>Se realizan actividades en el marco de los Planes de Acción de los Equipos Territoriales con relación a las localidades que tienen frontera con municipios del departamento de Cundinamarca. Así mismo, la elaboración de documentos en carácter insumo para el diseño final de estrategias para ser aprobadas por la alta dirección en función del enfoque de intervención
La Secretaría de Seguridad, Convivencia y Justicia, aportara significativamente en la prevención y el control del delito, con énfasis en la gestión del riesgo de las amenazas y los hechos terroristas a la infraestructura vital y las entradas y salidas de la ciudad
Durante los meses comprendidos entre Agosto y Octubre se gestionó y se puso en marcha una mesa interinstitucional con la Gobernación de Cundinamarca para la revisión y análisis de activos estratégicos interregionales. La mesa funciona quincenalmente con tareas semanales de avance. Cuando se requiere se cita a mesa extraordinaria.  
En ese proceso de gestión y puesta en marcha se diseñó una matriz de riesgo para el análisis de los activos estratégicos priorizados interregionalmente. La matriz comprende tres ejes estratégicos: 1. Caracterización del activo. 2. Identificación, análisis y valoración de riesgos. 3. Gestión de riesgos. 
Finalmente. Durante el mes de diciembre se desarrolló y sistematizó el taller interinstitucional sobre infraestructura vital aplicando la metodología DOFA y mapeo de actores, al cual asistieron 49 participantes del nivel nacional, regional y distrital. Dicho taller estableció compromisos con las entidades competentes en relación con el suministro de información y el intercambio de experiencias alrededor del tema. Adicionalmente se hizo la gestión con la Gobernación de Cundinamarca para acceder a los inventarios completos realizados por ellos sobre infraestructura ambiental y eléctrica.</t>
  </si>
  <si>
    <t>- 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</si>
  <si>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Como resultado de la tercera versión de la propuesta de acto administrativo que fue elaborada y socializada con la Subsecretaría de Acceso a la Justicia, el día 30 de diciembre se recibió el documento revisado por parte de dicha Dependencia, para continua</t>
  </si>
  <si>
    <t>En articulación y coordinación con las Entidades y áreas que integran el CTOP, se formuló el Plan de Acción del PISCCJ para la vigencia 2021, como un instrumento para la planificación y evaluación continua de la implementación operativa del Plan, y a su vez la representación real de las actividades que se deben realizar, para el cumplimiento de las estrategias y acciones priorizadas, asignando responsables, tiempo y recursos para lograr este objetivo
Una vez formulado el Plan de Acción del PISCCJ 2021, cada tres meses y previa a la actualización de la información que se alimenta de los indicadores de gestión y de resultado que reportan las Entidades y áreas del CTOP, se realizaron las sesiones de la mesa técnica de seguimiento.
Se formularon 110 acciones en el Plan de Acción 2021 por parte de los Entidades y áreas del CTOP. De las 110 acciones formuladas durante cada uno de los trimestres, la mayoría se implementaron de forma satisfactoria, obteniendo en promedio un 90% de implementación consolidada para el PISCCJ en el 2021.</t>
  </si>
  <si>
    <t>Para el presente periodo se dio continuidad a las labores realizadas por el grupo de mantenimeinto contratado para la atención de mantenimeintos menores de las áreas administrativas de las diferentes sedes de la Entidad.</t>
  </si>
  <si>
    <t>Se realizó atención en dos centros de radicación en Bogotá (Bosa-Ciudad Bolívar) dando cumplimiento a la meta anual. Para el mes de diciembre el porcentaje de radicación bajo ya que los juzgados cerraron el 12 de diciembre por lo tanto solo se recibió derechos de petición y tutelas así: 
Demandas 46 
Tutelas 19 
Derechos de petición 44
Liquidaciones 20
Orientaciones 37
Atenciones territoriales y ruta virtual
CRI VURTUAL (9), ENGATIVA (13), TUNJUELITO (5), USMINIA (16) Y PARQUES DE BTA (4)
En el periodo de este informe (enero a noviembre de 2021) se logró hacer reparaciones locativas en los diferentes equipamientos como CESPA, tales como: se adecuaron los espacios asignados por el ICBF para desarrollar el CESPA así como también la ejecución de la ruta mujer en la Casa de Justicia de Ciudad Bolívar.
Articulación con alcaldías locales, para el cierre de jornadas de radicación de demandas en diciembre se solicitó el acompañamiento de las Unidades móviles ya que se realizó convocatoria junto con la alcaldía local de Tunjuelito y secretaria de salud, esto logrando mayor cobertura de población en la localidad. 
Así mismo se recibió reconocimiento por parte de varios actores locales quienes se les hace participes en las distintas jornadas de Facilitadores, esto permitiendo la articulación interinstitucional y fortalecimiento de acciones para disminuir las barreras de acceso a la justicia.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las URI</t>
  </si>
  <si>
    <t>Indicador nombre</t>
  </si>
  <si>
    <t>PROCESO: Direccionamiento Sectorial e Institucional</t>
  </si>
  <si>
    <t>DOCUMENTO: Seguimiento Plan Estratégico Institucional - PEI</t>
  </si>
  <si>
    <r>
      <t xml:space="preserve">4.   </t>
    </r>
    <r>
      <rPr>
        <sz val="18"/>
        <color theme="0"/>
        <rFont val="Calibri"/>
        <family val="2"/>
        <scheme val="minor"/>
      </rPr>
      <t xml:space="preserve">Desarrollar programas especiales de protección para que los niños, niñas y jóvenes no sean cooptados e instrumentalizados por estructuras criminales. </t>
    </r>
  </si>
  <si>
    <r>
      <t xml:space="preserve">5.   </t>
    </r>
    <r>
      <rPr>
        <sz val="18"/>
        <color theme="0"/>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</si>
  <si>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1.   </t>
    </r>
    <r>
      <rPr>
        <sz val="16"/>
        <color theme="0"/>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</si>
  <si>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t>Reynaldo Ruiz Solórzano</t>
  </si>
  <si>
    <t xml:space="preserve">Se tiene un avance fisico en la obra del 61,59%, resaltando la realización de las actividades que se enuncian a continuación: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metálicos tipo aluzinc, angeos en malla para control de ventores; construcción de muros divisorios, construcción de recalces arquitectónicos, alistado de pisos y construcción de pisos endurecidos, instalación de enchapes en muros. En ejecución fachada en vidrio y segunda piel en elementos de arcilla. En ejecución obras exteriores costado occidental, paisajismo en patios de iluminación y ventilación. En ejecución estructura de pavimento en obras exteriores costado oriental. En ejecución carpintería metálica, así como instalación de barandas en vidrio hacia vacíos, instalación vidrios curvos en patios plataformas D y E, construcción de garita y módulo de acceso vehicular. En ejecución instalación de acabados de pisos en zonas de oficinas tipo linóleo y piso tipo textil. </t>
  </si>
  <si>
    <r>
      <rPr>
        <sz val="14"/>
        <rFont val="Calibri"/>
        <family val="2"/>
        <scheme val="minor"/>
      </rPr>
      <t>314 -  Dis</t>
    </r>
    <r>
      <rPr>
        <sz val="14"/>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</si>
  <si>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Isabel Cristina Ramírez</t>
  </si>
  <si>
    <t>En 2021, la estrategia logró formar a 3.357 jóvenes, superando la meta fijada de 2.900 jóvenes para esta vigencia.  La estrategia de Jóvenes promueve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buscando así prevenir la ocurrencia de delitos tales como: lesiones personales, delitos sexuales, violencia intrafamiliar, hurto (en general), riñas y consumo de SPA. Debido a lo anteriormente mencionado, la Estrategia de Jóvenes inició un trabajo de conformación de:  *Semilleros de Juventud, los cuales tienen como objetivo impulsar los ejercicios de organización comunitaria y fortalecer las diferentes propuestas, como lo son la resolución pacífica de conflictos y la creación de nuevos liderazgos juveniles. De igual forma, continuamos con la formación de jóvenes en habilidades de mediación, autocontrol y manejo de emociones para prevenir su vinculación al delito, violencias y consumo de SPA por medio de varias estrategias. En lo acumulado del año, se logró la realización de 121 semilleros como método de sostenibilidad de la estrategia en las 9 localidades priorizadas.</t>
  </si>
  <si>
    <r>
      <t xml:space="preserve">7.   </t>
    </r>
    <r>
      <rPr>
        <sz val="18"/>
        <color theme="0"/>
        <rFont val="Calibri"/>
        <family val="2"/>
        <scheme val="minor"/>
      </rPr>
      <t>Implementar estrategias para fortalecer la convivencia ciudadana desde la aplicación del Código Nacional de Seguridad y Convivencia.</t>
    </r>
  </si>
  <si>
    <r>
      <t xml:space="preserve">8.   </t>
    </r>
    <r>
      <rPr>
        <sz val="18"/>
        <color theme="0"/>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</si>
  <si>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6"/>
        <color theme="0"/>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</si>
  <si>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8"/>
        <color theme="0"/>
        <rFont val="Calibri"/>
        <family val="2"/>
        <scheme val="minor"/>
      </rPr>
      <t>Fortalecer la capacidad Institucional y la gestión administrativa que permita el cumplimiento de la misión institucional.</t>
    </r>
  </si>
  <si>
    <r>
      <t xml:space="preserve">3.   </t>
    </r>
    <r>
      <rPr>
        <sz val="18"/>
        <color theme="0"/>
        <rFont val="Calibri"/>
        <family val="2"/>
        <scheme val="minor"/>
      </rPr>
      <t xml:space="preserve">Prevenir, atender, proteger y sancionar las violencias contra las mujeres por razón de género y generar las condiciones necesarias para que mujeres y niñas vivan de manera autónoma, libre y segura. </t>
    </r>
  </si>
  <si>
    <t>F-DS-570</t>
  </si>
  <si>
    <t>Pagina 1 de ___</t>
  </si>
  <si>
    <t>En lo corrido del año se han realizado 111 acciones a nivel territorial de la estrategia de Plan operativo especial para la seguridad y la convivencia de las personas Habitante de Calle. lo cual ha permitido la articulación con las instituciones del sector social, se realizaron actividades para el cuidado de la vida en el marco del plan de choque, reduciendo el número de homicidios en las 5 localidades priorizadas y las llamadas a la línea 123 con relación al fenómeno de habitabilidad en calle. Adicional se realizaron operativos de recuperación de espacio público en los puntos de alto impacto y de alta concentración de carreteros y ciudadanos habitantes de calle, como en el canal comuneros, bicentenario y San Bernardo. Adicionalmente, para la estrategia de Plan operativo especial para la seguridad y la convivencia de las personas Migrantes se realizaron 83 acciones en lo corrido del trimestre y  socializo la oferta desde la Secretaría de Seguridad, Convivencia y Justicia a las instituciones que tienen relación con el trabajo migrante del Distrito Capital, a través de la participación en el taller GESTIONANDO LAS MIGRACIONES "BOGOTÁ, CAPITAL DE LAS MIGRACIONES DE AMÉRICA LATINA Y EL CARIBE" y se avanzó en las intervenciones con el equipo de desactivación de riñas en los puntos priorizados para la atención de problemáticas de convivencia en las zonas de rumba.</t>
  </si>
  <si>
    <t>Se realizó la actualización de la sección de niños, niñas y adolescentes en la página web 
Se realizó el monitoreo a la sección de instancias de coordinación y planeación donde se verificó el contenido de la información de acuerdo a la resolución 1519 de 2020 y se remitió correo de alertas a las áreas responsables de la información. 
El día 27/01/2022, la Dirección de Gestión Humana, remitió mediante correo electrónico se publicaron los resultados de la medición de percepción de integridad. 
Se realizó solicitud del monitoreo al PAAC con corte a 28-02-2022, donde las dependencias publicaron las evidencias de ejecución de las actividades programadas para este periodo. 
De acuerdo al Plan Anticorrupción y de atención al ciudadano, se ejecutaron las actividades programadas para integridad del mes de marzo. 
Se ejecutaron las actividades programadas en el mes de marzo del PAAC 2022
Se realizaron 18 sesiones en el marco del diligenciamiento de FURAG, donde se identificaron oportunidades de mejora. 
Se realizaron videos de ayuda al reporte del módulo de indicadores, se realizaron mesas de socialización del módulo de riesgos y capacitaciones a los módulos de PNC y MIPG
En el marco del diligenciamiento de FURAG, se orientó sobre las oportunidades de mejora.</t>
  </si>
  <si>
    <t>Se realizó el mantenimiento de 15 Comandos de Atención Inmediata (CAI) y 1  Casa de Justicia (CJ) y se han atendido 73 emergencias por requerimientos de filtraciones, fallas eléctricas y daños en luminarias. Adicional, en marzo se inició el mantenimiento de 6 equipamientos, y se continúa con el mantenimiento mensual de 24 plantas eléctricas, 109 aires acondicionados y 52 UPS.
Construcción del Comando de la Brigada XIII del ejército: se registra un avance físico de obra del 14,28%.
Proyecto inmobiliario en el Cantón Norte - COREC: se continúa con las actividades de cimentación y pilotaje, con un 10,37% de avance físico.
Así mismo, se avanza en la realización de mantenimiento de automotores, entrega de insumos y elementos de bioseguridad a la Subsecretaría de Acceso a la Justicia de la SDSCJ, entrega para los semovientes de alimentos y otros elementos para el sostenimento y se continúa con la prestación del servicio de atención médica de urgencias.</t>
  </si>
  <si>
    <t>Durante el primer trimestre se avanzó en las actividades preparatorias tal y como esta contemplado en la programación de actividades, para la elaboración de los documentos programados para el primer semestre (2 documentos) así:
A la fecha el documento "Evaluación de resultados programa Justicia Restaurativa" se encuentra en la fase de recolección de datos. Por su parte, el documento "Evaluación de estrategia para la prevención del hurto de bicicletas", se encuentra en exploración de la  herramienta que se aplicará para la recolección de información.</t>
  </si>
  <si>
    <t xml:space="preserve">Se finalizó la elaboración de los cuatro documentos de política pública asociados a los fenomenos de riñas, lesiones personales, hurtos y homicidios, estipulados dentro del alcance del proyecto financiados con recursos del SGR
• Evaluación de resultados programa Justicia Restaurativa. El objetivo del documento es evaluar la implementación del Programa Distrital de Justicia Juvenil Restaurativa -PDJJR y los resultados de su implementación en los participantes. 
A la fecha se ha desarrollado el componente cualitativo inicial del documento y se ha realizado el diseño metodológico del mismo previo acuerdo con la Dirección de Responsabilidad Penal. Por otra parte, se continúa en revisión de la calidad de dato para avanzar en el componente cuantitativo y dar desarrollo a la evaluación.
• Evaluación de estrategia para la prevención del hurto de bicicletas. Su objetivo general es evaluar la implementación del Programa “En Bici Nos Cuidamos”, con este documento se pretende otorgar información asociada a la efectividad del conjunto de medidas para prevenir y mitigar el hurto de bicicletas para la toma de decisiones de política pública, consolidar hallazgos que permitan corregir, reorientar o mejorar el diseño e implementación de las estrategias consideradas, así como otorgar información útil para la consolidación de nuevas recomendaciones respecto a la creación y refuerzo de medidas que otorguen espacios seguros para el uso de este medio de transporte. Actualmente, el documento se encuentra en revisión de documentación de la estrategia para la prevención del hurto de bicicletas.
</t>
  </si>
  <si>
    <t>Implementación de la Politica de Gobierno Digital a través de la ejecución de los planes de trabajo alineados a las metas del proyecto de inversión  y a los dominios de MinTIC:
1. Infraestructura y servicios Tecnologicos   9%
2. Uso y Apropiación: 10%
3. Sistemas de Información:30%
4. Servicios ciudadanos digitales: 3%
5. Documentos asociados a Gobierno TI: 15%</t>
  </si>
  <si>
    <t>Implementación de la Politica de Gobierno Digital a través de la ejecución de los planes de trabajo alineados a las metas del proyecto de inversión  y a los dominios de MinTIC: 
1. Infraestructura y servicios Tecnologicos  41%
2. Uso y Apropiación: 45%
3. Sistemas de Información:  63%
4. Servicios ciudadanos digitales: 31%
5. Documentos asociados a Gobierno TI: 43%</t>
  </si>
  <si>
    <t>Durante en periodo en mención se avanzó en:
1. Manual de Seguridad y Privacidad de la Informacion en lo referente a los 18 dominios de  control del anexo A descritos en la Norma Tecnica Colombiana NTC ISO/IEC 27001:2013.
2. Propuesta y revision de creacion del acuerdo de confidencialidad y privacidad de la informacion.
3. Actualizacion del formato F-FD-513 "Registro de activos de Informacion" y la guia G-FD-1 "Clasificacion de Activos de Informacion", documentos indispensables para el levantamiento y actualizacion de Activos de Informacion de la Entidad.</t>
  </si>
  <si>
    <t>Durante el periodo en mención se avanzó en:
1. Diliegenciamiento de la herramienta del Modelo de Seguridad y Privacidad de la Informacion MSPI, de la Entidad para el primer semestre 2022, se entrega a la Alta Consejeria Distrital TIC.
2. Diligenciamiento de  la herramienta GAP Proteccion de datos de la Entidad y se envia como reporte a la Alta Consejeria Distrital TIC.
3. Capacitacion a personal de contratistas y funcionarios de la Entidad sobre temas de Ciberseguridad, Concienciación en Seguridad de la Información herramientas Office365</t>
  </si>
  <si>
    <t>Durante el primer semestre se adelantaron actividades preparatorias de las 2 investigaciones, contempladas en el plan de investigación así:  
-Investigación de justicia: A la fecha se iniciaron las actividades descritas en el cronograma en articulación con la Dirección de Justicia.
- Investigación de Seguridad: Se consolidaron las bases de hurtos disponibles 2017-2022, identificando las características de los mismos, se clasificaron por localidades y UPZ para validar los sectores más afectados en la ciudad de Bogotá.</t>
  </si>
  <si>
    <t>A cierre del primer semestre de 2022, el estado de avance de las investigaciones pevistan el Plan de Investigación es el siguiente: 
- Investigación sobre hurto violento: incluyó seis componentes: Análisis de cifras de hurtos, búsqueda y sistematización de literatura nacional e internacional, análisis socio espacial, análisis de cifras de percepción, trabajo de campo (entrevistas y observación) y redacción del informe final. Los primeros cinco componentes se finalizaron en su totalidad en el mes de junio. Por otra parte, se continua con la redacción del informe final. 
- Investigación de Justicia: se encuentra en validación y aprobación de la propuesta metodológica y la focalización por parte de la Dirección de Justicia, previa salida a trabajo de campo.</t>
  </si>
  <si>
    <t>A partir del desarrollo del plan de acción focalizado desde el índice de priorización, el cual conto con 20 variables que permitan apuntar a la mitigación y reducción de los eventos delictivos, en clave de control del delito se desarrollaron en las 20 localidades de la ciudad 4020 actividades, es importante decir, que dentro de las actividades señaladas se desarrollaron 1642 vinculadas a IED, IES, SITP, ciclorrutas, parques y zonas de rumba
- Participar en control a establecimientos de comercio dedicados a la venta de licor 
- Dinamizar actividades de registro y control en entornos del componente zonal y troncal del SITP (no incluye "plan guitarra") 
- Dinamizar actividades de registro y control en tramos priorizados por incidencia del hurto a bicicletas 
- Dinamizar y acompañar "planes guitarra" en los buses del componente zonal del SITP 
- Dinamizar actividades de registro a personas en parques u otros espacios públicos con consumo y presunto tráfico de estupefacientes
- Plan mochila (Dinamizar actividades de control en entornos educativos con presunto tráfico de estupefacientes)
- Plan Despertar.
Así mismo, dentro del proceso de articulación se genero un plan de trabajo con la mesa de universidades, enmarcada en mejorar los entorno en el marco del retorno a las aulas.</t>
  </si>
  <si>
    <t>Se implementaron 1973 actividades en desarrollo de las acciones orientadas a la prevención y control del delito en las 20 localidades de la ciudad, y en articulación con la Policía Metropolitana de Bogotá - MEBOG. Este avance en acciones territoriales ha buscado mitigar e intervenir la dinámica delictiva a nivel local y distrital a partir de una priorización estratégica de las intervenciones de acuerdo al comportamiento de las variables de seguridad y convivencia.  Dentro de los tipos de acciones dinamizadas y realizadas en el periodo de referencia se encuentran: 
- Actividades de registro a personas en parques u otros espacios públicos con consumo y presunto tráfico de estupefacientes.
- Actividades de control en entornos educativos con presunto tráfico de estupefacientes (Plan Mochila)
- Planes guitarra en los buses del componente zonal del SITP.
- Intervenciones para desactivar riñas en zonas de consumo de licor (Plan despertar)
- Actividades de registro y control en entornos del componente zonal y troncal del SITP (no incluye "plan guitarra")
- Actividades de registro y control en tramos priorizados por incidencia del hurto a bicicletas.
- Participación en actividades de control a establecimientos de comercio dedicados a la venta de licor.
- Parques: Se intervinieron parques en la ciudad por medio de los equipos territoriales y alianzas locales mediante acciones orientadas al mejoramiento y apropiación de espacios públicos y la participación activa de la comunidad. Estas acciones aportaron al fortalecimiento de las redes CUIDAdanas, los Frentes de seguridad y la comunidad en general del sector, mejorando la percepción de seguridad y el fortalecimiento de lazos sociales.</t>
  </si>
  <si>
    <t>Se adelantó la prorroga de los contrato de operación e interventoria del convenio 561, así como el mantenimiento del sistema de video vigilancia
Se prorroga el mantenimiento del sistema de radio troncalizado</t>
  </si>
  <si>
    <t xml:space="preserve">
- Durante el primer semestre de 2022, se realizó la extensión y renovación de los servicios de operación y mantenimiento de los principales componentes del sistema C4 para la atención los servicios de seguridad y atención de emergencias de la ciudad de Bogotá tales como: la línea de emergencias 123, el sistema de video vigilancia y el sistema de comunicaciones para las agencias de seguridad y emergencias de la ciudad.
- Renovación de los radios APX 8000: Se contrató la renovación de 896 radios APX de la policía, los cuales se suman a los 3000 radios renovados durante la vigencia 2021, para un total de 3896 radios renovados para la policía metropolitana, mejorando las capacidades operativas a través de la tecnología de radio localización y geo-cercas, lo cual permite mayores controles sobre la operación y poder reducir los tiempos de atención por parte del cuerpo de operación.
- Se adelantó la prorroga de los contratos de operación e interventoría del convenio 561, así como el mantenimiento del sistema de video vigilancia para la vigencia 2022, Se prorroga el mantenimiento del sistema de radio troncalizado.
- Se adelantaron los estudios técnicos y operacionales para poner en marcha la Sala Operativa de Análisis, Respuesta y Seguimiento - SOARS -, enfocada para la atención de incidentes de alto impacto, por medio de la identificación de los mismos a través de redes sociales, la línea de emergencias NUSE123, reportes vía radio troncalizado, notificación ciudadana u otros. 
</t>
  </si>
  <si>
    <t>Se elaboró una matriz asignando alcance, responsables y tiempos de entrega para continuar la metodologia de plan de continuidad
Se avanza en la elaboración del requerimiento técnico del data center como parte del plan de continuidad de negocio</t>
  </si>
  <si>
    <t xml:space="preserve"> - Con la ejecución del  contrato No. 1857-2021, con duración de 6 meses, se proyecta durante la vigencia 2022,  la instalación de un sistema de repetición compuesto de doce (12) repetidores y sus respectivas antenas y líneas de trasmisión. Estos equipos serán instalados en cerro el cable.
 - Se elaboraron los estudios técnicos para la adquisición e implementación de un centro de datos en el C4, como parte del plan de implementación de continuidad para el sistema de video vigilancia el cual permite tener bajo mejores estándares de servicio el almacenamiento del video de la ciudad.
 - Nuevo sitio del C4 con estándares 911. Como parte de las mesas técnicas con la asociación nacional de números de emergencias se identificaron las necesidades y requerimientos de un C4 con altos estándares internacionales a fin de optimizar la atención de emergencias e incidentes de seguridad con las instalaciones adecuadas para albergar el personal para su óptimo funcionamiento.
 - Se seleccionaron de manera preliminar alternativas viables posibles de ubicaciones para la adecuación del nuevo C4, con criterios de área disponible, ubicación, facilidad de acceso, acceso a redes de fibra óptica para optimizar las comunicaciones, cobertura de radio troncalizado, uso del suelo, alturas permitidas,
 - Se adelantó la prorroga de los contrato de operación e interventoría del convenio 561, así como el mantenimiento del sistema de video vigilancia para la vigencia 2022, Se prorroga el mantenimiento del sistema de radio troncalizado.</t>
  </si>
  <si>
    <t>Se está elaborando el requerimiento para la adquisición de 750 cámaras, así como la integracióon de 400 cámaras al sistema de video vigilancia.
Se plantea la formulación de un proyecto para obtener recursos del conpes de cámaras para la vigilancia de municipios
Se intergraron 69 cámaras durante el primer trimestre con el servicios de conectividad de cámaras</t>
  </si>
  <si>
    <t>Se encuentra en proceso los requerimiento de la modernización de operación del NUSE123 con el operador tecnológico al tiempo que se realiza los requerimientos técnicos para la implementación de herramientas de analítica</t>
  </si>
  <si>
    <t xml:space="preserve"> - Mediante la Resolución 219 del 15 de junio de 2022 se adoptó el Plan Integral de Mejoramiento Tecnológico para la Seguridad. 
 -  Se realizó la extensión y renovación de los servicios de operación y mantenimiento de los principales componentes del sistema C4 para la atención los servicios de seguridad y atención de emergencias de la ciudad de Bogotá como: - La línea de emergencias 123 cuenta con nueva planta telefónica VESTA NG 911. - El sistema de comunicaciones para las agencias de seguridad y emergencias de la Ciudad cuenta con 3.896 radios renovados para la MEBOG, mejorando las capacidades operativas a través de la tecnología de radio localización y geo-cercas.
- Se adelantaron los estudios técnicos y operacionales para poner en marcha la Sala Operativa de Análisis, Respuesta y Seguimiento, enfocada para la atención de incidentes de alto impacto, por medio de la identificación de los mismos a través de redes sociales, la línea de emergencias NUSE123, reportes vía radio troncalizado, notificación ciudadana u otros. 
</t>
  </si>
  <si>
    <t>A febrero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portacantimploras, ponchos impermeables, y ropa interior.</t>
  </si>
  <si>
    <t>• A la fecha se encuentran en su proceso de formación 1.500 policías, de los cuales se tiene registro de 23 estudiantes retirados por voluntad propia y una por estar en estado de gestación.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 cantimploras, ponchos impermeables, y ropa interior.</t>
  </si>
  <si>
    <t>En lo corrido del trimestre se realizaron 120 acciones encaminadas a mitigar los factores de riesgo, en donde se realizaron principalmente acciones enfocadas en la conmemoración del Día Internacional por los Derechos de las Mujeres a través de jornadas de sensibilización, talleres y difusión de material POP sobre rutas y líneas de atención a mujeres víctimas de violencia y en riesgo de feminicidio y potenciales víctimas de trata de personas con el fin de reconocer y garantizar los derechos de las mujeres que habitan en el Distrito Capital, en sus diferencias y diversidades, de manera que se modifiquen de forma progresiva y sostenible, las condiciones injustas y evitables de la discriminación, la desigualdad y la subordinación de género en los ámbitos público y privado. Adicionalmente, se realizó capacitación a parte del equipo territorial de las 20 localidades de la Secretaría de Seguridad, Convivencia y Justicia y gestores del programa al cole en Bici sobre violencia basada en género; asimismo se participó en las diferentes mesas referentes a mujer y trata de personas.</t>
  </si>
  <si>
    <t>En el marco de la estrategia de Mujer, se lograron realizar acciones enfocadas en: la prevención de la violencia basada en género, delito de trata de personas, así como actitudes y comportamientos machistas, logrando desarrollar acciones en puntos de 19 localidades de la ciudad, tales como: Colegio Eduardo Santos y Colegio Panamericano. De igual manera se realizón un proceso de cualificación a equipo territorial de Ciudad Bolívar sobre violencia de género, además de acciones de sensibilización sobre prevención de violencias en Rafael Uribe Uribe, Tunjuelito y sensibilización sobre Trata de personas en los terminales Norte y Sur. Se participó en la evaluación de la estrategia "Pregunta por Ángel" de acuerdo a las socializaciones que se realizaron durante el mes de mayo. Adicionalmente se realizaron procesos de capacitación a gestores de la Bici del IDRD, en las localidades de Tunjuelito, Usaquén, Bosa y Ciudad Bolívar, además de la firma de pacto de una nueva red del cuidado de Mujeres en la localidad de Mártires, con las cuales se iniciará proceso de fortalecimiento.</t>
  </si>
  <si>
    <t>Durante el mes de marzo se ha venido dando continuidad en el acompañamiento frente a la atención de los jóvenes que ya están vinculados desde el año pasado al programa y gestionando los casos que están pendientes de activación de la ruta en salud.
Así mismo, durante el mes de marzo las autoridades del SRPA, tanto jueces, como defensores de familia remitieron para valoración de ingreso al programa a 21 jóvenes precandidatos, los cuales se encuentra en proceso de valoración y activación de la ruta en salud con su correspondiente EPS. Se logró la vinculación de tres adolescentes mujeres en sanción y cuatro adolescentes hombres, consolidando la atención integral en salud y desde el programa.</t>
  </si>
  <si>
    <t xml:space="preserve"> -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  Se remitieron 133 jóvenes por las autoridades del SRPA al Programa de Seguimiento Judicial al Tratamiento de Drogas, de estos: 110 casos se realizó entrevista motivacional, valoración inicial y tamizaje por consumo de sustancias psicoactivas; en 60 casos se activó ruta de salud y se viabilizó el ingreso a través de las EPS: Capital Salud, Famisanar, Compensar, Sanitas y Ecoopsos. En 19 casos el ingreso se produjo por aplicación del Principio de Oportunidad y en 41 en el marco de la ejecución de la sanción. Se atendió a 275 personas: 146 adolescentes/jóvenes ofensores, 129 integrantes de redes de apoyo (algunos de los cuales vienen en atención desde el año 2021). Se realizó 549 atenciones (presenciales y virtuales).</t>
  </si>
  <si>
    <t>En marzo 2022, el Programa Distrital de Justicia Juvenil Restaurativa (PDJJR) a través de la ruta de Principio de Oportunidad del programa distrital de Justicia Juvenil Restaurativa ha brindado atención a 59 adolescentes y jóvenes del Sistema de Responsabilidad Penal Adolescente que ingresaron en esta vigencia (enero, febrero y marzo).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</si>
  <si>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 xml:space="preserve"> -  Entre enero y junio de 2022 se atendieron 136  personas, que ingresaron en este en este periodo a través de la ruta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313 personas. Con el total de personas vinculadas, a 30 de junio de 2022, se realizaron 3270 atenciones, (presenciales y virtuales). En el mes de junio se participó en la preselección de casos con Fiscalía a través de la programación de 50 encuentros y la participación en 46 de estos encuentros.
 - 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t>
  </si>
  <si>
    <t>Durante marzo de 2022, se alcanzaron los siguientes resultados en las diferentes estrategias: 
(A) Programa para la Atención y Prevención de la Agresión sexual PASOS: Vinculación de 24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puesto que, se aborda de manera interdisciplinar factores que no se consideraban como relevantes, en temas del reconocimiento del abuso en varias generaciones y un cultura machista que ejerce presión sobre el cuerpo delas mujeres. 
(B) Proceso restaurativo casos en ejecución de sanción:  Vinculación de 4 personas.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</si>
  <si>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Desde la Dirección de Prevención y Cultura Ciudadana y en el marco de la Estrategia de Jóvenes durante el mes de marzo se formaron a 1719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t>
  </si>
  <si>
    <t>En el mes de marzo de 2022 se hizo una visita y programación para iniciar la implementación de la estrategia de mediación escolar en el colegio técnico Tomás Rueda Vargas de la localidad de San Cristobal.
Además, se hizo visita a los colegios Cedid (Ciudad Bolívar), Andrés Bello (Puente Aranda), San Benito Abad (Tunjuelito) para acordar el cronograma de actividades de implementación de la estrategia de mediación escolar.</t>
  </si>
  <si>
    <t xml:space="preserve">Durante el periodo reportado se realizaron las siguientes acciones en el marco la implementación de la Estrategia de mediación escolar: 
Localidad Puente Aranda - Colegio Andrés Bello:
Número de grupos con los que se trabaja: 4 grupos de grado sexto
Número de estudiantes: 252
Localidad de Usme - Colegio Almirante Padilla:
Número de grupos con los que se trabaja: 4 grupos de grado sexto
Número de estudiantes: 151.
Localidad San Cristóbal - Colegio Técnico Tomás Rueda Vargas:
Fase: Sensibilización.
En reunión realizada el 08 de junio con las orientadoras del colegio se definieron los nuevos horarios para continuar con la implementación de la Estrategia. 
Localidad de Tunjuelito - Colegio José María Córdoba:
Fase: Sensibilización.
En el  mes de junio se inició la implementación. Se realizó una sesión con los docentes el 22/06/2022, a la cual asistieron 22 personas; se trataron los temas de convivencia y conflictividad escolar. </t>
  </si>
  <si>
    <t>En el trimestre se llevarón a cabo 423 acciones para el fortalecimiento a grupos de ciudadanos. Entre los principales logros esta el fomento de la participación ciudadana, a través de las diferentes estrategias con la oferta institucional, para el mejoramiento de la seguridad y convivencia en las localidades. La Implementación de la ruta de la participación incidente, para la creación de redes cuidadanas con énfasis hacia la prevención de acciones contrarias a la convivencia y a las violencias. Así como el fortalecimiento de las Redes ciudadanas, con acciones de resignificación de espacios públicos y recreativos, con la firma del pacto de corresponsabilidad y actividades de prevención verificando las condiciones de seguridad y promoviendo estrategias interinstitucionales y de corresponsabilidad comunitaria. Acompañamiento a la Policía y a la comunidad en la inauguración de Frentes locales de seguridad, como instancias que promueven el trabajo colaborativo para disminuir factores de riesgo y de oportunidad.</t>
  </si>
  <si>
    <t xml:space="preserve"> - En el marco de la estrategia de Fortalecimiento a Grupos de Ciudadanos comprometidos con la Seguridad y la Convivencia, se realizaron acciones enfocadas al fortalecimiento y creación de Redes de Cuidado, a través de encuentros comunitarios con el fin de mejorar las condiciones de seguridad y convivencia en el territorio.
 - Adicionalmente con la RED ASOBARES, se realizó el análisis situacional dirigido a los 286 establecimientos que la conforman. A la fecha se han realizado los análisis de LA CANDELARIA (zona 5) y FONTIBON (zona 2).
 - En relación a la creación y fortalecimiento con los 4 pasos de la Ruta Incidente de acuerdo al plan de acción territorial, se crearon 8 Redes y se fortalecieron 74.
 - Con el objetivo de acompañar y monitorear la jornada democrática de las elecciones presidenciales (segunda vuelta), se generaron canales directos de comunicación entre la SDSCJ y el equipo de promotores comunitarios para establecer contacto directo con los integrantes de las REDES DEL CUIDADO, quienes de manera colaborativa pudieran avisar o alertar sobre situaciones de seguridad que afectaron este ejercicio democrático y con ello poder dar respuesta en tiempo real y de manera oportuna.
 - Con respecto al incremento del delito en zonas bancarias, en articulación con la dirección de seguridad, la Sijin, la Policía, el equipo promotor de las localidades de Fontibón y Teusaquillo acompañaron las dos (2) jornadas de socialización y prevención en las entidades bancarias de centros comerciales y zonas identificadas con denuncia, interactuando con la comunidad para extremar las medidas de seguridad con tips de autocuidado.</t>
  </si>
  <si>
    <t>Se desarrollaron los diálogos ciudadanos, la sistematización, la actualización del botón de rendición de cuentas. 
En el botón de participación se publicó la sección de colaboración e innovación abierta, que incluye lo establecido en la directiva 005 de 2020 de gobierno abierto. 
Se realizaron dos diálogos el 14 de marzo desarrollados por las Subsecretarías de acceso a la Justicia y de Seguridad y Convivencia, en el marco de la rendición de cuentas de la administración distrital</t>
  </si>
  <si>
    <t>Durante este periodo se realizó  la recopilación de la información generada  en la  base de las respuestas a las PQRS interpuestas  por los ciudadanos  de  los meses de enero y febrero de 2022 ,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
En cuanto al informe de evaluación del mes de marzo  se encuentra en proceso de recopilación  de la información teniendo en cuenta  que el reporte de las respuestas se realiza mes vencido por lo que se tendrá este informe consolidado para  final de abril del 2022"
Se realizaron durante el mes de marzo de 2022, acercamientos a lengua de señas colombiana, con el objetivo que los servidores públicos tengan conocimientos básicos en el manejo de la lengua de señas colombiana y puedan brindar una mejor atención a los ciudadanos sordos que lo requieran. Los servidores públicos del área, de atención al ciudadano han desarrollado estas destrezas en las sesiones, donde han logrado potenciar su lenguaje corporal, su expresión facial y el aprendizaje de un nuevo idioma que les permite fortalecer sus competencias para tener una mejor inclusión a los ciudadanos con discapacidad auditiva.</t>
  </si>
  <si>
    <t xml:space="preserve">
*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a diciembre 2021, y la correspondiente a los meses enero a marzo de 2022; con el fin de  evaluar  y  realizar  el  analisis  de  calidad, calidez y oportunidad  de las respuestas emitidas a través del sistema distrital para la gestión de peticiones ciudadanas SDQS,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 </t>
  </si>
  <si>
    <t>1. Archivo Central: Informe de búsqueda y recuperación de expedientes de la transferencia documental secundaria, Inventario de Documentos de Gran Formato (mapas y planos), Mapeo y ubicación Topográfica de cajas, Clasificación de documentos vigencias 2015 y 2016, Control de calidad al Lote No. 2 de las imágenes digitalizadas por el AGN.
2. Archivos de Gestión: Informe de entrega de intervención archivística a la DJyC, eliminación de documentos identificados en la Dir. de Bienes con apoyo del PIGA, sesión con la DGH para el seguimiento de intervenciones archivísticas, se realiza visita a la Cárcel Distrital en la cual se reciben transferencias y capacitación al personal de Historias PPL, se realiza recolección de información de estudios e investigaciones con la OAP para el Inventario Bogotá, con Acceso a la Justicia se establecen las acciones para los lineamientos de los documentos jueces de paz, para la conservación y custodia de los documentos producto de las elecciones. 
3. Correspondencia: Seguimiento al cumplimiento y lineamientos para el manejo de la correspondencia recibida y enviada.
4. SIC: Proyección del plan de trabajo vigencia 2022, Recopilación de los entregables correspondientes al SIC Plan de Conservación y Plan de Preservación Digital, para reporte del FURAG 2021, Capacitaciones al personal de aseo en el marco del Plan de Conservación Documental - Programa de Limpieza
5. Instrumentos de Gestión Pública: sesiones de revisión normativa vigente, revisión del formato de registro de activos con la DTSI para actualización, se presentó para validación y se realiza versión borrador con la actualización de la guía en el marco de Datos Abiertos y se propone incluir en el formato F-FD-513- Registro de Activos de Información los ítems descritos en el Decreto 103 de 2015, articulo 40 el cual establece el contenido correspondiente a la información calificada como clasificada o reservada.</t>
  </si>
  <si>
    <t>Durante este periodo se está realizando la - Evaluación del aplicativo SIGA (Sistema Integrado de Gestión Documental de la Secretaría General) como SGDEA para la SDSCJ-  y así definir la alternativa más adecuada para la SDSCJ del desarrollo e implementación de su SGDEA, en cumplimiento de los requisitos técnicos, funcionales y no funcionales exigidos por la normativa.  Se han realizado las siguientes actividades:  Plan de pruebas al aplicativo SIGA: 1. pruebas funcional modelos de requisitos para la implementación de un SGDEA, 2. prueba funcional SIGA (pruebas caso de usos ORFEO).  Se realiza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5. Definición pre-requisitos técnicos para la instalación, 6. Aprovisionamiento de infraestructura para la instalación, 7. Sesión de instalación de ambientes de prueba, 8. Entrega de ambientes de pruebas al área funcional por parte de la DTSI, 9. Se inició el entendimiento funcional de la herramienta y la lectura de los manuales de usuarios, 10. Se inicia las pruebas de parametrización del aplicativo SIGA. .  Mesas técnicas con la Secretaría General y el equipo de la DTSI, con el fin de abordar las dificultades técnicas que ha presentado el aplicativo en el proceso de instalación.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</si>
  <si>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2021, se vincularon al equipo de Casa Libertad 2 profesionales nuevos y adicionales al equipo del 2021 para poder fortalecer la atención al ciudadano en dos dimensiones que se ha evidenciado la necesidad (productiva y comunitaria). Por último, se certificó a los usuarios del programa que culminaron el curso de alturas y se avanzó en la identificación de nuevos procesos de formación para el 2022.</t>
  </si>
  <si>
    <t xml:space="preserve">• En el marco del Programa para la prevención de la reincidencia desde un modelo de atención pospenitenciaria - Casa Libertad, que tiene como objetivo la prevención de la reincidencia penitenciaria, al apoyar integralmente a la población mayor de edad y residente de la ciudad capital que estuvo privada de su libertad, se realizó la acogida y caracterización de 359 personas, de las cuales 319 ingresaron oficialmente al programa, realizándoles valoración y concertación de Plan de Trabajo Individual-PTI. De este total de 319 personas, 237 son de sexo masculino (74,3%) y 82 de sexo femenino (25,7%).
• Entendiendo que las personas beneficiarias del programa pueden ser remitidas de manera simultánea a varios servicios o dimensiones del programa, se matricularon en el “modelo de educación flexible” con la SED 103 personas, de las cuales 19 se graduaron como bachilleres y 77 adicionales continúan en el proceso flexible con la SED. De otra parte, 38 personas que no contaban con afiliación al sistema de salud se afiliaron gracias a la alianza con Secretaría de Salud, 229 personas del programa han recibido asesoría jurídica gracias a la gestión de Casa Libertad. 
• A través de la estrategia de “Familias Hacia la Libertad” se han atendido a 46 familias de aquellas personas que están próximas a egresar, con el fin de transformarlos en entornos protectores para la población pospenada. 
• La Dimensión Productiva certificó a 14 personas en manipulación de alimentos, 23 en el curso avanzado de alturas y 38 emprendedores han participado en ferias de emprendimiento comercializando sus productos. La Dimensión Comunitaria, ha socializado el programa en 19 ferias de servicios locales, ha vinculado a más de 700 personas y sus familiares en actividades para promover el contacto con pares y entornos prosociales con aliados territoriales como Maloka, Mundo Aventura, Banco de la República, y más de 200 personas de la comunidad han participado en talleres con enfoque restaurativo para la reducción de estigma hacia la población pospenada en las localidades de Engativá, Chapinero, Teusaquillo, Barrios Unidos y Santa Fé.
</t>
  </si>
  <si>
    <t>En el período de enero a marzo de 2022 se encuentra en proceso de fabricación el mobiliario de la sede de Despachos judiciales. Se cuenta con la ficha técnica para la adquisición de maquinaria de confección de ropa para ser tramitado una vez se cuente con el contrato de arrendamiento de la sede complementaria Santafé.</t>
  </si>
  <si>
    <t>Entre enero a junio se ha recibido el 90% mobiliario de las sedes de Despachos judiciales y Santafé. Se recibieron dispositivos tecnológicos de audio y video.</t>
  </si>
  <si>
    <t>La Cárcel Distrital realiza seguimiento en la implementación de los estándares obligatorios y no obligatorios que hacen parte integral de la acreditación por la Asociación Americana de Correccionales (ACA).</t>
  </si>
  <si>
    <t xml:space="preserve">La Cárcel Distrital realiza seguimiento continuo a los estandares de calidad obligatorios y no obligatorios que hacen parte integral de la acreditación por la Asociación Americana de Correccionales (ACA).
• Se cumplió con el suministro de 183,995 raciones alimentarias mediante contrato con SERVINUTRIR, de acuerdo a la minuta patrón y los 21 ciclos de menú establecidos por la SDSCJ, en el periodo comprendido de enero a junio. • Se suministró 22,943 raciones de dietas terapéuticas para los internos que presentaron condición especial salud, mediante diagnóstico por parte de los médicos la subred y posterior valoración del nutricionista dietista asignado al servicio de alimentación. • Se continúa la realización de la consulta resolutiva en medicina con un nivel máximo de cumplimiento con el personal privado de libertad, el total de Consulta Médica fue de: 3467, Consulta odontológica 1177. Se ha mantenido la realización de las valoraciones de Ingreso y Egreso de personal privado de libertad, tanto en Medicina como en Odontología, en las que se realizaron (333) valoraciones de Ingreso y (373) valoraciones de Egreso. • Se continuó con el cumplimiento de citas médicas a unidades de salud externas en diferentes especialidades conforme a las ordenes médicas que para el personal privado de libertad suscriben los médicos tratantes, así como remisiones a servicios de urgencias; con lo cual, para el periodo (Enero a Junio), se realiza un total de (86) remisiones para Servicio de Urgencias y (232) remisiones para cumplimiento de citas médicas de diferentes especialidades y/o toma de imágenes diagnósticas o procedimientos quirúrgicos varios.  Dato que se presentó en baja proporción en atención a periodo de cuarentena decretado por el Equipo de Epidemiología de Secretaría de Salud, en donde hubo la necesidad de cancelar varias citas médicas que ya se encontraban agendadas y asignadas. entre otras.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</si>
  <si>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se continúa el movimiento de Personas Privadas de la Libertad - PPL de la Cárcel Distrital (CD). En la Cárcel Distrital continúan las atenciones psicosociales y pedagógico-artísticas de las primeras PPL, con el equipo interdisciplinario del PDJR. De modo paralelo, se superó el retraso (formato de acta de compromiso) para que ingresen nuevas PPL al PDJR.</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</si>
  <si>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t>
  </si>
  <si>
    <t>Dentro de los avances de la meta para el primer semestre se destacan los siguientes: 
- La concreción de los procesos operativos y administrativos tendientes a la realización y cumplimientos de las metas del CER, con el fin de dar continuidad, fortalecerse y enfocarse en los procesos de justicia restaurativa de la entidad.
- Desarrollado relaciones interinstitucionales coordinadas con Fiscalía, Policía, Migración Colombia y Defensoría del Pueblo, con el fin de trabajar articuladamente en la revisión y actualización de las hojas de vida de las PPL, para la priorización de acuerdo a los delitos, desarrollo de órdenes de ingreso, traslado y libertad. 
- Reuniones y avances con entidades sin ánimo de lucros, fundaciones y ONG con el propósito de desarrollar una ruta de atención diferencial con condiciones dignas de reclusión, bajo el enfoque de justicia restaurativa. 
- Se dio inicio al acompañamiento por parte del equipo psicosocial de Justicia Restaurativa en el que a través de una prueba piloto con 30 personas privadas de la libertad se empezaron a trabajar los temas de: Emociones generales, Empatía, Auto estima Y Gestión de conflictos. 
- A la fecha se han realizado 883 consultas resolutivas en el periodo comprendido entre enero y junio logrando minimizar las enfermedades de tipo respiratorias y disminuyendo el contagio de las mismas.
- Se han realizado en total 19 actividades de la biblioteca, entre las que se cuentan historia, partes del libro, organización, clasificación y codificación de material bibliográfico, clubes de poesía, club de lectura de no ficción, club de lectura de ficción, clubes de escucha, sesiones de promoción a la lectura, la escritura y la oralidad. Durante estas actividades, han asistido un total de 252 PPL, para un promedio de 12 personas por sesión.
- Referente a las prácticas deportivas, se han realizado 15 sesiones de trabajo orientadas a la adaptación de las PPL a la práctica deportiva en el contexto de encierro, jornadas de acondicionamiento físico</t>
  </si>
  <si>
    <t>Se cuenta con tres centros de radicación en funcionamiento, en las las localidades de Bosa, Ciudad Bolívar y Los Mártires, en las cuales se registraron los siguientes atenciones:                                                                      
Centro de radicación Ciudad Bolívar: (Demandas 24. Derechos de petición 15, Tutelas 7,  liquidaciones 4); 
Centro de radicación Bosa: (Demandas |6 . Derechos de petición 19, Tutelas 17,  liquidaciones 15).
Centro de radicación Los Mártires: (Demandas 8. Derechos de petición 14, Tutelas 15  liquidaciones 5)</t>
  </si>
  <si>
    <t>Se cuenta con tres centros de radicación en funcionamiento, en las localidades de Bosa, Ciudad Bolívar y Los Mártires; en los cuales se registraron las siguientes atenciones durante el mes de Junio:                                                                        
Ciudad Bolívar: 129 atenciones (Demandas 40; derechos de petición 42; Tutelas 3;  liquidaciones 9; orientación 47).
Bosa: 136 atenciones (Demandas 24; derechos de petición 43; Tutelas 13;  liquidaciones 6; orientación 20).
Los Mártires: 85 atenciones (Demandas 6; derechos de petición 21; orientación 47; Tutelas 7; liquidación: 4.
Adicionalmente, con  la estrategia de centros satélites de radicación se logra ampliar la cobertura, durante el periodo reportado se atendió en las localidades de  Barrios Unidos, Suba, Kennedy y San Cristóbal, con los siguientes resultados:  
19 atenciones (Demandas 2; derechos de petición 7; Tutelas 3;  orientación 7).
Finalmente, se ha hecho atención a través de canales no presenciales, con el siguiente resultado para el periodo: 
16 atenciones (Demandas 3; liquidación: 3; derechos de petición 6; Tutelas 1;  orientación 3).</t>
  </si>
  <si>
    <t>Para el mes de marzo, la estrategia Ruta de atención integral para mujeres de Ciudad Bolívar brindó orientación desde el Centro de Recepción e Información CRI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 El 10 de marzo se inauguró la estrategia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SDIS y la Dirección Seccional de Fiscalías. En esta Casa de Justicia se han realizado 185 orientaciones asociadas a conflictos de violencias contra la mujer.
- Así mismo, el 17 de marzo se realizo el evento de inauguración de la ruta de atención en la Casa de justicia de Barrios Unidos contando con la participación de las mismas entidades. Desde la inauguración se han realizado 130 orientaciones desde el CRI.</t>
  </si>
  <si>
    <t xml:space="preserve"> 
La Ruta Mujer se encuentra actualmente en funcionamiento en tres Casa de Justicia, sobre las cuales se entrega el siguiente reporte de atenciones de enero a junio:
Ciudad Bolívar (Inaugurada el 7 de abril de 2021): 1.644 atenciones.
Suba Ciudad Jardín (Inaugurada el 10 de marzo de 2022):  654 atenciones.
Barrios Unidos (Inaugurada el 17 de marzo de 2022): 564 atenciones.
Adicionalmente, se ha fortalecido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t>
  </si>
  <si>
    <t>En el mes de marzo se inició la remisión y agendamiento de casos a conciliación en equidad.
En articulación con la oficina de atención al ciudadano, se han adelantado acciones y valoración para la participación y activación de la atención de Casas de Justicia en la línea telefónica gratuita 01 8000 11 30 90.</t>
  </si>
  <si>
    <t>Se fortaleció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
De este modo, durante el semestre se registraron 4.968 atenciones a través de estos canales no presenciales, de los cuales 4.130 fueron remitidos por líneas de WhatsApp y 838 por el chat.  Además, ha sido posible establecer que los ciudadanos(as) que más han demandado este tipo de atención residen en las siguientes localidades: Suba (981), Kennedy (549), y Bosa(673). A su vez, los temas sobre los que mayormente requieren orientación son los que se relacionan con asuntos familiares y arrendamiento.</t>
  </si>
  <si>
    <t>Durante el mes de abril se realizaron inscripciones para la segunda cohorte de semilleros locales (que hacen parter de la estrategia de facilitadores) en justicia formal en las localidades de Los Mártires, Usaquén y San Cristóbal. La segunda cohorte inició en la localidad de Los Mártires con 2 sesiones el 01/04/2022 con 14 participantes y el 22/04/2022 con 15 participantes. De otra parte, se realizaron 3 socializaciones sobre el tema de Semilleros y trámites de radicación.
En el mes de mayo se  realizaron cuatro (4) sesiones  de la segunda cohorte de semilleros locales (que hacen parte de la estrategia de facilitadores) en justicia formal de  las localidades de Los Mártires, Usaquén y San Cristóbal. 
En el mes de Junio  se  realizaron cuatro  (4) sesiones  de semilleros locales (que hacen parte de la estrategia de facilitadores) en justicia formal de  las localidades de San Cristóbal, Usaquén y Los Mártires</t>
  </si>
  <si>
    <t>En el mes de marzo se realizó reunión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los principales resultados de esta reunión fueron: la identificación de 65 grupos desarticulados, 12 archivados, 15 en proceso de verificación y 84 pendientes por revisar con el MNVCC. Así mismo en el espacio de reunión del 29 de marzo de 2022 en las instalaciones de la SIPOL MEBOG, se tuvieron como principales resultados la identificación del total de estructuras que tiene cada especialidad de la Policía (184) de las cuales  85 corresponden a MORED y 99 a inventario.</t>
  </si>
  <si>
    <t xml:space="preserve">
*Casas de Justicia: Con relación a la coordinación de casas de justicia durante el periodo de reporte se continuó con la realización de comités coordinadores en las siguientes casas de justicia: Usme (30/06/2022), Los Mártires (28/06/2022), Kednnedy (10/06/2022)), Suba La Campiña (16/06/2022) y Usaquén (23/06/2022). Los comités coordinadores son la  principal instancia de articulación con todas las entidades que prestan sus servicios en estos espacios.
*Métodos de resolución de conflictos para la Paz: Se realizó un análisis de la estrategia de  MRCP respecto a la aprobación del estatuto de conciliación en el último debate legislativo el 31 de mayo y  los impactos frente a su implementación.
*Justicia Propia: Durante en el periodo se avanzó en la construcción de una Estrategia para la atención de población en situación de vulnerabilidad o riesgo, liderado por la Dirección de Acceso a la Justicia, con el fin de promover atención con pertinencia cultural. 
En ese sentido, se avanzó en la revisión  y ajuste del documento de diagnóstico construido por la Secretaría de Seguridad, convivencia y Justicia sobre el Pueblo Rrom en materia de seguridad, convivencia y justicia.
En cuanto a los pueblos indígenas, se avanzó en diseño del abordaje metodológico para la construcción de la propuesta de diagnóstico en materia de seguridad, convivencia y justicia. Adicionalmente, se adelantó espacio preparatorio para la sesión de trabajo con el espacio Consultivo de los pueblos indígenas
De otro lado, se realizó una jornada de trabajo con Secretaría de Gobierno, Secretaría Distrital de la Mujer y Secretaría Distrital de Integración Social para avanzar en la construcción de las rutas de atención a las violencias, en concordancia con las acciones afirmativas. Los temas a desarrollar, de acuerdo a lo concertado, serán: abordaje de rutas de atención y alistamiento con entidades nacionales o descentralizadas con funciones y competencias en Justicia. </t>
  </si>
  <si>
    <t>Nuevo equipamiento:
Desde la Dirección de Acceso a la Justicia, se realizó acompañamiento a la Dirección Técnica en el transcurso del mes de marzo de 2022, visitando inmuebles y verificando el estado de avance del requerimiento realizado el 15 de julio de 2021 (20213100213293), para la puesta en marcha de un nuevo equipamiento, que preste los servicios de Casa de Justicia en la localidad de Puente Aranda.
Por su parte, desde la Subsecretaría de Acceso a la Justicia, se radicó el 16 de marzo de 2022, memorando al DADEP (20223000209342), solicitando adelantar los trámites a fin de gestionar las acciones que permitan recibir esta sede en comodato y darle el uso de Casa de Justicia.
Mantenimiento: 
Desde la Dirección de Acceso a la Justicia, se han reportado el 100% de los trámites respecto de mantenimiento, adecuaciones y obra, para las Casas de Justicia y el Centro de Traslado por Protección, los cuales se han atendido, a través de los contratos (1526 de 2021 de obra - 1551 de 2021) y que son de propiedad de la SDCJ.</t>
  </si>
  <si>
    <t xml:space="preserve"> - Se llevó a cabo la primera etapa del proceso de adecuación de la nueva sede del Programa Distrital de Justicia Juvenil Restaurativa en el barrio La Victoria, Localidad San Cristóbal.  La intervención consistió en la ejecución de las reparaciones locativas requeridas para la puesta en funcionamiento de este equipamiento que concentrará principalmente la oferta de la Estrategia de Reintegro Familiar y Atención en el Egreso.
 - Campo Verde: Se logró un avance del 99% de la construcción de la nueva Casa de Justicia que estará ubicada en el Centro Integral de Justicia (CIJ) y Centro Atención Especializada (CAE) CAMPO VERDE. Al corte del informe, la empresa ENEL-CODENSA energizó el equipamiento, se encuentra en desarrollo el trámite de aprobación para conexión final de servicios públicos definitivos por parte de la empresa prestadora de servicio EAAB, y se encuentran finalizadas las escaleras de emergencia.
Mantenimiento: 
 - Se reportó el 100% de los tramites respecto de mantenimiento, adecuaciones y obra para las Casas de Justicia y el Centro de Traslado por Protección,  que son de propiedad de la SDCJ.
 - Se reportaron 89 necesidades de mantenimiento y tramitado el 100% de las necesidades de los equipamientos que operan bajo la modalidad de arriendo, los cuales han sido intervenidos por los propietarios de los inmuebles.</t>
  </si>
  <si>
    <t>En el período de enero a marzo de 2022 se avanzó en las adecuaciones de la sede La Victoria y en el respectivo proceso de dotación de maquinaria. 
En la sede CESPA se inició la entrega de mobiliario de oficina. 
Se desarrollaron las primeras obras de mantenimiento de la cubierta de la sede Santafé. 
Se tramitaron los requerimientos para la adquisición de UPS y aires acondicionados para las sedes CESPA y La Victoria.</t>
  </si>
  <si>
    <t>En el período de enero a junio de 2022 se registran los siguientes avances:
*Sede CESPA: Se inició el proceso de actividades de mantenimiento en esta sede. Se proyectó el alcance de las intervenciones requeridas en la etapa 2 de mantenimiento mediante la adición al contrato existente.
*Sede Santafe II Se obtuvo respuesta favorable de SDP a la consulta sobre el uso aprobado en la licencia del inmueble seleccionado. Este concepto es insumo para solicitar al IDPC que precise la viabilidad normativa para desarrollar el equipamiento sin necesidad de licencia de adecuación. Está última consulta fue enviada desde la OAP el 21 de junio y estamos a la espera de la respuesta por parte del IDPC. El propietario del inmueble inicio el diligenciamiento de los documentos requeridos para solicitar aprobación de intervención de reparaciones locativas ante IDPC que es un trámite paralelo para reducir los tiempos una vez se firme el contrato de arrendamiento</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</si>
  <si>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En la reunión, se acordó que la SDSCJ va a revisar la mejor vía jurídica para poder adelantar el mantenimiento. Sobre esta base, al interior de la SDSCJ, la Subsecretaría de Acceso a la Justicia remitió memorando a la Dirección de Operaciones solicitando definir la vía jurídica más efectiva.
URI NUEVAS 
URI Bosa: Continúa la obra en ejecución. En este periodo, la Dirección de Bienes recibió una comunicación por parte de FINDETER, en la cual se solicita una nueva prórroga en la entrega de la URI (y otros equipamientos que conforman el CIJ de Campo Verde). La Dirección de Bienes está revisando la comunicación para pronunciarse. 
 URI Tunjuelito: Durante el periodo de reporte,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t>
  </si>
  <si>
    <t xml:space="preserve">• En relación con la ejecución del plan de mejoramiento de las Unidades de Reacción Inmediata -URI , se realizó la fase I del mantenimiento de la URI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generales.*Puente Aranda: La  adición del contrato priorizará atención de emergencias. Se forzará la seguridad de las celdas e instalación de rejas y barrotes en ventanales. 
*URI TUNJUELITO (Nueva): El 28 de enero de 2022 se firmó el convenio Interadministrativo IDU-497-2022 entre el Instituto de Desarrollo Urbano – IDU, el Departamento Administrativo de la Defensoría del Espacio Público – DADEP y la Secretaría Distrital de Seguridad, Convivencia y Justicia -SDSCJ,cuyo objeto es “aunar esfuerzos, conocimientos, experiencias y capacidades para la disposición y posterior transferencia a título gratuito de los inmuebles de propiedad del ISU al DADEP para un equipamiento de seguridad, defensa y justicia (…)”. En este mismo sentido se firmó el contrato interadministrativo de comodato IDU-495-2022, entre el Instituto de Desarrollo Urbano - IDU Y Secretaria Distrital de Seguridad, Convivencia Y Justicia. La Dirección de Bienes de la Subsecretaria de Inversiones y Fortalecimiento a las Capacidades Operativas, la SDSCJ.
De esta manera, a la fecha el IDU ha manifestado haber completado y terminado los procesos de: Levantamiento de la reserva vial, Cancelación de la propiedad horizontal. Adelantar el proceso de la consecución de la certificación de cabida y linderos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*URI BOSA (Nueva): - Construcción del 96,78% de la Unidad de Reacción Inmediata que estará ubicada en el Centro Integral de Justicia (CIJ) y Centro Atención Especializada (CAE) CAMPO VERDE. </t>
  </si>
  <si>
    <t>En el mes de febrero se avanzó en el plan de trabajo para apoyar la implementación de la estrategia de cualificación educativa para el personal de las distintas agencias de seguridad, convivencia y orden público para el mejoramiento del servicio hacia a la ciudadanía.
 A la fecha se encuentran en su proceso de formación 1500 policía de los cuales se tiene registro de 23 estudiantes retirados por voluntad propia y una por estar en estado de gestación.</t>
  </si>
  <si>
    <t xml:space="preserve"> - Se llevaron a cabo seis (6) reuniones con la Escuela Metropolitana de Policía de Bogotá, con el fin de establecer un acuerdo que le permita a la administración firmar un convenio por una vigencia de tres (3) años, por medio del cual la administración se compromete a contribuir a aumentar la capacidad instalada de la Escuela para el desarrollo de los cursos mandatorios. Por medio del acuerdo, la administración podrá contribuir a que todo el personal de la vigilancia policial pase, en el menor tiempo posible, por los cursos mandatorios, los cuales a su vez comprenden los cuatro (4) temas de interés de la administración. 
 - Se realizó una capacitación para cualificar sesenta y dos (62) policías en conjunto con gestores de convivencia,  dinamizadores y promotores comunitarios de la Secretaría Distrital de Seguridad en los siguientes temas:
* Registros Distritales para población recicladora por parte de la UAESP 
* Decreto 019-2022 medidas de protección para la población carretera
* estrategias IDIPRON</t>
  </si>
  <si>
    <t>El Plan Integral de Mejoramiento Tecnológico para la seguridad se encuentra en proceso de aprobación del comité Institucional de Gestion y desempeño citado para el 5 de abril.</t>
  </si>
  <si>
    <t>El Plan Integral de Mejoramiento Tecnológico para la seguridad fue diseñado y adoptado por mediante la resolución 219 del 15 de junio de 2022, del cual se han adelantado las adquisiciones de los bienes y servicios programados, a través del PAA de acuerdo al cronograma establecido.</t>
  </si>
  <si>
    <t>Para la presente vigencia se tiene porgramado un avance del 59% en el diseño e implementación de la estrategia. Durante el primer trimestre se logró un avnce del 19%, que corresponde al 32% de lo programado para la vigencia actual.. Es importante señalar dentro de los logros, que mantiene la media de jornadas por el referente territorial y se aumenta la calidad en el seguimiento a los procesos adelantados. En el mes de marzo se realizaron 27 jornadas de socialización y promoción del código, con un alcance de alrededor de 3.000 personas. En total en el trimestre se reportan 78 jornadas de socialización impartidas con un alcance aproximado de 7.000 personas, en sesiones presenciales, virtuales y a través de medios masivos. La convocatoria de iniciativas ciudadanas para seleccionar 5 propuestas que aporten a los cambios en comportamientos asociados a riñas y ruido cerró el 29 de marzo con 29 iniciativas habilitadas para seguir en el proceso de selección.
En relación a las actividades pedagógicas no se han presentado retrasos en el componente de jornadas de socialización.
En el proceso de selección de iniciativas ciudadanas se amplió el tiempo de postulación para garantizar  mas participación por parte de la ciudadanía.</t>
  </si>
  <si>
    <t>Frente a las jornadas de socialización de enero a junio, se han realizado 186 actividades, 180 de participación directa tanto presencial como virtual de 10,492 ciudadanos, y 6 actividad de alcance masivo en redes sociales de 2.974 visucalizaciones, con un alcance total de  13,466 ciudadanos quienes participaron de los espacios de diálogo frente al Código de Convivencia. Durante el mes de junio en relación con las iniciativas se avanzó en la implmentación de las 5 iniciativas.</t>
  </si>
  <si>
    <t>"MATERIALIZACIÓN ACTIVIDAD PEDAGÓGICA DE CONVIVENCIA O PROGRAMA COMUNITARIO (APC):  *4.403 personas certificadas por participar en actividad pedagógica de convivencia. *584 Actividades pedagógicas virtuales realizadas por medio de la aplicación Teams. *477 Actividades pedagógicas presenciales realizadas en (9) casas de justicia- Usme, Kennedy, Calle 45, Suba, Usaquén, Engativá y Barrios Unidos-. *98 Ciudadanos certificados por participación en jornadas de programa comunitario. *15 Actividades de programa comunitario de ornato y embellecimiento, cuidado del espacio público y preservación del medio ambiente. *8 Actividades de teatro foro realizadas en territorio.
PERSONAS ATENDIDAS EN RUTAS DE ATENCIÓN PRESENCIALES Y VIRTUALES: *7.656 personas atendidas a través de 2 líneas de WhatsApp.*4.278 personas atendidas en casa de justicia.*2.718 solicitudes tramitadas con respuesta de orientación a través de correo electrónico. *657 personas atendidas en el centro de atención virtual de Teams. *421 personas atendidas en 5 estaciones de policía (Santa fe, Bosa, Kennedy, Suba y Rafael Uribe Uribe). *203 personas atendidas en el chat virtual institucional. *178 personas atendidas en la oficina de atención al público de nivel central. *139 personas atendidas a través de llamada telefónica en nivel central. *93 respuestas tramitadas de derechos de petición.
ORIENTACIÓN AL PÚBLICO EN TERRITORIO *66 personas atendidas en 47 ferias de servicios.
Como consecuencia de los cambios en la estructura de recaudo y materialización de medidas correctivas se hace necesario la reglamentación nacional para poder destinar recursos necesarios frente a la materialización de las medidas correctivas de aplicación inmediata.
RECAUDO  del 1 de enero al 28 de febrero de 2022: Numero de comparendos pagos: 393, *Valor Recaudo Pronto Pago: 77.333.239, *Valor Recaudo Pago Total: 53.059.739, *Valor Recaudo Cobro Persuasivo: 2.289.309, *Valor Recaudo Cobro Coactivo: 7.372.355.
COBRO PERSUASIVO *Expedientes radicados 7.182*Gestión realizada: 42.221 correos electrónicos, 215.065 Mensajes de texto, * 1.619 oficios *Expedientes remitidos a la SDH para cobro coactivo: 6.982</t>
  </si>
  <si>
    <t>Conforme a las conclusiones del simposio en derecho de policia, liderazgos para la convivencia y  diálogos en derecho de policia, se realizó mesa de trabajo el día 16 de junio de 2022, con las segundas instancias con el fin de trabajar mancomunadamente en la generación de líneas de comunicación que permitan desarrollar acciones conjuntas en la implementación y materialización de los medios y las medidas correctivas</t>
  </si>
  <si>
    <t>En el mes de marzo,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Adicionalmente, se inicia en el mes de marzo y con la misma institución la exploración de activos estratégicos energéticos y eléctricos. De otra parte se continúa avanzando con la identificación de riesgos en la infraestructura vital de Transmilenio y se inicia con el apoyo a la construcción interinstitucional de un modelo de alertas y prevención  de ataques a la infraestructura fija o movil de Transmilenio</t>
  </si>
  <si>
    <t>Se gestionó once (11) demandas de persecución penal, las cuales incluyen el intercambio de información con entidades de seguridad y justicia, así como la recepción de información de la comunidad. Adicionalmente a partir de la información anterior, se realizaron tres (3) reportes de seguridad ciudadana referentes a las problemáticas de tráfico de estupefacientes y extorsión en diferentes modalidades, en las localidades de Bosa, Kennedy y Engativá. Desde los grupos operativos de la Dirección de Seguridad se impulsaron seis (6) espacios de articulación con policía judicial de la Policía Nacional y Fiscalía General de la Nación, con el objetivo de fortalecer la relación de intercambio de información entre la SDSCJ y estas entidades de seguridad y justicia. Adicionalmente, se desarrollaron e impulsaron cinco (5) espacios de recepción de información con la comunidad, obteniendo como resultado información relevante de las distintas problemáticas de seguridad ciudadana y convivencia que se presentan en las distintas localidades de Bogotá.  En lo que respecta a las intervenciones a mercados criminales, para el mes de junio se realizaron 55 acciones en territorio que permitieron afectar la cadena criminal que dinamizan aquellas conductas que afectan la seguridad, vida y patrimonio de las personas en toda la ciudad.  Desde la estrategia contra el microtráfico, en articulación con la Policía Metropolitana de Bogotá- MEBOG, se implementó un plan especial para combatir el microtráfico en la ciudad de Bogotá, el cual contiene la georreferenciación de los lugares donde presuntamente se expenden estupefacientes en la ciudad y la estructuración del funcionamiento de la cadena criminal.</t>
  </si>
  <si>
    <t>Durante el mes de marzo se desarrollaron 20 Consejos Locales de Seguridad y un Consejo extraordinario en la localidad de Sumapaz. 
Dentro de los principales temas abordades en las sesiones de los Consejos Locales de Seguridad se encuentran:   
Informes estadísticos de los índices delincuenciales y operativo de cada Estación de Policía, así como la evaluación de situaciones de seguridad que posiblemente afectan el orden público de cada localidad, revisando la articulación interinstitucional que permite la lectura y operatividad a través del microdato bajo el enfoque holístico de la seguridad ciudadana; como punto permanente dentro de las agendas de cada consejo se abordan las Alertas Tempranas de las localidades mencionadas en los documentos y se evalúan los índices delincuenciales donde se evidencia la reducción de delitos como el homicidio y el hurto en todas sus modalidades.</t>
  </si>
  <si>
    <t xml:space="preserve">Estrategia Espacios de Articulación Local Contra el Delito
• Se desarrollaron 115 Consejos Locales de Seguridad en sesión ordinaria, en los que se abordaron temas relacionados con: Informes estadísticos de los índices delincuenciales y operativo de cada Estación de Policía, asimismo, la evaluación de situaciones de seguridad que posiblemente pueden afectar la seguridad y el orden público de cada localidad y su articulación interinstitucional que permite una lectura y operatividad, a través del micro dato bajo el enfoque de una seguridad ciudadana vista de manera holística.
• Así mismo, se realizaron Consejos Locales de Seguridad presididos por la Alcaldesa Mayor, el Secretario de Seguridad y el Mayor General comandante de la MEBOG en las localidades de: Chapinero, Barrios Unidos, Suba, Usaquén, Teusaquillo, Puente Aranda, Tunjuelito, Candelaria y Santa Fe, en los que se abordó el contexto de la dinámica delictiva que contempla las bandas delincuenciales, los mercados criminales y aspectos sociales, económicos y estructurales locales.
</t>
  </si>
  <si>
    <t>· Se realizaron 7 jornadas de actualización con la MEBOG y con la Seccional de Fiscalías de Bogotá, para la unificación y actualización del inventario de organizaciones delincuenciales, en las cuales se logró establecer la existencia de 261 bandas, de las cuales 215 forman parte del proceso investigativo. Se identifican, adicionalmente, 22 nuevas estructuras, 65 grupos desarticulados, 12 archivados, 15 en proceso de verificación y 84 pendientes por revisar con el Modelo Nacional de Vigilancia Comunitaria por Cuadrantes - MNVCC. - Así mismo, se desarticularon 22 grupos delincuenciales, se materializaron 72 capturas y 47 bienes ocupados para extinción de dominio, durante el primer semestre por parte de los organismos de seguridad y justicia.</t>
  </si>
  <si>
    <t>Se avanzó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t>
  </si>
  <si>
    <t xml:space="preserve">
Se consolidó dos ejes orientadores que permiten coadyuvar en la planeación estratégica:
Eje Caminos veredales seguros (Recorridos de monitoreo)
• Se realizó 46 acciones de monitoreo y prevención de posibles situaciones que afectan la sana convivencia y seguridad de las veredas que conforman la localidad de Sumapaz; se ejecutaron 2 mesas de coordinación contra el abigeato, en las cuales se han concretado acciones de prevención y mitigación a este delito, generando estrategias institucionales y comunitarias y 2 sesiones de la mesa inter local con actores claves en la generación de estrategias para la mitigación y prevención de delitos en áreas rurales de estas localidades. 
Eje área metropolitana
• Se diseñó del Plan de Seguridad para la Protección y Control de la Infraestructura vital de la ciudad y frente a la solicitud del Acuerdo 816 de agosto de 2021 del Concejo de Bogotá, se elaboró, desde una perspectiva de riesgos, el “Modelo de alertas y prevención de ataques a la infraestructura fija o móvil del Sistema de Transporte Integrado Público – SITP”.</t>
  </si>
  <si>
    <t>• Se realizó la actualización de la sección de niños, niñas y adolescentes en la página web 
• Se realizó el monitoreo a la sección de instancias de coordinación y planeación donde se verificó el contenido de la información de acuerdo a la resolución 1519 de 2020 y se remitió correo de alertas a las áreas responsables de la información. 
• La Dirección de Gestión Humana, remitió mediante correo electrónico la publicaron de los resultados de la medición de percepción de integridad. 
• Se realizó solicitud del monitoreo al PAAC, donde las dependencias publicaron las evidencias de ejecución de las actividades programadas. 
• Formulación e inicio de la implementación de la estrategia de Rendición de cuentas 2022.
• Puesta en marcha del Botón Participa, con los ejercicios participativos para la formulación del PAAC 2022 y el Plan de Acción 2022.
• Socialización del código de integridad a través de canales interno</t>
  </si>
  <si>
    <t xml:space="preserve"> - Puesta en marcha del Botón Participa, con los ejercicios participativos para la formulación del PAAC 2022 y el Plan de Acción 2022. 
 - Actualización de la sección de niños, niñas y adolescentes en la página web.
 - Formulación e inicio de la implementación de la estrategia de Rendición de cuentas 2022. 
 - Socialización del código de integridad a través de canales internos.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 Así mismo se resaltan las siguientes cifras frente a los resultados de la implementación del modelo integrado de Planeación y Gestión MIPG:
    - 28 propuestas recibidas como parte del ejercicio participativo de formulación para el PAAC 2022.
    - 12 recomendaciones recibidas como parte del proceso participativo para formulación del Plan de acción 2022. 
    - 10 reportes sistematizados frente a los procesos de Indicadores de Gestión, Documentación del SIG, Riesgos, gestión ambiental, Producto No Conforme, Plan de Mejora, Auditorias, entre otros.</t>
  </si>
  <si>
    <t xml:space="preserve"> Se desarrollaron los diálogos ciudadanos, la sistematización, la actualización del botón de rendición de cuentas. 
• En el botón de participa se publicó la sección de colaboración e innovación abierta, que incluye lo establecido en la directiva 005 de 2020 de gobierno abierto. "
• Se realizaron dos diálogos el 14 de marzo desarrollados por las Subsecretarías de acceso a la Justicia y de Seguridad y Convivencia, en el marco de la rendición de cuentas de la administración distrital </t>
  </si>
  <si>
    <t>Se han generado los siguientes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Se han publicado 2 informes trimestrales de rendición de cuentas y gestión de la Entidad.</t>
  </si>
  <si>
    <t>Con corte a 31 de marzo, se han realizado 7 sesiones de acercamiento de Lengua de Señas Colombiana (LSC) a servidores de la Secretaría, con diferentes temáticas, con el objetivo que los servidores públicos tengan conocimientos básicos en el manejo de la lengua de señas colombiana y puedan brindar una mejor atención a los ciudadanos sordos que lo requieran en donde han participado,
Se recopiló la información generada en la base de las respuestas a las PQRS interpuestas por los ciudadanos en lo corrido del 2022,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t>
  </si>
  <si>
    <t>El Sistema de Gestión de Documento Electrónico de Archivo –SGDEA:
*  Se proyecta y gestiona la Circular para implementación de firmas digitales
* Se realizan reuniones de socialización del proyecto SGDEA y verificación de la producción documental electrónica a: la Subsecretaria de Acceso a la Justicia, al Director de Seguridad y líderes operativos. 
* Se realizó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4. Definición pre-requisitos técnicos para la instalación, 5. Aprovisionamiento de infraestructura para la instalación, 6. Sesión de instalación de ambientes de prueba, 7. Entrega de ambientes de pruebas al área funcional por parte de la DTSI, 8. Se inició el entendimiento funcional de la herramienta y la lectura de los manuales de usuarios, 9. Se inicia las pruebas de parametrización del aplicativo SIGA. 
* Se inició la validación y verificación del aplicativo SIGA mediante matriz de pruebas iniciales SIGA en la que se identifica el módulo, el ítem, el submenú y se consignan los errores que produce el aplicativo, las observaciones, dudas y el pantallazo de evidencia de lo encontrado. 
* Se definieron las siguientes actividades en el plan de pruebas al aplicativo SIGA: 1. pruebas funcional modelos de requisitos para la implementación de un SGDEA, 2. prueba funcional SIGA (pruebas caso de usos ORFEO) y pruebas no funcionales.</t>
  </si>
  <si>
    <t xml:space="preserve"> Se realizaron 18 sesiones en el marco del diligenciamiento de FURAG, donde se identificaron oportunidades de mejora. 
• Se realizaron videos de ayuda al reporte del módulo de indicadores, se realizaron mesas de socialización del módulo de riesgos y capacitaciones a los módulos de PNC y MIPG
• En el marco del diligenciamiento de FURAG, se orientó sobre las oportunidades de mejora.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t>
  </si>
  <si>
    <t xml:space="preserve">Se realizó la formulación y aprobación del Plan de Sostenibilidad de MIPG 2022, basado en las oportunidades de mejora identificadas en el diligenciamiento de FURAG y actividades definidas en PAAC y POA. 
Se han realizado 4 comités Institucionales de Gestión y desempeño, donde se ha aprobado diferentes planes de acción de MIPG.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inició el cargue del plan de sostenibilidad al módulo de MIPG de portal MIPG. </t>
  </si>
  <si>
    <t>Para este periodo se realizaron las siguientes actividades de mantenimiento: 
Cárcel Distrital: 
- Adecuación de pocetas.
- Limpieza de flautas, sifones y cajas de inspección de la cubierta.
- Adecuación área de panadería.
- Mantenimiento de push.
- Adecuación de área de lavado del rancho.
- Mantenimiento de puerta de acceso vehicular área administrativa.}</t>
  </si>
  <si>
    <t>Se realizó control y seguimiento a las actividades de mantenimiento preventivas y correctivas en la Cárcel Distrital, en este periodo se ejecutaron las siguientes actividades:
- Mantenimiento hidráulico y eléctrico.
- Reparación de cañuelas en pabellones.
- Mantenimiento de marmitas en área de rancho.
- Reposición en instalación de baños combi en celdas.
- Instalación de puertas en acceso vehicular, área administrativa.
- Mantenimiento de escotillas en área de alimentos en pabellones.</t>
  </si>
  <si>
    <t>Ajustes finales y diagramación del informe de seguimiento a la implementación del PISCCJ para el cuarto trimestre de 2021. Así mismo, se realizó la solicitud de cargue del informe en la página web de la SDSCJ.
Revisión y curaduría preliminar a los reportes de ejecución del PISCCJ para el primer trimestre de 2022, remitidos por algunas Entidades y áreas del CTOP.</t>
  </si>
  <si>
    <t xml:space="preserve">Con base en los reportes de implementación con los avances cualitativos y cuantitativos en los indicadores y metas del PISCCJ,  por parte de todas las entidades y áreas del CTOP, así como los insumos de la mesa técnica de seguimiento, se consolidó la versión final del informe de seguimiento. El contenido resumido del informe es: Breve descripción de la metodología de seguimiento trimestral a la implementación del PISCCJ, Realización de la mesa técnica de seguimiento a la implementación del PISCCJ para el primer trimestre de 2022, Balance del seguimiento a la implementación del Plan de Acción del PISCCJ para el primer trimestre de 2022,  Principales logros y avances en la implementación del PISCCJ para el primer trimestre de 2022." </t>
  </si>
  <si>
    <t>Octavo 
Avance</t>
  </si>
  <si>
    <t>Decimo
Avance</t>
  </si>
  <si>
    <t>Decimo primer
Avance</t>
  </si>
  <si>
    <t>Decimo Segundo
Avance</t>
  </si>
  <si>
    <t>Séptimo
Avance</t>
  </si>
  <si>
    <r>
      <t xml:space="preserve">
• En el marco del Programa para la</t>
    </r>
    <r>
      <rPr>
        <b/>
        <sz val="14"/>
        <color theme="1"/>
        <rFont val="Calibri"/>
        <family val="2"/>
        <scheme val="minor"/>
      </rPr>
      <t xml:space="preserve"> Atención y Prevención de la Agresión Sexual PASOS,</t>
    </r>
    <r>
      <rPr>
        <sz val="14"/>
        <color theme="1"/>
        <rFont val="Calibri"/>
        <family val="2"/>
        <scheme val="minor"/>
      </rPr>
      <t xml:space="preserve"> han sido remitidas 374 personas (127 adolescentes y jóvenes ofensores/as, 34 víctimas y 213 integrantes de redes de apoyo) por parte de las autoridades judiciales y administrativas del SRPA. En el periodo fueron atendidas 703 personas (144 víctimas, 298 ofensoras y ofensores y 261 integrantes de sus redes familiares de apoyo) vinculadas en años anteriores, que se encuentran desarrollando su proceso de atención o están en fase de seguimiento, para un total de 4.119 atenciones (presenciales y virtuales). 
• En el desarrollo de la </t>
    </r>
    <r>
      <rPr>
        <b/>
        <sz val="14"/>
        <color theme="1"/>
        <rFont val="Calibri"/>
        <family val="2"/>
        <scheme val="minor"/>
      </rPr>
      <t xml:space="preserve">Estrategia de Reintegro Familiar y Atención en el Egreso del SRPA, </t>
    </r>
    <r>
      <rPr>
        <sz val="14"/>
        <color theme="1"/>
        <rFont val="Calibri"/>
        <family val="2"/>
        <scheme val="minor"/>
      </rPr>
      <t>se logró la vinculación de 95 personas de las cuales, 12 son egresados del SRPA y 83 son víctimas; y se fortaleció el proceso de articulación con la Secretaría de Educación Distrital (SED) logrando la</t>
    </r>
    <r>
      <rPr>
        <b/>
        <sz val="14"/>
        <color theme="1"/>
        <rFont val="Calibri"/>
        <family val="2"/>
        <scheme val="minor"/>
      </rPr>
      <t xml:space="preserve"> vinculación al sistema educativo</t>
    </r>
    <r>
      <rPr>
        <sz val="14"/>
        <color theme="1"/>
        <rFont val="Calibri"/>
        <family val="2"/>
        <scheme val="minor"/>
      </rPr>
      <t xml:space="preserve"> formal de 62 adolescentes y jóvenes y 22 cuidadoras/es. En materia de educación no formal de la </t>
    </r>
    <r>
      <rPr>
        <b/>
        <sz val="14"/>
        <color theme="1"/>
        <rFont val="Calibri"/>
        <family val="2"/>
        <scheme val="minor"/>
      </rPr>
      <t>estrategia de formación para la inclusión productiva,</t>
    </r>
    <r>
      <rPr>
        <sz val="14"/>
        <color theme="1"/>
        <rFont val="Calibri"/>
        <family val="2"/>
        <scheme val="minor"/>
      </rPr>
      <t xml:space="preserve"> se graduaron 56 personas en diferentes cursos (18 del taller de cocina, 10 del taller de construcción con énfasis en restauración arquitectónica, 13 del taller de confección de calzado y 15 del taller de confección de vestuario urbano).
• Con respecto a la </t>
    </r>
    <r>
      <rPr>
        <b/>
        <sz val="14"/>
        <color theme="1"/>
        <rFont val="Calibri"/>
        <family val="2"/>
        <scheme val="minor"/>
      </rPr>
      <t>línea adolescentes y jóvenes en ejecución de sanción,</t>
    </r>
    <r>
      <rPr>
        <sz val="14"/>
        <color theme="1"/>
        <rFont val="Calibri"/>
        <family val="2"/>
        <scheme val="minor"/>
      </rPr>
      <t xml:space="preserve"> fueron remitidos 26 personas por las autoridades judiciales (16 adolescentes y jóvenes ofensores y 10 víctimas). Se atendió a 46 ofensores y 9 víctimas que se encuentran desarrollando su proceso restaurativo o están en fase de seguimiento. En total se atendieron 152 personas, 62 adolescentes/jóvenes ofensores, 19 víctimas, 71 personas de las redes de apoyo. Lo anterior, mediante 558 atenciones (presenciales y virtuales). En el primer semestre, 13 adolescentes han finalizado el proceso restaurativo por cumplimiento de objetivos. </t>
    </r>
    <r>
      <rPr>
        <b/>
        <sz val="14"/>
        <color theme="1"/>
        <rFont val="Calibri"/>
        <family val="2"/>
        <scheme val="minor"/>
      </rPr>
      <t xml:space="preserve">Intervención artística con enfoque de Seguridad Dinámica y Prevención </t>
    </r>
    <r>
      <rPr>
        <sz val="14"/>
        <color theme="1"/>
        <rFont val="Calibri"/>
        <family val="2"/>
        <scheme val="minor"/>
      </rPr>
      <t>Situacional en el Centro de Internamiento Preventivo (CIP) “La Acogida”: luego de 10 meses de trabajo con los adolescentes que cumplen medida de internamiento preventivo del CIP “La Acogida”, la SDSCJ finalizó la intervención artística resaltó los logros del proceso de elaboración que involucró a 42 jóvenes que se aproximaron al muralismo como una de las expresiones artísticas con mayor relevancia entre los jóvenes de la ciudad.</t>
    </r>
  </si>
  <si>
    <r>
      <rPr>
        <sz val="14"/>
        <color theme="1"/>
        <rFont val="Calibri"/>
        <family val="2"/>
        <scheme val="minor"/>
      </rPr>
      <t xml:space="preserve"> Se han generado los siguienets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t>
    </r>
    <r>
      <rPr>
        <b/>
        <sz val="14"/>
        <color theme="1"/>
        <rFont val="Calibri"/>
        <family val="2"/>
        <scheme val="minor"/>
      </rPr>
      <t xml:space="preserve">
•</t>
    </r>
    <r>
      <rPr>
        <sz val="14"/>
        <color theme="1"/>
        <rFont val="Calibri"/>
        <family val="2"/>
        <scheme val="minor"/>
      </rPr>
      <t xml:space="preserve">Se publicaron 2 informes trimestrales de rendición de cuentas y gestión de la Entidad.
• Se realizó la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incluyendo CONOCE, PROPONE y PRIORIZA. Así mismo, se alojó la consulta ciudadana definida en la estrategia de rendición de cuentas 2022, se actualizaron las fotos de las secciones del botón participa para generar en los ciudadanos mayor presencia institucional.
• Se garantizó la atención y cumplimiento de las expectativas ciudadanas frente a las solicitudes enviadas para trámite; así como la atención a la población con discapacidad auditiva, que acude a los servicios de la entidad. 
• Acercamiento a lengua de señas colombiana: se desarrollaron veintisiete (27) sesiones de acercamiento a lengua de señas realizadas por parte de la intérprete de lengua de señas de la entidad,
</t>
    </r>
  </si>
  <si>
    <t>Se realizó el mantenimiento de 15 Comandos de Atención Inmediata (CAI), 2 Casas de Justicia (CJ), 2 Cajas Juveniles Restaurativas, una estación de policía y la fase 1 de la URI Puente Aranda. Se inició el mantenimiento de CESPA y BAMAR, y se han atendido en el periodo 147 emergencias. 
Por otra parte, se continúa con el mantenimiento mensual de 24 plantas eléctricas, 109 aires acondicionados y 57 UPS.
Construcción del Comando de la Brigada XIII del ejército: se registra un avance físico de obra del 21,33%.
Proyecto inmobiliario en el Cantón Norte - COREC: se cuenta con un 16,48% de avance físico.
Así mismo, se avanza en la realización de mantenimiento de automotores y bicicletas con 3,450 atenciones, se continúa con el suministro de combustible a los automotores, y la entrega de alimentos y otros elementos para el sostenimiento de semovientes.
Finalmente, Se entregó 482.511 refrigerios a personal uniformado de las agencias de seguridad.</t>
  </si>
  <si>
    <t>Se logró un avance acumulado del 73,05% de la construcción de 1 sede de la Policía Metropolitana de Bogotá.
En 2022 se cuenta con la finalización de la construcción de recalces arquitectónicos y de la instalación de vidrios curvos en patios de plataformas D y E; se continúa la construcción del sendero peatonal costado norte, acometida eléctrica serie 3, obras de acometidas de acueducto, aguas residuales y renovación de tubería de agua potable sobre la carrera 56, acabados de pisos exteriores tipo porcelanato flotado, actividades de instalación de formaleta para bóveda de ingreso, e instalación de mamparas (divisiones de oficina) en vidrio; y se inició actividad de rejillas superiores de ventilación para el parqueadero sótano. 
Se continúa avanzando en: instalaciones hidrosanitarias, de gas natural, eléctricas e instalaciones especiales de ventilación mecánica, aire acondicionado y de seguridad y control, voz y datos y red contra incendio, entre otros.</t>
  </si>
  <si>
    <t xml:space="preserve">
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t>
  </si>
  <si>
    <t xml:space="preserve">
- 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con el fin de evaluar la utilidad, claridad y satisfacción en la atención recibida por los ciudadanos.
* Elaboración del documento informe de evaluación de satisfacción del trimestre enero a marzo de 2022, el cual se encuentra publicado en la página web de la entidad.
* Durante el mes de junio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t>
  </si>
  <si>
    <t>Archivo Central: Se realizó el mapeo y ubicación Topográfica de las cajas del archivo central y la clasificación e identificación de documentos vigencia 2015. Se da inicio al plan de trabajo de Inserción Documental de los 80 MTL conforme a la aprobación de la Mesa Técnica de Archivo, el avance actual de inserción corresponde al 7%, se finalizó el control de calidad al Lote No. 2 de las imágenes digitalizadas por el AGN.
Archivos de Gestión: Se elabora el informe de entrega de intervención archivística a la Dirección Jurídica, la eliminación de documentos identificados en la Dirección de Bienes con apoyo del PIGA y sesiones con la Dirección de Gestión Humana para el seguimiento de intervenciones archivísticas. Se realizó visita a la Dirección de Cárcel Distrital en la cual se reciben transferencias y capacitación al personal de Historias PPL, se realiza recolección de información de estudios e investigaciones con la OAP para el Inventario Bogotá. Con la Dirección de Acceso a la Justicia se establecen las acciones para los lineamientos de los documentos jueces de paz, para la conservación y custodia de los documentos producto de las elecciones. 
SIC: Recopilación de los entregables correspondientes al SIC Plan de Conservación y Plan de Preservación Digital, para reporte del FURAG 2021, se realizó visitas de inspección a las zonas de archivo de las diferentes dependencias y se realiza la recolección de datos del Monitoreo Ambiental</t>
  </si>
  <si>
    <t>• Se adelantó la estructuración del proceso de adquisición e instalación de cámaras para el sistema de video vigilancia el cual entrará en estudio de mercado, así como la integración de 400 cámaras al sistema de video vigilancia, y la formulación de un proyecto para obtener recursos del CONPES de cámaras para la vigilancia de municipios.
 El sistema de video vigilancia ha integrado / visualizado más de 169 cámaras de empresas privadas y se integraron 364 cámaras con el servicio de conectividad.</t>
  </si>
  <si>
    <t xml:space="preserve">• El número de PPLS vinculadas a actividades válidas para redención de pena fue de 1027 en 17 talleres ofrecidos. Dando cumplimiento a las actividades válidas para la redención de pena y ocupacional del tiempo libre en las siguientes de actividades y programas:  PIGA, Servicio de alimentos, Curso de acondicionamiento físico y deporte, Teatro, Biblioteca, Maderas, Panadería, Artesanías, emisora, lavandería, taller de bicicletas, ofimática y Escritura Creativas y Lecturas literarias.
• 12 privados de la libertad de la Cárcel Distrital participaron durante 3 días de un taller de crónica personal e ilustración por Relatto.com, organizado por la Fundación Acción Interna.
• El Sena está capacitando a 27 personas privadas de la libertad, previamente perfilados, como Técnicos en construcción de edificaciones, con una duración de un año. 
• Cerca de 40 PPL de la Cárcel Distrital de Varones y Anexo de Mujeres participaron en un Taller acceso a la justicia, con expertos académicos de la Universidad Javeriana y con el semillero penitenciario. 
• 12 privados de la libertad de la Cárcel Distrital participaron durante 3 días de un taller de crónica personal e ilustración por Relatto.com, organizado por la Fundación Acción Interna.
• Se adelantaron actividades organizadas por la Fundación Acción Interna con PPL: 101 mujeres privadas de la libertad participaron en una jornada de maquillaje de uñas organizada por la Fundación Acción Interna, 58 Mujeres privadas de la libertad participaron de una jornada de tintura de cabello, organizada por la Fundación Acción Interna. 113 mujeres privadas de la libertad `participaron de una actividad de Acción Interna en la que se les entregó un kit especial de aseo y toalla de cuerpo. 23 Mujeres participaron en el taller de salud menstrual para el autocuidado y el autoconocimiento, dado por la Secretaría Distrital de la Mujer. 23 mujeres privadas de la libertad participaron en un taller de la Fundación Acción Interna y Lili Pink en promoción de derechos sexuales y reproductivos con énfasis en prevención del embarazo adolescente en hojas de persona privadas de la libertad. Durante la jornada también se entregó ropa interior a las 116 mujeres PPL del pabellón esperanza.
• En la jornada de salud visual organizada por la Fundación Acción Interna y ópticas Lafam. Durante la jornada de dos días, 162 personas privadas de la libertad  accedieron a un examen oftalmológico y adquirieron sus gafas de manera gratuita. 
• 5 Privados de la libertad hacen parte de radio Inquebrantables.
En relación con la aplicación de la justicia restaurativa, se elaboró documento de Estrategias de aplicación de la Justicia Restaurativa para Personas Privadas de la Libertad (PPL) en centros de reclusión del Distrito, recurriendo a diferentes mecanismos jurídicos. Suspensión del procedimiento a Prueba (modalidad del Principio de Oportunidad) y durante la Ejecución de la Pena. Gracias al apoyo del Consejo Superior y Seccional de la Judicatura y los jueces de ejecución de penas y medidas de seguridad, se inició la implementación del Programa Distrital de Justicia Restaurativa Adultos, al cual se han vinculado a la fecha 9 personas en calidad de ofensores/as y 30 personas integrantes de sus redes de apoyo (hijos/as, familiares, integrantes de JAC); con ellos se han realizado atenciones de orden psicosocial, pedagógico-artística y jurídica. </t>
  </si>
  <si>
    <t xml:space="preserve">La estrategia de formar jóvenes en habilidades de mediación, tolerancia, empatía, autocontrol y manejo de emociones para prevenir la vinculación de jóvenes al delito, violencias y consumo de sustancias, se formaron 6.290 jóvenes de 14 localidades priorizadas en diferentes temas como: Derechos Humanos, Código Nacional de Convivencia, Prevención del consumo de sustancias psicoactivas, mecanismos de participación y acceso a la justicia. - Se conformaron 278 Semilleros de Convivencia en la Ciudad. - En el marco de la Estrategia de Mediación Escolar, 562 estudiantes de tres colegios: Colegio Técnico Tomás Rueda Vargas, Colegio Distrital Andrés Bello y  Colegio Almirante Padilla; abordaron competencias para la resolución de conflictos, reconocimiento de derechos y capacidad de gestionar emociones, llegando a acuerdos que mejoren la convivencia escolar, y prevengan una cultura de agresión y violencia verbal y física.
- Teniendo en cuenta la necesidad de llevar información sobre las violencias que se ejercen hacia las personas de los sectores LGBTI por su identidad de género y/u orientación sexual, se han desarrollado 128 jornadas de prevención y promoción de denuncia. - Se logró la creación de una red de cuidado con población LBTIQ+ en la localidad de los Mártires, y se logró que las personas atendidas en 130 jornadas de sensibilización para la promoción de denuncia y prevención de delitos adquieran nuevos conocimientos acerca de sexualidad y género y, eliminen los estereotipo e imaginarios negativos que existen alrededor de los sectores LGBTI. -  Se logró apoyar procesos de formación en derechos humanos a cien (100) policías de la Policía Metropolitana a través de una (1) jornada pedagógica, y en política pública LGBTI a través de cuatro (4) jornadas pedagógicas dirigidas a funcionarios de la Cárcel Distrital. 
- En articulación con la Secretaría Distrital de Integración Social -SDIS, se logró la caracterización de población carretera que pernocta y realiza actividades de reciclaje en 10 puentes vehiculares en las localidades de Suba y Usaquén, impactando a 67 de ellos con actividades de sensibilización y oferta. se logró la recuperación del sector de cinco huecos con alta presencia de habitantes de calle. - A través de recorridos diarios en las noches, se logró abordar 1.354 personas, de las cuales 351 aceptaron la oferta social.
- Desde la Estrategia de Prevención de Violencias Basadas en Género y con el apoyo del equipo territorial conformado por Dinamizador (a), Gestores (ras) y promotor(ra) se llevaron a cabo 462 actividades, a través de la realización de talleres con la “Escuela de Habilidades y Destrezas para la prevención de violencias en el espacio público y privado”; adicionalmente, se promovió la utilización de la línea calma, con el fin de sensibilizar a la población masculina de la necesidad de comentar a tiempo las situaciones emocionales y/o físicas que los afectan. 
</t>
  </si>
  <si>
    <t>Se logró un avance acumulado del 82,% de la construcción de 1 sede de la Policía Metropolitana de Bogotá.
Esto incluye la cimentación, construcción de filtro y placas de contrapiso, reforzamiento estructural y construcción de estructura en concreto y metálica. Impermeabilización de la cubierta; recalces arquitectónicos, instalación de vidrios curvos en patios de plataformas D y E, paisajismo en patios de iluminación y ventilación; estructura de pavimento e instalación de carpeta asfáltica en obras exteriores costado oriental; carpintería metálica;  construcción de marquesina en cubierta e instalación de barandas en vidrio hacia vacíos; construcción de garita y módulo de acceso vehicular; instalación de concreto para bóveda de ingreso.</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</si>
  <si>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En septiembre del 2022, se ha brindado atención a 39 adolescentes y jóvenes en el programa Distrital de Justicia Juvenil Restaurativa. Entre enero y septiembre de 2022 se han atendido 252 que ingresaron en este en este periodo a través de las rutas de Colegios y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411 personas. Con el total de personas vinculadas, a 30 de septiembre de 2022, se realizaron 5263 atenciones, (presenciales y virtuales).</t>
  </si>
  <si>
    <t>En lo corrido del año se han realizado 797 acciones en la estrategia. Desde la Dirección de Prevención y Cultura Ciudadana, en el marco de la estrategia de prevención de violencias de género, durante el mes de septiembre, se realizaron acciones enfocadas en la prevención de la violencia basada en género, delito de trata de personas, actitudes y comportamientos machistas, logrando desarrollar acciones tales como: un (1) taller con el colectivo Curvas en Bici sobre violencias de género, un (1) proceso de cualificación a gestores sobre ataque con agente químico, un (1) taller a servidoras y servidores públicos de la entidad sobre el acuerdo 828 del 2021 con énfasis en violencia intrafamiliar y sexual, una (1) jornada de sensibilización sobre violencias en Plaza España, una (1) jornada de sensibilización frente al delito de trata de personas en la localidad de Usaquén y una (1) jornada de orientación a mujeres víctimas de violencia para proceso de denuncia y apoyo psicológico y jurídico. También, se realizaron las sesiones 2,3,4 y cierre del curso “Tejiendo territorios inclusivos, diversos y seguros” para la prevención de la trata de personas y explotación sexual de niños, niñas y adolescentes. Adicionalmente, se participó en mesas como trata de personas, UTA y CIM Mujer, mesa de prevención del feminicidio y la mesa de salud</t>
  </si>
  <si>
    <t>En el transcurso del año se ha realizado el fortalecimiento de 906 grupos. Mediante este programa y durante el mes de Septiembre se realizaron actividades enfocadas en el acompañamiento de Frentes de Seguridad, creación de Redes de Cuidado y fortalecimiento de las mismas a través de Jornadas de sensibilización sobre manejo de residuos, presentación de oferta interinstitucional del Distrito en diferentes localidades, sobre rutas de atención y caracterización en los entornos, entre otras. Dichas actividades buscan el acercamiento con la comunidad frente a las diferentes estrategias de prevención y Cultura Ciudadana, así como recoger las principales problemáticas o situaciones que afectan la seguridad y convivencia en la ciudad.</t>
  </si>
  <si>
    <t>Al mes de septiembre se cuenta con la finalización del mantenimiento de 15 Comandos de Atención Inmediata (CAI), 4 Casas de Justicia (CJ), 2 Cajas Juveniles Restaurativas, dos estaciones de policía y la fase 1 y 2 de la URI Puente Aranda y CER 2 fase. Se continuo con el mantenimiento de CESPA, BITER y BAMAR, y se han atendido en el periodo 224 emergencias. 
Por otra parte, se continúa con el mantenimiento mensual de 24 plantas eléctricas, 109 aires acondicionados y 57 UPS.
Construcción del Comando de la Brigada XIII del ejército: se registra un avance físico de obra del 29,38%.
Proyecto inmobiliario en el Cantón Norte - COREC: se cuenta con un 38,8% de avance físico.
Así mismo, se avanza en la realización de mantenimiento de automotores y bicicletas con 5,197 atenciones, se continúa con el suministro de combustible a los automotores, y la entrega de alimentos y otros elementos para el sostenimiento de semovientes.
Finalmente, al corte se han entregado 879,458 refrigerios a personal uniformado de las agencias de seguridad.</t>
  </si>
  <si>
    <t xml:space="preserve"> - En el marco de la estrategia de Jóvenes, se formaron a 416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
 - El mayor cumplimiento de la meta programada, se debe principalmente a que se ha desarollado un estrategía de formación con el apoyo de otras entidades distritales como la Secretaría de Educacion del Distrito, la cual ha generado una capacidad adicional en materia de antencion de estudiantes que permitió aumentar el numero de jovenes formados en temas de como: Derechos Humanos, Código Nacional de Convivencia, Prevención del consumo de SPA, Mecanismos de participación y Acceso a la Justicia.</t>
  </si>
  <si>
    <t>Se da cumplimiento a la programación de la meta por cuanto se adelantan las acciones acorde a la misma durante el periodo enero - septiembre de 2022, asi:
*Base Evaluación  de las respuestas PQRS  Ciudadanas agosto 2022. 
* Realización de siete (7) sesiones de acercamiento a lengua de señas colombiana.</t>
  </si>
  <si>
    <t>Se realizó la versión final del informe de seguimiento a la implementación del PISCCJ, correspondiente al segundo trimestre de 2022, y se solicitó la diagramación respectiva. Lo anterior, de acuerdo con la información suministrada por las Entidades y áreas que conforman el Comité Territorial de Orden Público (CTOP), en la matriz del Plan de Acción de la Vigencia 2022, respecto a la implementación de acciones y metas para el trimestre.</t>
  </si>
  <si>
    <t>Durante la vigencia, a 30 de septiembre de 2022, se han realizado las siguientes acciones para dar cumplimiento a la implementación de la estrategia:
* Sensibilización del Acuerdo 831 de 2022 a cuatrocientos tres (403) uniformados de la Policía Metropolitana de Bogotá
* Capacitación en Política Pública de Transparencia, integridad y no tolerancia con la corrupción a quinientos sesenta y dos (562) uniformados de la Policía Metropolitana de Bogotá
* Capacitación en Política Pública de Juventud a quinientos sesenta y nueve (569) uniformados de la Policía Metropolitana de Bogotá 
* Capacitación en Política Pública de Mujer y Género a ciento cincuenta y uno (151) uniformados de la Policía Metropolitana de Bogotá 
* Capacitación en Política Pública LGBTIQ+ a trescientos treinta (330) uniformados de la Policía Metropolitana de Bogotá</t>
  </si>
  <si>
    <t>El Plan Integral de Mejoramiento Tecnológico para la seguridad fue diseñado y adoptado por mediante la resolución 219 del 15 de junio de 2022,del cual se han adelantado las adquisiciones de los bienes y servicios programados a traves del PAA como radios APX, mantenimiento sistema de comunicaciones de la Brigada XIII, conectividad con PDA biométrica y centro de fusión, Equipo táctico Fiscalía, Pago de energía cámaras de video vigilancia, cartuchos TASER MEBOG, sistema radio ubicación Fiscalia, equipos  para el fortalecimiento de la red de radiocomunicaciones,  3 antenas para la brigada XIII,  Mantenimientos L3Harris de acuerdo al cronograma establecido.</t>
  </si>
  <si>
    <t xml:space="preserve">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t>
  </si>
  <si>
    <t>Durante este periodo se continuó con la implementación de la fase piloto del programa de Mediación escolar:
En el Colegio Técnico Tomás Rueda Vargas, de la localidad de San Cristóbal, se realizaron 9 talleres durante el mes de agosto (2,4,9,11,16,18,25) con cuatro (4) cursos, desarrollando las temáticas relacionadas de conocimiento de sí mismo ¿ autoestima, comprensión por el otro y capacidad de gestionar emociones, contando con un total de 240 estudiantes, teniendo promedio por salón de 29 asistentes, con un promedio de 17 mujeres y 12 hombres. 
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Se dió inicio al programa de mediación escolar en el colegio CEDID Ciudad Bolívar, donde se realizaron 4 sesiones con 3 sextos en el mes de agosto (16, 17, 23 y 25); se abordaron temas relacionados con emociones y convivencia. Se contó con una asistencia total de 168 estudiantes, con promedio de 28 estudiantes por salón, de los cuales se obtuvo un promedio de 12 mujeres y 16 hombres. 
En el Colegio Almirante Padilla, de la localidad de Usme, se realizaron 2 talleres durante el mes de agosto (1) con un total de 56 asistentes, teniendo por salón en cada taller 28 asistentes, manejando el tema de conocimiento de sí mismo. Con un promedio de asistencia de 12 mujeres 16 hombres.</t>
  </si>
  <si>
    <t>En lo corrido del año se han formado 4572 jovenes a través de la realización de 5017 acciones en la estrategia. Durante el mes de septiembre la estrategia de Jóvenes coordinó acciones de  seguimiento a  los semilleros creados durante el primer semestre del 2022, lo anterior, buscando la apropiación y el fortalecimiento de las conductas prosociales (manejo de emociones, tolerancia, empatía) para la prevención de conflictividades y conductas delictivas en  jóvenes de las localidades priorizadas: Tunjuelito, Ciudad Bolívar, Bosa, Kennedy, San Cristóbal, Usme, Rafael Uribe Uribe, Fontibón, Mártires, Teusaquillo, Chapinero, Engativá, Suba y Usaquén. Adicionalmente, se realizó seguimiento a los cinco (5) pactos por la convivencia en las localidades de Suba, Usme, Ciudad Bolívar, Rafael Uribe Uribe y Tunjuelito, buscando, a través de un acuerdo de co-creación, fortalecer la hoja de ruta para el cumplimiento de acuerdos de convivencia entre los involucrados directos e indirectos del pacto.  Finalmente, en el marco del programa de SPA, se desarrollaron acciones de sensibilización para la prevención de conflictividades y comportamientos contrarios a la convivencia derivados del consumo de SPA en parques de las localidades de Chapinero, Teusaquillo, Suba, Candelaria y Santa Fe. Igualmente, se dinamizaron acciones pedagógicas bajo una línea de prevención universal frente al consumo de SPA en población adolescente y joven de IED priorizadas de las localidades de Bosa, Chapinero, Mártires, San Cristóbal.</t>
  </si>
  <si>
    <t>En lo corrido del año 2022 se ha hecho presencia en las 20 Localidades de Bogotá manteniendo activas las instancias de coordinación local de seguridad. En tal sentido, entre enero y septiembre se cuenta con un total de 155 Consejos Locales de Seguridad realizados.
Durante el mes de septiembre se continuaron desarrollando los Consejos Locales de Seguridad. No obstante, a la fecha de corte de este reporte, se tiene registrados y validados un total de 4 Consejos correspondientes al mes de septiembre en el sistema de información Progressus.
Desde estos espacios se continúa realizando un balance de los índices delincuenciales teniendo en cuanta el micro dato, asimismo logrando articulación local a través de estrategias que permiten la prevención, contención y mitigación de la comisión de delitos.</t>
  </si>
  <si>
    <t>El Programa Justicia Juvenil Restaurativa (PDJJR) a través de las rutas de Principio de Oportunidad y Colegios, ha brindado atención a 252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
A través del Programa: 
- los(as) adolescentes y jóvenes ofensores adquieren herramientas para la vida y para afrontar conflictos de manera pacífica e incentiva la generación de capacidades que las y los habiliten para la vida social en condiciones de respeto y de dignidad
- las víctimas reciben atención qué le otorga validez a sus narrativas y sus reclamaciones y les permite sentirse reparadas, fortalecer su capacidad resiliente y generas estrategias comunicativas y de afrontamiento para ser parte activa en la resolución del conflicto,
- las familias reciben orientación en términos de crianza y relaciones parentales, incentiva la comunicación implicativa y les brinda recursos que acrecientes los factores protectores presentes en el sistema familiar.
La ciudad cuenta con un programa que vincula a las partes involucradas en delitos cometidos por adolescentes, basado en la resolución del conflicto, el fortalecimiento de sus redes de apoyo y el fortalecimiento del tejido social, la disminución de factores que propicien la reiteración en el delito y el mejoramiento de las condiciones de seguridad y convivencia en perspectiva de prevención.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</si>
  <si>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primer semestre de 2022, se vincularon al equipo de Casa Libertad 2 profesionales nuevos y adicionales para fortalecer la atención al ciudadano en dos dimensiones (individual y familia).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t>
  </si>
  <si>
    <t>Durante la vigencia, se alcanzaron los siguientes resultados en las diferentes estrategias:  (A) Programa para la Atención y Prevención de la Agresión sexual PASOS: Vinculación de 43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El programa logra consolidar el modelo de atención dando respuesta a las necesidades de las víctimas y de las y los adolescentes, modelo que apunta a prevenir la reincidencia y a responder a la complejidad de los delitos de naturaleza sexual. (B) Proceso restaurativo casos en ejecución de sanción: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 Estrategia de Reintegro Familiar y Atención en el Egreso: Vinculación de 19 personas. continúa ciclo del modelo flexible de educación adelantado en coordinación con la Secretaría de Educación y el colegio Los Alpes. Se está realizando acompañamiento psicosocial, refuerzo escolar, pausas activas y actividades deportivas y de danza con los vinculados a la estrategia.
Se inició el ciclo de talleres de familia, denominado ¿Círculo de Cuidado y Afecto¿ promoviendo herramientas para que las familias de los jóvenes que están estudiando en Los Alpes se consoliden como entornos protectores de los jóvenes. Por otra parte, en la sede de La Victoria se cuenta con una huerta que está siendo desarrollada con el Jardín Botánico como parte del servicio social de las personas vinculadas a la estrategia de educación flexible.
La sede de La Victoria cuenta con talleres de danza y deporte para las personas de la localidad, consolidando el proyecto ¿manos a la obra¿. Se dio inicio a talleres de Pre ¿ ICFES con el fin de brindar capacidades a los jóvenes para la presentación de esta prueba. 
(D) Intervención artística Centro de Internamiento preventivo (CIP) La Acogida: se finalizó la intervención artística con un acto de presentación realizado el 12 de junio con participación de Monseñor Héctor Fabio Henao, presidente de la Conferencia Episcopal de Colombia, autoridades del SRPA e invitados especiales.</t>
  </si>
  <si>
    <t>Dentro de las estrategias implementadas se da inicio a la operación del Centro Especial de Reclusión CER el cual inicio el día 12 de enero de 2022, ha recibido un total de 279 Personas Privadas de la Libertad, se han adelantado 81 egresos, dándonos a un total de 198 PPL recluidas en el CER al día 30 de septiembre. Observando los cierres de mes del tercer trimestre, respecto al primer y segundo semestre se puede considerar que ha sido el trimestre de menor ingreso o movimiento dentro de la entidad manteniendo así la estabilidad en los niveles de ocupación.  A la fecha del corte de septiembre se han recibido 1197 kits de aseo   en el CER, y se han entregado los siguientes elementos para las personas privadas de la libertad: Almohadas 204, Cobijas 757, Colchonetas 275, Kit 1.110, Papel higiénico 200, Sabanas 239, Toallas 198, Uniformes 479.  
La atención a la población privada en condición de hacinamiento, ha resignificados los derechos de las personas y brindado herramientas para apoyar la problemática carcelaría en Bogotá.</t>
  </si>
  <si>
    <t>Se logró el fortalecimiento en la atención integral a las personas privadas de la libertad PPL de la Cárcel Distrital de Varones y Anexo de Mujeres, facilitando estrategias que coadyuvan a la implementación de su proyecto de vida. De enero a septiembre de 2022 participaron un promedio de 1329 de PPL en las actividades grupales de salud mental, programa que abarca temáticas como Prevención de Conducta Suicida, Prevención de Consumo de sustancias psicoactivas y mitigación del riesgo, Prevención de Abuso sexual, Prevención de Violencia física y psicológica; a la fecha han participado un promedio de 1307 PPL en las diferentes actividades de fechas especiales ¿afirmativas¿ y se han efectuado un total de 2046 intervenciones individuales en el componente de salud mental y SPA. 
Frente a la estrategia de Justicia Restaurativa: Continua la implementación del Programa Distrital de Justicia Restaurativa (PDJR) con población Adulta, En septiembre se suscribieron consentimientos informados: uno con una persona en prisión domiciliaria y dos en la cárcel Distrital; por tanto, ingresan tres PPL más al Programa, completando durante la vigencia 2022 vinculación de 13 personas en calidad de ofensores, así mismo en cada caso se procura la vinculación de red de apoyo y comunidad. Se viene brindando atención a 10 personas privadas de la libertad, 2 en libertad condicional y a 35 integrantes de las redes de apoyo.
En relación con la aplicación de la justicia restaurativa: Las atenciones psicosociales, jurídicas y pedagógico-artísticas persiguen el fortalecimiento del nuevo proyecto de vida de seis PPL en el Distrito; en consecución, sus condiciones de privación de libertad presentan mejoría.</t>
  </si>
  <si>
    <t>Con el fin de fortalecer la atención integral, bienestar y calidad de vida de las personas privadas de la libertad ¿ PPL de la Cárcel Distrital de varones y anexo de mujeres, el cual cuenta con un parte de 1050 PPL, de enero a septiembre 2022, se efectuaron 6317 atenciones médicas y odontológicas. Así mismo en el marco de la atención en salud se contemplan valoraciones, apertura Historia Clínica, urgencias, actividades de prevención y promoción en salud. En el mismo periodo, se han suministrado 279.064 raciones alimentarias; se obtuvo un porcentaje de ocupación del 97,8% de las Personas Privadas de la Libertad en actividades validas de redención de pena, para lo cual se han efectuado 161 talleres. Por otra parte, se ha realizado trámites jurídicos 217 boletas de Libertad expedidas por autoridad judicial competente y se expidieron 1078 certificados de redención de pena, así mismo se dio respuesta a 5914 oficios relacionados con la situación jurídica de los PPL.
Para el mismo periodo se contó con 5230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167 egresos del centro carcelario, los cuales cuentan con un rango de satisfacción "bueno".
La Cárcel Distrital, líder en atención y garantía de derechos humanos para la población privada de la libertad, mediante la implementación de acciones que permiten garantizar las condiciones en infraestructura y calidad, ha generado impacto en la reinserción a la sociedad de la población que egresa de este centro carcelario.}</t>
  </si>
  <si>
    <t>Nuevos equipamientos: Puente Aranda:  Mediante radicado número 20223100345353 del 23 de septiembre del 2022 la Dirección de Acceso a la Justicia remitió a la Dirección Técnica el alcance al memorando de elección de inmueble de la localidad de Puente Aranda, con el fin de continuar con el trámite de contrato de arrendamiento.  Campo Verde: El 28 septiembre 2022 se lleva a cabo reunión con la Secretaría de la Mujer en la sala de juntas que funcionará como Sala TIC de manzana del cuidado en la Casa de Justicia Campo Verde, con el fin de verificar el mobiliario y los equipos de cómputo. Adicionalmente, la Dirección de Acceso a la Justicia solicitó el apoyo de la Dirección de Tecnologías y Sistema de Información, en aras de poder poner en marcha las manzanas del cuidado en las Casa de Justicia de Campo Verde.
Tunjuelito:
La Dirección de Acceso a la Justicia solicitó el apoyo de la Dirección de Tecnologías y Sistema de Información, con el fin de poder poner en marcha la Manzana de Cuidado en las Casa de Justicia de Tunjuelito.
El 2 de septiembre 2022 se recibió la propuesta económica por parte del contratista de mantenimiento, sobre las adecuaciones que se tienen que llevar acabo en esta Casa de Justicia, para la puesta en marcha de la operación de la Manzana del Cuidado. Adicionalmente, se continúa con las Jornadas de Acceso a la Justicia los días lunes, martes y miércoles del presente año, en el trascurso del mes de septiembre. 
Mantenimiento: Desde la Dirección de Acceso a la Justicia, se reportaron durante el periodo un total de 24 trámites de mantenimiento, adecuaciones y obra, tanto para las Casas de Justicia, como para Centro de Traslado por Protección. Estos trámites fueron atendidos a través de los contratos 1526 de 2021 de obra -1551 de 2021 para los inmuebles que son de propiedad de la Secretaría Distrital de Seguridad, Convivencia y Justicia, mientras que las necesidades de mantenimiento de los equipamientos que operan bajo la modalidad de arriendo, fueron atendidas directamente por los propietarios de los inmuebles.</t>
  </si>
  <si>
    <t xml:space="preserve">En el período de enero a septiembre se han realizado las entregas de los elementos de mobiliario solicitados para las sedes: CESPA, La Victoria. Está en proceso de fabricación los elementos adicionales. 
Se realizó la verificación de condiciones por parte de las Dir. Técnicas y de Operaciones para llevar al comité de contratación el proceso de arrendamiento del inmueble en Santafé. El mantenimiento de las sedes del PDJJR en Santafé, La Victoria y CESPA permitirá contar con condiciones óptimas de operación de los espacios, en términos de estado físico y de adecuación a las nuevas necesidades de atención. Lo anterior, por cuanto las metas establecidas en el PDD involucran nuevas líneas y estrategias de atención integral del Programa Distrital de Justicia Juvenil Restaurativa que implican condiciones particulares de espacios y dotaciones. 
</t>
  </si>
  <si>
    <t>Puente Aranda: Se ha realizado la fase I del mantenimiento de la URI de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 
Bosa: La URI Campo Verde se encuentra en conexión de servicios públicos definitivos (alcantarillado-aguas lluvias) por parte de la empresa prestadora de servicio (EAAB); Una vez aprobadas las conexiones definitivas de alcantarillado y aguas lluvias por parte de la EAAB, se procederá a la radicación de la solicitud de conexión de agua potable definitiva. / El ente certificador del Retie adelanta el trámite y expedición del certificado correspondiente, para radicación ante Enel Codensa de la Fase 1 para trámite y aprobación de la energización eléctrica definitiva 
Tunjuelito:  La Secretaría de Seguridad, continua realizando seguimiento a los trámites correspondientes para realizar el proceso de estudios y diseños de la URI teniendo en cuenta los predios recibidos. 
Norte:  Continua la consultoría de estudios, diseños estructurales, arquitectónicos y eléctricos para realizar el trámite ante curaduría y obtener la licencia de construcción del predio. La implementación de nuevas URI en la ciudad de Bogotá, aporta a la ciudad en acercar la justicia al ciudadano, adicionalmente permitira mitigar el impacto que esta generando el hacinamiento de la poblacion capturada en Centros Transitorios.</t>
  </si>
  <si>
    <t>Durante la vigencia se han realizado 1225 atenciones, donde se han trámitado documentos jurídicos y atenciones para facilitar procesos de acceso a la justicia 
Así mismo, durante el periodo de reporte se contó con 11 facilitadores lo que permitió ampliar la cobertura del servicio a todas las Casas de Justicia. Las localidades con mayores atenciones son: Bosa (21%), Ciudad Bolívar (15%), Kennedy (9%) y Mártires (9%).  A través de los Facilitadores para el acceso a la justicia se amplía la oferta de servicios de acceso a la Justicia que brinda la DAJ en sus Casas de Justicia, ya que la ciudadanía cuenta con el apoyo en la elaboración de documentos jurídicos y orientación en diferentes trámites, contribuyendo a la eliminando barreras de acceso a la justicia.</t>
  </si>
  <si>
    <t>Se adelantó la prorroga de los contrato de operación e interventoria del convenio 561, así como el mantenimiento del sistema de video vigilancia para la vigencia 2022.
Se realizó la firma del contrato expansión del sistema de comunicaciones para la zona de sumapaz.
Se finalizó el proceso de selección del contratista de mantenimiento del sistema de videovigilancia. 
Se adelantaron los procesos de renovación de los documentos
Se adelanta la estructuración técnica para la adquisición y puesta en funcionamiento de la sala SOARS y Nimble en el sistema de atención de emergencias de la ciudad.</t>
  </si>
  <si>
    <t xml:space="preserve">Se adelanta la estructuración y estudio de mercado para el proceso de adquisición e instalación de cámaras para el sistema de video vigilancia. Se realiza el estudio de mercado durante el mes de julio para iniciar la publicación de los pliegos ajustados. Se realizaron mesas de trabajo con la oficina de TIC con el fin de dar viabilidad a los requerimientos técnicos definidos.
Se adelantaron los estudios de mercado de la interventoría para la adquisición de cámaras con analítica LPR.
</t>
  </si>
  <si>
    <t>En bici nos cuidamos: en lo corrido del año se han realizado 995 acciones para esta estrategia; se realizaron acciones de sensibilización contra el hurto de bicicletas a través de jornadas conjuntas. Entornos educativos: Para la estrategia de entornos educativos se han realizado 2438 acciones, ejecutando actividades de acompañamiento a la entrada y/o salida de los colegios, articulación interinstitucional para la mitigación de factores de riesgo físicos y sociales, y jornadas comunitarias de apropiación y resignificación. Parques: En lo corrido del año se han realizado 554 acciones en la estrategia de parques, promoviendo acciones de resignificación y apropiación, se adelantaron ocho (8) jornadas con participación de la comunidad del entorno, líderes de las redes del cuidado, comunidad educativa y entidades en las localidades. Transporte Público: para la estrategia de transporte público se han realizado 3342 acciones principalmente acciones enfocadas a la prevención del hurto y el acoso contra las mujeres en el Sistema Integrado de Transporte Público (SITP), transporte individual y sus entornos. 
Entre los meses de enero a septiembre de 2022, se adelantaron 8210 acciones de intervención en lógica de control sobre entornos vulnerables según los registros del sistema de información Progressus; lo cual es resultado de la articulación con la Policía Metropolitana de Bogotá ¿ MEBOG.
En lo específico del periodo mensual de septiembre, se avanzó con 1117 actividades en desarrollo de las acciones orientadas al control del delito en estos entornos de las 20 localidades. 
Este avance en acciones territoriales ha buscado mitigar e intervenir la dinámica delictiva a partir de una priorización estratégica de las intervenciones de acuerdo al comportamiento de las variables de seguridad y convivencia.</t>
  </si>
  <si>
    <t>En el acumulado del año 2022 se lleva un total de ciento cuarenta y ocho (148) demandas de persecución penal, las cuales corresponden a ciento cinco (105) espacios de intercambio de información con entidades de seguridad y justicia y a cuarenta y tres (43) espacios de recepción de información de la comunidad. Adicionalmente, la estrategia de demanda de persecución penal; veinticuatro (24) reportes de seguridad ciudadana; trece (13) macro intervenciones; treinta y cuatro (34) actividades de acción contra la trata de personas. Respecto a la afectación de mercados criminales: doce (12) planes Cazador, doce (12) actividades de transporte informal, cinco (5) de cibercrimen y diez (10) al control al mercado criminales de dispositivos móviles (verificación de IMEI en calle). 
En septiembre, las actividades realizadas por el Grupo de Direccionamiento Estructural respecto a la meta PDD 355 fueron: 14 espacios de articulación con Policía judicial y Fiscalía, 6 espacios de recepción y recolección de información con la comunidad, 2 macro intervenciones, 3 reportes de seguridad ciudadana, 3 Impulsos a noticias criminales y/o intercambio de información en acción contra la trata de personas, 2 participaciones en Mesas contra la trata. Respecto a delitos ambientales y ocupaciones informales se gestionaron 10 actividades; referente a la afectación al mercado criminal de hurto a automotores se realizaron 2 planes cazador, 2 actividad de prevención sobre el ciber crimen y ciber delitos y 3 actividades referentes al control y prevención al transporte informal. 
Respecto a mercados criminales, se fortalecieron las intervenciones en las zonas de concentración de conductas que afectan la vida y patrimonio de las personas. Por otro lado, desde la estrategia contra el microtráfico se acompañaron cerca de 40 acciones de control a establecimientos que dinamizan conductas que afectan la vida, seguridad, patrimonio e integridad de las personas; así mismo, se incrementaron los controles en calle para afectar la venta de estupefacientes.</t>
  </si>
  <si>
    <t>Reunión Consejo Seccional de la Judicatura para socializar la estrategia de trabajo con los Jueces de paz y reconsideración en el Distrito. De igual forma, se llevó a cabo una reunión con el Ministerio de Justicia y Derecho con el fin de socializar la propuesta de programa de pedagogía para instruir, divulgar y capacitar a la comunidad sobre la justicia de paz.
Durante el periodo de reporte se continuó con la realización de comités coordinadores en las siguientes casas de justicia de 7 localidades
Reunión  con los indígenas que hacen parte del Consejo Consultivo, para revisar el avance que se tenía para la construcción de diagnóstico sectorial sobre Seguridad, Convivencia y Justicia. Sesión de trabajo adelantada por la Secretaría de Gobierno, Políticas Públicas étnicas existente en el Distrito Capital.
Se participó en la sesión de trabajo convocada por la Personería de Bogotá, con el fin de revisar los avances que se han tenido en el marco del cumplimiento del artículo 66 del Plan Distrital de Desarrollo. Por medio del desarrollo Comité Distrital de Casas de Justicia, se fortalecen las sinergias entre los diferentes operadores de justicia en el Distrito.
También, la vinculación de la justicia propia al funcionamiento del Sistema Distrital de Justicia, aporta a la eliminación de barreras de acceso a la justicia para grupo étnicos.</t>
  </si>
  <si>
    <t>Durante el mes de septiembre se realizaron 25 jornadas de socialización y difusión del Código. A 30 de septiembre se cuenta con un acumulado de 271 jornadas implementadas. De estas 263 de las jornadas han sido presenciales y 8 virtuales a través de facebook. Además, es importante mencionar que se logró un alcance de  2.697 personas impactadas en el mes y un total de 19.977 personas en lo corrido de 2022.</t>
  </si>
  <si>
    <t>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Se finaliza la fase 1 de ejecución del contrato para la certificación NENA 911 para el C4. Se realizó levantamiento de diagnóstico con el estado del arte del C4 conforme a cada uno de los capítulos de los que trata la certificación, del mismo modo se propusieron oportunidades de mejora.
 Se actualiza los requerimientos de calidad espacial para los equipamientos con el fin de establecer los requerimientos mínimos para el funcionamiento de un C4 de acuerdo con las buenas prácticas identificadas.
Se realizó la entrega de los productos de la fase 1 de la consultoria de acompañamiento de NENA911 para la certificación del C4 bajo estandares internacionales.</t>
  </si>
  <si>
    <t>Durante el mes de septiembre de 2022 se realizaron  287 actividades pedagógicas de convivencia de las cuales 131 fueron virtuales y 156 presenciales y tuvieron con un alcance a 1.450 personas.En total con corte 30 de septiembre de 2022 se han realizado 3197  jornadas pedagógicas, en las que han sido participes 13.034 personas.
(Información sujeta a cambio)</t>
  </si>
  <si>
    <t>La atención a través de los canales no presenciales durante la vigencia han tenido el siguiente comportamiento: se registró un total de 7.277 atenciones de las cuales 6.297 fueron por medio de las líneas de WhatsApp (dos líneas en total) y 983 por medio de las líneas telefónicas (dos líneas en total).
Además, las localidades con mayor número de registros de atenciones son: Suba (18%), Kennedy (12%), Bosa (11%), Engativá (8%). Con la implementación de los Modelos de atención Virtual y Presencial se apunta a promover el acceso a los servicios de  justicia para toda la ciudadanía en el Distrito, procurando eliminar las diferentes barreras de acceso que se puedan presentar.</t>
  </si>
  <si>
    <t>Se puso en funcionamiento la nueva planta telefónica VESTA NG911.
Se realizaron mesas técnicas con la oficina TIC y posteriormente se inició la elaboración de los estudios previos para la debida publicación del proceso contractual en SECOP.
Se encuentra en proceso de contratación el diagnóstico de la anaíitica en el C4.
Se avanza en el 98% de implementación de la planta telefónica N911.</t>
  </si>
  <si>
    <t xml:space="preserve">1. Se realizó el proceso de incorporación y matrícula de 1500 estudiantes, en las escuelas de formación de la Policía Nacional. 
2. Apoyo financiero para el pago de matrícula.
3. Adquisición de kit de dotación para los estudiantes.
4. Coordinación con el ICFES y apoyo financiero para la inscripción de pruebas TyT.
El proceso de formación "Técnico profesional en servició de Policía" para el ingreso al grado de Patrullero, tiene una duración de un año. Se estima que en el mes de diciembre se llevará a cabo la graduación y posterior designación al servicio de la Policía Metropolitana de Bogotá.
Por medio de memorando No. 20224000326163 y 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se solicitó ajuste a la meta y se adelante los tramites de modificación de la ficha EBI del proyecto 7792 con el fin de retornar a la meta inicialmente dispuesta en el Plan de Desarrollo y el respectivo proyecto de inversión, que corresponde a 2.000 policías nuevos.
</t>
  </si>
  <si>
    <t xml:space="preserve">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Se dió inicio al cargue de la información para el registro del Índice de Transparencia y Acceso a la Información Pública (ITA), de acuedo a los lineamientos de la Procuraduría de la Nación.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 
1 herramienta para el seguimiento a la gestión del cambio a través del aplicativos listas de oficce 365. 
Cargue de la caracterización de los bienes y servicios de los 8 procesos misionales  en el Portal MIPG, para la medición de producto no conforme. 
</t>
  </si>
  <si>
    <t xml:space="preserve">Garantizar el cumplimiento de las expectativas ciudadanas frente a la solicitud enviada para trámite en la entidad; asi como la atención a la población sorda de la ciudad de Bogotá, que acude a los servicios que presta la SDSCJ.                                                                                       Medición de satisfacción: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 agosto , septiembre, octubre, noviembre  y diciembre 2021,asi como la correspondiente a los meses enero a marzo de 2022;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(G-AS-01)
* Para el mes de septiembre se realizó  el envió de  481 solicitudes de encuesta  a los ciudadanos que realizaron peticiones durante el mes de agosto, de las cuales se recibió respuesta  de 95 ciudadanos correspondiente a la muestra definida para este mes.   Al realizar el analisis de los resultados de las respuestas generadas del 100% de cumplimiento  para el criterio de Coherencia se obtuvo el 74.2%, en el criterio claridad 68,6% ,  en el criterio  de calidez  66,4% y  oportunidad en las respuestas 97.8%
Acercamiento a lengua de señas colombiana:
Al mes de septiembre de 2022, se han llevado a cabo un total de cuarenta y dos (42) sesiones de acercamiento a lengua de señas realizadas por parte de la intérprete de lengua de señas de la entidad, con el objetivo que los servidores públicos tengan conocimientos básicos en el manejo de la lengua de señas colombiana y puedan brindar una mejor atención a los ciudadanos sordos que lo requieran.
</t>
  </si>
  <si>
    <t>Se finalizó la elaboración de los cuatro documentos de política pública asociados a los fenomenos de riñas, lesiones personales, hurtos y homicidios, estipulados dentro del alcance del proyecto financiados con recursos del SGR</t>
  </si>
  <si>
    <t>La investigación de seguridad continúa en la fase de redacción del documento final. La segunda investigación y/o estudio está a cargo del Centro Nacional de Consultoría, firma a la que se le adjudicó el contrato una vez surtido todo el proceso a través de secop II, para la realización de la primera encuesta Distrital de Seguridad, Convivencia y Justicia; al cierre del mes ya se cuenta con el plan de trabajo, cronograma y el documento con la metodología para la realización de las encuestas.</t>
  </si>
  <si>
    <t>Implementación de la Politica de Gobierno Digital a través de la ejecución de los planes de trabajo alineados a las metas del proyecto de inversión  y a los dominios de MinTIC: 
1. Infraestructura y servicios Tecnologicos  72%
2. Uso y Apropiación: 75%
3. Sistemas de Información:  83%
4. Servicios ciudadanos digitales: 52%
5. Documentos asociados a Gobierno TI: 71%</t>
  </si>
  <si>
    <t>Con corte a septiembre de 2022 se avanza en 91,24% de la construcción de 1 sede de la Policía Metropolitana de Bogotá, en el periodo se dio inicio al lavado de fachada piel Atrio e instalación de vidrios en portería.
Inicio de actividades próximas: en el auditorio se iniciará la instalación de enchapes madera acceso ascensores; en Atrio continúa la instalación de equipos cocina, en exteriores las conexiones y pavimentos en carrera 60, carrera 56 y el inicio de construcción del volteadero y el parque. 
Las actividades que presentan mayor influencia en la desviaciones de ruta crítica son: En Auditorio y Plazoleta, conectar red de aguas lluvias y la ventanería de la bóveda. En Atrio, la instalación del mobiliario, en el Frente 5 exteriores La ejecución de obras del parque y acceso una vez se tengan aprobaciones de IDRD e IDU La ejecución de las obras de iluminación exterior una vez se tenga aprobación de diseños serie 6.
Avance por frente: - Frente 1. Auditorio: 88,73%, - Frente 2. Atrio: 94,30%, - Frente 3. Atrio: 92,54%, - Frente 4. Plazoleta: 93,61% y - Frente 5. Exteriores: 83,37%.</t>
  </si>
  <si>
    <t>Se realizaron 13 reuniones sobre el levantamiento de activos de información de forma presencial y a través de la plataforma virtual TEAMS con las diferentes áreas que conforman la Entidad, donde se dio amplia instrucción sobre el diligenciamiento de la matriz F-FD-513, realizando un ejemplo real sobre el levantamiento de activos y dando explicación a cada una de las celdas del formato y la forma adecuada y correcta de indicar la información, así:
* Oficina Asesora de Planeación. (2)
* Oficina Despacho.
* Dirección Cárcel Distrital.
* Dirección Financiera.
* Oficina Control Interno.
* Dirección Jurídica Y Contractual.
*Dirección Bienes.
* Subsecretaria Acceso a la Justicia.
* Dirección de Acceso a la Justicia.
* Dirección Técnica.
* Oficina C-4
* Dirección de Responsabilidad Penal Adolescente.
Se realiza la consolidación, revisión y validación de levantamiento de activos, y se generan las actas de aprobación y aceptación por los integrantes de las áreas, así:
1.Oficina de Despacho
2. Oficina de Control Interno Disciplinario
3. Dirección de Recursos Físicos y Documental
4.Dirección Técnica
5. Dirección Tecnologías y Sistemas de Información</t>
  </si>
  <si>
    <t>*Gestión para la contratación del experto en SIGA con el fin de incorporar e incluir el Sistema de Información SIGA en la SDSCJ
*Formalización y publicación de la Circular 0011 de 2022 para implementación de Certificación de Firmas Digitales en los documentos electrónicos de la SDSCJ en la página web, la intranet y socialización por correo electrónico
*Gestiones con la DTSI y la Líder del SIC en cuanto al repositorio de preservación digital a largo plazo como una capa del SGDEA de la entidad
* Levantamiento del documento GT-FR-XX Gestión Proyectos - Acta Inicio Constitución del proyecto SGDEA.
* instructivo de firma digital interna y personal en la herramienta acrobat DC para los funcionarios y contratistas de la entidad.</t>
  </si>
  <si>
    <t>En el período de enero a septiembre el contratista de mobiliario ha realizado las entregas del 90% de los elements solicitados para las sedes Santafé y Despachos judiciales.
Las mejoras en las sedes Santafé y Despachos judiciales permite brindar condiciones adecuadas de espacio, mobiliario y elementos tecnológicos para las nuevas estrategias y programas de la Dirección de Responsabilidad  Penal Adolescente DRPA-.
Otro beneficio es mejorar las condiciones de atención de ofensores y víctimas en coherencia con el enfoque pedagógico y restaurativo del SRPA y favorecer los procesos de reintegración restaurativa.</t>
  </si>
  <si>
    <t>Durante este periodo, desde el Centro de Recepción e Información ¿CRI- se brindó orientación jurídica 791 a mujeres víctimas de violencias que acudieron a las Casas de Justicia, las cuales fueron remitidas a las entidades competentes. A continuación, se presenta la desagregación de la información por cada Casa de Justicia donde actualmente se implementa la Ruta de Atención Integral para Mujeres: Ciudad Bolívar: 373 orientaciones. Barrios Unidos: 129 orientaciones. Ciudad Jardín (Suba) : 152 orientaciones. Campo Verde (Bosa) : 137 orientaciones.                                            
Con la implementación de la ruta integral para las mujeres se apunta a la disminución de barreras de acceso a la justicia en los casos de violencias basada en género. De este modo, se brinda orientación y atención interinstitucional e interdisciplinaria con enfoque de género a las mujeres víctimas de violencias.
Las atenciones y las sensibilizaciones realizadas en la Casas de Justicia con la implementación de la estrategia ¿Ruta de Atención Integral para Mujer - Ruta Mujer- contribuyen al fortalecimiento de la justicia en el distrito, la cual brinda a las mujeres una atención priorizada  con enfoque de género en busca de garantizar la participación real y efectiva en el ejercicio de exigibilidad y posicionamiento de sus derechos.</t>
  </si>
  <si>
    <t>Durante la presente vigencia se han recibido 2483 radicaciones a través de los tres Centros de radicación habilitados (Casas de Justicia de Ciudad Bolívar: 945, Los Mártires: 473 y  Bosa: 1065 radicaciones 
En el marco de la revisión y los ajustes que se han realizado a esta estrategia, a partir del mes de julio de 2022 se decidió hacer énfasis en este tipo de reportes en la radicación de demandas más que en la elaboración de las mismas. Lo anterior atendiendo a que en efecto se  hace referencia específica a Centros de radicación de demandas a través de la página de la Rama Judicial. A través de los Centros de Radicación se amplía la oferta de servicios de acceso a la justicia para la ciudadanía, en este caso relativo al acceso al aparato jurisdiccional, lo cual contribuye a la eliminación de barreras de acceso.</t>
  </si>
  <si>
    <t>Durante el mes de junio se avanza, en conjunto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
Finalmente se hace entrega al Concejo de Bogotá del pimer informe semestral sobre el Modelo de alertas y prevención de ataques a la Infraestructura fija o móvil del Sistema de Transporte Integrado Público  SITP.</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</si>
  <si>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5 diálogos ciudadanos, 3 consultas ciudadanas, además de la publicación de los informes trimestrales de rendición de cuentas. 
*Se realizaron ejercicios de participación ciudadana para la formulación del Plan Anticorrupción y el Plan de Acción Anual. 
*Se realizó el seguimiento y cierre de los compromisos registrados en la plataforma de la Veeduría Distrital correspondientes a la vigencia 2021 y se inicio el cargue de los compromisos adquiridos en 2022 de los diferentes espacios de participación ciudadana y de coordinación como los Consejos locales de seguridad y la formulación de la política pública de seguridad.  
*Se realiza actualización permanente del botón participa y el micrositio de rendición de cuentas. 
*Se han ejecutado las acciones de participación establecidas en el PAAC. 
*Se realizó socialización de los procesos de rendición de cuentas al equipo técnico de rendición de cuentas. 
*Se realizó actualización del Plan de Participación, teniendo en cuenta los líneamientos de la resolución 226 de 2022“Por medio de la cual se emiten lineamientos para la implementación y reglamentación de las Redes de Cuidado y del Sello CUIDAdano”.</t>
  </si>
  <si>
    <t>*Gestiones con la DTSI y la Líder del SIC en cuanto al repositorio de preservación digital a largo plazo como una capa del SGDEA de la entidad</t>
  </si>
  <si>
    <r>
      <t xml:space="preserve">En la estrategia de CHC, en lo corrido del año se han realizado 642 acciones en el marco de esta implementación. Se han venido adelantando diferentes acciones para la disminución de las problemáticas relacionadas con esta población tales como: Capacitación a la fuerza pública sobre el abordaje a población habitante de calle y capacitaciones a funcionarios. Así mismo, en lo corrido del año se han realizado 478 acciones en la estrategia de Migrantes, es así como durante el mes de septiembre desde la estrategia se logró una mayor articulación con la Alta Consejería para Asuntos Migratorios, participando de jornadas que buscan propender por la regularización de ciudadanos migrantes y aportar en la disminución de violencias asociadas con la xenofobia. Desde la estrategia de </t>
    </r>
    <r>
      <rPr>
        <sz val="14"/>
        <rFont val="Calibri"/>
        <family val="2"/>
        <scheme val="minor"/>
      </rPr>
      <t>Vigía LGBTI</t>
    </r>
    <r>
      <rPr>
        <sz val="14"/>
        <color theme="1"/>
        <rFont val="Calibri"/>
        <family val="2"/>
        <scheme val="minor"/>
      </rPr>
      <t xml:space="preserve"> en lo corrido del año se han realizado 638 acciones en la estrategia, se realizó una articulación con la Casa de Justicia de Mártires para el desarrollo de un proyecto comunitario que busca identificar las barreras de acceso para personas de los sectores sociales LGBTI a la justicia. Así mismo, es importante destacar que se realizaron varias capacitaciones a los/las funcionarios (as) de la SDSCJ con el objetivo de brindar herramientas y conceptos que posibiliten una acción sin daño en las sensibilizaciones sobre estereotipos de los sectores LGBTI y las jornadas de promoción a la denuncia. Por último, desde la estrategia de NNA, en lo corrido del año se han realizado 286 acciones; durante el mes de septiembre se efectuaron sesenta (60) acciones de construcción de capacidades para la prevención de violencias, riesgos y delitos en los que los NNA son potenciales víctimas u ofensores. Estos espacios se distribuyeron realizando veintisiete (27) jornadas dirigidas especialmente a NNA, veintiocho (28) a población adulta y cuatro (4) al equipo territorial de la Secretaría Distrital de Seguridad, Convivencia y Justicia.</t>
    </r>
  </si>
  <si>
    <t xml:space="preserve">Se ha ejecutado cada uno de os componentes del Plan Anticorrupción y de atención al ciudadano, así; 
1. Componente Gestión del Riesgo de Corrupción – Mapa de Riesgos de Corrupción, en el que cuatro (4) de las once (11) actividades programadas, registran a la fecha su cumplimiento al 100%, y los siete (7) restantes se encuentran en gestión de acuerdo con su programación. 
• Se registraron las consultas periódicas a las páginas web de las entidades y organismos rectores de la política de administración de riesgo y Ruta metodológica para Ia implementación del Sistema de Administración del Riesgo de Lavado de Activos y de la Financiación del Terrorismo - SARLAFT,  • Se realizó actualización de la Política de Administración de Riesgos de la entidad.
• Se elaboraron y publicaron las piezas comunicativas para realizar apropiación de la política de Administración de Riesgos y/o Política SARLAFT, • Se realizó la publicación del mapa de riesgos de corrupción para la vigencia 2022 versión 18 en la página web de la SDSCJ.
2. Componente Racionalización de Trámites. En este componente no se registra gestión, por cuanto se ha indicado la SDSCJ, “como resultado del análisis conjunto entre el Departamento Administrativo de la Función Pública y la Secretaría General de la Alcaldía Mayor, se concluyó que el único trámite que se continúa presentando en la Secretaría es el de la Autorización para ingreso como visitante a la Cárcel Distrital de Varones y Anexo de Mujeres, el cual ya se está gestionando totalmente en línea y no es objeto de ser racionalizado”. 
3. Componente Rendición de Cuentas. Se conformar el equipo líder de rendición de cuentas de la SDSCJ para la vigencia 2022. 
• Se realizó actualización del procedimiento de rendición de cuentas de la entidad, • Se realizó autoevaluación al ejercicio de rendición de cuentas de la vigencia 2021, como parte del mejoramiento continuo. • Se formuló y publicó la estrategia de rendición de cuentas para la vigencia 2022. • Se realizó capacitación de "Abecé de la participación ciudadana" a los ciudadanos a través de Facebook live, logrando una visualización de 191 usuarios. • Se han realizado dos consultas ciudadanas a través del Botón PARTICIPA y en el micrositio de rendición de cuentas de la página web de la Secretaría Distrital de Seguridad, Convivencia y Justicia.
5. Componente Mecanismos para la Transparencia y Acceso a la Información
• Se realizaron las mesas de trabajo para la definición de la información que debe ser publicada en el sitio web, actividades para la construcción de la convivencia en la ciudad, conmemoración día internacional del orgullo LGBTIQ+. 
• Se realizó actualización del Plan de apertura de dato abierto formalizado
• Se realizó pieza audiovisual sobre los servicios, programas y trámites de la entidad dirigido a niños, niñas y adolescentes, la cual se publicó en la página web y redes sociales de la SDSCJ.
• Se publicó en el botón de transparencia de la página web de la SDSCJ el informe con los resultados de la Evaluación del Desempeño Laboral de los servidores de la Secretaría del periodo comprendido entre el 01/02/2020 y el 31/01/2021.
• Se realizó la actualización de 30 conjuntos de datos en el portal de Datos Abiertos Bogotá.
• Se socializó de la maqueta de rediseño del home de la página web. 
• Se garantizó el cumplimiento de los estándares de la guía matriz 1712/2014 que adopta la Resolución MINTIC 1519 de 2020 de acceso a la Información Pública. 
6. Componente iniciativas adicionales. 
Se elaboró y divulgó documento que contiene el análisis de los resultados de la encuesta aplicada sobre el nivel de apropiación del código de integridad y sobre los resultados de su implementación durante la vigencia 2021. 
• Se realizaron capacitaciones para fortalecer los conocimientos de los gestores de integridad.
• Se actualizó el Plan de Participación Ciudadana de la SDSCJ 2022 
• Se publicaron los resultados de la medición de percepción de integridad. 
</t>
  </si>
  <si>
    <t>Se realizó seguimiento al Plan de Adecuación y Sostenibilidad del Sistema Integrado de Gestión con corte al segundo trimestre, de las 54 actividades programadas, ocho se debían cumplir en el primer semestre del año, de las cuales uno de ella se cumplió, el restante presenta un cumplimiento parcial. A la fecha se encuentra en proceso modificación del plan, lo anterior, en atención a las solicitudes realizadas por los lideres de procesos.</t>
  </si>
  <si>
    <t>En el transcurso del año 2022 se han realizado 10 sesiones de actualización del Inventario Criminal Unificado, en ellas se verifica el estado de los grupos delincuenciales, las afectaciones y capturas logradas como resultado de la priorización y los procesos investigativos.  
En el mes de septiembre se realiza una jornada interinstitucional para el intercambio de información con el objetivo de elaborar contextos once grupos delincuenciales de interés especial de la alcaldesa mayor a partir de las categorías: Organigrama criminal. Renta o forma de financiación. Número aproximado de integrantes. Delitos. Número de afectaciones previas (resultados operativos). Injerencia por localidad y sector catastral. Relación delictiva con otras organizaciones. 
Una vez recopilada la información procedente de investigadores y policías judiciales, se diseñan las fichas de caracterización que se presentan al subsecretario. En el marco del mismo ejercicio, se caracterizan 20 grupos delincuenciales con presencia en 9 localidades y 23 sectores donde se llevará a cabo la estrategia Megatomas Integrales. 
Para el mes de septiembre se concertan los siguientes resultados: 
Bandas desarticuladas: 106 
Bandas vigentes en investigación: 159 
Bandas archivadas: 2. 
La información anterior es remitida por la sala CIEPS de la Policía Metropolitana de Bogotá.</t>
  </si>
  <si>
    <t>Se realizaron acciones encaminadas a contribuir en identificar, anticipar y prevenir las situaciones de riesgo, entre las que las que se destacaron: Mujeres – Prevención y Atención a Violencias Basadas en Género:  1148 acciones; Niñas, Niños y Adolescentes – NNA –:  555 acciones,  para las personas migrantes: 605 acciones,  personas Habitante de Calle: 917 acciones Personas de los sectores sociales LGBTIQ+:  851 acciones, adicionalmente, se realizaron 231 Consejos Locales de Seguridad; La estrategia de mitigación de delitos, Control para mitigación de delitos contra el patrimonio:  16.022 actividades; Control para la Contención y Reducción de Homicidio: 2.423 acciones, disminución del 12% de los homicidios ocurridos frente al año anterior, Protección de la integridad personal (riñas, lesiones y violencias basadas en género - VBG): 653 acciones.</t>
  </si>
  <si>
    <t xml:space="preserve">Se realizó formulación y publicación del Plan Anticorrupción y de atención al Ciudadano 2022, el cual contiene los componentes de transparencia e integridad. Se realizado la actualización de la sección de niños, niñas y adolescentes en la página web. Se realizó la socialización de la medición de percepción de integridad, así como las mesas de trabajo con el equipo de gestores de convivencia, se aplicaron 700 encuestas para la medición de percepción en temas de integridad.  Se han realizado las mesas técnicas de integridad. Se realiza el monitoreo a la implementación de la Ley 1712 de 2014 y las modificaciones establecidas en la resolución 1519 de 2020, así como la actualización periódica de la información publicada en cada una de las secciones. Se realizó formalización del plan de apertura de datos abiertos.  Se ha realizado la ejecución del PAAC, del componente de integridad y de participación, así como su monitoreo desde a OAP y su seguimiento por parte de la OCI.  Se realizó actualización de información de instancias de coordinación, específicamente actas e informes de la vigencia. Se realizó el cargue de la información para el registro del Índice de Transparencia y Acceso a la Información Pública (ITA), de acuerdo a los lineamientos de la Procuraduría de la Nación, con un resultado de cumplimiento del 95%. Se realizó concurso a todos los centros de trabajo para la apropiación del código de integridad.
</t>
  </si>
  <si>
    <t xml:space="preserve">Con corte a 31/12/2022 -El edificio principal tiene un avance del 98%, quedando pendiente la finalización de acabados de piso y techo en sótano, pruebas de equipos, instalación de cableado y certificación de puntos en los muebles, detalles para recibo final en toda la edificación, entre otras.
</t>
  </si>
  <si>
    <t xml:space="preserve">Por medio de la Resolución 813 de 2022 se adoptó el Plan de Infraestructura y Dotación. se enmarcan en el capítulo de dotación las siguientes estrategias: Fortalecimiento medio de transportes, Sostenimiento de los semovientes, Apoyo logístico y especializados. cuenta con la finalización del mantenimiento de 15 Comandos de Atención Inmediata (CAI), 5 Casas de Justicia (CJ), 2 Cajas Juveniles Restaurativas, trece estaciones de policía y la fase 1 y 2 de la URI Puente Aranda y CER fase 2. Se realizó mantenimiento a la Brigada XIII-BAFLA, Brigada XIII-PM 13, CESPA, BITER y BAMAR. Se atendieron en el periodo 298 requerimientos por emergencias. Respecto a la construcción del Comando de la Brigada XIII del ejército, se registra un avance físico de obra de 44,50%. Referente al proyecto inmobiliario en el Cantón Norte - Comando de Reclutamiento y Control de Reservas del Ejército Nacional de Colombia - COREC: se cuenta con un 48,93% de avance físico del proyecto. Se realizó 7,497 requerimientos de mantenimiento de automotores y bicicletas, así mismo con el suministro de repuestos para el helicóptero Bell 407. Se continúa con el suministro mensual de combustible (gasolina, acpm y gas). </t>
  </si>
  <si>
    <t xml:space="preserve">A la fecha los siguientes documentos se encuentran finalizados: "Diagnóstico ampliado sobre el fenómeno de habitabilidad en calle y dinámicas de seguridad en Bogotá", "Modelo de catalogación y sistemas de alertas¿, ¿Evaluación de resultados programa Justicia Restaurativa" y  ¿Evaluación del decreto 119 de 2022". 
 la vigencia 2022, se realiza la publicación mensual de los principales indicadores de Seguridad, Convivencia y Acceso a la Justicia, en la página web de la SDSCJ.
A la fecha se han realizado 48 Policy Brief. En el mes de diciembre se elaboraron 4 documentos: dos sobre iniciativas actuales de la administración: índice de priorización de equipo territorial e índice de priorización de colegios en Bogotá. Adicionalmente, se generaron dos documentos que corresponden al seguimiento de dos políticas públicas: balance de ciudadanos habitantes de calle y balance de los decretos para moteros 119 y 270. Estos productos responden a las necesidades que enfrenta la ciudad y a los temas de interés de la administración.
</t>
  </si>
  <si>
    <t>Se actualizó y se finalizó la ejecución del Plan para actualizar los servicios tecnológicos existentes e implementar nuevos con el diseño de propuestas para renovación de servicios tecnológicos que optimicen la productividad de la Entidad.
En cumplimiento a la meta, se avanzó con las siguientes actividades. Se realizó la divulgación de  16 servicios ciudadanos digitales, de los cuales 2 ya se habian reportado,  1.  Te cambio comparendo por educación 2. Consultar ubicación de expedientes de multas por infracciones al codigo de seguridad y convivencia 3. Consultar el estado de la apelación de comparendos del expediente del CNSCC 4. Consultar y descargar invitación a audiencia de medición presencial 5. Consultar cita de agenda de aundiencia de medicación presencial 6. Consultar acta de audiencia de mediación presencial 7. Consultar historico de atenciones en casas de justicia  8. Reporte de comunicaciones radicadas en la SDSCJ 9.Inscrpición de visitantes carcel Distrital de varones y anexo de mujeres 10  Inscripción al plan bienestar MEBOG SDSCJ 11.  Inscripción comites de seguridad ciudadana 12. Generar inventario individual 13. Consulta de autorización visitas de carcel Distrital de varenes y anexo de mujeres 14. Autorización para ingreso como visitante a la carcel Distrital de varonres y anexo de mujeres.  A estos Servicios Ciudadanos Digitales ,  se realizó por medio de la página web de la Entidad,  asi mismo se generro un  (1) banner de divulgación y un  enlace a la sección  trámites y servicios  cuyo objetivo es incentivar el uso y aprovechamiento de los mismos. Adicional se colocó en el home de la página un botón de redireccionamiento y acceso rápido a los servicios.  Es importante mencionar que,  en el proceso de revisión y  verificación   de la puesta en funcionamiento de estos servicios, se unificaron dos servicios dentros de otros,  para  un total de 16 servicios ciudadanos digitales.
Se ejecutaron las siguientes actividades:  1. Integración entre LICO y COPE  2. Integración Sistemas de Justicia  Por otra parte,  1. Se implementó el sistema SIGEM para el monitoreo de llamadas por la Oficina del C4 2. Se dio inicio a la implementación del SIGA e Integración del ORFEO Y SIGA 3. Se implementaron todos los mantenimientos evolutivos y perfectivos para los diferentes sistemas de información de la Entidad.</t>
  </si>
  <si>
    <t>Se dispuso y mantuvo la infraestructura tecnológica requerida para la operación de la SDSCJ en nivel central y sedes alternas, incluyendo las nuevas sedes. Se mantuvo el personal para realizar la administración, operación, mantenimiento y soporte de la infraestructura tecnológica, el servicio de la mesa de servicios, los servicios de conectividad y telefonía IP, antivirus, impresión, hiperconvergencia, alquiler equipos, licenciamiento y nube Oracle, licenciamiento Microsoft, certificados digitales, seguridad perimetral, licenciamiento Adobe y ArcGIS.</t>
  </si>
  <si>
    <t>A la fecha se encuentran finalizadas las siguientes investigaciones, insumo para la toma de decisiones:  1. Hurto Violento 2. Atención prestada por el Centro de Recepción de Información CRI. Adicionalmente, está en desarrollo la primera encuesta Distrital de Seguridad, Convivencia y Justicia, la cual finalizará en el 2023.</t>
  </si>
  <si>
    <t xml:space="preserve">
La Estrategia Entornos Educativos Seguros y Confiables adelantó 2912 acciones orientadas a la prevención de riñas y el mejoramiento de la convivencia en colegios públicos y la promoción de entornos de cuidado y convivencia. Además, se reforzaron las acciones de prevención y mitigación de factores de riesgo a la seguridad en los entornos de la Universidad Nacional de Colombia, Universidad ECCI, Universidad Distrital Francisco José de Caldas sede Bosa, Universidad del Rosario, INCCA, Universidad Central, etc. La Estrategia Parques y espacios públicos más seguros y confiables, 1716 acciones de prevención integrales, dirigidas al mejoramiento de las condiciones de los espacios de la ciudad priorizados en “zonas de miedo”, parque, puentes peatonales y bahías, para reducir el riesgo de ocurrencia de hurtos, lesiones personales, violencias basadas en género y aumentar la percepción de seguridad. 4653 acciones en la Estrategia Transporte Público, Seguro, Diverso y Cuidador dinamizada con los equipos territoriales de la SDSCJ y con la participación de diferentes entidades tanto del orden nacional como del orden distrital. La Estrategia “En Bici Nos Cuidamos”, la cual tuvo como objetivo principal la reducción de los hurtos a bicicleta, en los cuales se priorizaron las localidades de occidente (Suba, Engativá, Fontibón, Kennedy y Bosa). </t>
  </si>
  <si>
    <t xml:space="preserve">
En comité Directivo del 19 de marzo de 2021 se aprobó el plan de fortalecimiento del C4, el cual se encuentra diseñado y en ejecución. con el equipo de NENA México se e realizaó el plan de trabajo para la implementación de las buenas prácticas internacionales para los números de emergencias propuestos por la asociación de líneas 911 para realizar actividades de diagnóstico y mejoras a fin de establecer mejoras en los procesos del C4, entrega de la Fase I equivalente a un 20% del plan de trabajo el cual incluye un diagnóstico inicial y se encuentra en cierre la fase II y próximos a iniciar la fase III y IV conforme al cronograma establecido para la consultoría.
Se contrató la renovación de 896 radios APX de la policía, los cuales se suman a los 3000 radios renovados durante la vigencia 2021, para un total de 3896 radios renovados para la policía metropolitana, Se mejora las capacidades operativas a través de la tecnología de radio localización y geo-cercas, con la renovación de 896 radios APX de la policía, los cuales se suman a los 3000 radios renovados durante la vigencia 2021, para un total de 3896 radios.se entregaron en su totalidad 400 cámaras unipersonales, así como un sitio de administración para el cargue y descargue de información en la estación de la localidad de Kennedy de la MEBOG a fin de realizar un piloto de operación.busca ampliar la cobertura del sistema de comunicaciones de radio en el sur de la ciudad en las localidades de Usme y Sumapaz a través de la puesta en funcionamiento de sitios de repetición en las zonas de Sumapaz y Cazuca. Se adelanta la estructuración técnica para la adquisición y puesta en funcionamiento de la sala SOARS y Nimbe en el sistema de atención de emergencias de la ciudad
</t>
  </si>
  <si>
    <t xml:space="preserve">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Formulación estrategia institucional de respuesta – EIR. Para dar cumplimiento a lo estipulado en el decreto 837 de 2018, en lo referente a la formulación de una Estrategia Institucional de Respuesta – EIR, el C4 durante las vigencias 2022 a partir de las mesas de trabajo con el IDIGER, se realizaron correcciones al documento EIR proyectado durante la vigencia 2021
Nuevo sitio de repetición del sistema de radio: se realizó la fabricación, importación e instalación de un nuevo sitio de repetición durante la vigencia 2022. Estos equipos fueron instalados de manera satisfactoria y se encuentran en funcionamiento en el cerro el cable.
</t>
  </si>
  <si>
    <t xml:space="preserve">Se adelantó la estructuración y estudio de mercado para el proceso de adquisición e instalación de cámaras tipo LPR para el sistema de video vigilancia. Se realiza el estudio de mercado durante el mes de julio para iniciar la publicación de los pliegos ajustados. Se realizaron mesas de trabajo con la oficina de TIC a fin de dar viabilidad de los requerimientos técnicos definidos y financiar con recursos de regalías.
Se publicó concurso de méritos para adelantar el proceso de análisis de información de los datos del sistema C4.
Como parte de la estrategia de ampliación de la cobertura del sistema de video vigilancia, se han integrado/visualizado alrededor de 439 cámaras de empresas privadas al sistema de video vigilancia, así como 226 cámaras de Transmilenio y 863 cámaras de Recaudo-Bogotá
</t>
  </si>
  <si>
    <t xml:space="preserve">Se puso en funcionamiento la nueva planta telefónica VESTA NG911. Se realizaron mesas técnicas con la oficina TIC y posteriormente se inició la elaboración de los estudios previos para la debida publicación del proceso contractual en SECOP Se contrata el diagnóstico de la analítica en el C4. Conforme al cronograma establecido se tiene un avance del 99% de implementación de la planta telefónica N911 Se avanzó en la contratación del diagnóstico para la implementación de analítica de datos, se adjudicó el proceso a CONSORCIO GROW OPM 2022 Se avanza en el proyecto de modernización que incluye la implementación de una sala  de análisis de información SOARS , la cual se encuentra en proceso de ejecución con ETB.
</t>
  </si>
  <si>
    <t xml:space="preserve">A la fecha se encuentran en su proceso de formación 1500 policía. Se recibieron de parte de los proveedores 3,000 gorras y 3,000 uniformes, 6,000 toallas para cuerpo (blancas y verdes), 1.500 chalecos, 1.500 colchonetas y almohadas, 1.500 toldillos.Teniendo en cuenta los conceptos dados por los organismos de control y el Ministerio de Defensa Nacional a la Policía Nacional, de las que se concluye que no es posible la celebración demás convenios, la Policía Nacional mediante comunicación oficial NoGS-2022-497638 MEBOG-ASJUR del 11 de octubre de 2022, confirmó que no podrá ser suscrito el convenio de incorporación con la Secretaría Distrital de Seguridad, Convivencia y Justicia. 
</t>
  </si>
  <si>
    <t>Se realizaron cartografías sociales en diferentes barrios del Distrito Capital para la identificación de violencias y delitos; así mismo, se participó en el tercer festival para la prevención de violencias hacia la mujer en Usaquén. 
Se realizaron acciones enfocadas a la prevención de las violencias basadas en género, delito de trata de personas, actitudes y comportamientos machistas, tales como: sensibilización en prevención de violencias en Suba, San Cristóbal, Bosa, Ciudad Bolívar y Kennedy; Así mismo, entre las actividades destacadas pueden enumerarse el desarrollo del proceso de cualificación a los comandantes de todos los Centros de Atención Inmediata - CAI de la ciudad y la participación en el diálogo intersectorial sobre recomendaciones para la lucha contra la trata de personas. Frente a la sensibilización a la ciudadanía, fueron relevantes las siguientes actividades: un (1) taller en la Universidad San Buenaventura sobre violencias de género y una (1) sensibilización en bici recorrido Fucsia en el marco del mes de la prevención contra el cáncer de seno, acompañamiento en la semana de la participación para el fortalecimiento de las redes del cuidado. Por otro lado, cabe destacar que se difundieron mensajes para la prevención de violencias enfocada a personas mayores a través de la emisora Sutatenza</t>
  </si>
  <si>
    <t xml:space="preserve">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259 jóvenes fueron remitidos por las autoridades del SRPA; de estos: 183 casos se ha realizado entrevista motivacional, valoración inicial y tamizaje por consumo de SPA. 128 casos se activó ruta de salud y se viabilizó el ingreso a través de las EPS: Capital Salud, Famisanar, Compensar, Sanitas y Ecoopsos. 40 casos el ingreso se produjo por aplicación del Principio de Oportunidad y en 88 en el marco de la ejecución de la sanción. Se brindó atención a 776 personas: 422 adolescentes/jóvenes ofensores, 330 integrantes de redes de apoyo (algunos de los cuales vienen en atención desde el año 2021) y 14 víctimas. Además, se realizaron 2.311 atenciones (presenciales y virtuales), seguimientos y actividades asociadas a los casos vinculados. 
</t>
  </si>
  <si>
    <t xml:space="preserve">Línea Principio de Oportunidad: Fueron remitidas 218 personas por parte de las autoridades judiciales (144 adolescentes y jóvenes ofensores y 74 victimas); adicionalmente, se brindó atención a 189 ofensores y 106 víctimas que ingresaron en años anteriores y que continúan su proceso restaurativo y/o se encuentran en fase de seguimiento
Línea Atención a Situaciones Tipo III (Ley 1620 de 2013):  en el marco de esta línea se han realizado las siguientes acciones: • 82 talleres sobre el Sistema de Responsabilidad Penal para Adolescentes y el manejo de conflictos con Enfoque Restaurativo con rectores, orientadores/as escolares, profesores y redes familiares de 35 Instituciones Educativas Distritales de las Localidades Usaquén, Bosa, San Cristóbal, Engativá. • 4926 profesores, integrantes de redes familiares, adolescentes y jóvenes participantes en charlas informativas sobre el Sistema de Responsabilidad Penal para Adolescentes y el enfoque restaurativo. 
•Se fortaleció proceso de articulación con la Secretaría de Educación Distrital (SED) y la Corporación Infancia y Desarrollo a fin de que los adolescentes vinculados al Programa Distrital de Justicia Juvenil Restaurativa puedan terminar el bachillerato mediante una Estrategia Educativa Flexible para el SRPA. Se logró la vinculación de 64 adolescentes y jóvenes. Quince (15) personas se graduaron como bachilleres durante el 2022 (junio y noviembre).
</t>
  </si>
  <si>
    <t xml:space="preserve">Durante la vigencia 558 personas fueron vinculadas a estrategias orientadas a fortalecer la atención integral. 
Línea de atención a adolescentes y jóvenes en ejecución de sanción: Fueron remitidos 34 personas por las autoridades judiciales (21 adolescentes y jóvenes ofensores y 13 víctimas). En el periodo se brindó atención además a 46 ofensores y 22 víctimas que se encuentran desarrollando su proceso restaurativo o están en fase de seguimiento. En total se atendieron:  203 personas: (77 adolescentes/jóvenes ofensores, 32 víctimas, 94 personas de las redes de apoyo).  Se realizaron 1095 atenciones y/o actividades asociadas a los casos vinculados, En la vigencia, un total de 27 adolescentes en ejecución de su sanción han finalizado el proceso restaurativo por cumplimiento de objetivos.
Programa para la Atención y Prevención de la Agresión Sexual PASOS: Durante el 2022, se lograron vincular 357 personas (252 adolescentes y jóvenes en calidad de ofensores/as, 105 personas en calidad víctimas (directas e indirectas), y 508 personas en calidad de redes de apoyo, todas remitidas por autoridades judiciales y administrativas del SRPA. Así mismo, se continuó el proceso de atención a personas (ofensore/as, víctimas y redes de apoyo) que ingresaron el año anterior y aún se encuentran en proceso de atención o seguimiento. 
</t>
  </si>
  <si>
    <t>En la vigencia 2022 se realizó formación a cuatro mil setecientos dos (4702) jóvenes en habilidades de mediación, tolerancia, empatía, autocontrol y manejo de emociones. 
y como un hito de la estrategia, se destacó la realización Festival de la con-VIVENCIA JUVENIL en las localidades de Mártires, Kennedy, Suba y Ciudad Bolívar, visibilizando expresiones artísticas de los y las jóvenes, en favor de la construcción de experiencias culturales de paz. Estos intercambios de saberes en el espacio público facilitaron el fortalecimiento del tejido social y la desestigmatización de las voces de los y las jóvenes en términos de seguridad y convivencia ciudadana. Se contó con un aforo de más de trescientos setenta y cinco (375) ciudadanos, la participación de ciento veintiséis (126) jóvenes en la tarima por la paz a través de expresiones de música, danza, artes escénicas; ochenta y dos (82) obras- piezas de artes plásticas y visuales; treinta y ocho (38) emprendimientos juveniles.</t>
  </si>
  <si>
    <t>Se logró el cumplimiento del 100% de la meta presupuestada para la vigencia 2022, la implementación de la estrategia se realizó en seis (6) colegios del Distrito Capital: Colegio Andrés Bello - Localidad Puente Aranda, Colegio Almirante Padilla - Localidad de Usme, Colegio Técnico Tomás Rueda Vargas - Localidad San Cristóbal, Colegio José María Córdoba - localidad de Tunjuelito, Colegio San Benito Abad - localidad Tunjuelito y Colegio CEDID  - localidad Ciudad Bolívar. En la estrategia participaron un total de seiscientos noventa y ocho (698) estudiantes de grado sexto, quienes tuvieron talleres sobre automotivación, autocomprensión, inteligencia interpersonal, en dos fases: fase de sensibilización y fase de desarrollo de competencias. Inició a partir del convenio firmado por la Dirección de Acceso a la Justicia y la Pontificia universidad Javeriana en enero de 2022. Se realizó el diseño de la estrategia, incluyendo: objetivos, marco conceptual, metodología de trabajo, fases del programa y actividades.</t>
  </si>
  <si>
    <t xml:space="preserve">Este programa incluyó la estrategia de “Fortalecimiento a grupos ciudadanos comprometidos con la seguridad y la convivencia”, que actualmente está compuesto por seis (6) líneas de acción, a saber: Fortaleciendo así ochocientos ochenta y siete (887) durante el año 2022. 1535 frentes de seguridad local, 727 Sello CUIDAdano, y se desarrollaron 19 encuentros locales de redes de cuidado con la participación de 641 ciudadanos, entre ellas: 333 mujeres, 2 personas de los sectores sociales LGBTIQ+ y 306 hombres. El espacio permitió el fortalecimiento de 221 Redes de Cuidado. Así, como el desarrollo de un congreso de experiencias exitosas de redes de cuidado interesadas por la seguridad y convivencia de la ciudad. Respecto a la formación ciudadana Formación Ciudadana, se fortalecieron 5033 grupos ciudadanos. </t>
  </si>
  <si>
    <t>Se realizó la actualización al Plan de Participación Ciudadana en el mes de agosto, en la que se incluyó lo requerido en la Resolución 0226 de 2022 frente a Redes de Cuidado y Sello Ciudadano. Igualmente, se incluyó el Plan de Fortalecimiento a Grupos Ciudadanos. El documento se publicó en la página web de la Secretaría Distrital de Seguridad Convivencia y Justicia.
Se realiza ejercicio de reconocimiento a grupos ciudadanos que se realizó durante el Segundo Congreso Distrital de Experiencias Comunitarias Exitosas realizado en el que se reconoció a 205 ciudadanos que voluntariamente han construido un tejido comunitario en pro de la seguridad y la convivencia.</t>
  </si>
  <si>
    <t xml:space="preserve">• Recopilación de la información generada en la base de las respuestas a las PQRS interpuestas por los ciudadanos; ello con el fin de evaluar y realizar el análisis de calidad, calidez y oportunidad de las respuestas emitidas a través del Sistema Distrital para la Gestión de Peticiones Ciudadanas - BTE, siguiendo los lineamientos establecidos en la Guía Metodológica para la Medición de la Satisfacción de los Ciudadanos en la SDSCJ, (G-AS-01)
• Fueron evaluadas aproximadamente noventa y cuatro (94) respuestas, mensualmente, emitidas a las peticiones ciudadanas, de conformidad con los parámetros que se mencionan en la Guía de Medición de Satisfacción, para tal fin.
• Los resultados de estas mediciones fueron consignados en los informes de evaluación de las respuestas trimestrales, los cuales se encuentran publicados en la página web de Ia Entidad en la siguiente url: https://scj.gov.co/es/transparencia/obligacion-reporte-informacion/estudios-investigaciones
• Cincuenta y tres (53) acercamientos a lengua de señas a servidores públicos, con el propósito de que los servidores públicos tengan conocimientos básicos en el manejo de la lengua de señas colombiana y puedan brindar una mejor y garantizar atención a los ciudadanos sordos que lo requieran.
Ejecución de actividades de mantenimiento preventivo y correctivo de tal manera que las instalaciones físicas de la Cárcel Distrital operan en óptimas condiciones. De igual forma en la actualidad se viene ejecutando el contrato de renovación de redes, con un avance cercano al 12%, el cual busca realizar una actualización de las principales redes que hacen parte de la infraestructura de la Cárcel Distrital
</t>
  </si>
  <si>
    <t>Durante el 2022 se ejecutó el plan de trabajo del Proyecto SGDEA FASES: ORGANIZACIONAL: En la mesa técnica de archivo del día el 20/12/2022 se aprueba la Política de Gestión Documental conforme a lo establecido en el Decreto 1080 de 2015, Se ajusta y se encuentra en proceso de revisión el Procedimiento Transferencias Documentales Secundarias y el formato de Acta de Transferencia. DOCUMENTAL. se finaliza el cronograma de capacitaciones para la vigencia 2022. Durante este periodo se finalizó la actividad de inserción documental de  504.110 folios, representado en un 100% de avance general, así mismo en este proceso se insertaron 2.887 folios adicionales pertenecientes a esta actividad, los cuales hacen referencia a: Serie Contratos - Subrogados DOF: 6.786 folios, Serie Historias Laborales - Subrogados DGH: 692 folios y Serie Contratos – 11 Expedientes Gobierno: 672 folios, se presentan los avances en la mesa técnica de archivo del 16/12/22 en el cual se presentan las actividades a realizar en la fase 3 (aplicación de instrumentos archivísticos). conforme al cronograma de transferencias documentales 2022 se recibieron un total de 39 MTL, 271 cajas con 1.597 carpetas. se finalizaron las sesiones de Capacitación sobre Buenas prácticas de Conservación y Rescate documental, también se dio continuidad con la Campaña de sensibilización "Conservando Ando" pasando píldoras informativas en el correo de todos los servidores y en el banner de la intranet</t>
  </si>
  <si>
    <t xml:space="preserve">Se continúa implementando la nueva ruta para el fortalecimiento de factores protectores que ayudan a prevenir la reincidencia penitenciaria de la población atendida a través de 4 dimensiones: Dimensión individual, fueron remitidas 603 personas, Dimensión Familiar 322, Dimensión Productiva - empleabilidad 371 personas, - autoempleo 344 personas y a la Dimensión Comunitaria 409 personas.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
se realizó la caracterización de 695 personas. Asimismo, en dicho periodo de tiempo, se han concertado 621 planes de trabajo individual -PTI- con usuarios del programa.
</t>
  </si>
  <si>
    <t xml:space="preserve">Durante la vigencia 2022 se recibió el mobiliario que permite brindar condiciones adecuadas de espacio y dotaciones para el desarrollo de los procesos, programas y estrategias adelantadas con los y las adolescentes y jóvenes ofensores, victimas y redes de apoyo. Entre los ítems recibidos e instalados las unidades Santafé y Despachos judiciales se encuentran sofás, repisas, lámparas, mesas de centro y división de oficina.
Con la dotación de estos espacios se mejoran las condiciones de atención de ofensores y víctimas en coherencia con el enfoque pedagógico y restaurativo del SRPA y favorece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t>
  </si>
  <si>
    <t>Con el fin de fortalecer la atención integral, bienestar y calidad de vida de las personas privadas de la libertad - PPL de la Cárcel Distrital de varones y anexo de mujeres, el cual cuenta con un parte a la fecha de 1050 PPL. se efectuaron 7.594 atenciones médicas y odontológicas. Así mismo en el marco de la atención en salud se contemplan valoraciones, apertura Historia Clínica, urgencias, actividades de prevención y promoción en salud. En el mismo periodo, se han suministrado 374.923 raciones alimentarias, se obtuvo un porcentaje de ocupación del 98,9% de las Personas Privadas de la Libertad en actividades validas de redención de pena, para lo cual se han efectuado 228 talleres. Por otra parte, se ha realizado trámites jurídicos 309 boletas de Libertad expedidas por autoridad judicial competente y se expidieron 1422 certificados de redención de pena, así mismo se dio respuesta a 8109 oficios relacionados con la situación jurídica de los PPL.  Para el mismo periodo se contó con 53.788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234 egresos del centro carcelario, los cuales cuentan con un rango de satisfacción "bueno".</t>
  </si>
  <si>
    <t>Se logró el fortalecimiento en la atención integral a las personas privadas de la libertad PPL de la Cárcel Distrital de Varones y Anexo de Mujeres, facilitando estrategias que coadyuvan a la implementación de su proyecto de vida. De enero a diciembre de 2022 participaron un promedio de 1.018 personas privadas de la libertad en actividades válidas de redención de pena, con un porcentaje de ocupación del 99%, mediante la realización de aproximadamente 18 talleres mensuales. Respecto a las acciones grupales se han efectuado un total de 4.392 actividades, programa que abarca temáticas como salud mental, Prevención de Conducta Suicida, Prevención de Consumo de sustancias psicoactivas y mitigación del riesgo, Prevención de Abuso sexual, Prevención de Violencia física y psicológica, a la fecha han participado un promedio de 3603 PPL en las diferentes actividades de fechas especiales ¿afirmativas¿ y se han efectuado un total de 2530 intervenciones individuales en el componente de salud mental y SPA. De la misma manera se han beneficiado 3.064 PPL con el programa del grupo de antropología, entre estas se encuentran taller de efectividad, de justicia restaurativa y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Frente a la estrategia de Justicia Restaurativa: Continua la implementación del Programa Distrital de Justicia Restaurativa (PDJR) con población Adulta, se contó con el acompañamiento del Consejo Superior y del Consejo Seccional de la Judicatura, logrando brindar atención a 31 personas privadas de la libertad y 1 persona protegida con medida por orden de Comisaría y Juez de Familia. De forma adicional se han atendido 45 personas entre familiares de los ofensores, redes de apoyo de estos y algunas personas de la comunidad.</t>
  </si>
  <si>
    <t>Se identificaron 2.050 casos de posibles vencimientos de términos en procesos de PPL recluidas centros de detención transitoria, con el propósito de solicitar al Consejo Seccional de la Judicatura una actualización del estado procesal y actuaciones dentro de los mismos. Sin embargo, el CSJ determinó que no cuenta con la información solicitada, de manera que desde el mes de diciembre inició un análisis conjunto con la PONAL, a efectos de plantear otra estrategia para obtener información que permita realizar seguimiento a los términos procesales de las PPL en Bogotá. Atención a PPL en Centros de Detención Transitoria: La Alcaldía Mayor de Bogotá realizó la entrega de 3.871 colchonetas a PPL recluidas en Centros de Detención transitoria de la ciudad. Adicionalmente se entregaron 12.219 kits de aseo para personas privadas de la libertad en CDT; y 74.996 elementos de bioseguridad para PPL y custodios de dichos centros, entre los que se tienen: tapabocas lavables, tapabocas KN95, gel antibacterial e implementos de aseo como escobas, bolsas de basura, limpiadores y traperos, entre otras cosas. El ingreso de personas privadas de la libertad al CER inicio el día 12 de enero de 2022, a partir de esa fecha se han recibido un total de 338 Personas Privadas de la Libertad. A la fecha del corte de 30 de diciembre se han entregado a las Personas Privadas de la Libertad los siguientes elementos: 362 almohadas, 887 cobijas, 438 colchonetas, 1.563 kits de aseo, 301 rollos de papel higiénico, 323 sabanas, 264 toallas y 544 uniformes.</t>
  </si>
  <si>
    <t>Se cuenta con tres centros de radicación en funcionamiento, en las cuales se han registrado un total de 562 documentos. Distribuidos de la siguiente manera: Casa de justicia de Ciudad Bolívar: 222 (155 demandas y 67 tutelas) Casa de justicia de Los Mártires: 12 (62 demandas, 49 tutelas y 1 despacho comisorio). Casa de Justicia de Bosa: 228 (125 demandas y 103 tutelas). Es importante resaltar que el este reporte realiza énfasis en la radicación de demandas través de la página de la rama judicial, más que en su elaboración.</t>
  </si>
  <si>
    <t>Durante el 2022 se implementó en 5 casas de justicia la ruta de atención integreal para la mujeres, llegando a un total de 6 casas con la ruta implementada: Kennedy, Ciudad Bolívar, Barrios unidos, Suba Ciudad Jardín,  Bosa Campo Verde y SanCristóbal.  Durante la vigencia se han atendido un total 6195 mujeres a través de la ruta, desagredada de la siguiente manera:  Casa de justicia Ciudad Bolívar: 4675 Casa de justicia  Barrios Unidos: 1552 Casa de justicia Suba Ciudad Jardín: 1514 Casa de justicia Bosa Campo Verde: 863 Casa de justicia: Kennedy:  737 Casa de Justicia San Croistóbal: 121</t>
  </si>
  <si>
    <t>En la vigencia 2022 se implementó la orientación virtual a través de dos: líneas WhatsApp y líneas telefónicas: De este modo, se registraron 9.393 orientaciones a través de estos canales, de los cuales 7.915 fueron remitidos por líneas de WhatsApp y 1.478 líneas telefónicas. Además, es importante señalar que los ciudadanos(as) que más han demandado este tipo de atención residen en las siguientes localidades: Suba (19%), Bosa (13%), y Kennedy (12%). A su vez, los temas sobre los que mayormente requieren orientación son los que se relacionan con Familiares (38%) y Vivienda (26%),</t>
  </si>
  <si>
    <t>La estrategia de facilitadores para el acceso a la justicia pretende acercar la justicia formal y no formal a la ciudadanía, prestando asesoría en trámites jurídicos, apoyando la redacción de documentos y fortaleciendo la educación legal, con el fin de superar barreras de acceso a la justicia. Durante la vigencia ha elaborado 2607 documentos y asesorado 2974 ciudadanos(as)</t>
  </si>
  <si>
    <t>En el marco de la estrategia de coordinación con los organismos de justicia, durante la vigencia 2022 se adelantaron acciones en las siguientes líneas de coordinación:  Programa nacional de Casas de justicia se han realizado tres comités: el 23 de febrero de 2022 el 12 de mayo y el 19 de agosto. En lo local la coordinación continúa en las Casas de Justicia a través de los comités En el 2022 se han realizado en el total de casas de justicia 69 comités.  Jueces de paz: se llevó a cabo el proceso de elección de los jueces de paz y de reconsideración, logrando la posesión de 155 jueces y juezas paz y 22 jueces y juezas de reconsideración. Los jueces de paz y reconsideración han tenido acompañamiento para fortalecer sus capacidades a través del contrato interadministrativo 1701-21 suscrito con la Universidad Nacional de Colombia. Adicionalmente, se llevó a cabo una reunión con el Ministerio de Justicia y Derecho con el fin de socializar la propuesta de programa de pedagogía para instruir, divulgar y capacitar a la comunidad sobre la justicia de paz.  En octubre, en el marco del Acuerdo No. PCSJA22-11924 de 2022 del CSJ, se realizó la reunión con objeto de realizar la elección definitiva de los cinco representantes de los Jueces de Paz ante la Comisión Interinstitucional de la Jurisdicción de Paz del Distrito Capital de Bogotá para el período 2022-2023, el cual se realizó el7 de diciembre.  Justicia propia: en el marco de la incorporación del enfoque diferencial étnico al interior del Sistema Distrital de Justicia, se concertó un plan de trabajo a nivel intrainstitucional, con el fin de elaborar un diagnóstico de acceso a la justicia y justicia propi, tanto para los pueblos indígenas como el pueblo Rrom. Entre las acciones se realizó un encuentro de saberes, para la coordinación de acciones afirmativas.</t>
  </si>
  <si>
    <t xml:space="preserve">Se logró 100% de la construcción de la totalidad de equipamientos que componen el CIJ CAMPO VERDE, en desarrollo el trámite conexión de servicios públicos definitivos (alcantarillado-aguas lluvias) por parte de la empresa prestadora de servicio (EAAB). Se inaugura la casa de Justicia de Puente Aranda se están ofertando los siguientes servicios: Centro de Recepción e Información (CRI) y Unidad de Mediación y Conciliación (UMC). Adicionalmente allí se están prestando los servicios de Comisaría de Familia por parte de la Secretaría Distrital de Integración Social. inauguración del Centro Integral de Justicia de Campo Verde, dentro de los equipamientos que hacen parte de este Centro Integral de Justicia se encuentran una Casa de Justicia, el Comando de Atención Inmediata (CAI), un Centro de Traslado por Protección (CTP), un Centro de Justicia Restaurativa (CJR) y una Unidad de Reacción Inmediata (URI). </t>
  </si>
  <si>
    <t xml:space="preserve">Centro Especial Puente Aranda - CESPA, se hicieron mantenimientos preventivos al equipamiento, siendo la principal actividad la insonorización de espacios mediante labores de acústica en ventanería. Así mismo, se logró la construcción y entrega de la Casa Juvenil Restaurativa La Victoria, Incluye espacios para atención individual, familiar y grupal de jóvenes, espacios de formación como taller de calzado, sala de grabación, sala de sistemas, salón de danza y expresión corporal, gimnasio, huerta y plazoleta para prácticas deportivas y artísticas, así como espacios para encuentros comunitarios. Se adecuó la nueva sede del Programa Distrital de Justicia Juvenil Restaurativa en el barrio La Victoria, Localidad San Cristóbal, el cual se concentra principalmente la oferta de la Estrategia de Reintegro Familiar y Atención en el Egreso. </t>
  </si>
  <si>
    <t>URI PA: En Puente Aranda se han realizado labores de mantenimiento entre las que se destacan: intervención en el tanque de agua, cambio de luminarias, reemplazo de bombas de agua,reforzamiento de la seguridad de las celdas e instalación de rejas y barrotes en ventanales, cambios de push y mantenimiento de bombas hidráulicas. 
TUNJUELITO: En enero de 2022 se suscribió el convenio tripartito con IDU y DADEP para la entrega condicionada de los predios donde operará esta URI. Desde entonces, la SDSCJ realizó seguimiento a los trámites a cargo del IDU para su puesta en funcionamiento (división material del predio,  levantamiento de la reserva vial, y obtención de la certificación de cabida y linderos).Finalmente, se firmo contrato interadministrativo con Findeter para la asistencion tecnica en el desarrollo de la obra a construir en esta localidad NORTE: Como parte de las obligaciones que trajo el nuevo POT, durante el primer semestre de 2022 se emitió el Concepto de Viabilidad de Localización y Desarrollo para el proyecto de la URI Suba y durante el primer semestre de 2022 se adjudicó la consultoría de estudios y diseños. El respectivo contrato se firmó el 31 de mayo. Para cierre de vigencia, el consultor había realizado la entrega de todos los productos de la Fase I - Preliminares. Por otra parte, la FGN y la SDSCJ aprobaron los diseños se inició con los diseños de anteproyecto. BOSA:Desde inicios del año 2022 las obras estaban en ejecución, de acuerdo con el cronograma pactado con la interventoría. El día 25 de julio de 2022 se hizo entrega de la obra y en el mes de octubre se suscribió el documento del "Permiso de Uso" por parte de la SDSCJ y la FGN. Con corte a 30 de diciembre de 2022 la FGN se encontraba culminando las adecuaciones de la red de telecomunicaciones. En paralelo se avanza en la compra y contratación de la dotación y el mobiliario faltante.</t>
  </si>
  <si>
    <t xml:space="preserve"> Se realizaron las siguientes acciones para dar cumplimiento a la implementación de la estrategia: Sensibilización del Acuerdo 831 de 2022 a 778 uniformados de la Policía Metropolitana de Bogotá, Capacitación en Política Pública de Transparencia, integridad y no tolerancia con la corrupción 1059 uniformados de la Policía Metropolitana de Bogotá, Capacitación en Política Pública de Juventud a 1726 uniformados de la Policía Metropolitana de Bogotá, Capacitación en Política Pública de Mujer y Género a 262 uniformados de la Policía Metropolitana de Bogotá, Capacitación en Política Pública LGBTIQ+ a 527) uniformados de la Policía Metropolitana de Bogotá</t>
  </si>
  <si>
    <t>El Plan Integral de Mejoramiento Tecnológico para la seguridad fue diseñado y adoptado por mediante la resolución 219 del 15 de junio de 2022,del cual se han adelantado las adquisiciones de los bienes y servicios programados a través del PAA como radios APX, mantenimiento sistema de comunicaciones de la Brigada XIII, conectividad con PDA biométrica y centro de fusión, Equipo táctico Fiscalía, Pago de energía cámaras de video vigilancia, cartuchos TASER MEBOG, sistema radio ubicación Fiscalía, equipos  para el fortalecimiento de la red de radiocomunicaciones,  3 antenas para la brigada XIII,  Mantenimientos L3Harris, ICOM, Video comparador Espectral , simulador Táctico y robot antiexplosivos, adquisición de licencias, Adquisición de hardware y software, adquisición de accesorios  tecnológicos de investigación criminal, Adquisición analizadora digital del espectro y equipo detector de junturas no lineales para el GAULA ¿ MEBOG, Mantenimiento preventivo y correctivo para el componente tecnológico de unidades móviles de comando y control SIART, Adquisición de equipos tecnológicos para el fortalecimiento del instituto nacional de medicina legal y ciencias forenses, Adquisición de equipos audiovisuales y renovación de licencias forenses para la secretaria distrital de seguridad,  convivencia y justicia, Adquisición y renovación de sistemas aéreos remotamente tripulados "drones" y componentes tecnológicos para el fortalecimiento del grupo SIART, Adquisición de un complemento tecnológico especializado para el sistema de radio ubicación, Adquisición de equipos para el fortalecimiento de la red de radiocomunicaciones de la secretaría distrital de seguridad, convivencia y justicia se realiza el mantenimiento de 24 plantas eléctricas, 109 aires acondicionados y 57 UPS. de acuerdo al cronograma establecido.</t>
  </si>
  <si>
    <t xml:space="preserve">Frente a las jornadas de socialización de enero a diciembre, de forma acumulada se han realizaron 350 jornadas, de las cuales se tubo participación directa tanto presencial y virtual en 339  jornadas con 20.435 personas, y 11 jornadas de alcance masivo en redes sociales con 8.206 visualizaciones, con un alcance total de 28.641 personas.
</t>
  </si>
  <si>
    <t>Actividad Pedagógica de Convivencia – APC: la SDSCJ dispuso dos métodos de participación logrando: 1930 actividades APC virtual por medio de la aplicación de “Teams” y 1893 acciones desarrollo de APC presencial y 69 actividades teatro foro, obteniendo 16.576 ciudadanos certificados. Programa Comunitario: Lideramos en proceso de agendamiento y desarrollo de jornadas de ornato y embellecimiento, preservación del ambiente y patrimonio cultural en lugares emblemáticos y representativos de la ciudad, en 13 localidades, -Rutas de Atención: Busca que las personas tengan acceso inmediato a la información para el cumplimiento y cierre de las medidas correctivas asociadas al comportamiento contrario a la convivencia. El total de atenciones a diciembre fue: casas de justicias: 14.837 estación de policía: 978, línea telefónica: 829, nivel central: 837 Cades y SuperCades: 1.763 WhatsApp: 26.551. Actividades Estratégicas: Acompañamos el desarrollo de 143 ferias de servicios en diversos puntos estratégicos de la ciudad, con la participación de 293 ciudadanos orientados y atendidos sobre los servicios de la SDSCJ. Estrategia te cambio comparendo por educación: Participaron 523 personas en la jornada virtual dirigida a aquellas personas a quienes se les expidió comparendo por consumo de sustancias, para comprometerlas a que contribuyan a una convivencia sana, Cobro Persuasivo: Expedientes radicados 65.351, Gestión realizada: 6.378 llamadas, 190.741 correos electrónicos, 919.453 Mensajes de texto, Expedientes remitidos a la SDH para cobro coactivo: 35.063.</t>
  </si>
  <si>
    <t xml:space="preserve">Se avanzó en la realización de actividades en el marco de la acción contra la trata de personas, acciones relacionadas con ocupaciones y delitos ambientales, transporte informal, cibercrimen,  En articulación con la Policía Metropolitana de Bogotá – MEBOG se implementó un plan especial para combatir el microtráfico en la ciudad de Bogotá, el cual contenía la georreferenciación de los lugares donde presuntamente se expendían estupefacientes en la ciudad y la estructuración del funcionamiento de la cadena criminal. En este sentido, el plan contra el microtráfico, abarcó dos (2) componentes: el primero, se enfocó en la implementación del plan de acción territorial mediante la estrategia de microtráfico, y el segundo, en la articulación interinstitucional para afectar la cadena de microtráfico en la ciudad desde el componente judicial. Por lo anterior, como principales logros de esta estrategia se destacaron:  6848 acciones de control para la interrupción de la venta de estupefacientes, Intervención y sostenimiento en el sector de San Bernardo, Intervención y sostenibilidad en el sector de La Estanzuela. Recuperación de predio ubicado en la localidad de Mártires utilizado para el consumo de estupefacientes y  Apoyo en la afectación de 4 estructuras criminales dedicadas a la venta de estupefacientes. La Estrategia demanda de persecución penal: se desarrollaron un total de doscientas cuatro (204) demandas de persecución penal, correspondientes a ciento cuarenta (140) espacios de intercambio de información con entidades de seguridad y justicia y sesenta y cuatro (64) acciones de recepción/recolección de información, que permitieron la consolidación de treinta y tres (33) reportes de seguridad ciudadana relacionados con tráfico de estupefacientes, desplazamiento forzado intraurbano, urbanización ilegal yotros  delitos. Estrategia de Control sobre Mercados Criminales: 19  Macro Intervenciones (acciones cuyo objetivo fue contener y disuadir la materialización de todos aquellos delitos que afecten la Vida y Seguridad en la ciudad de Bogotá, con un modelo interinstitucional que mediante el desarrollo de acciones policivas, administrativas y judiciales impactaron los entornos, organizaciones y mercados criminales), en el marco de las afectaciones estructurales a 11 grupos multicrimen, que fueron priorizados por la Policía Metropolitana de Bogotá, la Fiscalía General de la Nación y la SDSCJ. (y 659 actividades de control a establecimientos que dinamizaron conductas que atentaron contra el patrimonio de las personas.
</t>
  </si>
  <si>
    <t>Se impulsó y acompañó la realización periódica de las sesiones y funciones atribuidas a las instancias locales de seguridad en toda la ciudad a 231 Consejos Locales de Seguridad realizados. permitió el trabajo articulado entre las diferentes autoridades de la administración pública y entidades distritales, en beneficio de la seguridad y la convivencia ciudadana de manera integral.</t>
  </si>
  <si>
    <t xml:space="preserve">El trabajo articulado con la Policía Metropolitana de Bogotá, la Dirección Seccional de Fiscalías y la Décima Tercera Brigada del Ejército Nacional se creó el primer inventario criminal unificado de la ciudad para priorizar grupos delincuenciales, mercados criminales y aspectos sociales que dinamizan el delito.  Esto permitió focalizar las investigaciones de los organismos de seguridad y justicia para así lograr la desarticulación y captura de grandes grupos criminales, A 31 de diciembre de 2022 los datos obtenidos fueron: • Bandas desarticuladas: ciento sesenta y siete (167), • Bandas vigentes en investigación: noventa y cinco (95), • Bandas archivadas: tres (3), • Banda Eliminada: una (1), • Inventario 2022: doscientas sesenta y seis (266)
</t>
  </si>
  <si>
    <t>Enn conjunto con el equipo de la Gobernación de Cundinamarca, se implemento la esrategia en el que se desarrollaron dos ejes: Eje Territorial: Caminos Veredales, 88 acciones de monitoreo y prevención, 5 mesas de coordinación contra el abigeato y 5 sesiones de la mesa Inter local en la generación de estrategias para la mitigación y prevención de delitos en áreas rurales de la localidad de Sumapaz, Mesa inter-regional borde Soacha se ejecutaron 3 acciones de articulación como son los Consejos de Seguridad Interlocal y Municipal. Eje área metropolitana se fortaleció el relacionamiento interinstitucional e intrainstitucional en torno a la formulación de metodologías y planes conjuntos diseñados para la protección y prevención de riesgos sobre las infraestructuras vitales</t>
  </si>
  <si>
    <t>Se realizó formulación y publicación del Plan Anticorrupción y de atención al Ciudadano 2022, el cual contiene los componentes de transparencia e integridad. Se realizado actualización de la sección de niños, niñas y adolescentes en la página web.  Se realizó la socialización de la medición de percepción de integridad, así como las mesas de trabajo con el equipo de gestores de convivencia, se aplicaron 700 encuestas  para la medición de percepción en temas de integridad.  Se han realizado las mesas técnicas de integridad.  Se realiza el monitoreo a la implementación de la Ley 1712 de 2014 y las modificaciones establecidas en la resolución 1519 de 2020, así como la actualización periódica de la información publicada en cada una de las secciones.   Se realizó formalización del plan de apertura de datos abiertos.  Se ha realizado la ejecución del PAAC, del componente de integridad y de participación, así como su monitoreo desde a OAP y su seguimiento por parte de la OCI.  Se realizó actualización de información de instancias de coordinación, específicamente actas e informes de la vigencia.   Se realizó el cargue de la información para el registro del Índice de Transparencia y Acceso a la Información Pública (ITA), de acuerdo a los lineamientos de la Procuraduría de la Nación, con un resultado de cumplimiento del 95%. Se realizó concurso a todos los centros de trabajo para la apropiación del código de integridad.</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</si>
  <si>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6 diálogos ciudadanos, 4 consultas ciudadanas, además de la publicación de los informes trimestrales de rendición de cuentas.  Se realizaron ejercicios de participación ciudadana para la formulación del Plan Anticorrupción y el Plan de Acción Anual.  Se realizó el seguimiento a los 37 compromisos reportados en la plataforma Colibrí,  resultado de los diferentes espacios de participación ciudadana y de coordinación como los Consejos locales y la formulación de la política pública de seguridad.   Se realiza actualización permanente del botón participa y el micrositio de rendición de cuentas.  Se ejecutaron las acciones de participación establecidas en el PAAC.  Se realizaron 2 socializaciones de los procesos de rendición de cuentas al equipo técnico de rendición de cuentas.  Se realizó actualización del Plan de Participación, teniendo en cuenta los lineamientos de la resolución 226 de 2022¿Por medio de la cual se emiten lineamientos para la implementación y reglamentación de las Redes de Cuidado y del Sello CUIDAdano¿. Se realizó la audiencia pública de rendición de cuentas con la asistencia presencial de 82 personas y 50 conectados.  Se realiza reporte del índice de participación ciudadana donde se obtuvo un resultado de 91,4%.</t>
  </si>
  <si>
    <t xml:space="preserve">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 BTE, Fueron evaluadas aproximadamente noventa y cuatro (94) respuestas, mensualmente, emitidas a las peticiones ciudadanas, de conformidad con los parámetros que se mencionan en la Guía de Medición de Satisfacción, para tal fin. 53 acercamientos a lengua de señas a servidores públicos, con el propósito de que los servidores públicos tengan conocimientos básicos en el manejo de la lengua de señas colombiana y puedan brindar una mejor y garantizar atención a los ciudadanos sordos que lo requieran.
</t>
  </si>
  <si>
    <t>ORGANIZACIONAL: En la mesa técnica de archivo del día el 20/12/2022 se aprueba la Política de Gestión Documental conforme a lo establecido en el Decreto 1080 de 2015, Se ajusta y se encuentra en proceso de revisión el Procedimiento Transferencias Documentales Secundarias y el formato de Acta de Transferencia. DOCUMENTAL. se finaliza el cronograma de capacitaciones para la vigencia 2022. Durante este periodo se finalizó la actividad de inserción documental de  504.110 folios, representado en un 100% de avance general, así mismo en este proceso se insertaron 2.887 folios adicionales pertenecientes a esta actividad, los cuales hacen referencia a: Serie Contratos - Subrogados DOF: 6.786 folios, Serie Historias Laborales - Subrogados DGH: 692 folios y Serie Contratos – 11 Expedientes Gobierno: 672 folios, se presentan los avances en la mesa técnica de archivo del 16/12/22 en el cual se presentan las actividades a realizar en la fase 3 (aplicación de instrumentos archivísticos). conforme al cronograma de transferencias documentales 2022 se recibieron un total de 39 MTL, 271 cajas con 1.597 carpetas. se finalizaron las sesiones de Capacitación sobre Buenas prácticas de Conservación y Rescate documental, también se dio continuidad con la Campaña de sensibilización "Conservando Ando" pasando píldoras informativas en el correo de todos los servidores y en el banner de la intranet</t>
  </si>
  <si>
    <t>Se realizó la formulación y aprobación del Plan de acción de MIPG 2022, basado en las oportunidades de mejora identificadas en el diligenciamiento de FURAG y actividades definidas en PAAC y POA.  Se han realizado 6 comités Institucionales de Gestión y desempeño, donde se realizaron los seguimientos al modelo integrado de planeación y gestión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adoptó la nueva versión del mapa de procesos con la resolución 829 de 2022.   Se dio inicio a la operación del módulo de la auditoría del portal MIPG.  Se realizó la actualización del procedimiento sostenibilidad de MIPG PD-DS-07.  Se realizó el monitoreo de Plan de acción de MIPG.  A través del aplicativo listas de office 365, se generó una herramienta para el seguimiento de la gestión del cambio del sistema de gestión de calidad.  Se realizó el cargue en el sistema Portal MIPG, de las caracterizaciones de bienes y servicios de los procesos misionales.  Se realizó formulación de las caracterización de los 21 nuevos procesos.</t>
  </si>
  <si>
    <t>Durante este perido se realizaron actividades de mantenimiento preventivo y correctivo de tal manera que las instalciones físicas de la Cárcel Distrital operan en óptimas condiciones, a continuación relacionamos la actividades más representativas:  - Mantenimiento hidráulico y eléctrico. - Mantenimiento del área de la U.S.S. (Unidad de Servicio de Salud), correspondiente a pisos, pintura, puertas e iluminación. - Impermeabilización en cubierta, retiro e instalación de manto asfáltico (remover placas de concreto), áreas a intervenir previamente identificadas y marcadas por la interventoría y contratista. - Mantenimiento de estructura de carpa en el área de visitas. - Mantenimiento a malla perimetral de cerramiento en área de pabellones. - Instalación de lavaderos en pabellones. - Instalación de lava manos en áreas de primeros pisos en pabellones.   De igual forma en la actualidad se viene ejecutando el contrato de renovacion de redes, con un avance cercano al 12%, el cual busca realizar una actualización de las principales redes que hacen parte de la infraestructura de la Cárcel Distrital.</t>
  </si>
  <si>
    <t>Se fortaleció el relacionamiento inter e intrainstitucional en torno a la formulación de metodologías y planes conjuntos diseñados para la protección y prevención de riesgos sobre las infraestructuras vitales. En virtud de lo cual se diseñó un modelo de alertas de protección a la infraestructura fija o móvil del Sistema Integrado de Transporte SITP y una metodología con perspectiva de riesgos para los activos estratégicos ambientales priorizados en conjunto con la Gobernación de Cundinamarca y que se fueron estandarizando para otro tipo de infraestructuras vitales.</t>
  </si>
  <si>
    <t>En lo corrido del año se han realizado 41 acciones en la estrategia de PVBG Desde la Dirección de Prevención y Cultura Ciudadana y en el marco de la Estrategia de Prevención de Violencias de Género, durante el mes de marzo, se lograron realizar acciones enfocadas en la prevención de la violencia basada en género, actitudes y comportamientos machistas, logrando desarrollar acciones en las diferentes localidades de la ciudad, principalmente enfocadas en la Conmemoración del Día Internacional por los Derechos de las Mujeres – 8M, a través de jornadas de sensibilización, talleres, además de la difusión de material POP sobre rutas y líneas de atención a mujeres víctimas de violencia y en riesgo de feminicidio, a fin de reconocer, y aportar al goce de los derechos de las mujeres que habitan en el Distrito Capital, en los ámbitos público y privado. Adicionalmente, se realizó proceso de cualificación al equipo de cultura ciudadana y de género en prevención de violencias. También, se llevaron a cabo dos talleres, uno a 30 mujeres de la Patrulla Púrpura, y otro taller a trabajadores y trabajadores de entidad privada sobre violencias de género. Por su parte, se desarrollaron tres jornadas de sensibilización a través de la actividad lúdica “lienzo en blanco” en las localidades de Suba, Mártires, Kennedy y Candelaria, la cual tiene como objetivo visibilizar las violencias de las que son víctimas las mujeres, dejando una marca de pintura sobre el lienzo</t>
  </si>
  <si>
    <t>En lo corrido del año se han realizado 108 acciones en la estrategia del plan operativo para las personas habitantes de calle, durante el mes de marzo, se avanzó en la articulación con el sector social para atender las diferentes necesidades de la población. En lo corrido del año se han realizado 50 acciones en la estrategia Plan operativo especial para la seguridad y la convivencia de las personas Migrantes, en el mes de marzo en articulación con la Secretaría Distrital de Gobierno, definió que las jornadas de socialización de recomendaciones para la integración de nuevos bogotanos, que consisten en la difusión de información que aporte a la creación de una cultura ciudadana, el fomento a la sana convivencia y la reducción de delitos asociados a la discriminación (xenofobia), serán el producto de la política pública que propende por el mejoramiento de las condiciones de vida de los migrantes que se encuentran en riesgo de vulnerabilidad. En lo corrido del año se han realizado 55 acciones en la estrategia Vigía LGBTI, en el marco de la celebración del 8M Se realiza un ejercicio de sensibilización y mitigación de violencia basados en orientación sexual e identidad de género. Donde se lleva la actividad vacúnate contra la discriminación. En la localidad Puente Aranda, en la zona de los outtles de las Américas impactando a la comunidad del sector. En lo corrido del año se han realizado 15 acciones en la estrategia Plan de Seguridad y Convivencia para Niños, niñas y Adolescentes efectúo durante el mes de marzo del año en curso, acciones enfocadas principalmente a la identificación de riesgos y fenómenos de violencia hacia los NNA relacionados con la instrumentalizados por estructuras criminales para la comisión de delitos.</t>
  </si>
  <si>
    <t>En lo corrido del año se han realizado 2 acciones en la estrategia de Jóvenes, y durante el mes de Marzo la estrategia de jóvenes de la Dirección de Prevención y Cultura Ciudadana junto con la orientación de la Oficina de análisis y estudios estratégicos- OAIEE-, adelantó la fase de alistamiento para la formación de jóvenes, estableciendo un índice de priorización - en adelante IPJ-, mediante el análisis de cinco (5) dimensiones (contexto delictivo, acciones contrarias a la convivencia, delitos contra la vida y contra el patrimonio, delitos sexuales, sustancias psicoactivas), para la identificación de las localidades y UPZs con mayor presencia de jóvenes y con un IPJ por encima del 0,025, las cuales serán intervenidas con el desarrollo de acciones pedagógicas para fortalecer los conocimientos y habilidades de mediación, tolerancia, empatía, autocontrol y manejo de emociones</t>
  </si>
  <si>
    <t>En lo corrido del año 2023 continúa la realización de los Consejos Locales de Seguridad de acuerdo a lo dispuesto por el Decreto 079 de 2018. Para el mes de marzo se abordó el impulso o seguimiento a la realización de Juntas Zonales de Seguridad. Dicho aspecto contribuye a la generación de escenarios de participación ciudadana en el marco de las funciones de los CLS, se tiene en cuenta como identificador para el reporte de la meta de Consejos Locales de Seguridad Social.</t>
  </si>
  <si>
    <t xml:space="preserve">Grupos de ciudadanos existentes corte 31 de marzo de 2023: 783 Redes de Cuidado. Corte 1 de febrero de 2023 y Número de grupos de ciudadanos fortalecidos de enero a marzo: 77 grupos con información a corte de 31 marzo de 2023. En el marco de la estrategia de Fortalecimiento a Grupos Ciudadanos del mes de enero a marzo, las acciones han estado en caminadas a la entrega, visita, capacitación y consolidación de Soluciones Tecnológicas por cada una de las Redes de Cuidado y Frentes de Seguridad Local, de acuerdo con la priorización realizada en las zonas de alta complejidad de la ciudad en seguridad y convivencia. Además, se han desarrollado acciones de fortalecimiento de grupos ciudadanos con capacitaciones, socialización de información relevante, vista de la Alcaldesa Mayor por localidad para el reconocimiento del trabajo comunitario y la expresión de otras necesidades. </t>
  </si>
  <si>
    <t xml:space="preserve">Los días 13 y 27 de enero se llevaron a cabo reuniones de articulación con la Dirección de prevención y Cultura Ciudadana de la entidad para socializar la metodología y el calendario de mediación escolar de 2023. De este modo, se revisó el índice de colegios según conflictividad para poder priorizar las respectivas treinta (30) Instituciones Educativas Distritales (24 para ser intervenidas con el proceso completo y 6 como grupo de control).
El 1 de febrero se llevó a cabo un Comité sobre seguimiento el Convenio 1853 de 2021, en el cual participaron representantes tanto de la Dirección de Acceso a la Justicia (DAJ), como de la Pontificia Universidad Javeriana. De este modo, se logró realizar seguimiento al desarrollo de la Estrategia de Mediación Escolar. Además, en marzo se logró instalar la mesa técnica con la Universidad Javeriana. Lo anterior, permitió llevar a cabo ajustes a las herramientas pedagógicas para la implementación de estrategia “Mediación Escolar”.
Sumado a lo anterior, se realizaron reuniones con las Direcciones locales de educación (DILE) en donde se expuso los aspectos metodológicos, didácticos y el alcance de la estrategia de mediación escolar, el cronograma de intervención y se realizaron los acuerdos en relación al acceso a las instituciones educativas: Puente Aranda (23/03/2023), Usme (22/03/2023) y Mártires (27/03/2023). Además, se adelantó ante la Secretaría de Educación (a través de la oficina para la mediación escolar), las diligencias pertinentes para oficializar la implementación de la estrategia en las instituciones educativas priorizadas.
Finalmente, se avanzó en diseño de la jornada de actualización de saberes, cuyo desarrollo está programado para la tercera semana del mes de abril de 2023, y se encuentra dirigida a los(as) profesionales que estarán a cargo de la intervención en los colegios.
</t>
  </si>
  <si>
    <t>Desde el 1 hasta el 31 de marzo de 2023, el área jurídica del Centro Especial de Reclusión - CER, atendió 289 solicitudes de audiencia virtuales y presenciales, se realizaron 48 acompañamientos a las PPL durante la visita de sus abogados, apoderados y/o dependientes judiciales de lunes a viernes desde las 08 hasta las 16 horas. Se gestionó ante la Defensoría del Pueblo 32 trámites para el seguimiento de designación y notificación del abogado por parte de esta entidad. Se brindó información jurídica sobre procesos judiciales a 16 PPL y coordinó 30 traslados, durante el mismo período se registraron 10 ingresos y 5 libertades. De igual forma, se adelantaron actividades en 11 talleres diferentes para la ocupación del tiempo libre y así mismo los talleres que lidera la “Fundación transformación Sin Fronteras”; los cuales se componen por manualidades, inglés, deportes, Breakdance, dibujo, música, alfabetización, préstamo de libros en biblioteca, el programa de Justicia Restaurativa, entre otros, esto tiene como fin brindarles herramientas a las PPL con el fin de dignificar su reclusión beneficiando al 80% de la población quiénes participan de esto.</t>
  </si>
  <si>
    <t>Se inició la operación del servicio de internet en las sedes CESPA y la Victoria. 
Se proyectaron las necesidades de aseo y cafetería para las sedes, como insumo para los nuevos contratos de estos servicios.
En la sede Campo verde se cuenta con las instalaciones de redes de los talleres de formación, así como acabado de piso y paredes. Igualmente, se realizó la entrega parcial de maquinarías para dotar el taller de confección de ropa.</t>
  </si>
  <si>
    <t>MANTENIMIENTO
Puente Aranda: Mantenimiento correctivo al guarda motores de las motobombas hidráulicas; instalación de rejilla en la poceta de las Salas de Detención Transitorias (Mujeres) 2º piso; instalación de tomas corrientes, canaletas, cableado, y adecuación de nuevos muebles en la oficina del C.T.I  4º piso;  entre otros. 
Tunjuelito:  El  27 de enero de 2023 se suscribió el acta de transferencia en administración de los inmuebles entre el DADEP y la SSCJ. En el mes de febrero se socializó el cronograma de desarrollo del proyecto para la URI Tunjuelito, que contempla 2 fechas relevantes: a) 5 de noviembre de 2023, entrega de los estudios y diseños del equipamiento y b) 30 de junio de 2024, fecha prevista para la finalización de la obra. Por su parte, en el mes de marzo se tramitó el pago único de recursos al Patrimonio Autónomo constituido para el proyecto URI Tunjuelito.
Suba (Norte):  Durante el primer trimestre de 2023 aún se encontraba en curso el trámite de evaluación de impactos sobre la plaza fundacional por parte del IDPC. Debido a  que esto debe estar resuelto para proceder con el trámite de la licencia ante curaduría, se acordó una nueva suspensión del contrato por 30 días a partir del mes de abril, por lo que la fecha de finalización del contrato se prevé para 12/05/2023. Con corte al 31 de marzo se reporta un avance físico del 50% y un avance financiero del 30%.
Bosa:  El 23 de febrero de 2023, la SDSCJ hizo entrega de las llaves del equipamiento a la FGN. Por otra parte, la FGN dispuso el traslado de 24 fiscalías a esta URI a partir del 21 de marzo. De manera paralela, se avanza en la suscripción de sendos contratos de comodato por los bienes muebles e inmuebles, con lo cual se podrán dar por concluidos todos los trámites correspondientes una vez se finiquite ante DADEP el trámite de ingreso del complejo al inventario de bienes del Distrito.</t>
  </si>
  <si>
    <t xml:space="preserve">Durante lo que va corrido de la vigencia 2023 se destacan los siguientes avances:
Comité Distrital de Casas de Justicia: 
El último Comité se llevó a cabo de forma virtual el 21 de marzo. La convocatoria estuvo a cargo de la Secretaría Distrital de Seguridad, Convivencia y Justicia. En dicho Comité fueron presentados los avances del 2022 y los retos y pasos a seguir para 2023.
Desarrollo de Comités Coordinadores de Casas de Justicia: 
Barrios Unidos (17 de enero y 30 de marzo); Suba La Campiña (24 de febrero); Chapinero (27 de febrero y 30 de marzo); Fontibón (9 de febrero); Kennedy (24 de febrero); Usaquén (24 de febrero); San Cristóbal (17 de marzo); Usme (28 de febrero); Tunjuelito (16 de febrero y 19 de marzo); Bosa (22 de febrero); Engativá (30 de enero); Mártires (29 de marzo) y Puente Aranda (3 de febrero). Estas sesiones de trabajo interinstitucional permitieron abordar asuntos relacionados con la operación de los servicios en las Casas y recomendaciones para el adecuado funcionamiento. Participan entidades como la SDSCJ, SDMujer, SDIS, Fiscalía, entre otros.
Convenios Interadministrativos:
Actualmente la entidad tiene suscrito un convenio interadministrativo con la Secretaría General de la Alcaldía Mayor de Bogotá D.C. No. 4220000-902-2021, el cual no genera erogación presupuestal y que está orientado a la operación de la Casa de Justicia de Engativá al interior del SuperCADE de Engativá, así como la operatividad de la habilitación de los servicios a cargo de esta Secretaría en lo que respecta al Código Nacional de Seguridad y Convivencia Ciudadana.  De acuerdo con la primera prórroga realizada, este convenio tiene como fecha de terminación el 28 de febrero de 2023. La entidad remitió el respectivo informe de gestión, evidencias del cumplimiento de las obligaciones, y documentos institucionales, los cuales fueron recibidas a satisfacción por parte de la Secretaría General.
Inclusión de Casas de Justicia de Bogotá D.C. en el Programa Nacional de Casas de Justicia:
El 27 de marzo se llevó a cabo reunión con la Dirección de Métodos Alternativos de Solución de Conflictos del Ministerio de Justicia y el Derecho, para revisar el procedimiento establecido por dicha entidad, para avalar la reubicación de 5 casas de justicia (Barrios Unidos, Ciudad Jardín, Fontibón, Kennedy y Chapinero) e incorporación de 2 o 3 casas de justicia (Puente Aranda, Campo Verde Bosa, Tunjuelito).  
</t>
  </si>
  <si>
    <t>En el acumulado del año 2023 desde la Estrategia se han adelantado un total de 31 demandas de persecución penal, las cuales corresponden a espacios de intercambio de información con entidades de seguridad y justicia y  acciones de recepción/recolección de información. Adicionalmente, estas actividades han permitido la consolidación de 6 Reportes de Seguridad Ciudadana, el desarrollo de 3 Macro intervenciones, actividades dirigidas al control ocupaciones ilegales y delitos ambientales; asi como acciones dirigidas a la afectación del mercado criminal de dispositivos móviles.
En el mes de marzo las actividades realizadas fueron: 9 espacios de articulación con entidades de seguridad y justicia, 7 espacios de recepción y recolección de información, 2 macro intervenciones y 3 reportes de seguridad ciudadana. Respecto a la estrategia de delitos ambientales y ocupaciones informales se gestionaron 13 actividades, 1 control al mercado criminal en vía pública de dispositivos móviles; frente a la afectación al mercado criminal de hurto a automotores se realizaron 2 planes cazador.</t>
  </si>
  <si>
    <t xml:space="preserve">Para el mes de marzo se realizó la primera mesa de Inventario Criminal Unificado en las instalaciones de la Secretaría Distrital de Seguridad, Convivencia y Justicia, en el cual se explicó por parte de los delegados de la Policía MEBOG la metodología de priorización de estructuras criminales que se está utilizando para el año 2023, se revisaron los grupos delincuenciales del año 2022 que se encontraban en estado vigentes, y por último, se realizó el inventario de las estructuras criminales del año 2023. Es de resaltar que a este espacio asistieron diferentes especialidades de la Policía Metropolitana de Bogotá, tales como: SIJIN, SIPOL y GAULA; así mismo, la Dirección de Seguridad y la Subsecretaría de Seguridad y Convivencia. </t>
  </si>
  <si>
    <t xml:space="preserve">Para la vigencia 2023, se han realizado 25 jornadas de difusión y prevención del código nacional de seguridad y convivencia ciudadana, en las cuales se alcanzaron 1081 personas participantes. Es de resaltar que, de las 23 jornadas de difusión, una de estas tuvo alcance masivo y se realizó mediante un Facebook live. </t>
  </si>
  <si>
    <t>Se realizaron 177 actividades de en actividades pedagógicas de convivencia o programa comunitario en las que 874 personas participaron 
1900 personas recibieron atención a través de los puntos virtuales
1.067 personas fueron atendidas en los puntos presenciales
Adiciona, frente a crobro persuacivo se revisaron 334 expedientes, se readicaron 633, Se gestionaron 2.884 llamadas,   12.042 mails y  55.464 mensajes de texto.</t>
  </si>
  <si>
    <r>
      <rPr>
        <b/>
        <sz val="14"/>
        <color theme="1"/>
        <rFont val="Calibri"/>
        <family val="2"/>
        <scheme val="minor"/>
      </rPr>
      <t xml:space="preserve">Evaluación de la calidad de las respuestas a las PQRSDF ciudadanas: </t>
    </r>
    <r>
      <rPr>
        <sz val="14"/>
        <color theme="1"/>
        <rFont val="Calibri"/>
        <family val="2"/>
        <scheme val="minor"/>
      </rPr>
      <t xml:space="preserve">
A partir de la medición de satisfacción ciudadana, con el envío de 1068 solicitudes de encuesta a los ciudadanos que realizaron peticiones durante el mes de diciembre 2022, de las cuales se recibió respuesta de 258 ciudadanos correspondiente a la muestra definida. Una vez evaluadas las respuestas obtenidas, en el criterio de utilidad de la información se obtuvo una calificación de (3.2 sobre 5), por su parte, la calificación alcanzada en el criterio de claridad fue de (3,3 sobre 5) y finalmente la calificación recibida en el criterio de satisfacción fue de (2,9 sobre 5). 
</t>
    </r>
    <r>
      <rPr>
        <b/>
        <sz val="14"/>
        <color theme="1"/>
        <rFont val="Calibri"/>
        <family val="2"/>
        <scheme val="minor"/>
      </rPr>
      <t xml:space="preserve">Atención a personas sordas </t>
    </r>
    <r>
      <rPr>
        <sz val="14"/>
        <color theme="1"/>
        <rFont val="Calibri"/>
        <family val="2"/>
        <scheme val="minor"/>
      </rPr>
      <t xml:space="preserve">
Enero. Se realiza la planeación de las actividades a desarrollar por parte de la intérprete de lengua de señas, las cuales se incluyen en un plan de trabajo con los respectivos productos. 
Febrero. Durante este periodo, se realizaron las siguientes acciones encaminadas a garantizar la atención: Atender de forma virtual ocho (8) ciudadanos sordos. 
Identificar las entidades a las que se enviará la comunicación de buenas prácticas de aprendizaje de la lengua de señas y se realiza propuesta del documento a enviar el cual se encuentra en revisión. Gestionar con la Oficina Asesora de Comunicaciones las acciones de apoyo que se requieran con el servicio de interpretación. 
Marzo.• Se dio cumplimiento a las actividades programadas en el plan de trabajo de la estrategia de lengua de señas, así: 
•Se realizó la propuesta de documento de estrategia de aprendizaje a lengua de señas da desarrollar durante la vigencia. 
•Se atendieron 2 personas sordas vía Microsoft Teams, a quienes se realiza de igual manera encuesta de Satisfacción.  
•Se programan 3 citas con personas sordas para mediación en casas de justicia, a las que no asistieron, pero se garantiza el servicio por UMC e Intérprete de lengua de señas. 
•Se realiza reunión con la Dirección de Tecnología, para establecer las necesidades de publicación en la página web e intranet. 
Diagnóstico Sistema de Turnos Institucional (Plan de acción política pública distrital de servicio a la ciudadanía): 
Febrero: 
1. Se envió solicitud a la Secretaria General, del envío de información relacionada con el Sistema de Atención de Turnos - SAT, para ser analizada por equipo de la SDSCJ. 
2. Envío de solicitud a la Dirección de Acceso a la Justicia del concepto para realizar un posible desarrollo en SICAS que permita la implementación del STI. 
3. Se realizó solicitud de cotizaciones a distintas empresas de tecnología frente a la necesidad del STI institucional. </t>
    </r>
  </si>
  <si>
    <t xml:space="preserve">Análisis Organizacional: 1. Se coordinan y realizan reuniones con la Dirección de Gestión Humana y Uso y Apropiación de la DTSI con el fin de alinear las actividades relacionadas con los entrenamientos y capacitaciones del Sistema SIGA con el fin de tener un cronograma conjunto. 2. Se realizan sesiones con ventanilla del nivel central, C4, Cárcel y Cobro persuasivo con el fin de realizar el levantamiento de información sobre gestión de correspondencia y radicación de las distintas ventanillas de radicación, 3. Se solicita y se inicia la revisión del cambio al procedimiento PD-FD-5 "Administración, Control y Seguimiento de las Comunicaciones Oficiales Recibidas" 4. Se iniciaron conversaciones con la nueva Líder del PIGA y su equipo para tratar el tema de la Política del Uso Eficiente del Papel y lograr su seguimiento ya que quedó suspendido en el último trimestre del 2023 por cambio de personal en el equipo PIGA 5. Se realizó acercamiento a la Dirección de Gestión Humana para mirar la forma de apalancar por medio de las actividades que se realizan a partir de la gestión del conocimiento y sus gestores la gestión del cambio necesaria para la implementación del SIGA en la entidad y que se configuren en aliados importantes en este proceso, 6. Se realiza trabajo en conjunto con la OAC para diseñar la estrategia de comunicación y transición del Sistema SIGA desde la fase de expectativa, lanzamiento y sostenimiento, se inicia la estrategia con la elaboración y divulgación de piezas de la campaña. 7. Se realiza la actualización y socialización de la Política de Gestión Documental. 8. Se actualiza el mapa de procesos realizando la división del proceso de recursos físicos y gestión documental como procesos de apoyo.  9. Se realizan las siguientes divulgaciones de la campaña de expectativa SIGA a través de correo electrónico, pantallas de TV e impresiones físicas en carteleras de la entidad: 
Análisis Documental:  Durante este periodo se realiza el plan de trabajo archivístico 2023 de acuerdo con el PGD y PINAR, se realiza divulgación de la actualización de la Política de Gestión Documental Versión 4, se elabora el cronograma de transferencias documentales, cronograma de capacitaciones de GD 2023, cronograma de socialización de SIC 2023 (personal de aseo). Avances de los proyectos estratégicos: 1. Proyecto Centralización de los archivos de gestión: se da inicio al proceso de aplicación de los instrumentos archivísticos, se ha realizado la clasificación y la ordenación de expedientes de la serie CONTRATOS del segundo (2º) periodo de la TVD - FVS, que de acuerdo a este instrumento cumplen con las características dadas para su disposición final como “conservación total”, con el fin de realizar el alistamiento para su posible transferencia secundaria. Se elabora cronograma de transferencias documentales, recibiendo a la fecha un total de 4.09 metros lineales de documentos de las siguientes dependencias: Dirección de Recursos Físicos y Gestión Documental- Almacén, Subsecretaria de Gestión Institucional, Casas de justicia Barrios unidos, Kennedy, San Cristóbal, Usme, Engativá y Ciudad Bolívar, se da inicio con las visitas de seguimiento a las dependencias. 2. Diseñar y estructurar el proyecto Implementación del Plan de Preservación Digital a largo plazo del SIC: durante este periodo se avanzó en la actualización del formato de inventario de documento electrónico de archivo para la actualización del procedimiento, se realizan sesiones con el equipo de la DTSI sobre documento electrónico y HASH. Se realizan capacitaciones de limpieza al personal de aseo, se gestiona y tramita el movimiento de mobiliarios de archivos entre sedes. 3. Actualización de los instrumentos de gestión pública: durante este periodo se realizan sesiones con la OAP y DTSI y se elabora cronograma de levantamiento de información del Registro de Activos de Información e Índice de Información Clasificada y Reservada. Se elabora nuevo documento Procedimiento Transferencias Documentales Secundarias. 4. Auditoría y Control: se socializa informe ejecutivo de resultados de las visitas de seguimiento realizadas en 2022, para que cada dependencia de inicio a las recomendaciones de gestión documental y control interno.
Análisis Documental:  Durante este periodo se realiza el plan de trabajo archivístico 2023 de acuerdo con el PGD y PINAR, se realiza divulgación de la actualización de la Política de Gestión Documental Versión 4, se elabora el cronograma de transferencias documentales, cronograma de capacitaciones de GD 2023, cronograma de socialización de SIC 2023 (personal de aseo). Avances de los proyectos estratégicos: 1. Proyecto Centralización de los archivos de gestión: se da inicio al proceso de aplicación de los instrumentos archivísticos, se ha realizado la clasificación y la ordenación de expedientes de la serie CONTRATOS del segundo (2º) periodo de la TVD - FVS, que de acuerdo a este instrumento cumplen con las características dadas para su disposición final como “conservación total”, con el fin de realizar el alistamiento para su posible transferencia secundaria. Se elabora cronograma de transferencias documentales, recibiendo a la fecha un total de 4.09 metros lineales de documentos de las siguientes dependencias: Dirección de Recursos Físicos y Gestión Documental- Almacén, Subsecretaria de Gestión Institucional, Casas de justicia Barrios unidos, Kennedy, San Cristóbal, Usme, Engativá y Ciudad Bolívar, se da inicio con las visitas de seguimiento a las dependencias. 2. Diseñar y estructurar el proyecto Implementación del Plan de Preservación Digital a largo plazo del SIC: durante este periodo se avanzó en la actualización del formato de inventario de documento electrónico de archivo para la actualización del procedimiento, se realizan sesiones con el equipo de la DTSI sobre documento electrónico y HASH. Se realizan capacitaciones de limpieza al personal de aseo, se gestiona y tramita el movimiento de mobiliarios de archivos entre sedes. 3. Actualización de los instrumentos de gestión pública: durante este periodo se realizan sesiones con la OAP y DTSI y se elabora cronograma de levantamiento de información del Registro de Activos de Información e Índice de Información Clasificada y Reservada. Se elabora nuevo documento Procedimiento Transferencias Documentales Secundarias. 4. Auditoría y Control: se socializa informe ejecutivo de resultados de las visitas de seguimiento realizadas en 2022, para que cada dependencia de inicio a las recomendaciones de gestión documental y control interno.
Análisis Técnico y Tecnológico: 1. Se realizan pruebas al Sistema SIGA de usuarios y administrador funcional con los equipos de la DTSI y la DRFyGD en los módulos de administración y radicación 2. Se realiza el Plan de Transición del sistema ORFEO al Sistema Integrado de Gestión Documental SIGA que tiene como propósito “proporciona una descripción general de los aspectos a considerar dentro del proceso de transición y migración del sistema Orfeo a la solución implementada SIGA como antesala a la puesta en producción definitiva de la nueva plataforma SIGA. 3. Se realizaron sesiones de: * Entrenamiento y pruebas líder funcional SIGA, * Entrenamiento y Pruebas de Usuarios SIGA, * Pruebas SIGA - Rol Administrador Funcional, * Revisión-Autenticación-SIGA, * Gestión de Correspondencia y Radicación C4 - Transición del aplicativo ORFEO al SIGA, * Gestión de Correspondencia y Radicación Cárcel - Transición del aplicativo ORFEO al SIGA, * Gestión de Correspondencia y Radicación Cobro Persuasivo - Transición del aplicativo ORFEO al SIGA, 4. Se elabora cronograma por fases del plan de comunicaciones SIGA a partir de la aprobación de la línea gráfica. 5. Se elaboran los videos ayuda de usuarios que se colgaran en la plataforma SIGA. 6. A partir de las acciones de articulación entre la DRFyGD, la DTSI y la DGH se elabora cronograma para el plan de entrenamientos y capacitación del SIGA 7. Se envía listado con las dependencias, jefes, y gestor de correspondencia para la parametrización y gestiones necesarias en el SIGA, al desarrollador del SIGA. 8. Se realizan las reuniones de seguimiento a la implementación de la herramienta Tecnológica SIGA.  </t>
  </si>
  <si>
    <t>"Implementación de la Politica de Gobierno Digital a través de la ejecución de los planes de trabajo alineados a las metas del proyecto de inversión  y a los dominios de MinTIC:
1. Infraestructura y servicios Tecnologicos   17.5%
2. Uso y Apropiación: 15%
3. Sistemas de Información: 15 %
4. Servicios ciudadanos digitales: 15%
5. Documentos asociados a Gobierno TI: 15%</t>
  </si>
  <si>
    <t xml:space="preserve">• El edificio principal Atrio tiene un avance cercano al 99%. Actualmente se encuentran en ejecución actividades tales como instalación de la ventanearía de la bóveda, rellenos, instalación de pisos y andenes en la zona de cesión parque, pruebas de acometida de agua potable y alcantarillado pluvial para conseguir la conexión definitiva ante la EAAB; instalación de centro de medida (medidor, accesorios y caja) para conseguir la conexión definitiva de gas ante la empresa VANTI, remates generales en el edificio principal, plataforma y Auditorio.
</t>
  </si>
  <si>
    <t xml:space="preserve">• El proyecto Inmobiliario en el Cantón Norte Brigada XIII del Ejercito presenta avance físico del  51.49% 
• Presenta  avance del 49.38% en la ejecución física del proyecto de Construcción del Comando de la Brigada XIII del Ejercito.gerenciado por FINDETER bajo el contrato No. 1580 del 2020 
• Se ha logrado realizar el mantenimiento de 18 CAI, así: Macarena, Santa Librada, Ciudad Berna, Gaitana, Ferias, Britalia, Metrovivienda, Socorro, Aures, Serena, Santa Matilde, Caldas, Tintal, Tres Reyes, Roma, San Diego, Sabana grande, Versalles
• Así mismo, se finalizó el mantenimiento de la Sub-estación de Policía 3 reyes, estación de policía Rafael Uribe Uribe, Policía de Ciudad Bolívar, Carabineros la Gaitana, a la PM 15, Baser 13 y CESPA de las fases 1 Y 2 de la URI Puente Aranda, Casas Juveniles Restaurativas La Victoria y Santa Fe, y Brigada XIII-PM 13, BITER 13, así como también las casas de justicia Usme, Ciudad Bolívar, Bosa y San Cristóbal. 
• Se continua con el mantenimiento de automotores y bicicletas realizando 10.366 atenciones, y se ha llevado a cabo el mantenimiento requerido y el suministro de repuestos para el helicóptero Bell 407 de la MEBOG.
• Se ha hecho entrega de un total de 1.532.521 refrigerios a personal uniformado de las agencias de seguridad que prestan servicios en el Distrito Capital en situaciones de alteración de orden público, marchas, concentraciones, disturbios y en todas aquellas donde se ha alterado la seguridad y conveniencia de los ciudadanos.
</t>
  </si>
  <si>
    <t xml:space="preserve">Al corte del 31 de marzo de 2023 la encuesta ha finalizado, el CNC está haciendo la entrega de todos los productos e informes correspondientes para revisión y socialización de los resultados. Queda pendiente la verificación y aprobación por parte de la Secretaría.
Además de la actualización de la información periódica se han realizado las siguientes actividades:
• Rediseño los formularios para el fortalecimiento de frentes de seguridad y redes ciudadanas.
• Actualización de las aplicaciones “En Bici nos Cuidamos”, infografías internas, externas y de control de seguimiento de actividades territoriales que realizan los dinamizadores de las localidades. 
• Actualización de las capas y servicios Web de equipamientos y hechos de seguridad y convivencia y publicación a través de portales de difusión de información geográfica como Datos Abiertos Nacional y Bogotá y Mapas Bogotá, entre otros. 
</t>
  </si>
  <si>
    <t xml:space="preserve">En cumplimiento a la meta propuesta, en el periodo se avanzo en las siguientes actividades: 
• . Se presento el informe de actividades realizadas dentro del marco del plan de tratamiento de riesgos de seguridad digital.
•  Durante el periodo mes de marzo de 2023, se recibieron 20 solicitudes relacionadas con el control de gestión de cambios, la creación de usuarios VPN, la activación de usuarios en la plataforma Orfeo, el acceso a sitios web y la autorización de la instalación de software, entre otros. Todas estas solicitudes fueron atendidas con éxito, lo que equivale a una tasa de efectividad del 100% en la prestación del servicio.
•  se realizó socialización y divulgación de la matriz de riesgos de seguridad a todo el personal de la Entidad. </t>
  </si>
  <si>
    <t>• Se realizaron acciones enfocadas en le prevención del hurto de bicicletas por factor oportunidad, realizando jornadas de registro de bicicletas junto con la Secretaria Distrital de Movilidad y la MEBOG, así mismo se realizaron acciones de prevención con el fin de dar consejos de seguridad a los ciclistas y concientizar a la población sobre el cuidado de sus bienes (bicicletas) y buen uso de candados de seguridad para evitar el hurto por oportunidad, de igual manera se promovió la no violencia hacia las mujeres ciclistas y las líneas de atención en caso de ser víctimas de algún caso de VBG. En los primeros tres meses del año 2023 se adelantaron 1093 acciones, y en el mes de marzo de 2023 realizaron 722 intervenciones según los registros del sistema de información Progressus, en el marco de la implementación de las diferentes estrategias. 
• Según los registros del sistema de información Progressus, durante el primer trimestre del año 2023 se adelantaron 2148 acciones de intervención en lógica de control sobre entornos vulnerables que incluyen Instituciones Educativas Distritales, las Instituciones de Educación Superior, el Sistema Integrado de Transporte Público, las ciclorrutas, los parques y las zonas de rumba; lo anterior, como parte del trabajo institucional articulado con la Policía Metropolitana de Bogotá – MEBOG y otras entidades. Las intervenciones correspondientes al mes de marzo suman un total de 1248 actividades coordinadas intersectorialmente y contenidas en los planes de acción territorial de las 20 localidades. Estas gestiones que buscan mitigar e intervenir la dinámica delictiva y hacer más seguros los entornos para la ciudadanía, parten de una priorización estratégica de las intervenciones por territorio y de la identificación de necesidades en cada localidaden materia de seguridad y convivencia.</t>
  </si>
  <si>
    <t xml:space="preserve">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por lo cual se solicitó ajuste a la meta y se realizó el trámite de modificación de la ficha EBI del proyecto 7792 con el fin de retornar a la meta inicialmente dispuesta en el Plan de Desarrollo y el respectivo proyecto de inversión, que corresponde a 2.000 policías nuevos.
El 11/10/2022 se recibió respuesta al radicado No. 20222000256002 mediante el cual se confirmó que no podrá ser suscrito el convenio de incorporación con la Secretaría Distrital de Seguridad, Convivencia y Justicia
Para esta meta no se estableció magnitud, ni se apropiaron recursos para la vigencia 2023 por la imposibilidad de realizar convenios de incorporación.
</t>
  </si>
  <si>
    <t xml:space="preserve">• Se viabilizó el ingreso de 41 jóvenes remitidos por las autoridades del SRPA.
• Se brindó atención a 296 personas (156 adolescentes/jóvenes ofensores, 14 víctimas y 140 integrantes de redes de apoyo (algunos de los cuales vienen en atención desde el año 2020). 
• Se realizaron 895 atenciones, talleres y actividades relacionadas con los procesos vinculados al Programa (presenciales y virtuales).
• Se generaron y remitieron 215 informes a las autoridades del SRPA. 
• En 35 casos se realizó entrevista motivacional, valoración inicial y tamizaje por consumo de SPA.
• En 16 casos se activó ruta de salud y se viabilizó el ingreso a través de las EPS: Capital Salud, Famisanar, Compensar, Sanitas y Ecoopsos. 
• En 4 casos el ingreso se produjo por aplicación del Principio de Oportunidad y en 14 en el marco de la ejecución de la sanción. 
•Se realizó 1 jornada de articulación con la presencia de las E.P.S. Capital Salud, Famisanar, Compensar, Salud Total, Sanitas, Ecoopsos, Servisalud y Sura, las cuales tienen a cargo el aseguramiento de los jóvenes del PSJTD; la jornada contó con el acompañamiento de la Secretaría Distrital de salud, el Ministerio de Salud y el ICBF regional Bogotá.
•Se participó en 1 sesión del Subcomité Distrital de Salud; el trabajo se centró en: i) la elaboración y seguimiento del plan de acción del subcomité, ii) la reformulación de las rutas de atención, y la identificación de estrategias para disminuir barreras de acceso relacionadas con la garantía de una atención efectiva en salud.
</t>
  </si>
  <si>
    <t xml:space="preserve">Programa para la Atención y Prevención de la Agresión Sexual (PASOS): 
• Se viabilizó el ingreso de 101 personas (37 adolescentes y jóvenes en calidad de ofensores/as remitidos por las autoridades judiciales y administrativas del SRPA, 31 víctimas directas e indirectas y 33 personas integrantes de sus redes familiares o del cuidado.
• Atención a 605 personas (315 adolescentes /jóvenes ofensores/as; 112 víctimas directas e indirectas y 178 personas en calidad de referentes significativos o familiares que ingresaron en este periodo y en años anteriores).
• 2.634 atenciones, individuales y grupales, a niñas, niños, jóvenes y referentes significativos, de manera presencial y virtual.
• Se generaron y remitieron 325 informes a las autoridades del SRPA.
• Se realizaron estudios de caso con Defensorías de Familia, seguimientos con Fiscales y audiencias de seguimiento o de renuncia 
• Se realizaron jornadas de articulación de las rutas de ingreso al Programa con fiscales, jueces y defensores/as de familia
Estrategia de Reintegro Familiar y Atención en el Egreso:  
• Durante el periodo del presente informe se viabilizó el ingreso de 34 personas (15 jóvenes egresados del SRPA, 17 jóvenes en riesgo de vinculación a actividades delictivas y 2 víctimas). 
</t>
  </si>
  <si>
    <t xml:space="preserve">El Programa para la prevención de la reincidencia desde un modelo de atención pospenitenciaria - Casa Libertad: Realizó la acogida y caracterización de 125 personas, de las cuales 75 ingresaron oficialmente al programa realizándoles valoración y concertación de Plan de Trabajo Individual-PTI. Entendiendo que las personas beneficiarias del programa pueden ser remitidas de manera simultánea a varios servicios o dimensiones del programa, del total de usuarios con PTI, 74 personas fueron remitidas a la dimensión individual, 27 personas fueron remitidas a la dimensión familiar, 51 personas fueron remitidas a la dimensión productiva específicamente a empleabilidad, 15 personas fueron remitidas a la dimensión productiva específicamente a autoempleo/emprendimiento y 72 personas fueron remitidas a la dimensión comunitaria.
para el primer trimestre de 2023, se matricularon en el modelo de educación flexible 108 personas beneficiarias y se identificaron 70 usuarios con necesidades jurídicas para acompañamiento por parte del programa, de los cuales 30 fueron atendidos durante la jornada de brigada jurídica. Adicionalmente, el programa se ha socializado en las localidades de Rafael Uribe Uribe, Usaquén, Los Mártires y Usme a través de ferias de servicios locales y en entidades de la Alcaldía Distrital; se han implementado estrategias comunitarias de reducción de estigmas hacia la población pospenada en las localidades de Engativá y Usaquén  en las que se han vinculado a más de 90 personas de la comunidad; y se han desarrollado actividades entre pares prosociales y para el buen uso de tiempo libre, en las que han participado 145 personas. 
</t>
  </si>
  <si>
    <t xml:space="preserve">A 31 de marzo de 2023, se han realizado las siguientes actividades. 
• Se realizaron dos ejercicios virtuales de participación ciudadana para la formulación del Plan Anticorrupción y de atención al ciudadano y del Plan de Acción Institucional, donde participaron 
• Se publicó el informe de gestión con corte a 31 de diciembre de 2022, en la página web de la entidad.  
• Se actualizó la sección participa de la página web de la entidad, las actividades del mes de enero.  
• Se formuló y publicó la estrategia de rendición de cuentas para la vigencia 2023.  
Se realizó la publicación de la 1er consulta ciudadana, para la identificación de necesidades de información para los diálogos ciudadanos, donde han participado 19 personas de la ciudadanía y grupos de interés. 
La implementación de la estrategia de participación, permite a la entidad garantizar un derecho que tiene toda la ciudadanía a intervenir en los procesos de planeación y ejecución de planes, programas y proyectos, además de posicionar aquellos espacios de participación y con ello la generación de capital social desde el aumento de la confianza por la gestión de las entidades públicas.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</si>
  <si>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  En la estrategia de atención en centro carcelario se realizó estudio específico de la situación de dos personas condenadas, de las ocho personas que se encuentra en atención.
•  La atención a condenados en domiciliaria se continua la atención a los ocho participantes, solicitando permiso de trabajo en uno de los casos, y de traslado para estudio y atención psicosocial a tres de los casos.
• La atención a personas comprometidas en violencia intrafamiliar, se realizaron cuatro comités de selección de casos, ingresando un total de 12 casos con acuerdo firmado y otros 11 casos en revisión y suscripción de acuerdos, para un total de 26 casos ingresados. Se tienen 7 en proceso de citación.
• Con la propuesta que el distrito cuente con la posibilidad de realizar mediaciones penales, está avanzando en la Secretaría Jurídica de la Alcaldía el convenio remitido por la Fiscalía General de la Nación.
• Se involucran los primeros seis (6) de hurtos en grandes superficies en el proceso de selección del programa de adultos.</t>
  </si>
  <si>
    <t>Nuevos Centros de Radicación:
Para la puesta en funcionamiento de los dos nuevos Centros de Radicación de Demandas, se ha hecho un análisis de acuerdo a las Casas de Justicia con mayores atenciones de enero a marzo de 2023, lo que nos indica que las Casas de Justicia de Suba la Campiña y Fontibón son las que presentan mayor necesidad de atención de la estrategia, por tanto se iniciará con las gestiones de mobiliario y demás insumos para la correcta operación de los Centros en estas Casas de Justicia, con el fin de lograr la apertura finalizando el mes de mayo.
Información de atenciones en lo que va corrido de la vigencia: 
• Acciones de tutela = 36 (8 en enero y 11 en febrero, 17 en marzo). 
• Demandas = 11 (3 en enero y 8 en marzo). una por restitución de inmueble, otra por un monitorio y otra por ejecutivo de pago.
• Solicitudes de radicación = 4 (en marzo).
A su vez, dichas radicaciones fueron atendidas de la siguiente forma en los Centros de Radicación existentes en Casas de Justicia en el Distrito:
•  Ciudad Bolívar = 14 radicaciones (1 demanda, 12 tutelas y 1 tramite de radicación).
•  Bosa = 25 radicaciones (5 demandas, 19 tutelas y 1 tramite de radicación a proceso).
•  Mártires =12 radicaciones (5 demandas, 5 tutelas y 2 trámites de radicación).
De igual forma, y con el fin de optimizar las herramientas de uso en las Casas de Justicia, se realizó la distribución de celulares al servicio de los funcionarios de Casa de Justicia, lo que permitirá contactar a los ciudadanos que así se requieran dentro de las estrategias de facilitadores y los nuevos Centros de Radicación.</t>
  </si>
  <si>
    <t xml:space="preserve">• Durante el primer trimestre de 2023, los canales no presenciales de la Dirección de Acceso a la Justicia, integrados por la línea telefónica y mensajería instantánea WhatsApp, registraron un total de 1.435 orientaciones a ciudadanos (1.234 por medio de mensajería instantánea WhatsApp y 201 a través de la línea telefónica), de los cuales 919 correspondieron a mujeres, 460 a hombres y 56 no registraron su sexo. 
• De este modo, las orientaciones se enfocaron sobre alternativas y estrategias que permitieron dar solución a las problemáticas desde la administración de justicia, de forma coordinada con los organismos de justicia formal, no formal y comunitaria de la ciudad.
</t>
  </si>
  <si>
    <t xml:space="preserve">Durante lo que va corrido de la vigencia 2023 se destacan los siguientes avances:
Comité Distrital de Casas de Justicia: 
El último Comité se llevó a cabo de forma virtual el 21 de marzo. La convocatoria estuvo a cargo de la Secretaría Distrital de Seguridad, Convivencia y Justicia. En dicho Comité fueron presentados los avances del 2022 y los retos y pasos a seguir para 2023.
Desarrollo de Comités Coordinadores de Casas de Justicia: 
Barrios Unidos (17 de enero y 30 de marzo); Suba La Campiña (24 de febrero); Chapinero (27 de febrero y 30 de marzo); Fontibón (9 de febrero); Kennedy (24 de febrero); Usaquén (24 de febrero); San Cristóbal (17 de marzo); Usme (28 de febrero); Tunjuelito (16 de febrero y 19 de marzo); Bosa (22 de febrero); Engativá (30 de enero); Mártires (29 de marzo) y Puente Aranda (3 de febrero). Estas sesiones de trabajo interinstitucional permitieron abordar asuntos relacionados con la operación de los servicios en las Casas y recomendaciones para el adecuado funcionamiento. Participan entidades como la SDSCJ, SDMujer, SDIS, Fiscalía, entre otros.
Convenios Interadministrativos:
Actualmente la entidad tiene suscrito un convenio interadministrativo con la Secretaría General de la Alcaldía Mayor de Bogotá D.C. No. 4220000-902-2021, el cual no genera erogación presupuestal y que está orientado a la operación de la Casa de Justicia de Engativá al interior del SuperCADE de Engativá, así como la operatividad de la habilitación de los servicios a cargo de esta Secretaría en lo que respecta al Código Nacional de Seguridad y Convivencia Ciudadana.  De acuerdo con la primera prórroga realizada, este convenio tiene como fecha de terminación el 28 de febrero de 2023. La entidad remitió el respectivo informe de gestión, evidencias del cumplimiento de las obligaciones, y documentos institucionales, los cuales fueron recibidas a satisfacción por parte de la Secretaría General.
Inclusión de Casas de Justicia de Bogotá D.C. en el Programa Nacional de Casas de Justicia:
El 27 de marzo se llevó a cabo reunión con la Dirección de Métodos Alternativos de Solución de Conflictos del Ministerio de Justicia y el Derecho, para revisar el procedimiento establecido por dicha entidad, para avalar la reubicación de 5 casas de justicia (Barrios Unidos, Ciudad Jardín, Fontibón, Kennedy y Chapinero) e incorporación de 2 o 3 casas de justicia (Puente Aranda, Campo Verde Bosa, Tunjuelito).  </t>
  </si>
  <si>
    <t xml:space="preserve">En lo que va corrido de la vigencia 2023, fueron reportados por parte de la Dirección de Acceso a la Justicia un total de 186 requerimientos de mantenimiento, adecuaciones y obra. Estos fueron atendidos a través de los contratos 1526 de 2021 y 1551 de 2021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  A continuación, se detallan estos requerimientos por cada uno de los 24 equipamientos existentes: 
Casas de Justicia propias (60 requerimientos): 
1. Mártires =6 (motobomba sin funcionamiento, por lo cual se está desabasteciendo el servicio de agua.) 
2. Usme =2 (Arreglos generales pintura, baños, chapas puertas, poda de pileta, resanes, instalación de válvulas, cambio de canaleta.) 
3. Bosa =9 (Cambio de chapas, instalación tapas de medidor de agua, cambio de reflectores, fallas eléctricas luces) 
4. Tunjuelito =4 (arreglo o cambio de perillas, instalación de toma corrientes) 
5. San Cristóbal = 25 (Filtraciones de agua, regulación de presión de agua, cambios de lámparas, instalación y adecuación de barandas, lavamanos suelto, instalación de mesa abatible, tomas corrientes, cortinas, punto de red, mantenimiento de red contraincendios, red de fluido eléctrico) 
6. Bosa Campo verde = sin novedad. 
7. Ciudad Bolívar = 14 (División de oficinas en drywall y puertas de aluminio, humedad, filtración de agua, falla brazo ascensor, cambios o arreglos de chapas y mangueras en baños, demolición de orinal, cambios o arreglos de chapas CJ).
Casas de Justicia arrendadas (116 requerimientos): 
Chapinero = 11 (arreglo llave del lavaplatos por fuga de agua, cambio de bombillos, recubrimiento de escaleras, cambio de rejillas de las puertas de los baños, graduación de sensores de luz de los baños, arreglo de filtraciones) 
Puente Aranda =11(cambio de bomba en los tanques, implementación del domo en la entrada principal de la casa, cambio de tapa inodoro y de chapas, candados, emboquillar, arreglo puertas shut, rejas, instalación de malla en zona de tanques) 
10. Kennedy = 21(Filtraciones de agua, arreglo tazas, bombas y chapas de los baños, arreglo techo, pintura, grietas, escapes de manguera en las llaves, tanques de agua, cambios de lámparas, instalación toma corrientes, limpieza planta eléctrica, canaletas, retiro el drywall separación –ampliaciones de oficina) 
11. Barrios Unidos =34 (arreglo de Porta toallas de manos, Humedad lavamanos, Chapas, luminarias, persiana, fugas de agua, bombas de los baños, puertas, resanes en paredes por humedades, filtraciones y control de vectores) 
12. Usaquén =17 (control de roedores, tomas corrientes, cambios de chapa, arreglos luminarias revisión tanques de agua) 
13. Suba La Campiña = 21 (Arreglo general ascensor, cambio de tapa sanitario, resanes en varias humedades, cambio de luminarias, cambio de chapas de baño y piso manchado) 
14. Suba Ciudad Jardín =1 (Humedad). 
15. Fontibón = sin novedad. 
Casas de Justicia en Convenio: 
16. Engativá: el mantenimiento de este equipamiento se encuentra a cargo de la Secretaría General, al estar ubicado en el SuperCADE. 
Centro de Traslado por Protección – CTP (3 requerimientos): 
17. Puente Aranda = 3 (Instalación de reflectores, sondeo sanitario, reforzamiento rejas) 
18. Campo Verde = sin novedad. 
Unidades Móviles de Acceso a la Justicia (7 requerimientos): 
19. U. Móvil 1 (OLN033) = 1 (Presentaba rotura en el depósito del refrigerante) 
20. U. Móvil 2 (OLN034) = sin novedad. 
21. U. Móvil 3 (OLO721) = 3 (Expulsión inusual de humo en el capó, así como dentro de la cabina del conductor cuando se encontraba en movimiento. Así mismo, el vehículo presentó, en su tablero el encendido de una testigo, emitiendo un zumbido constante, se llevó panel solar al taller para su reinstalación). 
22. U. Móvil 4 (OLO722) = sin novedad. 
23. U. Móvil 5 (OLO648) =1 (La móvil presentaba el testigo de motor encendido). 
24. U. Móvil 6 (OLO649) =2 (la móvil presentaba una expulsión inusual de humo en el capó, así como dentro de la cabina del conductor cuando se encontraba en movimiento, en el tablero el encendido de un testigo, emitiendo un zumbido constante). </t>
  </si>
  <si>
    <t xml:space="preserve">Durante lo corrido de la presente vigencia se elaboró el documento denominado CUALIFICACIÓN DEL PERSONAL ADSCRITO A LA POLICÍA METROPOLITANA DE BOGOTÁ Y LOS OPERADORES DISTRITALES DE SEGURIDAD Y CONVIVENCIA. Descripción General, que contiene los objetivos –general y específicos–, el alcance de la implementación, el público objetivo al que está dirigida, las razones por las cuales es relevante esta estrategia para la administración y la proyección de actividades que deben realizarse para alcanzar las metas. 
El 5 y 6 de enero de la presente vigencia del CONPES 016, se impactaron a 129 alumnos de la ESMEB, por otra parte, se llevó a cabo reunión con la MEBOG -ARTAH el miércoles 22 de marzo para concertar con la Jefe del Área de Talento Humano de la Policía Metropolitana de Bogotá MEBOG, el esquema de funcionamiento para implementar la estrategia de cualificación contemplada en el Plan Distrital de Desarrollo durante la presente vigencia. Esta acta da cuenta del ejercicio de planeación que se realizó durante estos meses en el marco de la estrategia.
</t>
  </si>
  <si>
    <t xml:space="preserve">Se diseñó y adoptó del plan integral de mejoramiento tecnológico para la seguridad por medio de la resolución por mediante la resolución 219 del 15 de junio de 2022.
Se han adelantado las adquisiciones de los bienes y servicios programados a través del PAA y de acuerdo al cronograma establecido para fortalecimiento de las herramientas tecnológicas de los Organismos de Seguridad: se realizó una adición y prorroga al contrato de Servicio de Conectividad con inclusión de equipos PDA y Biometría y se realizó los pagos de energía correspondientes a los meses mes corridos de la vigencia 2023.
</t>
  </si>
  <si>
    <t xml:space="preserve">•Se realizó la programación de recursos a fin de realizar la adición de los contratos de cafetería, aseo, vigilancia de instalaciones, así como el sistema de mantenimiento del sistema de radios, la línea 123 y el sistema de video vigilancia.
• Se adelantaron mesas de trabajo con el equipo de NENA México a fin de realizar un plan de trabajo para la implementación de las buenas prácticas internacionales para los números de emergencias propuestos por la asociación de líneas 911.
•Se cumplieron las fases 1 y 2 del proyecto, al tiempo que se avanza en las fases 3 y 4 con los equipos misionales y técnicos delegados por parte del c4..
• Se realizó en marzo de 2023, el proceso de pre auditoría con los consultores de México,
con revisión minuciosa de los elementos de cada uno de los indicadores requeridos para la certificación.
• Se realizaron las tareas de mantenimiento y sostenimiento de los componentes de comunicaciones de radio y sistema de video vigilancia a través de los contratistas de la secretaría
• Como parte de la estrategia de ampliación de la cobertura del sistema de video vigilancia, durante la vigencia 2023 se han integrado / visualizado alrededor de 65 cámaras de empresas privadas al sistema de video vigilancia.
Al corte del mes de marzo se cumplieron las fases 1 y 2 del proyecto, al tiempo que se avanza en las fases 3 y 4 con los equipos misionales y técnicos delegados por parte del c4..
</t>
  </si>
  <si>
    <t xml:space="preserve"> Continúa implementando el plan institucional de Plan de Continuidad de Negocio del C4 aprobado en Comité Directivo del 19 de marzo del 2021.
El plan de continuidad formulado y aprobado en Comité Directivo del 19 de marzo del 2021, se encuentra en revisión técnica por parte del equipo de ingenieros del C4 a fin de dar el visto bueno previo a su actualización e implementación formal. Se han adelantado durante el 2023 mesas de trabajo del instrumento a fin de establecer las acciones y los ajustes a realizar al plan de acción y actividades.
</t>
  </si>
  <si>
    <t>Se formuló proyecto a financiar con recursos de regalías para la adquisición de cámaras tipo LPR durante la vigencia 2023, en articulación con la SCJ y la SDP. Actualmente se encuentra en fase de viabilización por parte de la alta consejería de tecnología del distrito, en donde se han desarrollado mesas técnicas con la oficina de telemática de la MEBOGS así como la dirección técnica y la dirección TIC de la SDSCJ a fin de establecer las fichas técnicas para la contratación.</t>
  </si>
  <si>
    <t xml:space="preserve">El contrato suscrito con Grow OPM 2022. con el objeto de realizar el diagnóstico para la implementación de la analítica de datos en el C4, que permitirá realizar la implementación de análisis de datos en la operación y administración del sistema de emergencias y seguridad de Bogotá, se encuentra en desarrollo el proyecto con personal calificado y con el acompañamiento del personal de NENA. y considera actividades de 6 meses con 14 profesionales. A la fecha se han realizado actividades relacionada con el catálogo de sistemas de información, así como la definición de las fases del proyecto y su alcance, definir una matriz de riesgo Levantamiento de información, Nivel de Madurez Gobierno de Datos, Nivel de Madurez de Capacidades en Analítica, Hoja de Ruta de Gobierno de Datos, Hoja de Ruta de Analítica, Caso de negocio para definición de modelo de Gobierno de Datos y Analítica, Uso y Apropiación de Gobierno de Datos
Del mismo modo se finalizó el proceso de estructuración de un proyecto de analítica LPR y forense para el sistema de video vigilancia como apoyo a los procesos de investigación criminal de policía a fin de ser financiado con recursos del sistema general de regalías durante la vigencia 2023.El General de la MEBOG aceptó el proceso de implementación de instalación de las cámaras LPR, así como la alta dirección de la secretaría distrital de seguridad. En este momento el proyecto se encuentra en revisión por parte del viabilizador de la alta consejería TIC, la oficina de tecnología, la dirección técnica de la SDSCJ, así como la dirección de telemática de la MEBOG a fin de establecer una ficha técnica que cumpla las necesidades del servicio.
</t>
  </si>
  <si>
    <t xml:space="preserve">Se retoma la planeación y la proyección de la meta para 2023, cuyos objetivos son: 
• Continuar con el fortalecimiento interinstitucional con la Gobernación de Cundinamarca.
• Fortalecer la mesa técnica asociada al Modelo de Alertas de protección a la infraestructura fija o móvil del Sistema Integrado de Transporte SITP.
• Avanzar con los informes semestrales del Modelo de Alertas de protección a la infraestructura fija o móvil del Sistema Integrado de Transporte SITP.
• Continuar con la implementación de la metodología de riesgos para la protección y prevención de la Infraestructura Vital, a través de la visibilización de la misma, en escenarios que posibiliten su estandarización.
</t>
  </si>
  <si>
    <t xml:space="preserve">A 31 de marzo de 2023, se han realizado las siguientes actividades:
• Formulación, aprobación y publicación del Plan Anticorrupción de Atención al Ciudadano: Se realizó una campaña de socialización a través de la página web, redes sociales y canales internos, donde se promovió la participación frente a la construcción del PAAC 2023. De conformidad con lo establecido en el artículo 73 de la Ley 1474 de 2011 y la Ley 1712 de 2014, el 31 de enero de 2023, se realizó la publicación la Matriz del Plan Anticorrupción y de Atención al Ciudadano 2023 y la Matriz de Riesgos por Corrupción 2023, que puede ser consultada en siguiente link, junto con el resultado del ejercicio de participación ciudadanía:  https://scj.gov.co/es/transparencia/planeacion-presupuesto-ingresos/plan-accion 
Por otro lado, el seguimiento al Plan Anticorrupción y de Atención al Ciudadano y a la Matriz de Riesgos de Corrupción podrá ser consultado en:  https://scj.gov.co/es/transparencia/planeacion-presupuesto-ingresos/otros-informes.
• Formulación del Plan de Cultura de integridad, valores y conflictos de interés 2023. 
• Divulgación de los canales de denuncia de actos de corrupción en la página web de la entidad. 
•  Monitoreo a la Ley de Transparencia 1712 de 2014. 
• Monitoreo a la ejecución del Plan anticorrupción y de atención al ciudadano  PAAC 2023. 
• El 26 de enero se realizó la primera sesión del Comité Institucional de Gestión y Desempeño.   llevando a cabo la aprobación de los planes institucionales que trata el decreto 612 de 2018. 
• Se crearon las plantillas que permitirán estandarizar los documentos como procedimientos, guías, instructivos, manuales, de acuerdo a la versión 2 del mapa de procesos. 
• Se elaboró la propuesta de ajuste a la resolución de creación del comité sectorial de gestión y desempeño 638 de 2022
</t>
  </si>
  <si>
    <t xml:space="preserve">Desde la Oficina Asesora de Planeación se realizó ejercicio de participación ciudadana para la construcción del Plan de Acción Anual y el Plan Anticorrupción y Atención al Ciudadano, correspondientes a la vigencia 2023, lo anterior para recoger y analizar aporte y sugerencias de los diferentes grupos de valor, que contribuyan en la elaboración de estos planes. La invitación para la participación en la construcción de estos planes se realizó mediante: correo masivo, redes sociales, intranet, banner de la página web y en el botón participa. 
La Oficina Asesora de Planeación realizó actualización del botón PARTICIPA actualizando la sección de Control Social con Información de Veedurías Ciudadanas, Información de la entidad disponible a control social, en la sección de Planeación y Presupuesto Participativo, se publicó el Plan de acción preliminar 2023 de la entidad, el PAAC preliminar, Plan de Acción de la Secretaría Distrital de Seguridad, Convivencia y Justicia para la vigencia 2023 y el Plan Anticorrupción y de Atención al Ciudadano 2023. link:https://scj.gov.co/es/participa/
</t>
  </si>
  <si>
    <t>Para la formulación del plan de acción MIPG, se encuentran en revisión los autodiagnósticos de las políticas MIPG , diligenciados con información con corte a 2022</t>
  </si>
  <si>
    <t xml:space="preserve">Se adelanta la supervisión del contrato2138 DE 2022 de mantenimiento de la Cárcel Distrital, el cual dio inicio el 23 de enero de 2023, y de interventoría 2142 de 2022 se realiza control y seguimiento a las siguientes actividades: 
- Mantenimiento hidráulico: cambio de push, sondeos de tuberías, reparación de filtraciones y cambio de llaves tipo jardín.
- Mantenimiento eléctrico: cambio de paneles led en celdas, cambio de paneles led de sobreponer, reparaciones eléctricas en área administrativa y pasillos de servicio.
- Mantenimiento de pintura en duchas de pabellones.
- Pintura y esmalte en baños de primeros pisos.
- Suministro e instalación de acometida eléctrica en el cuarto piso.
- Suministro e instalación de encendedores start - stop.
- Suministro e instalación de acometida eléctrica en el rancho.
Con base en el seguimiento a la ejecución de los contratos de mantenimiento y las necesidades requeridas por parte de la infraestructura en este ámbito del establecimiento carcelario, se identificaron falencias en la infraestructura de redes eléctrica, hidrosanitaria, vapor, voz y datos, detección y extinción de incendio, y de gas de la cárcel distrital, motivadas entre otros,  por el tiempo trascurrido de construcción, el ciclo de uso de los elementos y las nuevas necesidades normativas requeridas; por lo anterior, se suscribieron los contratos 1479 y 1691 de 2022,  mediante los cuales se están interviniendo estas redes. A la fecha el porcentaje de ejecución de la renovación de estas redes es del 54%.
</t>
  </si>
  <si>
    <t xml:space="preserve">Evaluación de la calidad de las respuestas a las PQRSDF ciudadanas: A partir de la medición de satisfacción ciudadana, con el envío de 1068 solicitudes de encuesta a los ciudadanos que realizaron peticiones, de las cuales se recibió respuesta de 258 ciudadanos correspondiente a la muestra definida. Una vez evaluadas las respuestas obtenidas, en el criterio de utilidad de la información se obtuvo una calificación de (3.2 sobre 5), por su parte, la calificación alcanzada en el criterio de claridad fue de (3,3 sobre 5) y finalmente la calificación recibida en el criterio de satisfacción fue de (2,9 sobre 5).
Atención a personas sordas: • Atender de forma virtual diez (10) ciudadanos sordos.• Se realizó la propuesta de documento de estrategia de aprendizaje a lengua de señas da desarrollar durante la vigencia.
• Se realiza reunión con la Dirección de Tecnología, para establecer las necesidades de publicación en la página web e intranet.
• Diagnóstico Sistema de Turnos Institucional (Plan de acción política pública distrital de servicio a la ciudadanía):
• Se envió solicitud a la Secretaria General, del envío de información relacionada con el Sistema de Atención de Turnos - SAT, para ser analizada por equipo de la SDSCJ.
• Envío de solicitud a la Dirección de Acceso a la Justicia del concepto para realizar un posible desarrollo en SICAS que permita la implementación del STI.
</t>
  </si>
  <si>
    <t>• Atención a otras poblaciones vulneradas:  se logró formar a 1000 jóvenes en habilidades de mediación, tolerancia, empatía, autocontrol y manejo de emociones para prevenir la vinculación de jóvenes al delito, violencias y consumo de sustancias.
• Prevención de violencias en mujeres: se han realizado 41 acciones en la estrategia, a partir de jornadas de promoción de la denuncia mediante socialización de información y orientación sobre oferta institucional en los espacios públicos, de información, educación y comunicación para la prevención de violencias basadas en género y, de la ruta única de atención a mujeres.
• Prevención de violencias en Niños, niñas, adolescentes y jóvenes: se han realizado 265 acciones para el fortalecimiento de grupos ciudadanos, 92 soluciones tecnológicas instaladas, configuradas y puestas en funcionamiento en las 20 localidades de la ciudad. Cabe resaltar que, estas acciones se encaminaron a implementar la ruta de participación incidente para el fortalecimiento de las redes ciudadanas, donde hay 783 Redes de Cuidado y se han fortalecido 80 grupos ciudadanos. 
• Alianzas para la Seguridad y la Convivencia: se adelantaron 2148 acciones de intervención en lógica de control sobre entornos vulnerables que incluyen Instituciones Educativas Distritales, las Instituciones de Educación Superior, el Sistema Integrado de Transporte Público, las ciclorrutas, los parques y las zonas de rumba.
• Superar barreras de acceso a la justicia:se ha brindado orientación a 2.594 mujeres, 6 Casas de Justicia en las que se encuentra implementada la Ruta de Atención. 
• Adolescentes y Jóvenes del Sistema de Responsabilidad Penal Adolescente:se brindó atención a 296 personas, de los cuales 156 son jóvenes ofensores, 14 víctimas y 140 integrantes de redes de apoyo</t>
  </si>
  <si>
    <t xml:space="preserve">• A la fecha los dos documentos de política pública se encuentran en etapa de procesamiento de información y balance estadístico Comportamiento del crimen organizado en Bogotá entre 2012 y 2022 y Determinantes de la transmisión de factores de riesgo entre los colegios y los entornos criminales de Bogotá: 
• Se han generado y publicado en la página web de la Entidad 3 boletines con contenido de seguridad (delitos de impacto), convivencia (comportamiento de los comparendos), acceso a la Justicia (registros de las Casas de Justicia) y las llamadas al NUSE 123 (para riñas, alteración del orden público y consumo de sustancias psicoactivas).
</t>
  </si>
  <si>
    <t xml:space="preserve">Línea Principio de Oportunidad: Se viabilizó el ingreso de 21 jóvenes remitidos por las autoridades judiciales; adicionalmente:
• Se brindó atención a 356 personas (129 ofensores, 66 víctimas y 161 integrantes de redes familiares o del cuidado que ingresaron en años anteriores y continúan su proceso restaurativo o se encuentran en fase de seguimiento).
• Se realizaron 1.718 atenciones, talleres y actividades relacionadas con los procesos vinculados al Programa (presenciales y virtuales).
• 50 adolescentes obtuvieron el cese de la acción penal, generando acciones de reparación a las víctimas e iniciativas de reparación simbólica hacia la comunidad. 
Línea de atención a adolescentes y jóvenes en ejecución de sanción: se viabilizó el ingreso de 39 ofensores remitidos por las autoridades judiciales
• Se brindó atención a 95 personas (50 adolescentes/jóvenes ofensores, 31 víctimas y 14 integrantes de sus redes familiares o del cuidado).
• Se realizaron 440 atenciones, talleres y actividades relacionadas con los procesos vinculados al Programa (presenciales y virtuales).
• 4 adolescentes finalizaron el proceso restaurativo por cumplimiento de objetivos.
Línea Atención a Situaciones Tipo III: se viabilizó la atención de 10 casos de estudiantes inmersos en situaciones Tipo II de alta complejidad y Situaciones Tipo III los cuales fueron remitidos por los rectores de los colegios de la Localidad de San Cristóbal
• Se brindó atención a 82 personas (34 ofensores, 11 víctimas, 37 integrantes de sus redes familiares o del cuidado). 
• Se realizaron 472 atenciones, talleres y actividades relacionadas con los procesos vinculados al Programa (presenciales y virtuales).
• Se generaron y remitieron 39 informes a las autoridades del SRPA y/o los rectores de las instituciones educativas. 
• Se brindó atención a 15 colegios
• Se realizaron talleres en 35 Instituciones Educativas Distritales sobre el Sistema de Responsabilidad Penal para Adolescentes y el manejo de conflictos con Enfoque Restaurativo (participaron rectores, orientadores/as escolares, profesores y redes familiares).
• Se realizaron 71 conversatorios sobre el Sistema de Responsabilidad Penal para Adolescentes y el enfoque restaurativo con profesores, estudiantes e integrantes de las redes familiares o del cuidado.
• Se participó en 3 sesiones de la Mesa de Entornos Escolares se contó con participación de entidades como la Alcaldía Local, la Secretaría de Educación Distrital, las y los rectores de la Localidad y la Policía Nacional, la Personería Distrital; se generaron acciones en respuesta a las necesidades planteadas por los colegios.
</t>
  </si>
  <si>
    <t>Nueva Ruta de Atención Integral para Mujeres:
En lo que va corrido de la vigencia 2023, se registran los siguientes avances:
Definición de la localidad: 
En el marco del Comité Distrital de Casas de Justicia (21/03/2023), se decidió que la séptima Casa de Justicia elegida para la inauguración y operatividad de la ruta fuera Fontibón. Esto, tomando en cuenta los índices de conflictividad de Violencia intrafamiliar y Violencias basadas en género y además porque esta Casa de Justicia cuenta con una infraestructura que permite las adecuaciones necesarias para la acogida de todas las entidades prestadoras de servicios.
Luego de esto, el 27 de marzo se adelantó la visita técnica a la Casa de Justicia de Fontibón, con el fin de revisar las adecuaciones físicas que se requerirán:
• Adaptación del baño para el consultorio médico, 
• Realizar separación de residuos orgánicos, inorgánicos y peligrosos en el depósito de basuras
• Adecuación de la oficina del receptor de denuncias ruta mujer de la Fiscalía General de la Nación- FGN.
• Adecuación de 3 oficinas adicionales de la Secretaria Distrital de la Mujer y 3 oficinas para el Instituto Colombiano de Bienestar Familiar.  
Adquisición de mobiliario: 
Existen avances en los tramites de adquisición de mobiliario requerido:
Secretaría Distrital de la Mujer (3 puestos de trabajo en “L”, 3 sillas ergonómicas, 6 sillas interlocutoras);
ICBF (3 puestos de trabajo en “L”, 3 sillas ergonómicas, 6 sillas interlocutoras; entrega de mobiliario INML,1 puesto de trabajo sencillo, 1 sillas ergonómicas, 2 sillas interlocutoras, 1 camilla ginecológica y 1 biombo);
Fiscalía General de la Nación - Receptor de denuncias (1 puesto de trabajo en sencillo, 1 silla ergonómica (depende de si la oficina que se asigne a la Fiscalía ya tiene mobiliario).
Ordenes de Prestación de Servicios:
La contratación del personal se ha venido adelantando y al cierre de marzo ya se cuenta con el receptor de denuncia de FGN. Se espera que para la tercera semana de abril, se haya logrado la contratación del médico que se requiere.
Información de atenciones:
Durante este periodo seguimos brindando atención y orientación a las mujeres víctimas de violencias que acuden a utilizar los servicios de nuestras 6 Casas de Justicia en las que se encuentra implementada la Ruta de Atención, logrando la participación de 2.594 mujeres. Así mismo fueron remitidas a las entidades competentes según la tipología de las conflictividades presentadas. A continuación, se relacionan las atenciones realizadas por cada Casa de justicia: 
Ciudad Bolívar: 671 atenciones
Suba Ciudad Jardín: 442 atenciones 
Barrios Unidos: 286 atenciones
Bosa Campo Verde: 340 atenciones
Kennedy: 340 atenciones 
San Cristóbal: 515 atenciones
Adicionalmente, se llevaron a cabo 8 jornadas de socialización en donde fueron sensibilizadas 218 mujeres sobre la Ruta de atención Integral para mujer. 
También, se logró completar la socialización y cualificación de todos los funcionarios de la Dirección de Acceso a la Justicia sobre la Ruta de Atención Integral para Mujeres, luego de haber incluido en este sentido a tres (3) contratistas, dos (2) receptores de denuncia y 1 (un) auxiliar de Casa de Justicia.</t>
  </si>
  <si>
    <t xml:space="preserve">A 30 de junio de 2023, se han realizado las siguientes actividades:
• Formulación, aprobación y publicación del Plan Anticorrupción de Atención al Ciudadano. 
• 6 videos de lenguaje de señas o subtitulados para personas con discapacidad auditiva.   
•5 Divulgaciones sobre los canales de denuncia de actos de corrupción en la página web de la entidad. 
•2 Monitoreo a la ejecución del Plan anticorrupción y de atención al ciudadano  PAAC 2023. 
•Formulación y publicación del Plan de Cultura de integridad, valores y conflictos de interés 2023. 
•Se actualizó y socializó en la página web de la entidad la carta de trato digno. 
•2 socializaciones sobre los lineamientos relacionados con la Política Pública Distrital de Servicio a la Ciudadanía. 
•1 Socialización  de  avances de la implementación y adopción de medidas de prevención y mitigación SARLAFT. 
•1 Campaña de apropiación de la política de administración de riesgos de corrupción. 
•Formulación del plan de acción de MIPG 2023.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t>
  </si>
  <si>
    <t>A 31 de marzo de 2023, se han realizado las siguientes actividades:
•Formulación, aprobación y publicación del Plan Anticorrupción de Atención al Ciudadano. 
• Formulación del Plan de Cultura de integridad, valores y conflictos de interés 2023. 
• Divulgación de los canales de denuncia de actos de corrupción en la página web de la entidad. 
•  Monitoreo a la Ley de Transparencia 1712 de 2014. 
• Monitoreo a la ejecución del Plan anticorrupción y de atención al ciudadano  PAAC 2023. 
• El 26 de enero se realizó la primera sesión del Comité Institucional de Gestión y Desempeño.  
• Se crearon las plantillas que permitirán estandarizar los documentos como procedimientos, guías, instructivos, manuales, de acuerdo a la versión 2 del mapa de procesos. 
• Se elaboró la propuesta de ajuste a la resolución de creación del comité sectorial de gestión y desempeño 638 de 2022</t>
  </si>
  <si>
    <t xml:space="preserve">• Con corte al mes de junio  se ha realizado el mantenimiento de los equipamientos que prestan servicios de seguridad y acceso a la justicia en la ciudad de Bogotá, entre los que se incluyen: 18 CAI,  el mantenimiento de la Sub-estación de Policía 3 reyes, estación de policía Rafael Uribe Uribe, Policia de Ciudad Bolivar, Carabineros la Gaitana, a la PM 15, Baser 13 y CESPA, fases 1 Y 2 de la URI Puente Aranda, CJR La Victoria y Santa Fe, y Brigada XIII-PM 13, BITER 13, así como también las 4 casas de justicia de Usme, Ciudad Bolívar, Bosa y San Cristobal.  
• Construcción del Comando de la Brigada XIII del ejército: se registra un avance físico de obra del 52,12% . El Proyecto inmobiliario en el Cantón Norte - COREC: se cuenta con un 59,82% de avance físico (proyecto paralizado), 
• Por otra parte se cuenta con dos sedes en arrendamiento para la formación de Auxiliares de Policía AUXPO.
• Se avanza en la realización de mantenimiento de automotores y bicicletas a 898 vehículos entregados en comodato a la MEBOG y Brigada XIII.
• Por otra parte se hace la entrega de alimentos, servicio médico veterinario y otros elementos para el sostenimiento de 155 semovientes.
• Adicionalmente, al corte se han entregado 407,439 refrigerios a personal uniformado de las agencias de seguridad acumulado de enero a junio de 2023, 33,914 refrigerios del mes de junio 2023. </t>
  </si>
  <si>
    <t xml:space="preserve">  </t>
  </si>
  <si>
    <t>En 26 de mayo del 2023 se informó por parte de la Oficina Asesora de Planeación una adición presupuestal a la SCJ, este incremento de recursos fue aprobado por el Decreto 194 mayo/23. Con el fin de avanzar en el cumplimiento de la Meta que se encontraba en déficit o no tenía asignación presupuestal.  Se avanzará con el respectivo equipo técnico para avanzar en los trámites administrativos.
Se adelantaron los documentos técnicos para iniciar la parte contractual referente a la contratación de cámaras multisensor y de tecnología LPR  a fin de iniciar los procesos precontractuales para llevar a cabo el proceso de licitación publica</t>
  </si>
  <si>
    <t xml:space="preserve">361 - Formular e implementar al 100% el Plan de Continuidad de Negocio del C4 con sitios alternos multipropósito. </t>
  </si>
  <si>
    <t>Para esta meta no se estableció magnitud, ni se apropiaron recursos para la vigencia 2023 por la reducción de presupuesto de acuerdo al memorando 20221100764302.</t>
  </si>
  <si>
    <t xml:space="preserve">A la fecha los siguientes documentos se encuentran en procesamiento de información y balance estadístico:
•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  La experiencia de la Cárcel Distrital 2023: El objetivo general de este documento es identificar los factores diferenciados del tratamiento de la población privada de la libertad en la ciudad de Bogotá, a partir del caso de la Cárcel Distrital de Varones y Anexo de Mujeres.
</t>
  </si>
  <si>
    <t xml:space="preserve">Programa de Seguimiento Judicial al Tratamiento de Drogas: Entre enero y junio de 2023, se viabilizó el ingreso de 104 jóvenes remitidos por las autoridades del SRPA; adicionalmente: 
• Se brindó atención a 556 personas (274 adolescentes/jóvenes ofensores, 8 víctimas y 274 integrantes de redes de apoyo. 
• Se realizaron 2.718 atenciones, talleres y actividades relacionadas con los procesos vinculados al Programa (presenciales y virtuales).
• Se generaron y remitieron 367 informes a las autoridades del SRPA. 
• En 96 casos se realizó entrevista motivacional, valoración inicial y tamizaje por consumo de SPA.
• En 34 casos se activó ruta de salud y se viabilizó el ingreso a través de las EPS: Capital Salud, Famisanar, Compensar, Sanitas y Ecoopsos. 
• En 9 casos el ingreso se produjo por aplicación del Principio de Oportunidad y en 25 en el marco de la ejecución de la sanción. 
• Se realizó 1 jornada de articulación con la presencia de las E.P.S. Capital Salud, Famisanar, Compensar, Salud Total, Sanitas, Ecoopsos, Servisalud y Sura, las cuales tienen a cargo el aseguramiento de los jóvenes del PSJTD; la jornada contó con el acompañamiento de la Secretaría Distrital de Salud y el ICBF Regional Bogotá.
• El 1 de junio, en el Tribunal Superior de Bogotá, se realizó una audiencia de seguimiento del Programa de Seguimiento Judicial al Tratamiento de Drogas en el SRPA. La audiencia contó con la participación del viceministro de Política Criminal y Justicia Restaurativa Dr. Camilo Eduardo Umaña Hernández, Magistrados del Consejo Superior de la Judicatura y del Tribunal Superior de Bogotá, la Subsecretaria de Acceso a la Justicia, funcionarios del Ministerio de Justicia y del Derecho y jueces y juezas de la jurisdicción de adolescentes.
</t>
  </si>
  <si>
    <t xml:space="preserve">
La meta 340, fue cumplida en el 2022
</t>
  </si>
  <si>
    <t>Se continúa implementando la nueva ruta de atención basada en las 4 dimensiones (individual, familiar, productiva y comunitaria), avanzando en la estructuración de sus mecanismos y herramientas para la medición de resultados. Adicionalmente se realizaron 87 talleres con participantes pospenados que buscan fortalecer factores protectores para la reincidencia y 55 personas pospenadas se certificaron en el "Curso avanzado en alturas" con Tecnisistemas y "Curso de higiene y manipulación de alimentos" con el SENA.</t>
  </si>
  <si>
    <t xml:space="preserve">Programa Distrital de Justicia Restaurativa para Adultos: Se desarrolla en sinergia con el Consejo Superior y Seccional de la Judicatura, la Fiscalía General de la Nación y los Jueces de Ejecución de Penal y Medidas de Seguridad; brinda atención a personas privadas de la libertad en la Cárcel Distrital, personas con medida de prisión domiciliaria y personas vinculadas a procesos de competencia de los Juzgados y Comisarías de Familia. En el primer semestre 2023 se han vinculado 143 personas (66 ofensores, 39 víctimas y 38 personas integrantes de sus sistemas familiares o redes comunitarias)
Ruta de atención a personas privadas de la libertad en condición de condenados:
· Se brindó atención a 27 personas distribuidas así: 7 personas (5 mujeres y 2 hombres) privadas de la libertad en Centro Penitenciario y carcelario (Cárcel Distrital de Varones y Anexo Mujeres), 7 personas (1 mujer y 6 hombres) con medida de detención domiciliaria y 13 personas integrantes de sus sistemas familiares o redes comunitarias. 
· Se realizaron 304 atenciones, relacionadas con los procesos en condición de condenados, vinculados al programa.
· Se generaron y remitieron 16 informes, a las autoridades competentes, en cada uno de los 14 casos atendidos.
· Se gestionaron permisos de movilidad para estudio, atención y trabajo, en los casos de detención domiciliaria. 
· De otra parte, se brindó acompañamiento psicosocial con enfoque restaurativo a 37 personas privadas de la libertad en el Centro Especial de Reclusión CER.
· Se suscribió Convenio Interadministrativo con la Fiscalía General de la Nación (SCJ-1602-2023) mediante el cual el Programa Distrital de Justicia Restaurativa es reconocido como un Programa de Mediación Penal.
</t>
  </si>
  <si>
    <t xml:space="preserve">La Cárcel Distrital realiza de manera permanente acciones para mantener los estándares de calidad, a través del mantenimiento de la infraestructura  e interventoría, plantas, ups, aires acondicionados, ascensores, sostenimiento de caninos y videovigilancia para fortalecer la seguridad del Establecimiento, dotación de kit de aseo, uniformes a las PPL, insumos para talleres, garantía de servicios básicos como alimentación y salud, servicios públicos, entre otros y seguimiento en la implementación de los estándares obligatorios y no obligatorios que hacen parte integral de la acreditación por la Asociación Americana de Correccionales (ACA). 
</t>
  </si>
  <si>
    <t xml:space="preserve">La Cárcel Distrital realiza de manera permanente acciones para mantener los estándares de calidad, a través del mantenimiento de la infraestructura  e interventoría, plantas, ups, aires acondicionados, ascensores, sostenimiento de caninos y videovigilancia para fortalecer la seguridad del Establecimiento, dotación de kit de aseo, uniformes a las PPL, insumos para talleres, garantía de servicios básicos como alimentación y salud, servicios públicos, entre otros y seguimiento en la implementación de los estándares obligatorios y no obligatorios que hacen parte integral de la acreditación por la Asociación Americana de Correccionales (ACA). </t>
  </si>
  <si>
    <t xml:space="preserve">En el marco de la estrategia de jóvenes, en lo corrido del año se han realizado 630 acciones en la estrategia, Se dinamizaron acciones de formación para el fortalecimiento de habilidades asociadas al manejo efectivo de emociones, estas acciones se ejecutaron en las localidades priorizadas: Suba, Engativá, Kennedy, Bosa, Usme, Ciudad Bolívar, San Cristóbal, Rafael Uribe Uribe, impactando a 587jóvenes 
Por otro lado, desde la estrategia de jóvenes se logró la creación y seguimiento de cuatro (04) semilleros, considerados espacios pedagógicos de co-creación con participación juvenil en favor de la convivencia y seguridad ciudadana. Finalmente, la estrategia de jóvenes contribuyo en la consolidación de un pacto por la vida en la Localidad de Ciudad Bolívar. 
</t>
  </si>
  <si>
    <t>Para dar cumplimiento a la programación, se han implementado 3 jornadas donde se han tratado temas como: conflicto y conflictividad, gestión de emociones, y empatía y comunicación. Estas jornadas tienen como objetivo percibir los conflictos como un medio natural de resolver situaciones de la vida diaria. Además de comprender que la violencia, la arbitrariedad, la imposición y en general todo comportamiento violento y agresivo y violento no deben ser los reguladores del conflicto. Podemos añadir que se reconoce la importancia del lenguaje no verbal, verbal y la comunicación en la mediación de conflictos en el ambiente escolar. Socializar tipos o recomendaciones sobre la gestión de emociones, la empatía y la compasión para ejercer el rol de mediador escolar.
Se ha realizado diferentes actividades, como reuniones de articulación con la Dirección de Prevención y Cultura Ciudadana de la entidad para socializar el metodología y calendario de implementación. También, se instaló la mesa técnica con la Universidad Javeriana que permitió llevar a cabo ajustes a las herramientas pedagógicas para la implementación de la estrategia. Se han desarrollado avances en el diseño de la jornada de actualización de saberes dirigida a los(as) profesionales que estarán a cargo de la intervención en los colegios. Para ejecutar las jornadas, se ha hecho una articulación con la Oficina para la Convivencia Escolar (OCE) de San Cristóbal, Usme, Tunjuelito y Suba.
Al cierre de la vigencia (junio 2023) se han realizado 11 jornadas pedagógicas de sensibilización y formación a jóvenes estudiantes de grados 8°, 9° y 10°. Estas han generado impacto a 163 estudiantes en las siguientes localidades: Mártires, Puente Aranda y San Cristóbal.</t>
  </si>
  <si>
    <t>• Unidad de Reacción Inmediata Campo Verde:  Estará ubicada en el Centro Integral de Justicia (CIJ) y Centro Atención Especializada (CAE) CAMPO VERDE. Trámite con EAAB: se realizó la conexión definitiva de alcantarillado y acueducto por parte de la empresa prestadora de servicio, medidor instalado en la URI y se expide la cuenta contrato; Tramite con Enel Codensa: se realizó conexión definitiva de energía y medidor instalado en la URI, y se expide la cuenta contrato. Se realizó el ingreso al almacén de la SDSCJ del equipamiento URI; El pasado 23 de febrero de 2023, se realizó la entrega de llaves del equipamiento URI, mediante acta suscrita entre la SDSCJ y la Fiscalía General de la Nación; La MALLA DE SEGURIDAD que limita al Colegio de la SED y el CIJ CAE Campo Verde. 
• En relación con la construcción de la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en una nueva URI en el norte de la ciudad sector de Suba. Actualmente el contrato 1209-2022 se encuentra en un avance físico del 50%, el contrato se encuentra en la etapa de ingeniería de detalle. Así mismo, se surtió trámite de radicación ante el IDPC sobre los impactos del proyecto en la manzana patrimonial de Suba,
• URI Tunjuelito: La Secretaría Distrital de Seguridad, Convivencia y Justicia y la Financiera de Desarrollo Territorial S.A. - FINDETER, adelantaron la suscripción del contrato interadministrativo 2162 del 2022 es importante determinar dos (2) Componentes: 
• El primer Componente, correspondiente a la Consultoría de estudios y diseños incluye, expedición de licencias urbanísticas, estudio y aprobación de los instrumentos de planeación urbana que desarrollen y complementen el plan de ordenamiento territorial, y los demás que considere, en el marco de la normativa legal vigente en materia urbanística y de construcción, para la habilitación de la URI Tunjuelito.
• El segundo Componente, es la construcción de las obras, conforme a los diseños adelantados en el componente 1.</t>
  </si>
  <si>
    <t xml:space="preserve">Durante el primer semestre de la vigencia 2023, se desarrollaron 30 eventos con la participación de 1.119 policías adscritos a la Policía Metropolitana de Bogotá, para la socialización de la Política Pública de Transparencia, Integridad y Cero Tolerancia contra la corrupción– 2030 CONPES Distrital 001.
• Así mismo se desarrollaron 31 eventos con la participación de 1.246 policías adscritos a la Policía Metropolitana de Bogotá, para la socialización de la Política Pública de la Juventud 2019 – 2030 CONPES Distrital 008.
• Por otra parte, se desarrollaron 8 eventos en las estaciones de Policía Santa Fe y Mártires dirigidos 353 policías femeninas adscritas a la Policía Metropolitana de Bogotá con el fin de socializar la Política Pública Mujeres y Equidad de Género 2020-2030 CONPES Distrital 014. 
• Y finalmente, se desarrollaron 12 eventos en la estación de Policía Santa Fe y los centros de entrenamiento que actualmente tiene la MEBOG para el proceso de formación de los auxiliares de policía. Estos eventos estuvieron dirigidos a 435 policías adscritas a la Policía Metropolitana de Bogotá con el fin de socializar la CONPES D.C. 16.
• En total durante el primer semestre se han impactado 3.282 policías adscritos a la Policía Metropolitana de Bogotá MEBOG, a través de 81 eventos que se han desarrollado en unidades policiales.
</t>
  </si>
  <si>
    <t xml:space="preserve">En el periodo comprendido entre enero a junio de 2023 llevamos a cabo ciento cinco (130) jornadas pedagógicas de prevención en el marco de la socialización del Código Nacional de Seguridad y Convivencia Ciudadana, así: 
• Dos (2) jornada virtual vía transmisión en vivo en la página oficial de Facebook de la Secretaría de Seguridad, Convivencia y Justicia, con la cual impactamos a 571 personas. 
• Ciento cuatro (128) jornadas presenciales en las que desarrollamos actividades pedagógicas con actores sociales y comunitarios, con las cuales impactamos a 3.469 personas.
</t>
  </si>
  <si>
    <t xml:space="preserve">Para el desarrollo de actividades pedagógicas de convivencia - APC- como medida independiente u opción de conmutabilidad, la SDSCJ dispuso dos (2) formas de participación:  APC virtuales por medio de aplicación “Teams” y, acciones de orientación y desarrollo de APC presenciales, impactando a 6519 personas. 
con el propósito de ampliar cobertura de atención y extender sus servicios en lugares de alta circulación,  se inició la prestación de servicios en (8) ocho Puntos de Atención RED CADE y amplió prestación de servicio en dos (2) Casas de Justicia, teniendo así atención a la ciudadanía en diez (10) puntos donde se orientó sobre derechos, acciones y procedimientos que pueden efectuarse (1) con ocasión a expedición de orden de comparendo de convivencia y/o, (2) desarrollar actividad pedagógica para casos particulares que permiten opción de conmutabilidad o cumplimiento de medida correctiva.
Con la estrategia  "Te cambio Comparendo por Educación"  se beneficiaron 87 personas  que recibieron comparendos por consumo de sustancias, con participación en jornadas virtuales en las que recibieron formación en convivencias sanas, importancia de la corresponsabilidad, así como aprovechamiento y uso adecuado de espacio público. </t>
  </si>
  <si>
    <t xml:space="preserve">Se registró y consolidó en su sistema de información, cada uno de los Consejos Locales de Seguridad que se realizan en Bogotá. De los registros correspondientes al primer semestre de 2023, se identificó que en 17 Consejos Locales de Seguridad se establecieron compromisos y/o decisiones para la realización de Juntas Zonales de Seguridad. Estos correspondieron a las localidades de: Antonio Nariño, Barrios Unidos, Candelaria, Chapinero, Ciudad Bolívar, Fontibón, Kennedy, Puente Aranda, Rafael Uribe Uribe, San Cristóbal, Santa Fe, Suba, Usaquén, Usme, Engativá, Los mártires y Teusaquillo </t>
  </si>
  <si>
    <t xml:space="preserve">En el marco de la estrategia elaborar un inventario unificado de estructuras criminales, durante lo corrido del año se realizaron cuatro mesas interinstitucionales del Inventario Criminal Unificado, como resultado de ellas se logra la actualización y estandarización del dato de las estructuras criminales con presencia en la ciudad, así como, la clasificación de estos grupos delincuenciales según su nivel de priorización OISEC, POC, inventario y BOPOR, junto con la revisión del estado de avance de los procesos y operaciones liderados por las especialidades de la Policía Metropolitana de Bogotá. 
Conforme a lo anterior, a corte 30 de junio se identificaron 237 grupos delincuenciales con presencia en la ciudad, diferenciados acorde a su priorización de la siguiente manera:  inventario 128, OISEC 72, POC 37 (Incluidos los grupos identificados por SIJIN, SEPRO, SETRA, GAULA Y SIPOL).
</t>
  </si>
  <si>
    <t xml:space="preserve">• Se continúa con la elaboración de las matrices de riesgos de los tres activos estratégicos priorizados para 2023 1. Embalse del Muña. 2. Hidroeléctrica del Guavio. 3. Parque Natural de Sumapaz. Sin embargo, la información que deben proveer las instituciones oficiadas, no ha sido enviada aún, la respuesta dada por dichas entidades es que aún está en trámite con cada una de las dependencias correspondientes en la entidad respectiva. 
• Se establece contacto con la alcaldía de Usaquén para iniciar el proceso de implementación en los Cerros Orientales. La alcaldía convoca a los presidentes de Juntas de Acción Comunal de los barrios que se ubican en los Cerros Orientales y con ellos se concertó un trabajo de fortalecimiento a ASOJUNTAS en los temas medioambientales y de seguridad acorde con los riesgos derivados de la aplicación de la metodología diseñada y piloteada en el 2022. 
• Se actualiza la matriz de seguimiento a la implementación y se avanza en el trabajo con la Localidad de Usaquén para los Cerros Orientales.
• Se diseña y se aprueba entre las instituciones (Gobernación y Alcaldía de Bogotá) un taller comunitario para iniciar con la implementación del plan de acción de Cerros Orientales. 
• Se diseñó y concertó con la Gobernación de Cundinamarca una propuesta de agenda para ASOJUTAS acorde con las necesidades expresadas por los líderes en la 1ª reunión realizada el día 23 de junio. Entre lo que se destaca: 1. Gestión con la dirección de comunicaciones del Instituto de Estudios Urbanos de la Universidad Nacional de Colombia, 2. Elaboración de una infografía de rutas de atención sobre delitos ambientales y medidas correctivas. 3. Programación de un Foro por la protección del medio ambiente y la Seguridad de los Cerros de Usaquén. 4. Taller de fortalecimiento en liderazgos comunitarios y de veedurías ciudadana. Todo lo cual en el marco de una propuesta de Escuela de Seguridad que certifique a los líderes en materia de riesgos en Seguridad y Medio Ambiente. 
</t>
  </si>
  <si>
    <t>En el período, se viabilizó el ingreso de 34 jóvenes remitidos por las autoridades judiciales; adicionalmente: 
• 61 adolescentes obtuvieron el cese de la acción penal, generando acciones de reparación a las víctimas e iniciativas de reparación simbólica hacia la comunidad. 
• Se generaron y remitieron 250 informes a las autoridades del SRPA. 
• Se revisaron 248 expedientes y se acompañaron 44 encuentros con la Fiscalía General de la Nación en la ruta de preselección.
• Se realizó acompañamiento y seguimiento constante a los jóvenes vinculados a la estrategia educativa que se desarrolla en sinergia con la Secretaría de Educación Distrital. El proceso educativo ha tenido una alta acogida y permanencia por parte de los jóvenes. 42 jóvenes están inscritos a la oferta educativa. Gracias al proceso realizado, 12 jóvenes se graduarán como bachilleres en julio de 2023.
Línea de atención a adolescentes y jóvenes en ejecución de sanción: Entre enero a junio de 2023, se viabilizó el ingreso de 39 ofensores remitidos por las autoridades judiciales;
se viabilizó la atención de 20 casos de estudiantes inmersos en situaciones Tipo II de alta complejidad y Situaciones Tipo III los cuales fueron remitidos por los rectores de los colegios de la Localidad de San Cristóbal; adicionalmente:
• Se generaron y remitieron 107 informes a las autoridades del SRPA y/o los rectores de las instituciones educativas. 
• Se brindó atención a 21 colegios: 
• Se realizaron talleres en 13 Instituciones Educativas Distritales de las Localidades San Cristóbal, Kennedy, Puente Aranda y Engativá sobre el Sistema de Responsabilidad Penal para Adolescentes y el manejo de conflictos con Enfoque Restaurativo (participaron rectores, orientadores/as escolares, profesores y redes familiares).
• Se realizaron 18 conversatorios sobre el Sistema de Responsabilidad Penal para Adolescentes y el enfoque restaurativo con profesores, estudiantes e integrantes de las redes familiares o del cuidado donde participaron 336 personas.</t>
  </si>
  <si>
    <t xml:space="preserve">Al 30 de junio de 2023, con el propósito de dar cumplimiento a la meta, se realizó las siguientes actividades:
•  Implementación de la guía metodológica de medición de la satisfacción ciudadana de la SDSCJ, en el marco de la cual se realizó el envío en promedio, de 449 solicitudes de encuestas, a los ciudadanos que realizaron peticiones durante los meses de diciembre de 2022 y mayo de 2023; de las cuales se recibió un promedio de 93 respuesta de los ciudadanos, esto de conformidad con la muestra definida para cada mes de evaluación de la calidad de las respuestas.
•  Ejecución de las actividades a cargo de la intérprete de lengua de señas, inmersas en el plan de trabajo, frente al cual se han llevado a cabo la atención de un total de veintiún (21) ciudadanos sordos, por el canal virtual vía TEAMS. A estos ciudadanos se les realiza la aplicación de la encuesta de satisfacción de la atención recibida.  De otra parte se llevaron a cabo gestiones para interpretar a lengua de señas noticias, actualizaciones de la página web e interpretación en casas de justicia según cronograma establecido; así como acompañar la interpretación en las distintas plataformas digitales y redes sociales de la entidad.
</t>
  </si>
  <si>
    <t xml:space="preserve">En el marco de la estrategia del plan operativo para la seguridad y convivencia de ciudadanos (as) habitantes de calle, en lo corrido del año se han realizado 391 acciones en la estrategia. Personas Migrantes, se han realizado 209 acciones en la estrategia, se realizó articulación con dos organizaciones de personas migrantes Mujeres de Nueva Luz y Asoveneindra con las que se realizó articulación para la realización de las jornadas de integración con población de acogida y policía para la identificación de necesidades en términos de comunidad y convivencia con la población migrante.  Vigía LGBTI,  se realizaron 329 acciones en la estrategia, se realizaron acciones de promoción de rutas de denuncia con actividades pedagógicas y lúdicas a toda la ciudadanía en general, que permitieron identificar acciones comentarios y palabras, que generan violencias y actos de discriminación en contra de las personas de los sectores sociales LGBTI. En el marco de la estrategia Niños, Niñas y Adolescentes, se han realizado 291 acciones en la estrategia, se desarrollaron treinta y uno (31) acciones formativas en el marco de temáticas conceptuales de diversos riesgos, delitos y problemáticas en los que los NNA son potenciales víctimas u ofensores.
</t>
  </si>
  <si>
    <t xml:space="preserve"> Avance físico consolidado: ˗ Avance programado: 99.92% ˗ Avance ejecutado: 99.68%
• Avance por frentes: ˗ Frente 1 Auditorio: 99.96%,, ˗ Frente 2 Atrio: 99,63%, ˗ Frente 3 Atrio: 99,85%, ˗ Frente 4 Plazoleta: 99,47%, ˗ Frente 5 Exteriores: 98,33%
•  Se suscribió Modificatorio N°19 de 14 junio de 2023, para finalización el 17 de julio de 2023.
• se encuentra pendiente por parte de la Secretaría Distrital de Planeación (SDP) el  permiso de instalación de la estación radioeléctrica.
 • se encuentra pendiente por parte de ENEL - CODENSA  aprobación del plano de conexión del alumbrado público - Proyecto SERIE 6 por la CR 60.
-Se presentan alertas sobre la culminación de obras en zona de cesión de plazoleta y acabados generales en todo el proyecto.
• El diseño definitivo de alumbrado público de la CR 60 continúa en revisión por parte de la empresa CODENSA, el diseño del parque de la CR 54 fue aprobado el 9 de junio de 2023. El 30 de junio de 2023 se solicitaron los ajustes al diseñador de la UNAL.
</t>
  </si>
  <si>
    <t>Implementación de la Politica de Gobierno Digital a través de la ejecución de los planes de trabajo alineados a las metas del proyecto de inversión  y a los dominios de MinTIC: 1. Infraestructura y servicios Tecnologicos   42%, 2. Uso y Apropiación: 42%, 3. Sistemas de Información: 42%, 4. Servicios ciudadanos digitales: 42% y 5. Documentos asociados a Gobierno TI: 43%</t>
  </si>
  <si>
    <t xml:space="preserve">• Elaboración y aprobación en el Comité de Gestión y Desempeño de acuerdo con lo definido en el Decreto 612 del 2018 de los siguientes planes:  Plan de Seguridad y privacidad de la Información, Plan de Tratamientos de Riesgos de Seguridad y Privacidad de la Información y  Plan Estratégico de Tecnologías de la Información -PETI. 
• Formalización en el portal MIPG de los procedimientos de: • Gestión de Requerimientos tecnológicos de TI, • Gestión de incidentes y/o problemas, • Uso y apropiación
• Socialización y divulgación de la matriz de riesgos de seguridad digital a todo el personal de la Entidad. 
• Se llevaron a cabo 18 procesos de Gestión de Control de cambios en los sistemas de información y la infraestructura tecnológica de la Entidad, los cuales fueron debidamente revisados, aprobados y ejecutados exitosamente según los parámetros establecidos. Toda la documentación y evidencia se han almacenado en los repositorios SharePoint para la Gestión de Cambios, lo que permite su fácil acceso y seguimiento.
• Participación en la primera mesa técnica de Gobierno y Seguridad Digital para la vigencia 2023, donde se realizó la presentación del informe del Plan de tratamiento de riesgos de la vigencia 2022, con las acciones adelantas en dicha vigencia; del cual se socializan veintiocho (28) riesgos inherentes validados para trece (13) áreas con la creación de treinta y seis (36) controles para el tratamiento de riesgos.
• De acuerdo con lo definido en la Política de Administración del Riesgo de la Entidad, se elaboró informe de Riesgos de Seguridad Digital del primer cuatrimestre del 2023 con las respectivas evidencias, el cual fue remitido a la Oficina de Control Interno.
• Diligenciamiento de las preguntas del formulario FURAG 2022 de las Políticas de Gobierno y Seguridad Digital
</t>
  </si>
  <si>
    <t xml:space="preserve">• Finalizó el proceso de estructuración de un proyecto de analítica LPR y forense para el sistema de video vigilancia como apoyo a los procesos de investigación criminal de policía a fin de ser financiado con recursos del sistema general de regalías durante la vigencia 2023. En el primer semestre se realizaron mesas técnicas con los viabilizadores, del proyecto radicado en el sistema general de regalías a fin de ajustar los puntos necesarios desde el punto de vista técnico para llevarlo a cabo. 
• De otra parte, a la SDSCJ se le autorizó la adición presupuestal por más de 12 mil millones para la adquisición e instalación de cámaras multisensor de nueva generación a fin de realizar análisis automatizados de analítica en el sistema de video vigilancia de la ciudad lo cual permitirá mejorar los procesos operacionales de policía y de investigación criminal por parte de SIJIN.
Se adelantaron los documentos técnicos para iniciar la parte contractual referente a la contratación de cámaras multisensor y de tecnología LPR a fin de iniciar los procesos precontractuales para llevar a cabo el proceso de licitación publica
</t>
  </si>
  <si>
    <t xml:space="preserve">• A la fecha se cuenta con la formación e incorporación de 1500 policía.
• En la vigencia 2022, se tenía previsto suscribir el  Convenio Interadministrativo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 Por medio de memorando No. 20224000326163 y 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por lo cual se solicitó ajuste a la meta y se realizó el trámite de modificación de la ficha EBI del proyecto 7792 con el fin de retornar a la meta inicialmente dispuesta en el Plan de Desarrollo y el respectivo proyecto de inversión, que corresponde a 2.000 policías nuevos.
• El 11/10/2022 se recibió respuesta al radicado No. 20222000256002 mediante el cual se confirmó que no podrá ser suscrito el convenio de incorporación con la Secretaría Distrital de Seguridad, Convivencia y Justicia
• Para esta meta no se estableció magnitud, ni se apropiaron recursos para la vigencia 2023 por la imposibilidad de realizar convenios de incorporación.
</t>
  </si>
  <si>
    <t xml:space="preserve">
Se realizaron 475 acciones en la estrategia de Prevención de Violencias Basadas en Género
• 28 Actividades de información, educación y comunicación a víctimas o potenciales víctimas de trata, y con grupos poblaciones de potencial captación
• Actualización de contenidos temáticos para campaña de comunicaciones orientada a prevenir el acoso a mujeres
• 2 Capacitación a funcionarios y funcionarias en temas de PVBG
• Desarrollo de 157 jornadas de promoción de la denuncia mediante socialización de información y orientación sobre oferta institucional en los espacios públicos
• Realización de 41 jornadas pedagógicas o de sensibilización en temas de actitudes, o comportamientos machistas en el espacio público
• 172jornadas de información, educación y comunicación para la prevención de violencias basadas en género y ruta única de atención a mujeres
•  25 jornadas pedagógicas (talleres, sensibilizaciones, capacitaciones) para la prevención de violencias basadas en género y ruta única de atención a mujeres
•   43 Reporte de participación en los Consejos Locales de Seguridad para las Mujeres
•   4 Informes  de participación en espacios interinstitucionales para la atención de las VBG que afectan a las mujeres
•  En el mes de junio,  en articulación con la estrategia en Bici Nos Cuidamos, se realizó taller en el Sena con los y las aprendices y con funcionarios y funcionarias del IDRD. También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 
</t>
  </si>
  <si>
    <r>
      <t>En el semestre, se viabilizó el ingreso de 228 personas</t>
    </r>
    <r>
      <rPr>
        <u/>
        <sz val="14"/>
        <color theme="1"/>
        <rFont val="Calibri"/>
        <family val="2"/>
        <scheme val="minor"/>
      </rPr>
      <t xml:space="preserve"> </t>
    </r>
    <r>
      <rPr>
        <sz val="14"/>
        <color theme="1"/>
        <rFont val="Calibri"/>
        <family val="2"/>
        <scheme val="minor"/>
      </rPr>
      <t xml:space="preserve">(69 adolescentes y jóvenes en calidad de ofensores/as remitidos por las autoridades judiciales y administrativas del SRPA, 64 personas en calidad víctimas directas e indirectas y 95 redes familiares o del cuidado), adicionalmente:
• Se brindó atención a 1.081 personas (393 adolescentes /jóvenes ofensores/as; 291 víctimas directas e indirectas y 397 personas en calidad de referentes significativos o familiares que ingresaron en este periodo y en años anteriores).
• Se realizaron 6.389 atenciones y o actividades, individuales y grupales, dirigidas a niñas, niños, adolescentes, jóvenes y referentes significativos (presenciales y virtuales).
• Se implementó el Módulo I de la estrategia trabajo con familias “Círculos de cuidado y afecto” para promover herramientas para que las familias mejores su relación con las y los jóvenes, se conviertan en entornos protectores y contribuyan a mejorar la adherencia de sus hijos e hijas a los procesos de atención.
• Se generaron y remitieron 1.105 informes a las autoridades judiciales y administrativas del SRPA informando sobre avances y/o dificultades en cada caso vinculado al Programa.
• 18 adolescentes obtuvieron el cese de la acción penal, culminado exitosamente su proceso de atención.
• A partir de los logros alcanzados con la Estrategia Educativa Flexible realizada en el colegio Los Alpes – San Cristóbal, se abrieron dos nuevos espacios de atención en las Localidades de Ciudad Bolívar y Bosa, en articulación con la Secretaría de Educación Distrital (SED), para que los jóvenes puedan adelantar sus estudios de primaria y bachillerato. Gracias al proceso realizado, 34 jóvenes se graduarán como bachilleres en julio de 2023. 
• Se graduaron 35 jóvenes del curso de Barbería con la Corporación Regional de Educación Superior – CRES. En la ceremonia se les entregó un kit de Barbería con el fin que puedan contar con las herramientas necesarias para su desempeño productivo.  
</t>
    </r>
  </si>
  <si>
    <t xml:space="preserve">En el marco de la estrategia de Fortalecimiento a grupos ciudadanos, se han realizado 1773 acciones en la estrategia, • Línea de Acción Redes de Cuidado.
Se cuenta con 801 redes locales y 9 distritales, de las redes locales, a la fecha se han fortalecido 351 con acciones de prevención de delitos, comportamientos contrarios a la convivencia y violencias, además de actividades de control para la mitigación de problemáticas latentes en la comunidad, que implican acciones de reacción. A la fecha se han creado tres redes de cuidado de establecimientos dedicados a la venta y consumo de bebidas alcohólicas con los gremios de ASOBARES, Bares Unidos de Colombia y ASOCOE LGTBIQ+. 
• Línea de Acción Acompañamiento a Frentes de Seguridad Local. 
Se realizó 140 acompañamientos a actividades encaminadas al fortalecimiento y acompañamiento a creación de FSL en las 19 localidades del Distrito Capital. 
• Línea Acción Revisión Técnica para la Conexión al C4 
Se han realizado 53 conexiones de circuitos cerrados de televisión al sistema de videovigilancia perteneciente al Centro Automático de Despacho en articulación con el C4.
</t>
  </si>
  <si>
    <t xml:space="preserve">La estrategia de rendición de cuentas con enfoque de género para la vigencia 2023, fue publicada y socializada en la página web de la entidad, así mismo se conformó el equipo líder de rendición de cuentas de la SDSCJ para gestionar y realizar las acciones correspondientes, de las cuales se resaltan las siguientes: 
• El 28 de junio de 2023, se realizó el dialogo ciudadano, a través de Facebooklive, denominado en Bogotá Construimos convivencia para la vida, organizado por el Grupo de Código.
• 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 Se diseñaron dos consultas Ciudadana publicadas en el Micrositio de Rendición de Cuentas del botón PARTICIPA disponibles a través del siguiente enlace: https://scj.gov.co/es/participa/consulta-ciudadana
• Desde la Oficina Asesora de Planeación se actualizó el documento procedimiento de Rendición de Cuentas.
• Se elaboraron y divulgaron piezas con información sobre los servicios de la entidad con enfoque de género, incluyente y no sexista en los siguientes componentes: ¿Qué piensan los hombres sobre el acoso callejero en Bogotá?, Comandos Purpura y Segundas oportunidad
• Se elaboraron y divulgaron las siguientes piezas comunicacionales para la ciudadanía en lenguaje claro, amable, cercano y entendible sobre avances de gestión de la Entidad en temas de seguridad, convivencia y justicia en los siguientes componentes: Estrategia “Ojo al Cartel, Comandos especializados y En Bici nos cuidamos" es y Mujeres de Bogotá con comparendos de convivencia.
</t>
  </si>
  <si>
    <t>TOTAL ACUMULADO A
30/06/2023</t>
  </si>
  <si>
    <t xml:space="preserve">En el Centro Especial de Reclusión – CER: En el semestre  ingresaron 87 Personas Privadas de la Libertad, se realizaron 24 libertades y 45 traslados; y a la fecha del 30 de junio de 2023 el CER cuenta con un parte de 200 Privados de la Libertad; así mismo, se generaron en el primer semestre 294 audiencias virtuales y se realizaron 76 acompañamientos a las PPL durante la visita de sus abogados; apoderados y/o dependientes judiciales.
Referente al tema de Atención Integral en el área de salud se realizaron 430 atenciones médicas, 283 atenciones psicológicas/psiquiátricas y 108 atenciones odontológicas; respondiendo por parte del área 543 solicitudes con temas relacionados a psicología, trabajo social, alimentación, solicitud de libros, inclusión en actividades para ocupación del tiempo libre, etc; desde el área de Atención Integral  se suministraron  252 uniformes y ropa de cama.
Se hizo el cierre de los talleres psicosociales con la Fundación Transformación Sin Fronteras, donde se culminó con un cine foro, charlas y entrega de certificados por parte de los profesionales de la institución mencionada, estas actividades se realizaron el 05 y 12 de mayo de 2023, así mismo, el 01 de junio del año en curso, se generó una alianza con la Dirección de Prevención la cual lideró una muestra de arte con la puesta en escena por parte de los Privados de la Libertad hacia sus compañeros generando la sensibilización en el tema de violencia de género.
</t>
  </si>
  <si>
    <t xml:space="preserve">El 30 de junio se realizó la apertura de los dos (2) Centros de Radicación de Demandas en las Casas de Justicia de Suba La Campiña y Fontibón, completando así los cinco (5) centros en operación establecidos en el Plan Distrital de Desarrollo.
En los Centros de Atención habilitados, se han realizado 127 trámites de radicación: 39 trámites en Ciudad Bolívar; 63 trámites en Bosa; y 25 trámites en Los Mártires. 
 Se realizaron las siguientes actividades:
· Análisis del número de atenciones de Casas de Justicia para identificar cuáles son las que presentan mayores solicitudes en gestión de trámites jurídicos, con el fin de identificar en donde se requiere habilitar los dos nuevos Centros de Radicación, determinando que son las Casas de Suba la Campiña y Fontibón.
· Gestiones y solicitudes de mobiliario, elementos técnicos, y demás insumos para la correcta operación de los Centros de Radicación de demandas.
· Gestiones para la contratación de abogados para la atención en los Centros de Radicación de Demandas
· Junto con la Oficina de comunicaciones se realizan la campaña promocional para la apertura de los Centros de Radicación de Demandas.
</t>
  </si>
  <si>
    <t xml:space="preserve">• En el primer semestre de 2023, se implementó la Ruta de Atención Integral para Mujeres víctimas de violencias en la Casa de Justicia de Fontibón, logrando alcanzar así la ruta en siete (7) Casas. 
• Para lograr la implementación en Fontibón y continuar con prestación del servicio en las demás Casas de justicia con Ruta, se realizaron varias gestiones, concernientes a adecuaciones de infraestructura, contratación de personal, articulación con entidades operadoras, jornadas de actualización y cualificación, sensibilización y difusión.
• Se atendieron y orientaron a 5.591 mujeres víctimas de violencia en los Centro de Recepción e Información CRI Mujer en las Casas de Justicia de Ciudad Bolívar (1592), Suba Ciudad Jardín (852), Barrios Unidos (507), Bosa Campo Verde (663), Kennedy (722), San Cristóbal (1121) y Fontibón (114). 
• Se realizaron 49 jornadas de socialización de la ruta a las que asistieron un total de 809 mujeres.
• Se realizaron ocho (8) jornadas presenciales de cualificación dirigidas a los funcionarios y contratistas CRI, facilitadores y Unidades de Mediación y Conciliación, así:
  • Dos (2) sesiones sobre Justicia de Género, competencias y funciones de la Secretaría de la Mujer, 
  • Dos (2) sesiones sobre Normatividad, Funciones y Competencias del ICBF,  
  • Dos (2) sesiones sobre Normatividad, Funciones y Competencias de las Comisarías de Familia 
  • Dos (2) sesiones sobre Normatividad, Funciones y Competencias de la Fiscalía General de la Nación - FGN.
</t>
  </si>
  <si>
    <t xml:space="preserve">Se adelantaron las siguientes actividades tendientes a garantizar la prestación del servicio Centros Recepción de Información (CRI) desde los canales no presenciales de la Dirección de acceso a la Justicia:
• Inclusión atenciones Canales No Presenciales en el sistema de información SIDIJUS (Antes SICAS).
• Gestionar y realizar solicitudes al operador de telefonía para la tarificación líneas telefónicas y líneas de WhatsApp.
• Mantener la operación de líneas telefónicas y líneas de WhatsApp.
• Elaboración protocolo de atención al ciudadano con enfoque diferencial y de género.
• se registró un total de 2432 orientaciones a la ciudadanía desde los criterios de claridad, respeto, satisfacción y rapidez, 1934 fueron atendidas desde la línea de WhatsApp 3023629201 y 489 fueron atendidas desde la línea telefónica 3779595 y 01 8000 11 30 90 opción 1. Las localidades con mayor número de registros de atenciones fueron: Suba (17%); Kennedy (12%); Bosa (11%); y Engativá (8%). 
• Los principales conflictos motivo de consulta por medio de los canales no presenciales fueron: Familiares (divorcio, alimentos, herencias) 34%, su casa, apartamento, local o finca (ocupación, daños, arrendamientos) 21%, Empleador, lugar de trabajo o laborales (pagos, sindicatos, maltrato) 10% y Estado (impuestos, trámites, daños por el Estado) 9%.
</t>
  </si>
  <si>
    <t xml:space="preserve">• En el semestre se han realizado 4680 atenciones las cuales corresponden: el 38% derechos de petición; el 17% liquidaciones laborales; el 15% orientaciones jurídicas; el 10% recursos; el 7% tutelas; el 4% demandas; el 2% seguimientos a casos; memoriales y solo radicación cada uno con el 1%.
• Además de brindar el servicio en las 16 Casas de Justicia, la estrategia de facilitadores hace acompañamiento en las jornadas y ferias de servicio de justicia móvil, durante este semestre se participó en 24 jornadas. 
• Los Semilleros locales de justicia a nivel local, pretenden enseñar a los ciudadanos los mecanismos para la protección de sus derechos fundamentales, así como la elaboración de derechos de petición y de tutelas, sin que requieran contratar un abogado, durante este periodo se han realizado 29 jornadas en las cuales se contó con la participación de 617 personas de diferentes localidades. 
• Entre las temáticas tratadas en estas jornadas se destacan: derechos y deberes fundamentales, talleres de arrendamiento, mecanismos de protección como: derechos de petición y tutelas, acceso al derecho a la salud.
</t>
  </si>
  <si>
    <t xml:space="preserve">• En el primer semestre de 2023, se mantuvieron en ejecución siete (7) convenios interadministrativos con entidades del gobierno nacional y distrital para que prestaran sus servicios en las dieciséis (16) casas de justicia que hay actualmente en Bogotá. Estas entidades son: El Instituto Colombiano de Bienestar Familiar (ICBF), el Instituto Nacional de Medicina Legal (INML), la Fiscalía General de la Nación (FGN), la Secretaría Distrital de la Mujer (SDM), la Secretaría Distrital de Integración Social (SDIS), la Secretaría de Gobierno (SDGOB) y el Consejo Superior de la Judicatura (CSJ). Por otro lado, se mantuvieron en ejecución dos convenios de asociación con la Universidad de los Andes y la Universidad Gran Colombia para que estudiantes de consultorio jurídico hicieran sus prácticas en las casas de justicia. 
• Para coordinar y articular el trabajo de las entidades, desde la Dirección de Acceso a la Justicia se adelantaron tres acciones principalmente: un comité distrital de casas de justicia, el cual es liderado y convocado por la Secretaría de Seguridad Convivencia y Justicia; un comité técnico de seguimiento a la supervisión con cada una de las entidades  y comités bimensuales de coordinación de las entidades que operan en cada una de las casas de justicia. 
</t>
  </si>
  <si>
    <t>Entre enero y junio de 2023, fueron reportados un total de 348 requerimientos de mantenimiento, adecuaciones y obra en los 24 equipamientos existentes que hacen parte de la Dirección de Acceso a la Justicia. Estos fueron atendidos a través de los contratos 1526 de 2021 y 1551 de 2021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t>
  </si>
  <si>
    <t xml:space="preserve">• Mantenimiento sedes del Programa Distrital de Justicia Juvenil Restaurativa: Se realizaron obras de mantenimiento y adecuación locativa en las sedes Santafé, CESPA y La Victoria, 
Con base en la indicación de la Alcaldía Mayor de operar una sede del PDJJR y una manzana del cuidado para jóvenes en el CAE Campo Verde, se adelantaron las siguientes acciones: 
   • Se avanzó en la adecuación de la infraestructura de redes y acabados necesarios para la operación de 6 talleres de formación:  Cocina, Mantenimiento y reparación de motos, Mantenimiento y reparación de bicicletas, Confección de vestuario urbano, Confección de calzado y Peluquería y barbería
</t>
  </si>
  <si>
    <t>Se adelantan coordinaciones interinstitucionales que permiten fortalecer la persecución penal con Policía Nacional y la Fiscalía General de la Nación y demás entidades del orden nacional a fin de Limitar el accionar de actores criminales, así mismo, se adelantan articuladamente acciones administrativas y de carácter policivo con autoridades de policía y administrativas que impacten el funcionamiento de los mercados criminales e ilegales en la ciudad y se diseñan e implementan planes y estrategias de intervención para el control del delito, focalizados en fenómenos criminales y territorios de alta complejidad.
Estas acciones han permitido entonces que durante el primer semestre del año se gestionaran un total 80 demandas de persecución penal, que incluyen el intercambio de información y apoyos a las entidades de seguridad y justicia a través de 32 espacios de articulación con policía judicial de la Policía Nacional, distintas especialidades de SIJIN-MEBOG como grupo hurto automotores, delitos informáticos, investigaciones generales, hurto a celulares, hurto a personas, GAULA, Ejercito Nacional (GAULA-Militar). Igualmente, se desarrollaron 48 espacios de recepción de información, obteniendo como resultado información relevante de las distintas problemáticas de seguridad ciudadana y convivencia, este proceso de recolección e intercambio de información permitió la realización de 15 reportes de seguridad ciudadana que aportan a una lectura contextual en materia delictiva, caracterización territorial e identificación de factores de riesgo. 
Las anteriores acciones mencionadas y lideradas por la Secretaría de Seguridad, Convivencia y Justicia, encadenaron en la desarticulación en el primer semestre del año 2023 de alrededor de 10 estructuras criminales, se realizaron 12 macro intervenciones, con el objetivo de contrarrestar las rentas criminales y contener el homicidio, se llevaron a cabo 16 impulsos procesales de apoyo técnico e intercambio de información a policía judicial de la policia Nacional, para promover investigaciones y apertura de noticias criminales que den cuenta a desarticulaciones de estructuras criminales sobre el delito de urbanización ilegal y delitos ambientales en las localidades de Usme y Ciudad Bolívar. se acompañaron alrededor de 183 operativos para la contención de delitos contra el patrimonio económico y para contener la escalada de los mercados criminales en la ciudad.</t>
  </si>
  <si>
    <t>La estrategia de rendición de cuentas con enfoque de género para la vigencia 2023, fue publicada y socializada en la página web de la entidad, así mismo se conformó el equipo líder de rendición de cuentas de la SDSCJ para gestionar y realizar las acciones correspondientes, de las cuales se resaltan las siguientes: 
• El 28 de junio de 2023, se realizó el dialogo ciudadano, a través de Facebooklive, denominado en Bogotá Construimos convivencia para la vida, organizado por el Grupo de Código.
• La Subsecretaría de Seguridad y Convivencia llevó a cabo el Diálogo Ciudadano sobre Acoso Callejero a las mujeres en espacio público el 28 de abril de 2023, a través de la plataforma Facebook. Este diálogo se enmarca en la estrategia de Prevención de Violencias Basadas en Género, la cual, busca contribuir a la garantía del derecho de las mujeres en sus diferentes ciclos de la vida, a una vida libre de violencias en los ámbitos, político, comunitario, institucional, familiar y de pareja en el espacio público y privado, desde un enfoque diferencial y, específicamente, se buscó con el diálogo abordar la problemática del acoso a mujeres en espacio público. 
• Se diseñaron dos consultas Ciudadana publicadas en el Micrositio de Rendición de Cuentas del botón PARTICIPA disponibles a través del siguiente enlace: https://scj.gov.co/es/participa/consulta-ciudadana
• Desde la Oficina Asesora de Planeación se actualizó el documento procedimiento de Rendición de Cuentas.
• Se elaboraron y divulgaron piezas con información sobre los servicios de la entidad con enfoque de género, incluyente y no sexista en los siguientes componentes: ¿Qué piensan los hombres sobre el acoso callejero en Bogotá?, Comandos Purpura y Segundas oportunidad
• Se elaboraron y divulgaron las siguientes piezas comunicacionales para la ciudadanía en lenguaje claro, amable, cercano y entendible sobre avances de gestión de la Entidad en temas de seguridad, convivencia y justicia en los siguientes componentes: Estrategia “Ojo al Cartel, Comandos especializados y En Bici nos cuidamos" es y Mujeres de Bogotá con comparendos de convivencia.</t>
  </si>
  <si>
    <t xml:space="preserve">Mediante los contratos de mantenimiento, interventoría y redes eléctricas se realizaron las siguientes actividades: 
Componente Hidráulico
• Reposición de tuberías hidráulicas y sanitarias pabellones. 
• Construcción de cajas de recibo y conexión entre filtro y red existente. 
• Instalación de ventosas de alivio para la red hidráulica de la cárcel. 
• Mantenimiento a caldera de pabellones. 
• Conexión cajas de inspección.
Componente Eléctrico
• Instalación de bandeja porta cables en la cubierta de la edificación de pabellones para tendido de alimentadores principales.
• Instalación de luminarias herméticas anti vandálicas en celdas. 
• Instalación y organización de tableros de iluminación y tomas y tableros de acometidas principales de pabellones. 
• Reposición de cableado eléctrico e instalación de luminarias herméticas área de administración. 
• Instalación de cableado de fibra óptica componente datos para interconexión del área administrativa y pabellones. 
• Instalación de canaletas para red regulada y cableado estructurado.
Red Contra incendio:
• Se está adelantado la instalación y tendido de la tubería correspondiente a este componente en el área de pabellones. 
• Cargue de sistema de RCI para pruebas hidrostáticas e instalación de infraestructura para alimentación de tablero de trasferencia del sistema RCI. 
</t>
  </si>
  <si>
    <t xml:space="preserve">Análisis Documental, Organizacional: Recepción de 26,64 metros lineales de documentos de archivo producto de las transferencias documentales. Continuidad clasificación y ordenación de expedientes contratos periodo 3 del FVS para aplicación de TRD. 3 capacitaciones de GD, visitas a AG infraestructura y mobiliarios, mesas de trabajo SST-SIC, Plan trabajo OAC avance plan de preservación digital, Actualización documentos proceso GD adopción mapa de procesos. 
Análisis Técnico y Tecnológico: Pruebas SIGA módulo administración y radicación Simulacro general peticiones, Parametrización impresoras y scaners, Actividades Cierre operaciones ORFEO, Verificación nuevo método webservices: Consulta comunicaciones llave electrónica (hash), Emisión de Circular 0005 - 2023 transición ORFEO a SIGA, Actualización listado directivos, gestores, radicadores y formador de formadores. Elaboración propuesta de iconos en intranet para SIGA, Parametrizaciones, Pruebas y Ajustes, Implementación Módulo Admon, Módulo Correspondencia, Módulo Ventanilla Web, Integración BTE (PROD), Datos Históricos Integracion Orfeo Consulta
Fase Implementación: salida a producción 24 de mayo de 2023, soporte de estabilización, entrenamiento SDQS C4 y aclaración de dudas, 18 entrenamientos fase pre-lanzamiento, entrenamiento a 47 usuarios de forma personalizada y presencial en la radicación de salida y memorando para firma física del Secretario. Ajustes técnicos del SIGA en fase de lanzamiento y estabilización, conforme a las solicitudes de usuarios, así: 63 usuarios creados, 34 radicados anulados, desactivación de 2 usuarios: uno de forma definitiva y otro de forma temporal, 169 acciones en SIGA según solicitudes de los usuarios en cuanto a parametrización de usuarios, firmas, modificaciones, anulación de radicados, cierre de borradores, asignaciones, ediciones
</t>
  </si>
  <si>
    <t>Análisis Documental, Organizacional: Recepción de 26,64 metros lineales de documentos de archivo producto de las transferencias documentales. Continuidad clasificación y ordenación de expedientes contratos periodo 3 del FVS para aplicación de TRD. 3 capacitaciones de GD, visitas a AG infraestructura y mobiliarios, mesas de trabajo SST-SIC, Plan trabajo OAC avance plan de preservación digital, Actualización documentos proceso GD adopción mapa de procesos. 
Análisis Técnico y Tecnológico: Pruebas SIGA módulo administración y radicación Simulacro general peticiones, Parametrización impresoras y scaners, Actividades Cierre operaciones ORFEO, Verificación nuevo método webservices: Consulta comunicaciones llave electrónica (hash), Emisión de Circular 0005 - 2023 transición ORFEO a SIGA, Actualización listado directivos, gestores, radicadores y formador de formadores. Elaboración propuesta de iconos en intranet para SIGA, Parametrizaciones, Pruebas y Ajustes, Implementación Módulo Admon, Módulo Correspondencia, Módulo Ventanilla Web, Integración BTE (PROD), Datos Históricos Integracion Orfeo Consulta
Fase Implementación: salida a producción 24 de mayo de 2023, soporte de estabilización, entrenamiento SDQS C4 y aclaración de dudas, 18 entrenamientos fase pre-lanzamiento, entrenamiento a 47 usuarios de forma personalizada y presencial en la radicación de salida y memorando para firma física del Secretario. Ajustes técnicos del SIGA en fase de lanzamiento y estabilización, conforme a las solicitudes de usuarios, así: 63 usuarios creados, 34 radicados anulados, desactivación de 2 usuarios: uno de forma definitiva y otro de forma temporal, 169 acciones en SIGA según solicitudes de los usuarios en cuanto a parametrización de usuarios, firmas, modificaciones, anulación de radicados, cierre de borradores, asignaciones, ediciones</t>
  </si>
  <si>
    <t xml:space="preserve">A 30 de junio de 2023, se han realizado las siguientes actividades. 
*Formulación del plan de acción de MIPG 2023.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t>
  </si>
  <si>
    <t xml:space="preserve">Se han logrado avances significativos en la implementación del Plan Integral (PISCCJ) en cada línea estratégica: 1. Acceso a la Justicia: Se brindaron 38,139 atenciones y orientaciones a través de las Casas de Justicia, fortaleciendo el acceso a servicios legales. Se implementó la Ruta de Atención Integral para Mujeres en la Casa de Justicia de Fontibón y se vincularon personas a programas como PASOS, SRPA y Estrategia de Reintegro Familiar. En la Cárcel Distrital se fortaleció la atención integral con atención médica, odontológica, raciones alimentarias y talleres de redención de pena. 2. Control del delito: Se realizaron 30 eventos de socialización sobre transparencia, integridad y cero tolerancia contra la corrupción, con la participación de 1,119 policías. Además, se realizaron eventos sobre juventud, equidad de género y diversidad sexual. Se tomaron acciones para el pago de energía de cámaras de video vigilancia, adquisición y mantenimiento de equipos tecnológicos, y se garantizó el funcionamiento de la línea de emergencia 123. 3. Prevención y Convivencia Ciudadana: Se implementó ARGOS para el registro de cámaras de seguridad en el C4. Se realizaron ajustes y entrenamientos en varios sistemas, como SIGA, SIMBA y cibercriminología. Se llevaron a cabo acciones de fortalecimiento de grupos ciudadanos, formación de jóvenes, prevención de violencias basadas en género, seguridad y convivencia de personas habitantes de calle, seguridad y convivencia de personas migrantes, y la estrategia Vigía LGBTI.
</t>
  </si>
  <si>
    <t xml:space="preserve">• Se ha realizado los pagos de energía correspondientes a los meses de la vigencia 2023, se realizó una adición y prorroga al contrato de Servicio de Conectividad con inclusión de equipos PDA y Biometría y conectividad para el sistema de video vigilancia de Bogotá, la red WAN.
• Mantenimiento preventivo, correctivo y actualización al equipo de detección y localización de emisiones 2g, 3g, 4g marca iocom, de la Policía Metropolitana De Bogotá.
• Adquisición de baterías para radios APX 8000 que se encuentran al servicio de la Policía Metropolitana De Bogotá – MEBOG
• Adquisición de computación en la nube cellebrite Premium SAS ilimitado (cloud computing) al servicio de la seccional de investigación criminal MEBOG.
• En 26 de mayo del 2023 se informó por parte de la Oficina Asesora de Planeación una adición presupuestal a la SCJ, este incremento de recursos fue aprobado por el Decreto 194 mayo/23. Con el fin de avanzar en el cumplimiento de la Meta que no tenía asignación presupuestal.  Se avanzará con el respectivo equipo técnico para avanzar en los trámites administrativos.
</t>
  </si>
  <si>
    <t xml:space="preserve">A 30 de junio de 2023, se han realizado las siguientes actividades. 
• Formulación, aprobación y publicación del Plan Anticorrupción de Atención al Ciudadano. 
• 6 videos de lenguaje de señas o subtitulados para personas con discapacidad auditiva.   
• 5 Divulgaciones sobre los canales de denuncia de actos de corrupción en la página web de la entidad. 
• 2 Monitoreo a la ejecución del Plan anticorrupción y de atención al ciudadano  PAAC 2023. 
• Formulación y publicación del Plan de Cultura de integridad, valores y conflictos de interés 2023. 
• Se actualizó y socializó en la página web de la entidad la carta de trato digno. 
• 2 socializaciones sobre los lineamientos relacionados con la Política Pública Distrital de Servicio a la Ciudadanía. 
• 1 Socialización  de  avances de la implementación y adopción de medidas de prevención y mitigación SARLAFT. 
• 1 Campaña de apropiación de la política de administración de riesgos de corrupción. </t>
  </si>
  <si>
    <t>Al 30 de junio de 2023, con el propósito de dar cumplimiento a la meta, el equipo de atención y servicio al ciudadano de la Subsecretaria de Gestión Institucional, realizó las siguientes actividades:
•  Implementación de la guía metodológica de medición de la satisfacción ciudadana de la SDSCJ, en el marco de la cual se realizó el envío en promedio, de 449 solicitudes de encuestas, a los ciudadanos que realizaron peticiones durante los meses de diciembre de 2022 y mayo de 2023; de las cuales se recibió un promedio de 93 respuesta de los ciudadanos, esto de conformidad con la muestra definida para cada mes de evaluación de la calidad de las respuestas.   
•  Ejecución de las actividades a cargo de la intérprete de lengua de señas, inmersas en el plan de trabajo, frente al cual se han llevado a cabo la atención de un total de veintiún (21) ciudadanos sordos, por el canal virtual vía TEAMS. A estos ciudadanos se les realiza la aplicación de la encuesta de satisfacción de la atención recibida. 
•  Con el propósito de realizar el diagnóstico del Sistema de Turnos Institucional - STI, all mes de junio se realizó la visita Super CADE para conocer funcionamiento del sistema de atención de turnos SAT, asi como  los requerimientos a a las áreas involucradas DTIC y DAJ frente a los escenarios a documentar como insumo del diagnóstico.</t>
  </si>
  <si>
    <t>TOTAL ACUMULADO A
30/09/2023</t>
  </si>
  <si>
    <t xml:space="preserve">Avance físico consolidado: 100%
El 30 de septiembre de 2023, finalizaron los recorridos de verificación de espacios y sistemas para recibo definitivo, quedando pendiente la revisión de zonas exteriores, áreas de parqueo y fachadas, actividad que se desarrollará la primera semana de octubre de 2023. Así mismo, se avanza en los ajustes y programación de los sistemas hidráulico e iluminación. 
Se estima que el constructor terminará los detalles, resanes y remates del proyecto durante el mes de octubre.
En el proceso de actualización del plano topográfico de implantación del Nuevo Comando MEBOG, trámite que se adelanta ante la Unidad Administrativa Especial de Catastro Distrital – UAECD, esa entidad realizó visita de campo el 19 de septiembre de 2023. Se espera que, en la primera semana de octubre la UAECD entregue el plano topográfico actualizado. Este plano es insumo para actualizar el plano urbanístico del proyecto y así poder entregar las zonas de cesión a las entidades públicas como IDU, IDRD, Jardín Botánico, UAESP y DADEP.
El 31 de agosto de 2023 se protocolizó el Certificado Técnico de Ocupación del edificio.
El constructor adelanta los trámites documentales y ajustes técnicos ante IDU, SDM, IDRD, UAESP, JBB, EAAB y CODENSA, para avanzar en el cumplimiento de los requisitos necesarios para la entrega de las zonas de cesión a esas entidades. Se proyecta que esto sepueda cumplir antes del 31/10/2023.
</t>
  </si>
  <si>
    <t>Para esta meta no se estableció magnitud, ni se apropiaron recursos para la vigencia 2023 por la imposibilidad de realizar convenios de incorporación.</t>
  </si>
  <si>
    <t xml:space="preserve">Se expidieron los CDP para amparar el pago de energía de las cámaras del sistema de video vigilancia de la ciudad. Se ha realizado los pagos correspondientes al mes se realizó una  adición y prorroga al contrato de Servicio de Conectividad con inclusión de equipos PDA y Biometría y Conectividad de RED WAN,  Adquisición de baterías para radios APX 8000,  Mantenimiento preventivo, correctivo y actualización al equipo ICOM,  Adquisición de computación en la nube cellebrite Premium saas.
</t>
  </si>
  <si>
    <t xml:space="preserve">Actualización periódica del Inventario Criminal Unificado, con información ajustada al estado de identificación, caracterización, afectación y/o desarticulación de grupos delincuenciales con presencia en la ciudad, resultado de las jornadas de intercambio de información que se desarrollan entre los organismos de seguridad y justicia del orden distrital (Especialidades de MEBOG, Seccional de Fiscalías de Bogotá) y esta Secretaría. 
</t>
  </si>
  <si>
    <t xml:space="preserve">En 2023, se han logrado avances significativos en la implementación del PISCCJ en Bogotá:
1. Acceso a la Justicia: La Dirección de Acceso a la Justicia ha centrado sus esfuerzos en superar barreras de acceso. Se gestionaron 115 mejoras en las Casas de Justicia, se brindaron 2,030 orientaciones ciudadanas en línea y 65,744 atenciones presenciales, con énfasis en mujeres en situación vulnerable. Se implementó la Ruta de Atención Integral para Mujeres en seis Casas de Justicia, beneficiando a 1,102 mujeres.
2. Control del Delito: Se realizaron 552 intervenciones para el control del delito en toda la ciudad, abordando entornos como instituciones educativas, transporte público y parques. Se ejecutaron 9 macro intervenciones, se gestionaron 57 actividades relacionadas con delitos ambientales y se logró un 60% de progreso en la gestión de riesgos en activos estratégicos.
3. Prevención y Convivencia Ciudadana: Se llevaron a cabo 130 jornadas pedagógicas de prevención, impactando a 3,469 personas. Hubo un enfoque en superación de violencias, medio ambiente, espacio público y entornos escolares. Además, se brindó atención a 7,500 personas mediante canales presenciales y virtuales, con 332 actividades pedagógicas virtuales y 325 actividades presenciales.
</t>
  </si>
  <si>
    <t xml:space="preserve">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A septiembre de 2023, el Programa Justicia Juvenil Restaurativa (PDJJR) a través de las rutas de Principio de Oportunidad y Colegios se ha brindado atención a 75 adolescentes y jóvenes del Sistema de Responsabilidad Penal Adolescente que ingresaron en esta vigencia. Así mismo, se brinda atención a quienes ingresaron en la vigencia anterior y que aún se encuentran en proceso o en seguimiento. 
</t>
  </si>
  <si>
    <t>META CUMPLIDA</t>
  </si>
  <si>
    <t>Decimo Tercer
Avance</t>
  </si>
  <si>
    <t>A 30 de septiembre de 2023, se han realizado las siguientes actividades: 
• Formulación, aprobación y publicación del Plan Anticorrupción de Atención al Ciudadano. 
• 6 videos de lenguaje de señas o subtitulados para personas con discapacidad auditiva.   
• 7 Divulgaciones sobre los canales de denuncia de actos de corrupción en la página web de la entidad. 
• 3 Monitoreos a la ejecución del Plan anticorrupción y de atención al ciudadano  PAAC 2023. 
• Formulación y publicación del Plan de Cultura de integridad, valores y conflictos de interés 2023.
• Socialización del código de integridad, desde la ejecución de la tienda de valores y las jornadas de inducción a contratistas y funcionarios. 
• Actualizaicón del procedimiento de conflicto de interés.  
•  Se actualizó y socializó en la página web de la entidad la carta de trato digno. 
• 2 socializaciones sobre los lineamientos relacionados con la Política Pública Distrital de Servicio a la Ciudadanía. 
• 1 Socialización  de  avances de la implementación y adopción de medidas de prevención y mitigación SARLAFT. 
• 1 Campaña de apropiación de la política de administración de riesgos de corrupción. 
• Formulación del plan de acción de MIPG 2023 y primer monitoreo con corte a junio 30.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  Se diseñó la estrategia de cultura organizacional orientada a la innovación en la entidad. 
•  Se incluyó lenguaje de señas 4 videos de: Resocialización en la Cárcel Distrital​, Búsqueda de agresores a conductor del SITP​, Campaña de Ciberdelitos​ y Resultados de Operativos de seguridad. 
•  Se realizó la publicación de los perfiles de los 18 líderes operativos en los diferentes canales internos, como parte de la campaña de apropiación de MIPG. 
•  Se reaalizó aprobación de la modificación del acto administrativo del Comité Institucional de Gestión y Desempeño, en la sesión del 29 de septiembre</t>
  </si>
  <si>
    <t xml:space="preserve">•  Con corte al mes de septiembre se cuenta con mantenimiento de los CAI Polo Club, Colina,  Paloquemao, Porvenir, San Carlos, Santander, OXY  y estaciones de policia Bosa. Se atendieron en el periodo 16 emergencias por requerimiento de filtraciones, fallas eléctricas y daños en luminarias.
Construcción del Comando de la Brigada XIII del ejército: se registra un avance físico de obra del 59,10% .
•  El Proyecto inmobiliario Cantón Norte - Comando de Reclutamiento y control de Reservas presenta un 56,03% de avance físico y se encuentra suspendido a espera de gestion del Ministerio de Defensa para su reinicio. 
•Por otra parte se cuenta con dos sedes en arrendamiento para la formación de Auxiliares de Policía AUXPO.
•  Se avanza en la realización de mantenimiento de automotores con 455 vehículos.
•  Por otra parte se hace la entrega de alimentos, servicio médico veterinario y otros elementos para el sostenimiento de 157 semovientes.
•  Adicionalmente, al corte se han entregado 1.807.064 refrigerios a personal uniformado de las agencias de seguridad acumulado de enero a septiembre de 2023, con una entrega de  28.670 refrigerios del mes de septiembre 2023. 
</t>
  </si>
  <si>
    <t>El estado de los documentos de política pública a la fecha es el siguiente:
•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en el mes de agosto finalizó la redacción del documento final.
•  ) Caracterización del homicidio 2012 – 2022: el objetivo es determinar los principales factores que ayudan a identificar el homicidio en cada una de las localidades de la ciudad de Bogotá, en el periodo comprendido entre 2012 y 2022; en el mes de agosto finalizó la redacción del documento final.
•  La experiencia de la Cárcel Distrital 2023: la finalidad del documento es identificar los factores diferenciados del tratamiento de la población privada de la libertad en la ciudad de Bogotá, a partir del caso de la Cárcel Distrital de Varones y Anexo de Mujeres; el documento se encuentra en ajustes de las observaciones realizadas por el primer revisor.
•   Programa Distrital de Justicia Restaurativa en Adultos: tiene como finalidad documentar la experiencia del Programa Distrital de Justicia Restaurativa en adultos, a la fecha el documento se encuentra en redacción del documento final.</t>
  </si>
  <si>
    <t>en el tercer trimestre del 2023, se adelantaron los siguientes logros: "Implementación de la Política de Gobierno Digital a través de la ejecución de los planes de trabajo alineados a las metas del proyecto de inversión y a los dominios de MinTIC: •   Infraestructura y servicios Tecnologicos 64,5%  •   Uso y Apropiación: 70% •  . Sistemas de Información: 70% 4. Servicios ciudadanos digitales: 70% 5. Documentos asociados a Gobierno TI: 71%</t>
  </si>
  <si>
    <t xml:space="preserve">El estado de las investigaciones a la fecha es el siguiente:
•   A la fecha ha sido terminada la encuesta realizada por el Centro Nacional de Consultoría S.A. - CNC (Centro Nacional de Consultoría),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  Por otra parte, la investigación sobre convivencia en colegios continua en la fase de sistematización, procesamiento y análisis de datos recolectados.
</t>
  </si>
  <si>
    <t>Dentro de los logros más significativos obtenidos de la Dirección de Tecnologías y Sistemas de Información en el tercer trimestre del 2023 en el marco de la implementación de las Políticas de Seguridad Digital se destacan los siguientes: .•   Se recibieron 19 solicitudes relacionadas con el control de gestión de cambios, la creación de usuarios VPN, la activación de usuarios en la plataforma Orfeo, el acceso a sitios web y la autorización de la instalación de software, entre otros. Todas estas solicitudes fueron atendidas con éxito, lo que equivale a una tasa de efectividad del 100% en la prestación del servicio. •   Se presentaron y validaron 6 solicitudes de gestión de cambios para los sistemas de información e infraestructura tecnológica de la Entidad, en procura de la mejora, optimización y actualización de los medios disponibles para los servicios tecnológicos internos y externos. •   Atención prioritaria a 2 incidentes de seguridad de la información reportado a través de la consola Services Manager, relacionados con información por correo electrónico institucional tipo Ingeniería Social y tipo PHISHING. •  Se realizaron actividades de sensibilización de seguridad de la información, descritas en el plan de uso y apropiación para la vigencia 2023. •  Se adelantó la implementación de análisis de vulnerabilidades de acuerdo con el control 5.8.12 “Gestión de las Vulnerabilidades Técnicas” del Manual de Seguridad y Privacidad de la Información. 
La realización de las actividades descritas ha permitido un avance significativo en la mejora de los niveles de confidencialidad, seguridad, integridad y disponibilidad de la información de la Entidad. Como resultado, se ha logrado fortalecer la protección de los datos sensibles y garantizar la disponibilidad de la información crítica para el cumplimiento de los objetivos de la organización</t>
  </si>
  <si>
    <t xml:space="preserve">•  Se realizó prórroga del contrato de mantenimiento de radios a fin de extender el mismo con los saldos sin ejecutar del contrato.
•  Se realizó la incorporación al presupuesto de las adiciones presupuestales aprobadas por el Consejo, relacionado con los temas de adquisición de cámaras, adición del 561, firmar un contrato de mantenimiento del sistema de video vigilancia, suscribir contrato de interventoría al mantenimiento de video vigilancia.
•  Se realizó la prorroga del convenio 561 a fin de prorrogar la operación de nuse 123 hasta la vigencia 2024 a fin de cubrir la totalidad de las necesidades tecnológicas para el funcionamiento de la línea de emergencias. como el contrato de interventoría respectivo.
•  Se realizó la gestión para liquidar los contratos de conectividad de video vigilancia con ETB a fin  de reinvertir los recursos para la ampliación del subsistema de video vigilancia
</t>
  </si>
  <si>
    <t xml:space="preserve">•  Como parte de la estrategia de ampliación de la cobertura del sistema de video vigilancia se han integrado y visualizado alrededor de 2991 cámaras al sistema de video vigilancia, esta ampliación cuenta con cámaras de empresas privadas, cámaras de Transmilenio y cámaras de Recaudo- Bogotá
•  Se formuló proyecto de regalías para la adquisición de 300 cámaras tipo LPR para el reconocimiento de placas de vehículos.
•  Se viabilizó el proyecto por parte de la alta consejería para las TIC de la alcaldía
•  Se realizaron los estudios previos y estudio de mercado para realizar la adquisición de cámaras multi-sensor y LPR para el distrito. 
</t>
  </si>
  <si>
    <t xml:space="preserve">•  Se adelantaron los documentos técnicos para iniciar la parte contractual referente a la contratación de cámaras multisensor y de tecnología LPR  a fin de iniciar los procesos precontractuales para llevar a cabo el proceso de licitación publica.
•  Se adelantaron los documentos técnicos para iniciar la parte contractual referente a la contratación de cámaras multisensor y de tecnología LPR  a fin de iniciar los procesos precontractuales para llevar a cabo el proceso de licitación publica. Este proceso incluye la adquisición de analíticas de video que modernizan el sistema.
•  Se proyectó el proyecto de presupuesto 2024 el cual incluye la implementación de un mayor número de cámaras junto con la implementación de un sistema de analítica.
• Durante la vigencia 2023 se implementaron licencias de tecnología Carbyne que permite a fin de aumentar la capacidad de atención de la línea 123 con servicio de geo-localización del abonado llamante, así como transporte de imágenes en vivo hacía el centro de emergencias para la atención con video vigilancia.
• Se avanzó en la puesta en marcha de la nueva planta telefónica VESTA NG911 como componente tecnológico esencial para la línea 123. Esta fue puesta en funcionamiento para recibir la totalidad de las llamadas que entran a la línea 123 y actualmente se encuentra en etapa de estabilización.
</t>
  </si>
  <si>
    <t xml:space="preserve"> •  Se han registrado 332 jornadas de información, educación y comunicación para la prevención de violencias basadas en género y ruta única de atención a mujeres y 56 talleres de sensibilización. 
•  Por su parte 77 jornadas pedagógicas o de sensibilización en temas de actitudes, o comportamientos machistas en el espacio público.
•  De manera estratégica, en lo corrido del 2023 la Secretaría Distrital de Seguridad, Convivencia y Justicia, ha participado en 3 Consejos Locales de Seguridad para Las Mujeres y 6 capacitaciones a funcionarios en prevención de violencias basadas en género, siendo los espacios clave de la toma de decisiones y por ende, donde se puede garantizar que las acciones estén coordinadas con Policía, Alcaldías Locales, Ministerio de Interior, Personería, Defensoría, Secretarías de Gobierno, Mujer e Integración Social. 
•  En materia de información educación y comunicación a víctimas o potenciales víctimas de trata de personas, y con grupos poblacionales de potencial captación, entre enero y septiembre se han realizado 62 actividades, así como, 314 jornadas de promoción de la denuncia mediante socialización de información y orientación sobre oferta institucional en los espacios públicos</t>
  </si>
  <si>
    <t xml:space="preserve">
•  De acuerdo a los registros del sistema de información Progressus, entre los meses de enero y septiembre del año 2023 se han adelantado 11269 acciones de intervención a través de las estrategias de la línea del control del delito enfocadas en los entornos que pueden tener afectaciones de seguridad y sana convivencia como lo son: instituciones educativas, transporte público, ciclo rutas, parques y zonas de rumbas. Lo anterior, como parte del trabajo institucional de los equipos territoriales articulado con la Policía Metropolitana de Bogotá – MEBOG y otras entidades de orden distrital y nacional.  
•  Se hayan realizado 866 actividades de información y comunicación dirigidas a la prevención del hurto, consumo responsable y riñas en parques priorizados, 29 jornadas comunitarias y/o institucionales, para la resignificación de parques y 17 recorridos de identificación de riesgos físicos y sociales -levantamiento de información cualitativa para articulación de acciones. Durante el mismo periodo de tiempo se han realizado 47 jornadas de sensibilización para la prevención del hurto a personas (celulares y otros) en zonas comerciales de alta afluencia paralelo a 22 intervenciones para la prevención del hurto a personas, bicicletas y automotores. 
•   se han realizado 1462 jornadas de acompañamiento en entradas y salidas de estudiantes con mensajes de prevención de hurtos, trata de personas y violencias basadas en género en entornos educativos, 82 actividades culturales y pedagógicas orientadas a la prevención de comportamientos que afectan la convivencia en los entornos educativos y 77 actividades para la resignificación del espacio público en entornos educativos mediante iniciativas ciudadanas.
se ha logrado llevar a cabo 1801 acciones para la prevención de violencias basadas en género en el sistema integrado de transporte, 198 dirigidas al transporte individual. Al mismo tiempo, 811 actividades para la promoción y recepción de la denuncia dirigidas a usuarios y operadores y 211 de esta misma naturaleza dirigidas al transporte individual.
•  Se han realizado 725 jornadas de sensibilización en puntos priorizados para la prevención del hurto, el acoso callejero y promoción del autocuidado de los ciclistas, 28 recorridos para identificar problemáticas, factores de riesgo y delitos que afectan las condiciones de seguridad y convivencia para los ciclistas y 18 Acompañamientos a caravanas o eventos con afluencia de ciclistas.
•  Los equipos han adelantado 13 talleres de formación en prevención de delitos para ciclistas con enfoque de género o poblacional, participado en 6 Mesas de Seguridad para Ciclistas y 2 reuniones de seguimiento y evaluación trimestral a la implementación de rutas seguras en puntos priorizados de la ciudad en articulación con Policía y Secretaría Distrital de Movilidad, SDMujer e IDRD.
</t>
  </si>
  <si>
    <t xml:space="preserve">• A la fecha ha sido terminada la encuesta realizada por el Centro Nacional de Consultoría S.A. - CNC,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Los resultados obtenidos, fueron socializados al interior de la Secretaría y servirán de insumo para la toma de decisiones en materia de seguridad, convivencia y acceso a la justicia. 
• se está adelantando una investigación sobre convivencia en colegios en la cual ya se han adelantado las siguientes etapas:
• Diseño metodológico
• Diseño de instrumentos y conceptualización 
• Realización de entrevistas/grupos focales
• Sistematización y procesamiento de datos
• Análisis de datos recolectados
</t>
  </si>
  <si>
    <t xml:space="preserve">• En el marco de las diferentes estrategias  de los planes territoriales, se han realizado el siguiente número de acciones en lo corrido del año: En bici nos cuidamos 460 acciones, Entornos educativos, seguros y confiables 975 acciones, Transporte público seguro, diverso y cuidador 1805 acciones,
Parques y espacios públicos más seguros 552 acciones 
• De acuerdo a los registros del sistema de información Progressus, entre los meses de enero y junio del año 2023 se han adelantado 7152 acciones de intervención a través de las estrategias de la línea del control del delito enfocadas en los entornos que pueden afectar la seguridad y la sana convivencia como lo son: instituciones educativas, transporte público, ciclo rutas, parques y zonas de rumbas, lo anterior, como parte del trabajo institucional de los equipos territoriales articulado con la Policía Metropolitana de Bogotá – MEBOG y otras entidades de orden distrital y nacional. 
Este avance en acciones territoriales ha buscado mitigar e intervenir la dinámica delictiva a partir de una priorización estratégica de las intervenciones de acuerdo con el comportamiento de las variables de seguridad y convivencia para lograr con ello zonas más seguras para la ciudadaníaes </t>
  </si>
  <si>
    <t>• De manera efectiva durante el mes de Junio la Asociación Americana de números de emergencias (NENA 911), certificó al Centro de Comando, Control, Comunicaciones y Cómputo de la ciudad de Bogotá bajo los estándares NENA 911 como el primero en su clase en Colombia y en Suramérica logrando un hito y un referente a nivel de calidad en latino américa.
• Se realizó la prórroga del convenio 561 el cual vela por el correcto funcionamiento tecnológico y mantenimiento de la línea 123, así como el contrato de interventoría respectivo.
• Se realizó prórroga del contrato de mantenimiento de radios a fin de extender el mismo con los saldos sin ejecutar del contrato
• La Policía Metropolitana de Bogotá cuenta con un total de 3896 radios APX renovados, mejorando las capacidades operativas a través de la tecnología de radio localización y geo-cercas, lo cual permite mayores controles sobre la operación y poder reducir los tiempos de atención por parte del cuerpo de operación.
• Adicionalmente, cuenta con 400 cámaras unipersonales (bodycam), así como un sitio de administración para el cargue y descargue de información en la estación de la localidad de Kennedy de la MEBOG a fin de realizar un piloto de operación.
• Durante la vigencia 2023 se han integrado / visualizado alrededor de 132 cámaras de privados.
• Se realizó la incorporación al presupuesto de las adiciones presupuestales aprobadas por el consejo, relacionado con los temas de adquisición de cámaras, adición del 561, firmar un contrato de mantenimiento del sistema de video vigilancia, suscribir contrato de interventoría al mantenimiento de video vigilancia.</t>
  </si>
  <si>
    <t xml:space="preserve">•  Los avances en la gestión y cumplimiento de la meta , teniendo en cuenta que la observación registrada en SEGPLAN para el primer trimestre fue “Para esta meta no se estableció magnitud, ni se apropiaron recursos para la vigencia 2023 por la reducción de presupuesto de acuerdo con el memorando 20221100764302.”
•   Se formuló un documento denominado “PLAN DE CONTINUIDAD DEL NEGOCIO PCN PARA EL C4 CENTRO DE COMANDO, CONTROL, COMUNICACIONES Y CÓMPUTO”, el cual está siendo revisado y avalado por personal técnico del C4, en aras de establecer la versión final del mismo y posteriormente realizar su aprobación, divulgación e implementación, siempre dependiendo de la asignación de recursos que ya se encuentran en anteproyecto para la vigencia 2024. 
•   En el Plan de Continuidad del negocio, se tiene como objetivo categórico para el C4, implementar las políticas y procedimientos para responder organizadamente a eventos e incidentes que interrumpan la normal operación de sus procesos y servicios, que puedan generar impactos significativos, en el logro de los objetivos y procesos tanto misionales y estratégicos, como de apoyo, seguimiento, control y de atención a los ciudadanos, principalmente; de la misma forma, minimizar el impacto y garantizar la oportuna recuperación, principalmente de los procesos críticos y servicios esenciales de atención a los ciudadanos, así como reducir el impacto y probabilidad de ocurrencia de pérdida de los activos de información asociados, hasta un nivel definido por el C4. 
•  Certificación del Centro de Comando, Control, Comunicaciones y Cómputo (C4) bajo los estándares de la Asociación de Número de Emergencia - NENA 911, el cual incluye el componente once (11) correspondiente a Planes de Recuperación ante Fallas, el cual pasó la revisión de los auditores internacionales como parte del proceso de certificación del C4.
•  La SDSCJ, como parte de su plan para 2023 se encuentra formulando el plan de continuidad de la entidad, por lo tanto, se ha realizado la articulación entre el plan de continuidad del C4 y el de la SDSCJ.
</t>
  </si>
  <si>
    <t xml:space="preserve">•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En la vigencia 2023, se han recibido 751 personas atendidas (398 adolescentes y jóvenes ofensores, 32 víctimas y 321 personas de la red de apoyo y familiar), se han realizado 6.263 atenciones y actividades.
•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
</t>
  </si>
  <si>
    <t xml:space="preserve">A septiembre de 2023, 299 personas han sido vinculados a estrategias orientadas a fortalecer la atención integral.
•  Programa para la Atención y Prevención de la Agresión sexual – PASOS: Se han vinculado 163 personas. 88 ofensores(as) y 75 víctimas. Adicionalmente, se continua con la atención y gestión de los casos que se ingresaron en años anteriores. Las vinculaciones y fortalecimiento del proceso de emisión y recepción al programa, se logra gracias al fortalecimiento de los procesos de articulación con las autoridades judiciales y administrativas, al posicionamiento del Programa en el Distrito y a la experiencia adquirida por los equipos de atención.  
•   Proceso restaurativo casos en ejecución de sanción: Se ha brindado atención a 8 persona del Sistema de Responsabilidad Penal Adolescente a través de la ruta de ejecución de la sanción. Adicionalmente se continua atención de las personas que se vincularon en la vigencia anterior y en el 2023 continuaron en proceso o seguimiento. 
•   Estrategia de Reintegro Familiar y Atención en el Egreso: Se han vinculado a la estrategia 128 personas. Continua el proceso educativo en las localidades Bosa, Ciudad Bolivar y San Cristóbal; la aplicación del instrumento de caracterización e identificación de riesgos y factores de protección, se ha avanzado en la generación de planes de trabajo. Continúan talleres de manualidades, danza, deportes, música, artes aplicadas y expresión corporal circense
</t>
  </si>
  <si>
    <t>•   Entre 1 de enero y el 30 de septiembre del 2023, se han realizado 1. 278 ejercicios de formación en las localidades priorizadas, 15 actividades colectivas para la des estigmatización del consumo de sustancias psicoactivas - SPA y promoción de prácticas asociadas a un consumo responsable; 48 articulaciones locales y 6 distritales en favor de las juventudes. Durante el mismo periodo de tiempo, 8 semilleros juveniles creados en favor de la convivencia y la seguridad ciudadana..</t>
  </si>
  <si>
    <t xml:space="preserve">•  Entre enero a septiembre del año 2023, la estrategia de mediación escolar ha logrado impactar un total de 513 jóvenes estudiantes de veinticuatro (24) instituciones educativas localizadas en las localidades de San Cristóbal, Tunjuelito, Puente Aranda, Mártires, Suba, Bosa, Usaquén Usme y Ciudad Bolívar. 
•  Se han adelantado 32 sesiones de sensibilización y formación en mediación escolar a jóvenes de los grados 8°, 9° y 10°, una jornada de sensibilización con madres y padres de familia, dos jornadas con docentes, y siete jornadas de articulación interinstitucional y compartir de saberes.
</t>
  </si>
  <si>
    <t xml:space="preserve">
• Así con más de 800 redes activas y más de 5.000 ciudadanos y ciudadanas en las mismas, en el marco de la estrategia se han realizado, entre enero y septiembre de 2023, 61 acompañamientos a las juntas zonales de seguridad y 103 actividades con juntas de acción comunal. En el mismo periodo de tiempo se han llevado a cabo 691 reuniones con Redes Ciudadanas y Frentes de Seguridad de acuerdo con el plan de fortalecimiento de grupos ciudadanos y se han implementado 39 actividades para la implementación de la ruta de participación en la creación de redes y 548 para su fortalecimiento, específicamente, 21 ejercicios de fortalecimiento a redes ciudadanas distritales y la vinculación del pueblo Rrom a la ruta de participación.
</t>
  </si>
  <si>
    <t xml:space="preserve">A 30 de septiembre de 2023, se han realizado las siguientes actividades. 
• Formulación y publicación de la estrategia de rendición de cuentas para la vigencia 2023. 
• Se realizaron 2 ejercicios virtuales de participación ciudadana para la formulación del Plan Anticorrupción y de atención al ciudadano y del Plan de Acción Institucional, con la publicación de un reto virtual en la página Web de la entidad a través del cual se recogieron las necesidades y aportes de 32 personas pertenecientes a los diferentes grupos de valor. 
• Se realizó la capacitación de los estándares de publicación en el menú PARTICIPA y en el botón Transparencia a través de la plataforma teams, con la participación de 13 colaboradores de la Entidad. 
</t>
  </si>
  <si>
    <t>418- Implementar al 100% una (1) estrategia de participación ciudadana en la Secretaría de Seguridad, Convivencia y Justicia</t>
  </si>
  <si>
    <t>419 - Implementar al 100% la política pública Distrital de atención y servicio a la ciudadanía en la Secretaría de Seguridad, Convivencia y Justicia</t>
  </si>
  <si>
    <t xml:space="preserve">Al 30 de septiembre de 2023, con el propósito de dar cumplimiento a la meta, el equipo de atención y servicio al ciudadano de la Subsecretaria de Gestión Institucional, realizó las siguientes actividades:
•  Implementación de la guía metodológica de medición de la satisfacción ciudadana de la SDSCJ, en el marco de la cual se realizó el envío en promedio, de 423 solicitudes de encuestas, a los ciudadanos que realizaron peticiones durante los meses de diciembre de 2022 y agosto de 2023; de las cuales se recibió un promedio de 92 respuesta de los ciudadanos, esto de conformidad con la muestra definida para cada mes de evaluación de la calidad de las respuestas.   
• Resulta importante mencionar que el resultado promedio del periodo enero  aagosto de 2023 frente al criterio de satisfacción de los ciudadanos respecto a la respuesta recibida es del orden de 3 sobre 5, lo que indica que en la SDSCJ se debe continuar revisando y/o mejorando aquellos factores que indican los ciudadanos respecto a las respuestas recibidas, como por ejemplo el lenguaje utilizado, los tiempos de respuesta, así como la utilidad de la información que se incluya en las mismas.
• Ejecución de las actividades a cargo de la intérprete de lengua de señas, inmersas en el plan de trabajo, frente al cual se han llevado a cabo la atención de un total de veintinueve (29) ciudadanos sordos, por el canal virtual vía TEAMS. 
• Con el propósito de realizar el diagnóstico del Sistema de Turnos Institucional - STI, se han llevado a cabo las siguientes actividades: 
1. Solicitar a la Secretaria General, de la información relacionada con el Sistema de Atención de Turnos - SAT, para ser analizada por equipo de la Dirección de Tecnología ante un eventual convenio para el uso de este sistema en la SDSCJ. Adicionalmente, se envió solicitud vía correo electrónico, a la Secretaria General para realizar visita Super CADE para conocer funcionamiento del sistema de atención de turnos SAT.
2.  Requerir a la Dirección de Acceso a la Justicia del concepto para realizar un posible desarrollo en SICAS que permita la implementación del STI.
3. Gestionar cotizaciones a distintas empresas de tecnología frente a la necesidad del STI institucional.
4. Desarrollar mesa técnica del sistema de turnos institucional con los equipos de las Direcciones de Acceso a la Justicia y de Tecnología, para nivelar conocimientos frente al estado del sistema de turnos institucional. 
5. Se realizó comunicación que incluye el resultados de la visita realizada por el equipo de la SDSCJ, ´para conocer el funcionamiento del SAT en el Super CADE. De igual manera se solicitó información de posibles empresas que coticen STI.
6. Jornada de socialización del avance del diagnostico de sistema de turnos, realizada al equipo de Casas de Justicia de la DAJ.
7. Envío oficio a la Secretaria General, a fin de solicitar la realizaciòn de un convenio o acuerdo de servicio entre las dos entidades, para la implementaciòn del SAT. Esto en atención al lineamiento dado por el Subsecretario de Gestión Institucional
8. Envío solicitud a la Secretari General de posible convenio o acuerdo de servicio para la implementación del SAT en los puntos de atención de ciudadanos de la SDSCJ.
</t>
  </si>
  <si>
    <t xml:space="preserve">Análisis Documental y Organizacional: Se registran los avances del plan de trabajo archivístico 2023 de acuerdo con el PGD y PINAR, así:  
• Proyecto Centralización de los archivos de gestión: se recibieron 26,64 metros lineales de documentos de archivo.  Continuidad con la aplicación de los instrumentos archivísticos en archivo central para la clasificación y ordenación de expedientes de la serie contratos del periodo 3 del FVS .
• Proyecto Implementación del Plan de Preservación Digital a largo plazo del SIC: se remite plan de trabajo a la OAC para dar inicio con la organización de los archivos digitales desde la vigencia 2016. 
• Proyecto Plan de Conservación documental: se realizó la recopilación de los formatos de limpieza de las diferentes sedes de la entidad, se realizó la visita a las 16 casas de justicia, c4, casa libertad, programa juvenil, archivo central, CER, Cárcel Distrital y URI puente Aranda para verificación del estado de la infraestructura y mobiliario, se realizó el monitoreo de humedad relativa y temperatura de las sedes de Casa justicia Mártires y Cárcel Distrital. 
• Se continua con actualización de todos los documentos del nuevo proceso de gestión documental según lo establecido en la Resolución 829 de 2022 de adopción del mapa de procesos versión 2 y modificación de procesos de la entidad, se actualizan formatos del proceso y de las guías: Modelo Requisitos SGDEA, modelo Madurez Instrumentos Archivísticos SDSCJ, Tesauro Especializado, Banco Terminológico-BANTER, Programa de Gestión Documental, Plan Institucional de Archivos, Política de Gestión Documental, Instructivos Digitalización Ventanilla de Correspondencia, Administración depósito de archivo, Limpieza de archivo, Procedimientos: Eliminación Documental, Planeación Documental, Preservación y Conservación, Consulta y Préstamo Documental; teniendo en cuenta los cambios en el mapa de procesos, nuevas dependencias y cambios en la estructura orgánica de la entidad y el impacto de estas actividades, se replantea la actividad de recopilación de información para la actualización de las TRD y se establece para que se adelanten en la vigencia 2024. </t>
  </si>
  <si>
    <t>• El programa Casa Libertad implementa estrategias para el fortalecimiento de factores protectores que ayudan a prevenir la reincidencia penitenciaria de la población atendida a través de 4 dimensiones. Frente a las remisiones de los usuarios por dimensión, del 1° de enero de 2023 al 30 de septiembre de 2023, para la dimensión individual fueron remitidas 411 personas, a la dimensión familiar 201, a la dimensión productiva - empleabilidad 271 personas, a la dimensión productiva - autoempleo 145  personas y a la dimensión comunitaria 382 personas. 
• Adicionalmente, se han desarrollado 150 talleres que fortalecen las metas de las dimensiones y el abordar factores de riesgo a la reincidencia identificados en los usuarios. 
• Desde la garantía de derechos, un total de 378 usuarios han solicitado apoyo jurídico. En cuanto al modelo de educación flexible, 19 personas pospenadas se graduaron en el primer semestre y  88 personas se encuentran matriculadas. Se afiliaron al sistema de salud 52 usuarios. En cuanto al apoyo psicológico se realizaron 176 tamizajes de nivel de riesgo de SPA y por complejidad de casos se han remitido 24 personas por salud mental y 82 por SPA. Desde Productivo, se gestionaron 24 contactos con empresas y organizaciones para apoyar las áreas de empleabilidad y autoempleo, y 146 usuarios se vincularon laboralmente: 109 de manera formal y 37 de manera informal.</t>
  </si>
  <si>
    <t xml:space="preserve">• Con el fin de fortalecer la atención integral, bienestar y calidad de vida de las personas privadas de la libertad  PPL de la cárcel distrital de varones y anexo de mujeres, el cual cuenta con un parte a la fecha de 1046 ppl. para el mes de septiembre 2023, se efectuaron 1989 atenciones médicas y 2707 odontológicas. así mismo en el marco de la atención en salud se contemplan valoraciones, apertura historia clínica, urgencias, actividades de prevención y promoción en salud. en el mismo periodo, se han suministrado 311.488  raciones alimentarias; se obtuvo un porcentaje de ocupación del 100% de las Personas Privadas de la Libertad en actividades validas de redención de pena para un total de 1042 PPL, para lo cual se han efectuado 187 talleres. Por otra parte, se han realizado trámites jurídicos 967 boletas de Libertad expedidas por autoridad judicial competente y se expidieron 1064 certificados de redención de pena, así mismo se dio respuesta a 5983 oficios relacionados con la situación jurídica de los PPL.
• Para el mismo periodo se contó con 4800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762 egresos del centro carcelario, los cuales cuentan con un rango de satisfacción "bueno".
</t>
  </si>
  <si>
    <t>• Atenciones: 
Entre enero y septiembre de 2023 se han realizado 8171 atenciones: el 38% derechos de petición; el 21% orientaciones; el 17% laborales; el 8% tutelas; el 6% recursos el 5% demandas; el 3% seguimientos a casos; memoriales y solo radicación cada uno con el 1%. 
Adicionalmente, en el marco de un proceso de articulación, el equipo de facilitadores participó en 45 jornadas móviles de Acceso a la Justicia en Feria de Servicios Móvil. 
De igual forma, durante enero a septiembre se realizaron 75 jornadas de semilleros locales de justicia, en las cuales se contó con la participación de 2100 personas. En estas jornadas se han tratado lo siguientes temas: talleres de arrendamiento, acciones constitucionales, derechos de la comunidad LGBTIQ+, elaboración de derechos de petición. 
• Actividades de gestión:
1. En el marco de la implementación de la estrategia de Facilitadores se cuenta con un nuevo formulario para el registro de las atenciones, a través del cual se facilita la captura de más información de caracterización de los usuarios y tipificación de los trámites realizados. En marzo también se logró implementar los formatos de remisión del CRI a los facilitadores, los cuales facilitan la optimización de agendas y atenciones de la estrategia. 
2. Ajuste de la base de datos de seguimiento a los casos atendidos, la cual incluye ahora información de sexo, tipología del caso y subtipología, dependiendo el trámite. Lo anterior, con el fin de poder generar una información estadística relevante, por medio de la cual se realice una medición y seguimiento más eficaz de la estrategia.</t>
  </si>
  <si>
    <t>• Estrategia de coordinación con los organismos de justicia:
Entre enero y 30 de septiembre de 2023, se ejecutaron siete convenios interadministrativos con entidades del gobierno nacional y distrital para prestar sus servicios en las 16 Casas de Justicia ubicadas en 14 localidades de la ciudad. 
Para coordinar y articular el trabajo de las entidades, desde la Dirección de Acceso a la Justicia se adelantaron tres acciones principalmente: i) un comité distrital de casas de justicia durante el semestre, el cual es liderado y convocado por la Secretaría de Seguridad Convivencia y Justicia; ii) un comité técnico de seguimiento a la supervisión con cada una de las entidades en el primer semestre del 2023 y iii) comités bimensuales de coordinación de las entidades que operan en cada una de las casas de justicia. 
De otra parte, dando cumplimiento al cronograma definido, el día 25 de abril se realizó comite técnico del Convenio Interadministrativo suscrito entre la Secretaria Distrital de Seguridad, Convivencia y Justicia y la Secretaria Distrital de Integración Social No. 1568 2021. En este cómite se abordaron aspectos generales, así como también se realizó seguimiento al tema de espacios de la Comisaría de Familia en la Casa de Justicia Suba Ciudad Jardin, y a la oficialización de los espacios dados en préstamo la Comisaría de Familia en la Casa de Justicia de Usaquén.
El 07 de julio de 2023 se realizó comité extraordinario del convenio interadministrativo 1813/2021 de la SDSCJ y el CSJ con el fin de formalizar la entrega de las casas de justicia de Puente Aranda, Usme y Fontibón.
El 11 de agosto se realizó comité extraordinario del convenio entre la secretaría de seguridad y el Consejo Superior de la Judicatura con el fin de formalizar la entrega de las casas de justicia de Puente Aranda, Usme y Fontibón.
El 22 de septiembre se realizó el segundo comité técnico del convenio interadministrativo 1715/2021 de la SDSCJ y la SDGOB.
Inclusión de Casas de Justicia de Bogotá D.C. en el Programa Nacional de Casas de Justicia:
Se actualizaron las fechas del plan de acción del proceso de incorporación de casas de justicia al Programa Nacional de Casas de justicia del Ministerio del Interior. 
• Se hizo proceso de registro en formulario del Ministerio de Justicia de las nuevas casas de justicia y de las casas de justicia que se trasladaron.
• En el marco del proceso de incorporación de las Casas de Justicia nuevas y reubicadas al Plan Nacional de Casas de Justicia - PNCJ, durante julio se procedió a realizar las respectivas reiteraciones de entrega de información, hacer la compilación y la revisión de los documentos entregados.
• En el marco del proceso de incorporación de las Casas de Justicia al PNCJ, durante agosto se recibió la confirmación por parte del MJD de la recepción de los formularios de inscripción y se avanzó de forma sustancial en la compilación y revisión de los documentos entregados por otras dependencias.
• Durante septiembre se envió al Ministerio de Justicia la compilación de información y los documentos requeridos para la incorporación de las tres Casas de Justicia nuevas y el aval de las cinco reubicadas, un total de ciento treinta y un (131) soportes. De forma complementaria, se envió la propuesta de programación en octubre de las fechas para las visitas de diagnóstico de operación con el MJD
• Se elaboró y se envió concepto técnico por parte de la DAJ sobre el documento Construcción Ruta De Atención Con Enfoque Diferencial E Interseccional Para La Atención En Comisarias De Familias De Bogotá De Quienes Con Pertenencia Étnica Indígena Estén En Riesgo, Sean O Hayan Sido Víctimas De Violencia En El Contexto Familiar. 
• El 25 de agosto se llevó a cabo la articulación entre los equipos técnicos de la Subsecretaría de Seguridad y Convivencia, y la DAJ para dar continuidad al proceso de interlocución con las autoridades gitanas en el marco de la implementación de las acciones afirmativas, este ejercicio pretende la construcción de una propuesta conjunta y de unificación de criterios para dar cumplimiento a los compromisos adquiridos con este pueblo étnico.
• Se dio viabilidad técnica a la propuesta de articulación para la implementación de las acciones afirmativas de manera conjunta según directriz de unificación de criterios de interlocución y diálogo dada en el mes de julio por parte del subsecretario Andrés Camilo Nieto Ramírez y la DAJ.
El 15 de septiembre se lleva a cabo jornada de trabajo entre el equipo técnico de la Subsecretaría de Seguridad y Convivencia, y la Dirección de Acceso a la Justicia en la que se socializan los ajustes hechos a la propuesta de articulación Art 66 Mesa Autónoma indígena y pueblo Rrom. Dicha iniciativa plantea un ejercicio de articulación entre ambos equipos técnicos, objetivos y actividades comunes que permitirán dar continuidad a la implementación de las acciones afirmativas para el último trimestre del año.
Se adelantaron las siguientes acciones en el marco del proyecto sistema de información SIDIJUS: 1) Despliegue en producción ruta niños, niñas y adolescentes. Se evidencia en flujo del módulo atención CRI en SIDIJUS y mediante evidencia de socialización del desarrollo tecnológico a todos los funcionario de la DAJ, 2) Se radican casos de uso unidades de mediación en soporte técnico y diseño de cronograma de desarrollo del módulo en UMC. Se evidencia en acta de reunión realizada el 26 de septiembre con la Dirección de TICS, equipo técnico UMC-SIDIJUS y equipo desarrollador SIDIJUS</t>
  </si>
  <si>
    <t>• Modelo no presencial:
Durante la vigencia 2023 los canales no presenciales de la Dirección de Acceso a la Justicia, integrados por la línea telefónica y mensajería instantánea WhatsApp, registraron un total de 3.656 orientaciones a ciudadanos (3.153 por medio de mensajería instantánea WhatsApp y 302 a través de la línea telefónica), de los cuales 2508 correspondieron a mujeres, 1086 a hombres y 63 no registraron su sexo. De este modo, las orientaciones se enfocaron sobre alternativas y estrategias que permitieron dar solución a las problemáticas desde la administración de justicia, de forma coordinada con los organismos de justicia formal, no formal y comunitaria de la ciudad.
• Modelo Presencial:
La atención a través de los canales presenciales durante la vigencia 2023 presentó el siguiente comportamiento:
Casas de Justicia:
• Se registraron 130.740 atenciones, de los cuales 80.150 fueron mujeres, 49.446 fueron hombres, 78 intersexuales, mientras que 1066 personas no registraron su sexo.
• Además, las Casas de Justicia con mayor atención fueron: Ciudad Bolívar (15,46%), Bosa (11,27%), San Cristóbal (9,66%) y Suba La campiña (8,78%). Por su parte, las casas de Justicia con menor porcentaje de atenciones fueron: Tunjuelito (1,43%), Chapinero (3,31%) y Barrios Unidos (4.04%) 
Jornadas Móviles de Acceso a la Justicia:
• Durante la vigencia se han realizado 358 Jornadas Móviles de Acceso a la Justicia, en las cuales se registraron un total de 3529 atenciones (63% mujeres y 37% hombres).</t>
  </si>
  <si>
    <t xml:space="preserve">• Entre enero y septiembre de 2023, fueron reportados 601 requerimientos de mantenimiento, adecuaciones y obra. Estos fueron atendidos a través de los contratos 1526 de 2021 y 1551 de 2021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  A continuación, se detallan estos requerimientos por cada uno de los 24 equipamientos existentes: 
Casas de Justicia propias (208 requerimientos): 
Casas de Justicia arrendadas (360 requerimientos): 
</t>
  </si>
  <si>
    <t xml:space="preserve">• 'En la sede Campo Verde se cuenta con la conexión a internet vía alámbrica y está prevista la instalación de un punto de red inalámbrica. 
• En la sede CESPA se expidió la resolución de reintegro a ICBF para el pago de servicios públicos.  
</t>
  </si>
  <si>
    <t xml:space="preserve">• MANTENIMIENTO: Mantenimiento correctivo a las motobombas hidráulicas; instalación de canaletas,cableado; reforzamiento de rejas y de mayas, adecuación de nuevo espacio para consultorio de INML, entre otros. 
TUNJUELITO. Ene: suscripción del acta de transferencia en administración de los inmuebles entre el DADEP y la SSCJ. Feb. Socialización del cronograma de desarrollo del proyecto para la URI. Mar: Se tramitó el pago único de recursos al PA constituido para el Proyecto. May: Findeter publicó los procesos contractuales derivados. Jul: Aprobación y adjudicación de dichos procesos. Jul: Suscripción de las actas de inicio. Ago: Presentación de anteproyecto arquitectónico preliminar ante la SSCJ y la FGN. Sep: Reunión de la SDSCJ y FGN con el consultor y para presentar observaciones al anteproyecto arquitectónico preliminar, el cual se ajustó de acuerdo a las observaciones de las partes.
NORTE: Durante el 1er trimestre aún se encontraba en curso el trámite de evaluación de impactos sobre la plaza fundacional por parte del IDPC, por lo que se suspendió el contrato por 30 días a partir de abril. El trámite finalizó en mayo con la emisión del concepto favorable por parte del IDPC. El contrato se reanudó el 31 de mayo y se prorrogó 1.5 m. Jun: Radicación del Proyecto. Jul: Recepción de observaciones de la Curaduría frente a la solicitud de la licencia de construcción. Se solicitó la actualización del acta de entrega del predio y la anuencia del DADEP para adelantar el trámite de licencia. Ago: Suspensión del contrato por 1 m. Sep: Se subsanaron las observaciones de la Curaduría y esta generó factura variable para pago del trámite de licencia, además ya registró el expediente de la licencia en la plataforma de la Personería, debe emitir concepto previo a la ejecutoria de tal licencia.
BOSA: Obra construida al 100% y entregada a la FGN en el mes de febrero.
</t>
  </si>
  <si>
    <t xml:space="preserve">• Proyecto centralización de los archivos de gestión: 
•  Se da cumplimiento al cronograma de transferencias documentales, se han recibido a la fecha 58,92 metros lineales de documentos de archivo.
• . Se da continuidad a la aplicación de los instrumentos archivísticos en archivo central para la clasificación y ordenación de expedientes de la serie contratos del periodo 3 del FVS aplicando la TRD, para aquellos documentos cuyas características sea su disposición final “conservación total”, con el fin de realizar el alistamiento para su posible transferencia secundaria. 
• Proyecto implementación del plan de preservación digital a largo plazo del SIC: se realiza seguimiento al plan de trabajo a la OAC para organizar los archivos digitales desde la vigencia 2016. 
•  Proyecto plan de conservación documental: durante este periodo se realizó y divulgó el cronograma de visitas de inspección para seguimiento a los archivos de gestión, se están modelando las matrices de vulnerabilidad del plan de emergencias. 
• Se envía a dependencias el formulario de seguimiento a la gestión documental y se remite cronograma de visitas, como parte del programa de auditoría y control. 
•  Se actualizan los instrumentos de gestión pública: se realizan mesas técnicas para presentar el Registro de Activos de Información e Índice de Información Clasificada y Reservada, con la información de 2022, se presenta en mesa técnica de archivo. 
• . Se continua con la actualización de todos los documentos del nuevo proceso de gestión documental según lo establecido en la Resolución 829 de 2022 de adopción del mapa de procesos versión. 
• Se realiza la compilación del seguimiento de carga de documentos electrónicos en SharePoint de los archivos de gestión de las dependencias.
•  Se inicia la elaboración del informe de empalme de la administración distrital, conforme a la Circular 001 de 2023 de la Alcaldía Mayor de Bogotá. 
•  Se genera acto administrativo para la reconstrucción de expedientes y se da inicio con la compilación de información. 
•  Se realiza la adquisición de 2 planotecas para el Archivo Central.
</t>
  </si>
  <si>
    <t xml:space="preserve">Se continúa con la revisión a la elaboración de las matrices de riesgos de los tres activos estratégicos priorizados para 2023.  1. Embalse del Muña. 2. Hidroeléctrica del Guavio. 3. Parque Natural de Sumapaz. Frente al embalse del Muña, ya se cuenta con un avance en la elaboración del documento final. • Se avanza en el seguimiento a la implementación de acciones de Cerros Orientales (Usaquén) a través de la mesa interinstitucional liderada por la Secretaría de Desarrollo Regional de la Gobernación de Cundinamarca y el representante de despacho de la Secretaría de Seguridad, Convivencia y Justicia. • Se prepara semanalmente en conjunto con la Gobernación de Cundinamarca el espacio pedagógico certificable, con el fin de fortalecer los liderazgos comunitarios de los Cerros Orientales de Usaquén, en torno a la protección y la prevención de riesgos ambientales y de seguridad ciudadana de los cerros orientales. • Se desarrollan las 2 últimas sesiones del espacio pedagógico para los líderes de los Cerros Orientales en la localidad de Usaquén. Con las dos sesiones se hace el cierre de dicho espacio. Las dos últimas sesiones giraron en torno a la identificación y priorización de riesgos y mapeo de actores. En virtud de la finalización del espacio pedagógico en USAQUEN, se plantea el desarrollo de encuentros similares en otros escenarios de infraestructura ambiental que comparte Bogotá y el Departamento. Para el mes de octubre se planea decidir sobre la ampliación de dicha estrategia. 
</t>
  </si>
  <si>
    <t>100BA11:BE11</t>
  </si>
  <si>
    <t xml:space="preserve">el Plan de Acción MIGP se aprobó en el marco del Comité Institución de Gestión y Desempeño, desarrollado el pasado 30 de mayo, contando actualmente con una segunda versión publicada en la página web de la SDSCJ, el plan contiene (46) actividades que aportan al fortalecimiento y la sostenibilidad del Modelo Integrado de Planeación y Gestión de la Entidad, </t>
  </si>
  <si>
    <t xml:space="preserve">Mediante los contratos de interventoría y redes eléctricas se realizó las obras de construcción y complementarias para la renovación actualización y modernización de las redes: eléctrica e iluminación, hidrosanitaria, vapor, voz y datos, detección y extinción de incendio y de gas de la Cárcel Distrital de Varones y Anexo de Mujeres.
Mediante el contrato de mantenimiento e interventoría se realiza el control y seguimiento al mantenimiento constante de la Cárcel Distrital, garantizando el óptimo funcionamiento de las instalaciones. </t>
  </si>
  <si>
    <t xml:space="preserve">• Se logró el fortalecimiento en la atención integral a las personas privadas de la libertad PPL de la Cárcel Distrital de Varones y Anexo de Mujeres, facilitando estrategias que coadyuvan a la implementación de su proyecto de vida. •  Participaron un promedio de 1036 personas privadas de la libertad en actividades válidas de redención de pena, con un porcentaje de ocupación del 100%, mediante la realización de aproximadamente 187 talleres.•  Respecto a las acciones grupales se han efectuado un total de 8266 actividades, programa que abarca temáticas como salud mental, Prevención de Conducta Suicida, Prevención de Consumo de sustancias psicoactivas y mitigación del riesgo, Prevención de Abuso sexual, Prevención de Violencia física y psicológica; a la fecha han participado un promedio de 1183  PPL en las diferentes actividades de fechas especiales “afirmativas” y se han efectuado un total de 2450 intervenciones individuales en el componente de salud mental y SPA. • De la misma manera se han beneficiado 1781 PPL con el programa del grupo de antropología, entre estas se encuentran taller de efectividad, de justicia restaurativa y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t>
  </si>
  <si>
    <t xml:space="preserve">
• En el periodo comprendido entre el 1 de enero al 30 de septiembre de 2023, en el Centro Especial de Reclusión – C.E.R, se registraron un total de 143 ingresos, 41 libertades y 84 traslados de Personas Privadas de la Libertad-PPL. • De igual manera, se prestó la atención jurídica a un promedio de 204 PPL a través de acompañamientos durante la visita de abogados, apoderados y/o dependientes judiciales, respuesta a derechos de petición y traslados de requerimientos judiciales realizados por la población privada de la libertad ante los diferentes despachos judiciales. • Del mismo modo, se tramitaron 70 solicitudes de asignación de Defensores Públicos, se efectuó la conexión a 812 audiencias virtuales y se gestionó la remisión para la asistencia a 33 audiencias presenciales.•  Con corte a 31 de agosto de 2023, el Centro Especial de Reclusión tenía 200 Privados de la Libertad recluidos; a los cuales, se brindaron 824 atenciones médicas, 455 atenciones psicológicas/psiquiátricas y 851 atenciones odontológicas entre los meses de enero y agosto de 2023. • A la fecha de corte del presente reporte, se contó con un 93% de las PPL participando en actividades de ocupación del tiempo libre en los diferentes talleres que se imparten en el Centro Especial de Reclusión-C.E.R.  • Por otra parte, en el periodo referenciado, se suministraron 52.275 raciones alimentarias y se suministró a las Personas Privadas de la Libertad uniformes, ropa de cama, colchonetas, toallas y kit de aseo al momento del ingreso o cuando se requirió durante la permanencia en el Centro.
•  la Alcaldía Mayor ha entregado 6.999  kits de aseo para las personas privadas de la libertad que se encuentran en Centros de Detención Transitoria- CDT (URI y Estaciones de Policía) de la Ciudad. Adicionalmente, se han entregado un total de 45.085 de elementos de limpieza y bioseguridad para PPL en CDT de la ciudad, entre los que se encuentran escobas, alcohol industrial, hipoclorito, desengrasante, ambientador, entre otros.
•  Igualmente, se entregaron elementos de bioseguridad para al personal asignado a la vigilancia y custodia de las personas privadas de la libertad en Estaciones de Policía y URI, tales como guantes de latex, caretas y tapabocas N95,  y durante lo corrido  de 2023 se entregaron en CDT de la ciudad veinte (20) dispensadores de gel antibacterial de piso; veinte (20) dispensadores plásticos de 1 lt; dos (2) pulverizadora para alcohol con mochila de 5 galones y la entrega de 485 colchonetas a PPL en CDT de la ciudad.</t>
  </si>
  <si>
    <t>• En el periodo comprendido entre el 1 de enero al 30 de septiembre de 2023, en el Centro Especial de Reclusión – C.E.R, se registraron un total de 143 ingresos, 41 libertades y 84 traslados de Personas Privadas de la Libertad-PPL. De igual manera, se prestó la atención jurídica a un promedio de 204 PPL a través de acompañamientos durante la visita de abogados, apoderados y/o dependientes judiciales, respuesta a derechos de petición y traslados de requerimientos judiciales realizados por la población privada de la libertad ante los diferentes despachos judiciales. Del mismo modo, se tramitaron 70 solicitudes de asignación de Defensores Públicos, se efectuó la conexión a 812 audiencias virtuales y se gestionó la remisión para la asistencia a 33 audiencias presenciales. Con corte a 31 de agosto de 2023, el Centro Especial de Reclusión tenía 200 Privados de la Libertad recluidos; a los cuales, se brindaron 824 atenciones médicas, 455 atenciones psicológicas/psiquiátricas y 851 atenciones odontológicas entre los meses de enero y agosto de 2023. A la fecha de corte del presente reporte, se contó con un 93% de las PPL participando en actividades de ocupación del tiempo libre en los diferentes talleres que se imparten en el Centro Especial de Reclusión-C.E.R. Por otra parte, en el periodo referenciado, se suministraron 52.275 raciones alimentarias y se suministró a las Personas Privadas de la Libertad uniformes, ropa de cama, colchonetas, toallas y kit de aseo al momento del ingreso o cuando se requirió durante la permanencia en el Centro.</t>
  </si>
  <si>
    <t xml:space="preserve">• Nueva Ruta de Atención Integral para Mujeres: Durante la vigencia 2023, se han orientado a 8.835 mujeres a través de la ruta de atención, adicionalmente se han realizado 68 jornadas de sensibilización donde han participado un total de 1231 personas.
• Fontibón: En el Comité Distrital de Casas de Justicia (21/3/23), se decidió que la 7ma Casa de Justicia para implementar la ruta fuera Fontibón. Tomando en cuenta índices de conflictividad de Violencia intrafamiliar y VBG; además porque allí se cuenta con una infraestructura que permite las adecuaciones necesarias para la acogida de las entidades prestadoras de servicios. El 27/03 se hizo visita técnica a esta CJ, se revisaron las adecuaciones físicas que se requieren para poner en funcionamiento la ruta.
• Adquisición de mobiliario: Se adquirió el mobiliario requerido para la participación de diferentes entidades en esta ruta: SDMujer; ICBF; FGN. El 10/05 se realizó la visita técnica para la entrega de los espacios por parte de las entidades operadoras que estarán funcionando en la CJ de Fontibón.
Ordenes de Prestación de Servicios: La contratación del personal para la implementación de la Ruta Casa de Justicia de Fontibón ya se llevó a cabo: Un (1) receptor de denuncia de (FGN) y (1) un médico (INML). 
Otras acciones:
• El 17/04 se realizó un Comité Interinstitucional de seguimiento con delegados de las entidades operadoras: presentación del cronograma de implementación de la ruta en la CJ Fontibón. Así, se acordó hacer una visita para la entrega de los espacios a cada una de las entidades en mayo. El 13/07 se realizó visita formal de la SAJ Juliana Cortés y la Subsecretaria de Fortalecimiento de Capacidades - SDMujer Lisa Gómez, anunciando el inicio de la Ruta en la CJ de Fontibón. El 17/8 se realizó una reunión con los CRI de las CJ con RM, para revisar el manejo de cifras en SIDIJUS.
</t>
  </si>
  <si>
    <t xml:space="preserve">• En el periodo del 1 de enero al 30 de septiembre se han cualificado 4.729 policías, esto quiere decir que tenemos un avance el 97.5% de un total de 4.850 programados para la esta vigencia.
• En el marco de la estrategia se han beneficiado los siguientes públicos: personal adscrito a la Policía Metropolitana de Bogotá con énfasis en el personal responsable de la vigilancia policial y el personal de investigadores criminales que hacen parte de la SIJIN y operadores de seguridad y convivencia que hacen parte del equipo territorial de la Subsecretaria de Seguridad y Convivencia.
Estos públicos han recibido conferencias y talleres con el fin de sensibilizar y socializar las siguientes temáticas: 
¿Qué es la Política Pública Distrital de Transparencia, Integridad y no Tolerancia con la Corrupción contenida en el CONPES Nº01?
¿Qué es la Política Pública Distrital de Juventud 2019 -2030 contenida en el CONPES Nº08?
¿Qué es la Política Pública de Mujeres y Equidad de Género 2020-2030 contenida en el CONPES Nº14? 
¿En qué consiste la política pública que promueve el sector del cannabis medicinal, cosmético e industrial en Bogotá – Acuerdo 831 de 2022? 
Recomendaciones para interactuar con población del sector social LGTBIQ+ en las actuaciones propias del servicio a su cargo.
Oferta de servicios de la SDSCJ
Conferencia/Taller “Flujo de capitales en la actividad criminal.
Conferencia El fenómeno del Lavado de Activos.
Taller Diligenciamiento correcto del Informe de Investigador de Campo 
</t>
  </si>
  <si>
    <t xml:space="preserve">•  realizamos 403 jornadas de socialización preventiva del Código Nacional de Seguridad y Convivencia Ciudadana (Ley 1801 de 2016) con las impactamos a 11.214 personas de socialización preventiva sobre Código Nacional de Seguridad y Convivencia Ciudadana (Ley 1801 de 2016) impactando comunidades estratégicas para  construcción de convivencias pacíficas en Bogotá: personas migrantes, jóvenes, mujeres, estudiantes, habitantes de conjuntos residenciales, visitantes de humedales, jóvenes en conflicto con la ley y miembros de la Policía. 
El objetivo de estas actividades, con abordaje pedagógico y territorial, es socializar con la comunidad el Código Nacional de Seguridad y Convivencia Ciudadana como una herramienta que orienta sobre diferentes comportamientos ciudadanos que impactan la convivencia entre personas, autoridades, medio ambiente y espacio público y, en ese sentido, fortalecer la prevención de todas aquellas acciones que afectan el relacionamiento armónico entre diferentes actores que hacen parte de la ciudad" 
</t>
  </si>
  <si>
    <t xml:space="preserve">• En el acumulado del año 2023 se lleva un total de 138 demandas de persecución penal, las cuales corresponden a 77 espacios de intercambio de información con entidades de seguridad y justicia y 61 espacios de recepción/recolección de información. • Adicionalmente, en la estrategia de demanda de persecución penal se han realizado 24 Reportes de Seguridad Ciudadana, 24 Macro intervenciones, 27 actividades de Acción con la Trata de Personas, 164 actividades de la estrategia de ocupaciones y delitos ambientales. Con  respecto a la afectación de mercados criminales se han llevado a cabo  19 planes cazador y 16 actividades de control al mercado criminales de dispositivos móviles.
</t>
  </si>
  <si>
    <t xml:space="preserve">• En lo corrido del año 2023 continúa la realización de los Consejos Locales de Seguridad. Para la meta sectorial, se realiza seguimiento a las sesiones de dicha instancia donde se evidencia en acta, el desarrollo de la función referida a la generación de escenarios de participación ciudadana para la identificación de los problemas de convivencia y seguridad locales, a través de las Juntas Zonales de Seguridad (Decreto 079 de 2018). Considerando dicho aspecto como identificador del atributo social, se tiene que, entre enero y septiembre del presente año 18 localidades evidencian cumplimiento. 
</t>
  </si>
  <si>
    <t xml:space="preserve">• Firmado el Convenio Nro. 1769 de 2023 entre Secretaría de Seguridad, Convivencia y Justicia y, el Instituto Distrital de la Participación y Acción Comunal (IDPAC), se incorporaron los recursos al IDPAC. donde avanzamos de acuerdo al  cronograma de actividades ejecutando a satisfacción, contando con el lanzamiento de la convocatoria el día 05-09-2023.
• En el marco de la convocatoria la inscripción y postulación de las organizaciones interesadas en participar en el proyecto se cerró hasta el 12-09-2023 con una participación de 30 organizaciones, las cuales presentaron sus propuestas en formato fisíco y en video.
• Se presentó un periodo de subsanación de requisitos desde el 13-09-2023 hasta el 24-09-2023, donde no todas las organizaciones lograron clasificar, frente a esta primera evaluación y subsanación. A este corte se registran 28 organizaciones para incorporarse a la evalución técnica de la propuesta.
</t>
  </si>
  <si>
    <t>• En la estrategia de sensibilización y mitigación del riesgo para la ciudad con énfasis en las poblaciones en alto riesgo se han ejecutado 2565 acciones en lo corrido del año.•  La implementación de las acciones para las poblaciones en alto riesgo ha permitido acercar los servicios de acceso a la justicia, denuncia y orientación a quienes más lo necesitan, evitando que sean manipulados por bandas delincuenciales. Además, se ha trabajado para que los ciudadanos habitantes de calle no pasen la noche en el espacio público, lo que ha contribuido a prevenir actos de violencia y homicidios que los afectan. Se acompañó en el lanzamiento y ejecución de la Estrategia de Prevención Alerta en Línea en articulación con la Dirección de seguridad de la SDSCJ, el Centro Cibernético de la Policía, el Operador de telefonía WOM y la Secretaría Distrital de Educación, las cuales tiene como objetivo sensibilizar a los miembros de la comunidad educativa acerca de los riesgos y el uso seguro y responsable en el entorno digital.  La estrategia se implementará en 7 instituciones educativas del distrito capital ubicadas en las localidades de Suba, Ciudad Bolívar, Santa Fe, Antonio Nariño y los Mártires.</t>
  </si>
  <si>
    <t xml:space="preserve">En el marco de la Estrategia de Prevención de Violencias Basadas en Género, se realizaron 1228 acciones durante lo corrido del año, enfocadas en la prevención de la violencia basada en género, delito de trata de personas, actitudes y comportamientos machistas, se desarrollaron acciones en las diferentes localidades de la ciudad, tales como sensibilización en prevención de violencias en candelaria, Bosa, Santa Fe, Mártires, y Ciudad Bolívar, a través de la realización de actividad lúdica “Escena Viva” donde se  recreó una situación de feminicidio, acompañada con frases que llevan a la ciudadanía a la reflexión y entrega de violentometro, además de la prevención de la trata de personas en  localidades como Ciudad Bolívar, Fontibón, Bosa y Santa fe y en lugares de posible captación donde se socializó modalidades, consejos para no ser víctima, rutas y líneas de atención, además de taller en Hogar de paso para ciudadanos habitantes de calle, realización de escena viva donde se recreó una de las modalidades de trata y se hizo entrega de material POP, adicionalmente, como resultado de la exposición itinerante Mujeres en Colores en el marco de 25N (Día Internacional de Eliminación de violencias contra las Mujeres) y 4D (Día contra el Feminicidio) llevada a cabo durante noviembre, se realizó velatón en la localidad de Ciudad Bolívar, acompañada de la exposición con todos los mensajes que se recogieron durante el mes, además, se participó en jornadas de sensibilización en Nuevas Masculinidades a través de actividades lúdicas como “Escena Viva” donde se personificó dos tipos de hombres y se invitó a la población a dejar su mensaje para deconstruir imaginarios y estereotipos machistas y así visibilizar todas las formas de las que son víctimas principalmente las mujeres.
</t>
  </si>
  <si>
    <t xml:space="preserve">Desde la estrategia se realizaron 863 acciones en lo corrido del año con habitantes de calle, se ejecuto un exhaustivo recorrido de monitoreo y presentamos nuestra oferta institucional a la comunidad de las localidades, con mayor énfasis en la localidad de San Cristóbal, en esta localidad se consiguió la aceptación de servicios ofrecidos por parte de las entidades distritales durante los abordajes, evidenciando una notable receptividad. Desde la estrategia de Migrantes, se realizaron 443 acciones en lo corrido del año, se apoyó la logística de la celebración del día internacional de los derechos Humanos y el Día Internacional del Migrante, los cuales se desarrollaron en un solo evento el 15 de diciembre, en la plaza de los periodistas en el centro de Bogotá “Celebrando Nuestras Historias. Desde la estrategia VIGIA LGBTI durante lo corrido del año se realizaron 841 acciones relacionadas con cambio de imaginarios y estereotipos con actividades pedagógicas y lúdicas a toda la ciudadanía en general y personas pertenecientes a los sectores sociales LGBTI. Desde la Estrategia de NNA se realizon 933 acciones en lo corrido del año, se trabajó bajo los siguientes temas orientadores: prevención de la mendicidad y trabajo infantil, explotación sexual comercial de NNA, trata de personas, delitos informáticos y prevención de lesiones por pólvora en NNA. Las jornadas realizadas, se ejecutaron en zonas priorizadas de la ciudad que son caracterizadas por la temporada navideña.
</t>
  </si>
  <si>
    <t>La meta tuvo cumplimiento en el mes de noviembre el cual fue reportado oportunamente</t>
  </si>
  <si>
    <t xml:space="preserve">Desde la estrategia durante lo corrido del año se realizaron 1701 acciones, durante el mes de diciembre se realizó por segunda vez en Bogotá el Festival de la con-VIVENCIA JUVENIL, con el fin de visibilizar expresiones artísticas de los y las jóvenes en materia de seguridad y convivencia, en favor de la construcción de experiencias culturales de paz. Esta segunda versión del festival se ejecutó el 2 de diciembre desde las 11:00 am hasta las 7:30 pm en la plaza fundacional de Bosa.
</t>
  </si>
  <si>
    <t>En lo corrido del año se fortalecieron 800 grupos de ciudadanos. Durante el mes de diciembre se realizó el tercer congreso anual de experiencias comunitarias exitosas con el fin de reconocer la base de tejido social comunitario, construido y fortalecido mediante las Redes de Cuidado, exaltando la incidencia de la comunidad en cada uno de los territorios en acciones de prevención, cultura ciudadana y control</t>
  </si>
  <si>
    <t xml:space="preserve">Durante el año 2023 se llevó a cabo la gestión pertinente enfocada a la realización de los Consejos Locales de Seguridad. Para esta meta sectorial, se realizó seguimiento a las sesiones de dicha instancia que se evidencian en acta, el abordaje de la función referida a la generación de escenarios de participación ciudadana para la identificación de los problemas de convivencia y seguridad locales, a través de las Juntas Zonales de Seguridad (Decreto 079 de 2018). Considerando dicho aspecto como identificador del atributo social planteado en la meta, se tiene que, entre enero y diciembre de 2023 todas las 20 localidades evidenciaron cumplimiento de dicho aspecto según el seguimiento realizado. 
Durante el periodo específico de diciembre el avance fue de cero (0) por cuanto la meta ya se había cumplido con anterioridad. No obstante, en el proceso de revisión y validación de actas de Consejos Locales de Seguridad, se verificó el cumplimiento de las 20 localidades al contrastar el monitoreo de actas realizado durante el año, con los registros propios de acompañamiento a las JZS que realizaron los equipos territoriales en la misma vigencia. </t>
  </si>
  <si>
    <t xml:space="preserve">A diciembre de 2023, 340 personas han sido vinculados a estrategias orientadas a fortalecer la atención integral.
(A) Programa para la Atención y Prevención de la Agresión sexual – PASOS: Se han vinculado 192 personas. 109 ofensores(as) y 83 víctimas. Adicionalmente, se continua con la atención y gestión de los casos que se ingresaron en años anteriores. Las vinculaciones y fortalecimiento del proceso de emisión y recepción al programa, se logra gracias al fortalecimiento de los procesos de articulación con las autoridades judiciales y administrativas, al posicionamiento del Programa en el Distrito y a la experiencia adquirida por los equipos de atención.  
(B) Proceso restaurativo casos en ejecución de sanción: Se ha brindado atención a 8 persona del Sistema de Responsabilidad Penal Adolescente a través de la ruta de ejecución de la sanción. Adicionalmente se continua atención de las personas que se vincularon en la vigencia anterior y en el 2023 continuaron en proceso o seguimiento. 
(C) Estrategia de Reintegro Familiar y Atención en el Egreso: Se han vinculado a la estrategia 142 personas. Continua el proceso educativo en las localidades Bosa, Ciudad Bolivar y San Cristóbal; la aplicación del instrumento de caracterización e identificación de riesgos y factores de protección, se ha avanzado en la generación de planes de trabajo. Continúan talleres de manualidades, danza, deportes, música, artes aplicadas y expresión corporal circense
</t>
  </si>
  <si>
    <t>A diciembre de 2023, el Programa Justicia Juvenil Restaurativa (PDJJR) a través de las rutas de Principio de Oportunidad y Colegios se ha brindado atención a 89 adolescentes y jóvenes del Sistema de Responsabilidad Penal Adolescente que ingresaron en esta vigencia. Así mismo, se brinda atención a quienes ingresaron en la vigencia anterior y que aún se encuentran en proceso o en seguimiento.</t>
  </si>
  <si>
    <t>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A diciembre de 2023 se logró la vinculación de 52 jóvenes al proceso de atención especializada con sus respectivas EAPB. Así mismo, se continua atención de los casos que continúan de vigencias anteriores.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</si>
  <si>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En el periodo comprendido entre el 1 de enero al 31 de diciembre de 2023, en el Centro Especial de Reclusión – C.E.R, se registraron un total de 196 ingresos, 60 libertades y 124 traslados de Personas Privadas de la Libertad-P.P.L. De igual manera, se prestó la atención jurídica a un promedio de 319 P.P.L. a través de acompañamientos durante la visita de abogados, apoderados y/o dependientes judiciales, del mismo modo que en la respuesta a derechos de petición y traslados de requerimientos judiciales realizados por la Población Privada de la Libertad ante los diferentes despachos judiciales. Por otra parte, se tramitaron 91 solicitudes de asignación de Defensores Públicos, se efectuó la conexión a 1143 audiencias virtuales y se gestionó la remisión para la asistencia a 53 audiencias presenciales. Entre los meses de enero y diciembre de 2023 el Centro Especial de Reclusión contó con un promedio de 200 Personas Privadas de la Libertad recluidas, a los cuales, se les brindó 1235 atenciones médicas,839 atenciones psicológicas/psiquiátricas y 1147 atenciones odontológicas. 
A la fecha de corte del presente reporte, se contó con un 90 % de las PPL participando en actividades de ocupación del tiempo libre en los diferentes talleres que se imparten en el Centro Especial de Reclusión-C.E.R.  Por otra parte, en el periodo referenciado, se suministraron 70.593 raciones alimentarias de acuerdo a la minuta patrón que se tienen con el proveedor de alimentos. 
Se suministraron a las Personas Privadas de la Libertad uniformes, ropa de cama, colchonetas, toallas y kit de aseo al momento del ingreso o cuando fue requerido durante la permanencia en el Centro.  
Durante lo corrido de 2023, la Alcaldía Mayor ha entregado 8.360  kits de aseo para las personas privadas de la libertad que se encuentran en Centros de Detención Transitoria de la Ciudad. Adicionalmente, se han entregado un total de 56155 de elementos de limpieza y bioseguridad para PPL en CDT de la ciudad, entre los que se encuentran escobas, alcohol industrial, hipoclorito, desengrasante, ambientador, entre otros. 
Igualmente, se entregaron elementos de bioseguridad para al personal asignado a la vigilancia y custodia de las personas privadas de la libertad en Estaciones de Policía y URI, tales como guantes de latex, caretas y tapabocas N95.
Adicionalmente, durante lo corrido  de 2023 se entregaron en CDT de la ciudad veinte (20) dispensadores de gel antibacterial de piso; veinte (20) dispensadores plásticos de 1 lt; dos (2) pulverizadora para alcohol con mochila de 5 galones.
Asimismo, en lo que va de 2023 se han entregado 1.013  colchonetas a PPL en cdt de la ciudad.</t>
  </si>
  <si>
    <t xml:space="preserve">on el fin de fortalecer la atención integral, bienestar y calidad de vida de las personas privadas de la libertad ppl de la cárcel distrital de varones y anexo de mujeres, de enero a diciembre de 2023, se han efectuado 10.901 atenciones médicas y odontológicas. Así mismo en el marco de la atención en salud se realizaron valoraciones, apertura historia clínica, urgencias, actividades de prevención y promoción en salud. en el mismo periodo, se han suministrado 380.002 raciones alimentarias. A la fecha, se cuenta con un promedio de 98% de ocupación de las Personas Privadas de la Libertad en actividades validas de redención de pena, lo que se traduce en un promedio de participación de 1.031 PPL mediante 13 talleres del plan ocupacional de la Cárcel Distrial. Por otra parte, se ha dado trámite a 1.062 boletas de Libertad expedidas por autoridad judicial competente y se expidieron 1.618 certificados de redención de pena, así mismo se dio respuesta a 7.105 oficios relacionados con la situación jurídica de los PPL. 
Para el mismo periodo se contó con 6.377 audiencias virtuales. Frente a la encuesta de satisfacción ha sido realizada a 379 egresos del centro carcelario, los cuales cuentan con un rango de satisfacción "bueno".
Frente al Programa de Justicia Restaurativa, durante el mes de diciembre: 
• Ingresan 8 casos para atención, vinculándose entre enero y diciembre de 2023, 296 personas: 125 ofensores, 96 víctimas y 75 personas integrantes de sus sistemas familiares. 
• Se vincularon 8 ofensores, 7 víctimas y 8 personas como redes de apoyo en el mes.
• Se participó en dos reuniones con la oficina de análisis de la información y estudios estratégicos, consolidando el primer borrador del documento del PDJRA. 
• Se realizaron 286 atenciones entre ofensores, víctimas y redes de apoyo.
• Se emitieron 18 informes psicosociales a las autoridades competentes. (Fiscales, Jueces de familia y Jueces de ejecución de penas)
• Se culminó un servicio social en la sede de Barrios Unidos, actividad solicitada por el fiscal del caso, como medida complementaria al Principio de oportunidad.
• 2 casos, de atención con medida de ejecución de penas, lograron: uno culminar su bachillerato, destacándose en sus resultados académicos por su liderazgo y su rendimiento académico, adicional recibió la libertad condicional; y el otro caso cumplió su sanción, se vinculó a la oferta de pos egreso y culminó satisfactoriamente su formación en tatuaje, destacándose por su compromiso y avances, con posibilidad de vinculación laboral en el taller de formación.
• En el CER (Centro especial de reclusión), se certificaron a 39 personas privadas de la libertad, por culminar de manera satisfactoria sus 12 talleres en habilidades psicosociales, en el marco del enfoque restaurativo.
• Se han realizado 24 mediaciones.
</t>
  </si>
  <si>
    <t xml:space="preserve">Se logró el fortalecimiento en la atención integral a las personas privadas de la libertad PPL de la Cárcel Distrital de Varones y Anexo de Mujeres, facilitando estrategias que coadyuvan a la implementación de su proyecto de vida, para lo cual,  a la fecha han participado un promedio de 1.035 PPL en intervenciones grupales,  programa que abarca temáticas como salud mental, Prevención de Conducta Suicida, Prevención de Consumo de sustancias psicoactivas y mitigación del riesgo, Prevención de Abuso sexual, Prevención de Violencia física y psicológica. De la misma manera para las actividades de fechas especiales “afirmativas” se evidencia una participación promedio de 178 ppl. Con respecto a las intervenciones individuales se han efectuado a un total de 3.622 ppl en el componente de salud mental y SPA. Desde el quehacer del grupo de antropología se han impactado a un promedio de 567 ppl. Es tipo de intervenciones se ejecutan con enfoque diferencial, lideradas por el grupo del servicio psicosocial de la Cárcel Distrital, entre estas además de las señaladas se efectúan el taller de efectividad, de justicia restaurativa y enfoque diferencial; adicionalmente las acciones ejecutadas por el grupo de psicología, terapia ocupacional, trabajo social, deporto 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La Cárcel Distrital realiza de manera permanente acciones para mantener los estándares de calidad, a través del mantenimiento de la infraestructura  e interventoría, plantas, ups, aires acondicionados, ascensores, sostenimiento de caninos y videovigilancia para fortalecer la seguridad del Establecimiento, dotación de kit de aseo, uniformes a las PPL, insumos para talleres, garantía de servicios básicos como alimentación y salud, servicios públicos, entre otros y seguimiento en la implementación de los estándares obligatorios y no obligatorios que hacen parte integral de la acreditación por la Asociación Americana de Correccionales (ACA).
</t>
  </si>
  <si>
    <t xml:space="preserve">Desde la estrategia de en bici nos cuidamos durante lo corrido del año se realizaron 1126 acciones; en conjunto con la SDM y su estrategia niños y niñas primero se realizó taller de prevención de violencias y delitos en el espacio público en donde se trabajó de forma práctica las diferentes acciones y entregando herramientas que pueden ser utilizadas en el espacio público tanto por ciclistas y/o peatones para mitigar o prevenir algún tipo de delito. Desde la estrategia de transporte público seguro, diverso y cuidador se realizaron 4150 acciones durante lo corrido del año, se concluyeron las Megatomas Zonales y Troncales realizadas de manera articulada con otras entidades, que mejoraron las condiciones generales del servicio y aumentaron las cifras de validación del pasaje. Desde la estrategia de Entornos educativos durante lo corrido del año se realizaron 2368 acciones, se acompañaron las mesas locales de entornos educativos para dar insumos para mejorar la seguridad. Desde la estrategia de parques se realizan 1729 acciones durante lo corrido del año, las cuales fueron dirigidas a la comunidad sobre prevención del hurto a personas.
De acuerdo a los registros del sistema de información Progressus, entre enero y diciembre del año 2023 se adelantaron 15046 acciones de intervención a través de las estrategias de la línea de control del delito enfocadas en los entornos que pueden tener afectaciones de seguridad y sana convivencia como lo son: instituciones educativas, transporte público, ciclo rutas, parques y zonas de rumba. Lo anterior, como parte del trabajo institucional de los equipos territoriales articulado con la Policía Metropolitana de Bogotá – MEBOG y otras entidades de orden distrital y nacional. 
En lo específico al periodo mensual de diciembre, en el marco del apoyo y la coordinación de acciones para el control del delito en los entornos mencionados, se realizaron 1211 actividades dentro de los planes de acción territorial de las 20 localidades derivados del PISCCJ que tiene como objetivo prevenir, disminuir y mitigar la comisión de delitos a través de la interrupción de mercados criminales y fortalecer entornos seguros por medio de la presencia institucional. 
</t>
  </si>
  <si>
    <t xml:space="preserve">En 2023 se adelantaron 198 demandas de persecución penal, correspondientes a 107 espacios de intercambio de información con entidades de seguridad y justicia y 91 espacios de recepción/recolección de información. Adicionalmente, se realizaron 33 Reportes de Seguridad Ciudadana, 31 Macro intervenciones, 40 actividades de Acción con la Trata de Personas, 21 acciones frente a delitos informáticos, 223 actividades de la estrategia de ocupaciones y delitos ambientales. Respecto a afectación de mercados criminales se han llevado a cabo 28 planes cazador y 18 actividades de control al mercado de dispositivos móviles.
En diciembre de 2023 fueron: 8 espacios de articulación con entidades de seguridad y justicia, 4 espacios de recepción y recolección de información, 3 macro intervenciones, 3 Reportes de Seguridad Ciudadana, 2 Impulsos a noticias criminales y/o intercambio de información en acción contra la trata de personas y 3 asistencias a espacios sobre dicho delito. Respecto a la estrategia de delitos ambientales y ocupaciones informales se gestionaron 23 actividades, 1 control al mercado criminal en vía pública de dispositivos móviles, 4 actividades frente a delitos informáticos, y 2 planes cazador para la afectación al mercado criminal de hurto a automotores.
Desde la estrategia de interrupción a mercados criminales se desarrollaron diferentes actividades de alto impacto enfocadas en contener todas aquellas conductas que afectan la seguridad, convivencia y patrimonio de los ciudadanos. Se realizaron cerca de 41 acciones de control a establecimientos que podrían dinamizar mercados criminales; se acompañaron operativos para la contención de la venta de licor adulterado y contrabando, pagadiarios, bodegas de reciclaje, pólvora, expendio de bebidas alcohólicas y casas de lenocinio
</t>
  </si>
  <si>
    <t xml:space="preserve">Durante la vigencia se logró la estandarización de información que da cuenta del estado actual de la presencia de grupos delincuenciales en la ciudad, como resultado del seguimiento periódico y actualización permanente del inventario a través de las jornadas de intercambio de información realizadas entre las Especialidades de MEBOG, La Seccional de Fiscalías de Bogotá y esta Secretaría.
A raíz de ello, se logró la identificación de 125 bandas delincuenciales en Bogotá, así como la afectación de 101 de ellas, de modo que se cierra el vigencia con un total de 24 organizaciones criminales vigentes en investigación que se esperan afectar en la vigencia 2024 (Esto, de acuerdo con la información aportada por SIJIN). Por su parte, Fiscalía reporta la presencia de 83 grupos delincuenciales en la Ciudad, de estos queda pendiente la identificación de los afectados y los vigentes. 
Durante el mes de diciembre se  realizó una (1) mesa de intercambio de información en el marco de actualización y seguimiento al Inventario Criminal Unificado.
</t>
  </si>
  <si>
    <t xml:space="preserve">Se finaliza y aprueba la elaboración de las matrices de riesgos de los tres activos estratégicos priorizados para 2023. 1. Embalse del Muña. 2. Hidroeléctrica del Guavio. 3. Parque Natural de Sumapaz. 
• Se finaliza la elaboración de los documentos narrativos de cada activo y se consolida en un solo documento el trabajo de dichos activos priorizados para el 2023.
• Se finaliza el documento de Buenas prácticas donde se registra la experiencia de trabajo realizada entre agosto de 2021 y noviembre de 2023.   
• Se participa en las reuniones de construcción de insumos desde una visión ciudad región, liderados por la Secretaría de Integración Regional de la Gobernación de Cundinamarca y la Alcaldía Mayor de Bogotá, con el fin de apoyar los desafíos que en la materia tendrá el próximo gobierno. 
</t>
  </si>
  <si>
    <t xml:space="preserve">Para la vigencia 2023 (enero a diciembre), realizamos 500 jornadas de socialización preventiva del Código Nacional de Seguridad y Convivencia Ciudadana (Ley 1801 de 2016) con las cuales impactamos a 113.916 personas. 
</t>
  </si>
  <si>
    <t xml:space="preserve">En diciembre 2023, la Línea  Materialización ejecutó estas acciones con personas que incurrieron en comportamientos contrarios a la convivencia contemplados en el Código Nacional de Seguridad y Convivencia Ciudadana: 
399 actividades Pedagógicas de Convivencia y de Programa Comunitario con las cuales impactamos a 1.300 personas. 
2.233 personas fueron orientadas en gestión de comparendos de convivencia por Canales de Atención Virtuales. 
1.170 personas fueron orientadas para gestión de comparendos de convivencia por Canales de Atención Presenciales. 
Para la vigencia 2023 (enero a diciembre), la Línea Materialización adelantó estas acciones con personas que incurrieron en comportamientos contrarios a la convivencia contemplados en el Código Nacional de Seguridad y Convivencia Ciudadana: 
16.467 personas impactadas en Actividades Pedagógicas de Convivencia y Programa Comunitario. 
3.033 jornadas de Actividad Pedagógica de Convivencia y Programa Comunitario. 
31.760 personas orientadas en gestión de comparendos de convivencia por Canales de Atención Virtuales. 
17.746 personas orientadas en gestión de comparendos de convivencia por Canales de Atención Presenciales. 
       </t>
  </si>
  <si>
    <t xml:space="preserve">Entre enero y diciembre de 2023, fueron reportados por parte de la Dirección de Acceso a la Justicia un total de 832 requerimientos de mantenimiento, adecuaciones y obra. Estos fueron atendidos a través de los contratos 1526 de 2021 y 1551 de 2021 y 1805 de 2023 para los inmuebles que son de propiedad de la entidad (cuya supervisión de contrato la realiza la Dirección de Bienes para la Seguridad, Convivencia y Justicia), mientras que las necesidades de mantenimiento para equipamientos en arriendo fueron atendidas directamente por los propietarios de los inmuebles.  A continuación, se detallan estos requerimientos por cada uno de los 25 equipamientos existentes: 
Casas de Justicia propias (280 requerimientos): 
1. Mártires = 39 
2. Usme = 85
3. Bosa = 27
4. Tunjuelito = 16  
5. San Cristóbal = 72 
6. Bosa Campo verde = 11 
7. Ciudad Bolívar = 30
Casas de Justicia arrendadas (505 requerimientos): 
8. Chapinero = 28 
9. Puente Aranda = 74 
10. Kennedy = 95
11. Barrios Unidos = 106
12. Usaquén = 39
13. Suba La Campiña = 87 
14. Suba Ciudad Jardín = 65 
15. Fontibón = 11
Casas de Justicia en Convenio: 
 16. Engativá: 0
Centro de Traslado por Protección – CTP= 14  
17. Puente Aranda = 14 18. Campo Verde = 0
Unidades Móviles de Acceso a la Justicia (33 requerimientos):  
19. U. Móvil 1 (OLN033) = 9 
20. U. Móvil 2 (OLN034) = 11
21. U. Móvil 3 (OLO721) = 3 
22. U. Móvil 4 (OLO722) = 0
23. U. Móvil 5 (OLO648) =1 
24. U. Móvil 6 (OLO649) =9
Centro Integral de Justicia – CIJ
25. Bosa Campo Verde = 0
</t>
  </si>
  <si>
    <t xml:space="preserve">
Se realizaron los diagnósticos de necesidades de mantenimiento con el nuevo contratista de mantenimiento para las sedes CESPA, Santafé, La Victoria. Se iniciaron las primeras intervenciones por el rubro de emergencias, para atender necesidades urgentes de mantenimiento de las sedes.</t>
  </si>
  <si>
    <t xml:space="preserve">PUENTE ARANDA: Mantenimiento correctivo a las motobombas y reforzamiento de rejas, entre otros. 
TUNJU. Ene: suscripción del acta de transferencia en administración de los inmuebles entre el DADEP y la SSCJ. Feb: Socialización del cronograma de desarrollo del proyecto. Mar: Tramite del pago único de recursos al PA constituido para el Proyecto. May: Publicación de los procesos derivados. Jul: Aprobación y adjudicación de dichos procesos. Jul: Suscripción de las actas de inicio. Ago: Presentación de anteproyecto arquitectónico preliminar ante la SSCJ y la FGN. Sep: Reunión de la SDSCJ y FGN con el consultor sobre observaciones al anteproyecto arquitectónico preliminar. Oct: 02.10 reunión con la FGN para socializar la tercera versión del proyecto arquitectónico con ajustes. 11.10 reunión entre entidades distritales, FINDETER y contratista, para analizar inquietudes de la comunidad y fijar fecha de socialización. Nov: Dadep remite rta a solicitud anuencia para trámites y permisos en la ejecución de los estudios y diseños. 
NORTE: Durante el 1er trimestre aún se encontraba en curso el trámite de evaluación de impactos sobre la plaza fundacional por parte del IDPC. Tramite finalizado en mayo con emisión del concepto favorable por parte del IDPC. Contrato reanudado el 31.05 y se prorrogó 1.5 m. Jun: Radicación del Proyecto. Jul: Recepción de observaciones de la Curaduría. Se solicitó actualización del acta de entrega del predio y anuencia del DADEP para el trámite de licencia. Ago: Suspensión del contrato por 1 m. Sep: Se subsanaron las observaciones y se generó factura variable para pago del trámite de licencia, y se registró el expediente de la licencia en la plataforma de la PD, para emisión de concepto previo a la ejecutoria de lic. Oct: 20 obtención de la licencia y remisión a Personería, que el 26.10 emite concepto positivo. Nov: se obtiene licencia ejecutoriada el 1.11.2023. Dic: contrato ejecutado al 100%, el proceso licitatorio se encuentra en etapa de prepliegos
</t>
  </si>
  <si>
    <t xml:space="preserve">Atenciones: 
Entre enero y diciembre de 2023 se han realizado 11.895  atenciones: Los trámites jurídicos más solicitados han sido: derechos de petición (39,87%), orientaciones jurídicas (23,44%), liquidaciones laborales (16,89%), tutelas (8,54%) y demandas (5,33%). 
Adicionalmente, en el marco de un proceso de articulación, el equipo de facilitadores participó en 43 jornadas móviles de Acceso a la Justicia en Feria de Servicios Móvil. 
De igual forma, durante enero a diciembre se realizaron 115 jornadas de semilleros locales de justicia, en las cuales se contó con la participación de 2534 personas. En estas jornadas se han tratado lo siguientes temas: talleres de arrendamiento, acciones constitucionales, derechos de la comunidad LGBTIQ+, elaboración de derechos de petición. 
Actividades de gestión:
1. En el marco de la implementación de la estrategia de Facilitadores se cuenta con un nuevo formulario para el registro de las atenciones, a través del cual se facilita la captura de más información de caracterización de los usuarios y tipificación de los trámites realizados. En marzo también se logró implementar los formatos de remisión del CRI a los facilitadores, los cuales facilitan la optimización de agendas y atenciones de la estrategia. 
2. Ajuste de la base de datos de seguimiento a los casos atendidos, la cual incluye ahora información de sexo, tipología del caso y subtipología, dependiendo el trámite. Lo anterior, con el fin de poder generar una información estadística relevante, por medio de la cual se realice una medición y seguimiento más eficaz de la estrategia.
</t>
  </si>
  <si>
    <t xml:space="preserve">omité Distrital de Casas de Justicia:
El 21/3/23 se realizó el Comité (virtual) del 1er SEM. Allí se presentaron los avances del 2022 y los retos para 2023. El 7/12/23 se realizó el Comité del 2do SEM, se presentaron los resultados y avances de los 4 años de la actual administración y se habló de los retos de las entidades en las Casas de Justicia.
Desarrollo Comités Coordinadores de Casas de Justicia (CJ):
Dentro de las acciones desarrolladas en la articulación local, se realizan comités coordinadores bimensuales en las CJ, se han realizado 83 comités. Estas sesiones abordan temas sobre la operación de las CJ y recomendaciones para buen funcionamiento. Participan entidades como: SDSCJ, SDMujer, SDIS, FGN, etc.
Convenios Interadministrativos:
La entidad tiene suscrito el C. I. No. 4220000-902-2021 con la Secretaría General de la Alcaldía Mayor, orientado a la operación de la CJ de Engativá al interior del SuperCADE de Engativá. Comités Técnicos realizados:
C. I.1568/21 25/4 10/10
C. I.1715/21 3/5
C. I.1851/21 16/5 2/11
C I.1081/21 18/5 y 25/10
C. I.1813/21 29/5
C. I. 959/21 31/5 – 30/10
C. I. 1813/21 7/7, 11/8 25/10
C. I.1715/21 22/9
Inclusión de CJ de Bogotá D.C en el Programa Nacional de CJ:
El 27/3/23 se realizó reunión con la Dir. de MARC del MinJusticia, para revisar el procedimiento dado la entidad, para avalar la reubicación de 5 CJ y la inclusión de 3 nuevas CJ. En julio se recalcó la importancia de la entrega de información. En agosto MJD confirmó recepción de docs. En el último bimestre del año, se realizaron 8 visitas de MJD a las CJ.
El 24/5/23 se hizo el Consejo consultivo indígena. Se participó en Kriss de seguimiento presencial con las autoridades Rrom el 15/5/23. El 19/5/23 se brindó un espacio de diálogo a los J.Paz, C. de Comercio, CSJ y la DAJ, con el fin de lograr acuerdos para la conmemoración de los 20 años de la Justicia de Paz en Bogotá. El 25/8 reunión con J.Paz sobre logros 2022 y 1er SEM 2023. El 15/6/23 se presentó la propuesta encuentro Indígena. El 15/9 jornada con SSC y la DAJ para hablar de la articulación a Art 66 en la Mesa Indígena. Se realizó reunión con jueces de paz y el CSJ, donde se informó son parte fundamental de la estructuración del Acuerdo 900. Se hizo una proyección presupuestal por parte de la DAJ para el primer semestre de 2024 de $55 mill que permita la consecución de los productos asociados a la acción en Consejo Consultivo Indígena
</t>
  </si>
  <si>
    <t xml:space="preserve">
Nuevos Centros de Radicación:
El 30 de junio de 2023, se habilitaron los dos nuevos Centros de Radicación de Demandas en Bogotá, estos están ubicados en las Casas de Justicia de Suba La Campiña y Fontibón, con estos se completan los cinco centros establecidos en el Plan Distrital de Desarrollo los tres restantes se ubican en Ciudad Bolívar, Los Mártires y Bosa Centro.
Como acciones para la habilitación de los 2 Centros nuevos se adelantaron:
i) Reuniones preparatorias con los equipos de las Casas de Justicia donde se habilitarán los Centros de Radicación: Fontibón y Suba La Campiña, donde se informa del funcionamiento y competencia de estos. 
ii) Se hace la solicitud y gestiona la contratación de 2 profesionales para que entren apoyar la atención de los centros de radicación.
iii) Se realizan insumos y remiten a la oficina de comunicaciones para notas de prensa y libretos videos promocionales para la apertura de los Centros de Radicación.
iv) Se realiza la apertura de los 2 Centros de Radicación el 30 de junio. 
Durante la vigencia, se realizaron diferentes análisis y estudios para determinar la elección de estas Casas de Justicia para que, en ellas, la ciudadanía pueda acceder al servicio de Centros de Radicación. 
Atenciones:
Se continúa con la operación de los 5 Centros de Radicación. Entre enero a diciembre, respecto a la radicación un total de 487 trámites, de los cuales: 341 corresponden a acciones de tutelas, 119 demandas y 27 sólo radicación. En cuanto a los trámites gestionados, se reporta un total de 791 trámites, de los cuales 552 son tutelas y 239 demandas</t>
  </si>
  <si>
    <t xml:space="preserve">ueva Ruta de Atención Integral para Mujeres:
Se da inicio y puesta en funcionamiento a la Ruta de Atención Integral para Mujeres el 13 de junio en la Casa de Justicia de Fontibón. 
En lo que va corrido de la vigencia 2023, se registran los siguientes avances:
Definición de la localidad: 
En el marco del Comité Distrital de Casas de Justicia (21/03/2023), se decidió que la séptima Casa de Justicia elegida para la inauguración y operatividad de la ruta fuera Fontibón. Esto, tomando en cuenta los índices de conflictividad de Violencia intrafamiliar y Violencias basadas en género y además porque esta Casa de Justicia cuenta con una infraestructura que permite las adecuaciones necesarias para la acogida de todas las entidades prestadoras de servicios.
Luego de esto, el 27 de marzo se adelantó la visita técnica a la Casa de Justicia de Fontibón, con el fin de revisar las adecuaciones físicas que se requerirán
Adquisición de mobiliario: 
Existen avances en los tramites de adquisición de mobiliario requerido:
Secretaría Distrital de la Mujer (3 puestos de trabajo en “L”, 3 sillas ergonómicas, 6 sillas interlocutoras);
ICBF (3 puestos de trabajo en “L”, 3 sillas ergonómicas, 6 sillas interlocutoras; entrega de mobiliario INML,1 puesto de trabajo sencillo, 1 sillas ergonómicas, 2 sillas interlocutoras, 1 camilla ginecológica y 1 biombo);
Fiscalía General de la Nación - Receptor de denuncias (1 puesto de trabajo en sencillo, 1 silla ergonómica (depende de si la oficina que se asigne a la Fiscalía ya tiene mobiliario).
Ordenes de Prestación de Servicios:
La contratación del personal para la implementación de la Ruta en la Casa de Justicia de Fontibón ya se llevó a cabo: Un (1) receptor de denuncia de (Fiscalía General de la Nación) y (1) un médico (Medicina Legal).
De otra parte, el 17 de abril se realizó un Comité Interinstitucional de seguimiento con los delegados de las entidades operadoras, en donde fueron presentadas las cifras de atención desde abril del 2021 a marzo del 2023 (en el marco de la Ruta Mujer), así como también el cronograma de implementación de la ruta en la Casa de Justicia de Fontibón. De este modo, se acordó hacer una visita para la entrega de los espacios a cada una de las entidades, en la segunda semana de mayo. 
Información de atenciones:
Entre enero y noviembre, se han atendido a 11.825 mujeres víctimas de violencia. Estas se distribuyen de la siguiente manera en las 7 Casas de Justicia que cuentan con la Ruta:
Barrios Unidos: 837 atenciones
Bosa Campo Verde: 1469 atenciones
Ciudad Bolívar: 3467 atenciones
Fontibón: 627 atenciones
Kennedy: 1534 atenciones
San Cristóbal: 2101 atenciones
Suba Ciudad Jardín: 1790 atenciones
</t>
  </si>
  <si>
    <t xml:space="preserve">Modelo no presencial:
Durante la vigencia 2023 los canales no presenciales de la Dirección de Acceso a la Justicia, integrados por la línea telefónica y mensajería instantánea WhatsApp, registraron un total de 5.285 orientaciones a ciudadanos (4.777 por medio de mensajería instantánea WhatsApp, 302 a través de la línea telefónica, 206 no registra), de los cuales 3640 correspondieron a mujeres, 1579 a hombres y 66 no registraron su sexo. De este modo, las orientaciones se enfocaron sobre alternativas y estrategias que permitieron dar solución a las problemáticas desde la administración de justicia, de forma coordinada con los organismos de justicia formal, no formal y comunitaria de la ciudad.
Modelo Presencial:
La atención a través de los canales presenciales durante la vigencia 2023 presentó el siguiente comportamiento:
Casas de Justicia:
Se registraron 170.592 atenciones, de los cuales 105.716 fueron mujeres, 63.686 fueron hombres, 92 intersexuales, mientras que 1098 personas no registraron su sexo.
Además, las Casas de Justicia con mayor atención fueron: Ciudad Bolívar (15,37%), Bosa (11,25%), Suba La Campiña (9,68%) y San Cristóbal (9,41%). Por su parte, las Casas de Justicia con menor porcentaje de atenciones fueron: Tunjuelito (1,38%), Chapinero (3,23%) y Barrios Unidos (3.91%) 
Jornadas Móviles de Acceso a la Justicia:
Durante la vigencia se han realizado 501 Jornadas Móviles de Acceso a la Justicia, en las cuales se registraron un total de 4700 atenciones (62% mujeres y 38% hombres).
</t>
  </si>
  <si>
    <t xml:space="preserve">Durante la vigencia 2023 se desarrolló la estrategia de cualificación del personal uniformado adscrito a la Policía Metropolitana de Bogotá (6.389) y gestores de convivencia que hacen parte de la Subsecretaria de Seguridad y Convivencia (483). Los eventos se desarrollaron en su gran mayoría en instalaciones policiales, con el fin de garantizar la asistencia y permanencia del personal policial. 
Se diseñaron conferencias y talleres, incluyendo juegos pedagógicos que permiten realizar simulaciones del ambiente laboral y los espacios en los que los servidores desarrollan actividades. Se hizo uso de plataformas para promover la participación (Kahoot, Mural, Forms, Mentimeter y Padlet) y se diseñaron actividades que les permiten interactuar con situaciones relacionadas con la toma de decisiones.            
En las conferencias y talleres que tienen como alcance la sensibilización se busca generar una reflexión guiada respecto al quehacer de los participantes en su cotidianidad, de tal forma, que se genere una disonancia cognitiva que le permita reflexionar acerca de sus comportamientos y conocimientos, la relación de estos con los temas abordados, dando paso a la decisión individual de realizar modificaciones conscientes o incorporar los aprendizajes a la práctica. 
</t>
  </si>
  <si>
    <t>esta meta no se estableció magnitud, ni se apropiaron recursos para la vigencia 2023 por la imposibilidad de realizar convenios de incorporación,</t>
  </si>
  <si>
    <t xml:space="preserve">
El plazo contractual finalizó el pasado 24 de julio de 2023, quedando cumplido el objeto contractual. Así mismo., la PONAL – MEBOG inició el traslado a las instalaciones nuevas el 1 de octubre de 2023.
Entrega de las zonas de cesión, trámites ante entidades distritales y empresas de servicios públicos entre ellos IDU, Secretaría Distrital de Movilidad – SDM, Secretaría Distrital de Ambiente – SDA, Instituto Distrital de Recreación y Deporte – IDRD, Empresa de Acueducto y Alcantarillado de Bogotá – EAAB, ENEL – CODENSA, Unidad Administrativa Especial de Servicios Públicos – UAESP</t>
  </si>
  <si>
    <t xml:space="preserve">Con corte al mes de diciembre se cuenta con mantenimiento de la URI Puente Aranda; el CER; estación de policía Fontibón, estación de policía San Cristóbal, estación de policía Suba; casa de justicia USME; Edificio Parques del Campo - Torre 1 - Apartamento 1. Se atendieron en el periodo 51 emergencias por filtraciones de agua, fallas eléctricas y daños en luminarias, mantenimiento de equipo de bombas, reforzamiento de rejas, cambio de cubierta, sondeos red sanitaria. Limpieza de canales y bajantes.
Construcción del Comando de la Brigada XIII del ejército: se registra un avance físico de obra del 61,14%.
El Proyecto inmobiliario Cantón Norte - Comando de Reclutamiento y control de Reservas presenta un 56,03% de avance físico.
Por otra parte se cuenta con dos sedes en arrendamiento para la formación de Auxiliares de Policía AUXPO.
Se avanza en la realización de mantenimiento de 833 mantenimientos de automotores y bicicletas.
Por otra parte se hace la entrega de alimentos, servicio médico veterinario y otros elementos para el sostenimiento de 156 semovientes.
Adicionalmente, al corte se han entregado 2.030.090 refrigerios a personal uniformado de las agencias de seguridad acumulado de enero a diciembre de 2023, con una entrega de 115.097 refrigerios del mes de diciembre 2023.
Durante el periodo se continúa el pago de la administración y de los servicios públicos de los equipamientos y la contratación del personal de apoyo del proyecto.
</t>
  </si>
  <si>
    <t xml:space="preserve">Se realiza el pago de energía de las cámaras del sistema de video vigilancia de la ciudad, se realizó una  adición y prorroga al contrato de Servicio de Conectividad con inclusión de equipos PDA y Biometría y Conectividad de RED WAN,  Adquisición de baterías para radios APX 8000,  Mantenimiento preventivo, correctivo y actualización al equipo ICOM,  Adquisición de computación en la nube cellebrite Premium saas, Mantenimiento, preventivo, correctivo y actualización del inhibidor de frecuencias, Adquisición de un complemento tecnológico especializado para el sistema de radio ubicación de dispositivos de tecnología móvil de la FISCALIA GENERAL DE LA NACIÓN - REGIONAL BOGOTÁ, Renovación de licencias para análisis forense OXYGEN, DETECTIVE, AXYOM Y FTK, adquisición de licencias para equipos tecnológicos, MIGRACIÓN COLOMBIA, adquirir una plataforma de analítica forense y adquisición de equipos tecnológicos para el fortalecimiento de los organismos de seguridad de Bogotá: MIGRACIÓN COLOMBIA –SIPOL BOGOTÁ.
</t>
  </si>
  <si>
    <t xml:space="preserve">Se realizó la prorroga del convenio 561 a fin de prorrogar la operación de nuse 123 hasta la vigencia 2024 a fin de cubrir la totalidad de las necesidades tecnológicas para el funcionamiento de la línea de emergencias. 
Se realizó la gestión para liquidar los contratos de conectividad de video vigilancia con ETB a fin  de reinvertir los recursos para la ampliación del subsistema de video vigilancia.
Se proyectan adiciones para contratistas que apoyan al sistema de video vigilancia a fin que pasen hasta la vigencia 2024 para dar continuidad al servicio de acompañamiento.
Se realizó la adición al contrato de Carbyne a fin de aumentar la capacidad de estaciones para el sistema de geolocalización y video llamada.
Se realizó la adición de personal de apoyo a la supervisión los cuales tenían vencimiento los primeros días de enero a fin de dar continuidad al servicio. 
Se realizó adición al contrato de interventoría del convenio 561 a fin de extender la supervisión y cumplimiento al de la modernización de la planta telefónica.
</t>
  </si>
  <si>
    <t>Se incorporaron recursos provenientes de un convenio firmado con los  fondo de desarrollo local.
Se realizó el estudio de mercado a fin de realizar la contratación de la cámaras de  video vigilancia con los recursos incorporados al presupuesto.
Se viabilizó el proyecto con recursos de regalías por parte de la alta consejería de tecnología de la alcaldía mayor de Bogotá.
Se expidió el decreto distrital 478 de 2023  a fin de realizar la probación de 17.857.624 y designa ejecutor a la SDSCJ para ejecutar el proyecto de implementación de un sistema de analítica de video para la seguridad y convivencia ciudadana C4 Bogotá. 
Se realizó la publicación de los pliegos de la licitación para cámaras LPR y multisensor con analítica. Actualmente se encuentra con fecha de cierre en el mes de diciembre para la contratación durante la vigencia 2024, la adquisición de 200 cámaras multisensor y 200 LPR.
El día 26 de diciembre por medio de la resolución 0618 de 2023 se realizó la adjudicación del proceso SCJ-SIF-LP-005-2023 (Presentación de oferta) para la adquisición de nuevas cámaras de la siguiente manera:
Lote 1:  SISTEMA DE RECONOCIMIENTO DE PLACAS - LPR - CONSORCIO LPR SCC 2024,
Lote 2: CAMARAS MULTISENSOR -  UNIÓN TEMPORAL FORTALECIMIENTO BOGOTA 2023
El día 27 de diciembre por medio de la resolución 0621 de 2023 se realizó la adjudicación del proceso SCJ-SCJ-SIF-CMA-005-2023 (Presentación de oferta) del proceso de interventoría a SMARTY COLOMBIA SAS BIC.
El sistema de video vigilancia tiene un total de 9770 cámaras de las cuales 5828 son propias de la ciudad y 3882 corresponde a la integración de cámaras de privados y publicas en la ciudad.</t>
  </si>
  <si>
    <t xml:space="preserve">
Para esta meta no se estableció magnitud, ni se apropiaron recursos para la vigencia 2023 por la reducción de presupuesto de acuerdo al memorando 20221100764302.</t>
  </si>
  <si>
    <t xml:space="preserve">Se incorporaron recursos provenientes de un convenio firmado con los  fondo de desarrollo local.
Se realizó el estudio de mercado a fin de realizar la contratación de la cámaras de  video vigilancia con los recursos incorporados al presupuesto.
Se viabilizó el proyecto con recursos de regalías por parte de la alta consejería de tecnología de la alcaldía mayor de Bogotá.
Se expidió el decreto distrital 478 de 2023  a fin de realizar la probación de 17.857.624 y designa ejecutor a la SDSCJ para ejecutar el proyecto de implementación de un sistema de analítica de video para la seguridad y convivencia ciudadana C4 Bogotá. 
Se realizó la publicación de los pre pliegos de la licitación para cámaras LPR y multisensor con analítica la cual se encuentra en etapa de responder las cerca de 200  preguntas allegadas por los posibles oferentes.
Se terminó la ejecución del contrato de analítica con el consorcio GROW para la implementación de analítica de datos en el C4 para la vigencia 2024
El día 26 de diciembre por medio de la resolución 0618 de 2023 se realizó la adjudicación del proceso SCJ-SIF-LP-005-2023 (Presentación de oferta) para el suministro de sistema de analíticas de video de la siguiente manera:
Lote 3 - SISTEMA DE ANALITICA DE VIDEO -  UNIÓN TEMPORAL FORTALECIMIENTO BOGOTA 2023
</t>
  </si>
  <si>
    <t xml:space="preserve">Al 31 de diciembre de 2023, se han realizado las siguientes actividades:
* Envío promedio, de 408 solicitudes de encuestas, a los ciudadanos que realizaron peticiones durante los meses de diciembre de 2022 y noviembre de 2023; de las cuales se recibió un promedio de 91 respuesta de los ciudadanos, esto de conformidad con la muestra definida para cada mes de evaluación de la calidad de las respuestas.   
Resulta importante mencionar que el resultado promedio del periodo enero a noviembre de 2023 frente al criterio de satisfacción de los ciudadanos respecto a la respuesta recibida es del orden de 3 sobre 5, lo que indica que en la SDSCJ se debe continuar revisando y/o mejorando aquellos factores que indican los ciudadanos respecto a las respuestas recibidas, como por ejemplo el lenguaje utilizado, los tiempos de respuesta, así como la utilidad de la información que se incluya en las mismas.
* Atención de un total de cuarenta y seis (46) ciudadanos sordos, por el canal virtual vía TEAMS. De igual manera se realizó el acompañamiento en el evento Rendición de Cuentas le cumplimos a Bogotá.
* Continuar con la gestión ante la Secretaria General que permita verificar la posibilidad de llevar a cabo el convenio con diha entidad para la implementción del SAT en la SDSCJ; esto sumado a las demas actividades realizadas para eel diagnóstico del Sistema de Turnos Institucional.
</t>
  </si>
  <si>
    <t xml:space="preserve">A 31 de diciembre de 2023, se han realizado las siguientes actividades:
* Formulación y publicación de la estrategia de rendición de cuentas para la vigencia 2023. 
*Se realizaron 2 ejercicios virtuales de participación ciudadana para la formulación del Plan Anticorrupción y de atención al ciudadano y del Plan de Acción Institucional, con la publicación de un reto virtual en la página Web de la entidad a través del cual se recogieron las necesidades y aportes de 32 personas pertenecientes a los diferentes grupos de valor. 
*Se realizó la capacitación de los estándares de publicación en el menú PARTICIPA y en el botón Transparencia a través de la plataforma teams, con la participación de 13 colaboradores de la Entidad. 
* Se realizó actualización del Plan de Participación Ciudadana, de conformidad con la normatividad vigente y la adopción de la política pública de participación incidente.  
*Se realizó actualización de la la caracterización de ciudadanos, usuarios y grupos de interés para el año 2023 y puvblicación en el página web de la entidad. 
*Se realizó ejercicio de reconocimiento a las 830 redes de cuidado en el marco del tercer Congreso Distrital de Redes Ciudadanas, celebrado el  5 de diciembre.
*Se realizó publicación de consulta ciudadana en la página web de la entidad, en el marco de  la construcción del Programa de Transparencia y Ética Pública de la vigencia 2024, co la participación de 18 personas.
</t>
  </si>
  <si>
    <t xml:space="preserve">Implementación del Sistema de Gestión de Documento Electrónico - SIGA - Etapa 2: 1. Módulo Tablas de Retención Documental TRD y Cuadros de Clasificación Documental CCD 2. Módulo de Gestión de Expedientes Electrónicos y Físicos de Gestión 3. Módulo de Gestión de Expedientes Electrónicos y Físicos – Central 4. Módulo de Reportes y Auditorias, Parametrización de los instrumentos archivísticos en el Sistema de Gestión de Documentos Electrónicos de Archivo - SIGA (CCD, TRD
* Avaces Plan de trabajo archivistico: 
1,Cumplimiento cronograma de transferencias documentales, recepcion de 111,89mts documentales. 2. Continuidad aplicación instrumentos archivísticos en archivo central para clasificación y ordenación de expedientes periodo 4 del FVS aplicando TRD. 3. Plan de Preservación Digital a largo plazo: seguimiento plan de trabajo OAC organización archivos digitales desde vigencia 2016, Remisión de Solicitud Información DTSI – Servicios Nube. 4. Plan Conservación documental: Cronograma de visitas de Inspección seguimiento archivos gestión, modelación matrices de vulnerabilidad del plan de emergencias, Adquisición de mobiliario para planos.
</t>
  </si>
  <si>
    <t>Los siguientes documentos de política pública se encuentran finalizados:
1) Transformaciones y continuidades del crimen organizado en Bogotá entre 2012 y 2022: el objetivo del documento es caracterizar la evolución del crimen organizado en Bogotá durante el periodo 2012-2022 mediante una investigación cualitativa para comprender mejor la transformación de las cifras delictivas.
2) Caracterización del homicidio 2012 – 2022: el objetivo es determinar los principales factores que ayudan a identificar el homicidio en cada una de las localidades de la ciudad de Bogotá, en el periodo comprendido entre 2012 y 2022.
3) La experiencia de la Cárcel Distrital 2023: la finalidad del documento es identificar los factores diferenciados del tratamiento de la población privada de la libertad en la ciudad de Bogotá, a partir del caso de la Cárcel Distrital de Varones y Anexo de Mujeres.
4) Programa Distrital de Justicia Restaurativa en Adultos: tiene como finalidad documentar la experiencia del Programa Distrital de Justicia Restaurativa en adultos</t>
  </si>
  <si>
    <t xml:space="preserve">A corte de 31 de diciembre, los 2 estudios se encuentran finalizados
1) Encuesta realizada por el Centro Nacional de Consultoría S.A. - CNC, cuyo objeto fue: “Realizar la recopilación de información subjetiva sobre seguridad, convivencia y justicia, contempló las etapas de diseño, prueba, aplicación, consolidación y exposición de resultados a partir de una muestra representativa de habitantes de Bogotá y sus localidades, según las orientaciones de la Secretaría Distrital de Seguridad, Convivencia y Justicia”.
2) Convivencia en entornos escolares: La investigación se realizó en conjunto con la Secretaría de Educación y plantea en un primer acercamiento descriptivo, delinear la relación entre factores de riesgo externos y condiciones de convivencia interna de las instituciones educativas para dilucidar qué mecanismos, estrategias y acciones realizan las comunidades educativas con el conjunto de actores presentes en su Entorno, potenciando la protección efectiva de los niños, niñas y jóvenes, docentes, directivos y acudientes que hacen parte de su comunidad.
</t>
  </si>
  <si>
    <t xml:space="preserve">
"Implementación de la Politica de Gobierno Digital a través de la ejecución de los planes de trabajo alineados a las metas del proyecto de inversión  y a los dominios de MinTIC:
1. Infraestructura y servicios Tecnologicos   100%
2. Uso y Apropiación: 100%
3. Sistemas de Información: 100%
4. Servicios ciudadanos digitales: 100%
5. Documentos asociados a Gobierno TI: 100%</t>
  </si>
  <si>
    <t xml:space="preserve">"En cumplimiento a la meta propuesta, en el periodo del mes de diciembre se avanzo en las siguientes actividades: 
1. Se recibieron 7 solicitudes relacionadas con el control de gestión de cambios, la creación de usuarios VPN, la activación de usuarios en la plataforma Orfeo, el acceso a sitios web y la autorización de la instalación de software, entre otros. Todas estas solicitudes fueron atendidas con éxito, lo que equivale a una tasa de efectividad del 100% en la prestación del servicio.
2. Se presentaron y validaron  6 solicitudes de gestion de cambios para los sistemas de informacion e infraestructura tecnologica de la Entidad, en procura de la mejora, optimizacion y actualizacion de los medios disponibles para los servicios tecnologicos internos y externos.
3. Atención prioritaria a 2 incidentes de seguridad de la informacion reportado a traves de la consola Services Manager, relacionados con información por correo electrónico institucional tipo Ingeniería Social y tipo PHISHING.
4. se realizaron actividades de sensibilizacion  de seguridad de la informacion, descritas en el plan de uso y apropiacion para la vigencia 2023.
5. Se presento documentacion para actualizacion del sistema de gestion de calidad especificamente el formato Matriz de riesgos de seguridad de la información.
</t>
  </si>
  <si>
    <t xml:space="preserve">Se continúa implementando la nueva ruta de atención basada en las 4 dimensiones (individual, familiar, productiva y comunitaria), avanzando en la estructuración de sus mecanismos y herramientas para la medición de resultados. Adicionalmente se realizaron 216 talleres con participantes pospenados  que buscan fortalecer factores protectores para la reincidencia y 124  personas pospenadas se certificaron en el "Curso avanzado en alturas" , "Curso certificado de finanzas para no financieros" , "Curso certificado en Excel básico" , "Curso certificado en emprendimiento e innovación"con Tecnisistemas ;  "Curso de higiene y manipulación de alimentos" con el SENA; "Curso de creación de marca" con la Universidad CUN; y "Curso de Barbería" con la Fundación Transformación sin fronteras. </t>
  </si>
  <si>
    <t xml:space="preserve">Mediante los contratos de interventoría y redes eléctricas se realizó las obras de construcción y complementarias para la renovación actualización y modernización de las redes: eléctrica e iluminación, hidrosanitaria, vapor, voz y datos, detección y extinción de incendio y de gas de la Cárcel Distrital de Varones y Anexo de Mujeres.
se fortaleció el sistema de red contraincendios existente, mediante la incorporación de líneas de extinción y sistema de iluminación de emergencia en áreas de circulación peatonal, así como en áreas de servicios que por su naturaleza son altamente vulnerables a esta clase de episodios. Lo anterior concatenado con la renovación total del sistema de detección de incendios con el que cuenta el establecimiento carcelario.
renovación de la red de agua caliente, acompañada en conjunto, con el mantenimiento integral realizado a la caldera con la que cuenta la Cárcel Distrital, que permitirá a la población privada de la libertad poder contar con agua caliente en su servicio diario de aseo personal. </t>
  </si>
  <si>
    <t xml:space="preserve">Para la vigencia 2023, la OAP realizó un ejercicio de armonización de las líneas estratégicas PISCCJ con el Plan de Desarrollo (PDD) y las metas e indicadores de producto ejecutadas por las áreas misionales de la entidad, esto, a través de una herramienta que permite consolidar los reportes trimestrales. Estos informes, junto con los anexos presupuestales se encuentran disponibles en la página web oficial de la entidad 
A la fecha, se han publicado 13 informes distribuidos de la siguiente manera: 2020- 2 informes; 2021 – 4 informes; 2022 – 4 informes; 2023 – 3 informes. Es necesario resaltar que el informe del cuarto trimestre de la vigencia presente será entregado en la última semana de enero 2024, ya que la fecha de corte de éste es el 31 de diciembre del 2023. 
</t>
  </si>
  <si>
    <t xml:space="preserve">el Plan Anticorrupción y Atención al Ciudadano 2023, presenta los siguientes logros para el año 2023:  
• Desarrollo de la campaña de apropiación de la política de administración de riesgos de corrupción.
• Inclusión de la interpretación en lengua de señas colombianas o inclusión de subtítulos en los videos para que las personas con discapacidad auditiva o quienes vean los videos en pantallas o dispositivos sin sonido, puedan recibir el mensaje.
• Desarrollo de la campaña sobre denuncias de posibles actos de corrupción en los diferentes productos internos y externos de comunicación para la ciudadanía y los servidores y servidoras
• Desarrollo y culminación del plan de Cultura de integridad, valores y conflictos de interés.
• Formalización del lineamiento que adopte las medidas de prevención y mitigación otorgados por la Secretaría General de la Alcaldía Mayor de Bogotá en el documento técnico de LA-FT.
• Actualización de la caracterización de ciudadanos, usuarios y grupos de interés de conformidad con los lineamientos de la función pública.
• Socialización y sensibilización, al interior de la Dirección de Acceso a la Justicia las Rutas de Acceso a la Justicia.
• Formulación y ejecución del plan de trabajo para la identificación de servicios, trámites y/o OPAS de la entidad.
• Desarrollo del ejercicio de reconocimiento a los diferentes grupos ciudadanos que participan activamente en los programas de la entidad.
</t>
  </si>
  <si>
    <t xml:space="preserve">• Implementación de la guía metodológica de medición de la satisfacción ciudadana, en el marco de la cual se realizó el envío en promedio de 408 encuestas a los ciudadanos que realizaron peticiones durante el periodo comprendido entre  (diciembre 2022 - noviembre de 2023); del total enviado, se recibió un promedio de 91 respuesta, de conformidad con la muestra definida para cada mes de evaluación, respecto a la calidad de las respuestas. Adicionalmente, el equipo de atención y servicio al ciudadano realizó la evaluación de la muestra de las respuestas emitidas en el periodo de tiempo, verificando: coherencia claridad, calidez y oportunidad de estas. • Implementación del plan de trabajo por parte de la intérprete de lengua de señas, encaminadas a garantizar la atención de las personas sordas, Atención a 46 ciudadanos sordos, por el canal virtual TEAMS, a quienes se les realiza la aplicación de la encuesta de satisfacción, respecto a la atención recibida.
• Divulgación en el Comité Institucional de Gestión y Desempeño de la siguiente información de interés para la correcta gestión de las peticiones ciudadanas:
 Oportunidad en la gestión de las PQRSDF ciudadanas.
 Estrategia ruta de las peticiones.
 Resultados medición calidad de las respuestas a las PQRSDF Ciudadanas.
• Fortalecimiento de los canales de atención de la SDSCJ, estableciendo acciones en pro de la mejora continua.
• Socialización al interior de la SDSCJ de los lineamientos que permitan garantizar el trámite oportuno de las peticiones ciudadanas.
• Evaluación de la satisfacción ciudadana, respecto a la atención recibida en los canales telefónico, presencial y virtual.
</t>
  </si>
  <si>
    <t xml:space="preserve">Durante el año 2023, se desarrolló la estrategia de rendición de cuentas con enfoque de género, publicada y socializada en la página web de la SDSCJ, de acuerdo con el componente 3 “Rendición de Cuentas” del Plan Anticorrupción y Atención al Ciudadano, desarrollando las siguientes acciones: 
• Realización de la audiencia pública de rendición de cuentas con enfoque de género para el sector de Seguridad, Convivencia y Justicia donde se dieron a conocer los logros y avances de la gestión de la SDSCJ. Transmisión online vía Plataforma YouTube Live: 
• Desarrollo de 6 espacios de diálogos en las subsecretarías: Accesos a la Justicia y seguridad.
• Convocatoria a la ciudadanía y grupos de interés para la participación en los espacios de diálogo ciudadano, en el marco de la rendición de cuentas.
</t>
  </si>
  <si>
    <t xml:space="preserve">Durante el 2023 se ejecutó el plan de trabajo del Proyecto SGDEA, así: 
Fase 1. Planeación: 
Actualización del plan de trabajo con la incorporación de las actividades planeadas y ejecutadas en el 2023
Fase 2. Análisis: 
Análisis Organizacional: Se identificó la actualización del nuevo mapa de procesos. Teniendo en cuenta que el Proceso de Gestión de Recursos Físicos y Documental se divide en el Proceso de Recursos Físicos al Servicio de la SDSCJ y el Proceso Gestión Documental, se realizó la actualización de los procesos, sus respectivos procedimentos, políticas, planes, programas, guías, formatos e instructivos.
Análisis Documental: Se elaboró la Política de Gestión Documental, el Programa de Documento Electrónico, el Programa de Vitales y Esenciales, el Programa de Auditoría y Control.
Análisis Técnico y Tecnológico: • Análisis de seguridad de la información por parte de la DTSI en la convalidación de las extensiones de formato y peso de la información, validación Agente Kaspersky en servidores SIGA en reunión por solicitud y estrategia de información de tercera capa de seguridad para SIGA Integración Vista - IFINDIT - SIGA SCJ.
• Desarrollo del documento “Plan de Transición del Sistema ORFEO al Sistema Integrado de Gestión Documental –SIGA.
• Actualización del catálogo de Sistemas de Información Versión 30 septiembre de 2023.
• Elaboración del documento “plan de migración de la información contenida en el Sistema ORFEO a la solución implementada SIGA.
Fase 3. Diseño:
Estrategia de Implementación: Se realizó la revisión comparativa del Modelo de Requisitos para un SGDEA de la SDSCJ, en contraste con el diagnóstico matriz 1.0 realizado por la Secretaría General sobre el SIGA, respecto a los 14 servicios y los 324 requisitos funcionales; en la que se identificó el cumplimiento del requisito y las acciones de implementación a corto, mediano y largo plazo para su completitud.
Alternativa de Implementación: Sistema Integrado de Gestión Documental –SIGA
Fase 4. Implementación: 
Se realizó la instalación, parametrización e implementación de todos los módulos del Sistema SIGA; 1. Administración y parámetros, 2. Radicación de Documentos, 3. Gestión de Comunicaciones Oficiales, 4. Ventanilla Única Web Ciudadano, 5. Bogotá Te Escucha, 6. Tablas de Retención Documental TRD y Cuadros de Clasificación Documental CCD, 6. Gestión de Expedientes Electrónicos y Físicos de Gestión, 7. Gestión de Expedientes Electrónicos y Físicos - Central, 8. Reportes y Auditorias. Se parametrizaron usuarios, entidades, Cuadros de Clasificación Documental, y Tablas de Retención Documental.
.
</t>
  </si>
  <si>
    <t>el Plan de Acción MIGP se aprobó en el marco del Comité Institucional de Gestión y Desempeño desarrollado el pasado 20 de diciembre de 2023, en el cual se socializó con un avance del 51,7%; del total de 46 actividades contenidas en el plan, al mes de diciembre de 2023 cuenta con 14 actividades cumplidas y 17 que presentan avance. Las actividades del plan de acción aportan al fortalecimiento y la sostenibilidad del Modelo Integrado de Planeación y Gestión de la SDSCJ</t>
  </si>
  <si>
    <t xml:space="preserve">A 31 de diciembre de 2023, se han realizado las siguientes actividades: 
*Formulación, aprobación y publicación del Plan Anticorrupción de Atención al Ciudadano. 
*12 Divulgaciones sobre los canales de denuncia de actos de corrupción en la página web de la entidad. 
*5 Monitoreos a la ejecución del Plan anticorrupción y de atención al ciudadano  PAAC 2023. 
*Formulación, publicación y ejecución del Plan de Cultura de integridad, valores y conflictos de interés 2023.
*Socialización del código de integridad, desde la ejecución de la tienda de valores y las jornadas de inducción a contratistas y funcionarios. 
*Actualización del procedimiento de conflicto de interés.  
* Se actualizó y socializó en la página web de la entidad la carta de trato digno. 
*2 socializaciones sobre los lineamientos relacionados con la Política Pública Distrital de Servicio a la Ciudadanía. 
*2 Socialización  de  avances de la implementación y adopción de medidas de prevención y mitigación SARLAFT. 
*2 Campaña de apropiación de la política de administración de riesgos de corrupción. 
*Formulación del plan de acción de MIPG 2023 y segundo monitoreo con corte a septiembre 30. 
* Se realizó socialización de la metodología y el cronograma para la implementación del mapa de procesos versión 2. 
* Se crearon las plantillas que permitirán estandarizar los documentos como procedimientos, guías, instructivos, manuales, de acuerdo a la versión 2 del mapa de procesos. 
* Se implementó la campaña de apropiación de la actualización del  mapa de procesos versión 2 "ahora somos 21"
* Aprobación del documento de líneas de defensa para la construcción del mapa de aseguramiento. 
* Se diseñó la estrategia de cultura organizacional orientada a la innovación en la entidad. 
*Se incluyó lenguaje de señas12 videos de: 1Día Internacional de la Mujer #8M; 2Víctimas de secuestro o extorsión; 3Comando ambiental; 4Redes Ciudadanas; 
5Campaña Cógela Suave; 6Línea 123 cuenta con certificación internacional de NENA 9-1-1; 7Resocialización en la Cárcel Distrital; 8Búsqueda de agresores a conductor del SITP​; 9Campaña de Ciberdelitos​; 10Resultados de Operativos de seguridad; 11En 3 años y medio Bogotá cuenta con un 46 % más de cámaras de videovigilancia; 12Capacitación comerciantes San Victorino
* Se realizó la publicación de los perfiles de los 18 líderes operativos en los diferentes canales internos, como parte de la campaña de apropiación de MIPG. 
*Se realizó aprobación de la modificación del acto administrativo del Comité Institucional de Gestión y Desempeño, en la sesión del 30 de noviembre.
* Se realizó despliegue de campaña de apropiación del código de integridad. 
* Se realizó seguimiento al reporte de declaración de bienes y rentas y conflicto de interés de los servidores.  
* Se realizaron 10  meses de trabajo con los responsables de las políticas de gestión de MIPG, en aras de revisar y definir acciones de mejora en e marco de los resultados FURAG, para ser incluidas en el Plan de Acción MIPG 2024. 
*Se culminó la fase dos de la campaña de apropiación de MIPG, con la generación de hashtag #EnamórateDeTuTrabajo. 
</t>
  </si>
  <si>
    <t>Decimo Cuarto
Avance</t>
  </si>
  <si>
    <t>TOTAL ACUMULADO A
31/12/2023</t>
  </si>
  <si>
    <t>Seguimiento Plan Estratégico Institucional - PEI 2020</t>
  </si>
  <si>
    <t>Seguimiento Plan Estratégico Institucional - PEI  2021</t>
  </si>
  <si>
    <t>Seguimiento Plan Estratégico Institucional - PEI 2021</t>
  </si>
  <si>
    <t>Seguimiento Plan Estratégico Institucional - PEI  2022</t>
  </si>
  <si>
    <t xml:space="preserve">Seguimiento Plan Estratégico Institucional - PEI 2022 </t>
  </si>
  <si>
    <t>Seguimiento Plan Estratégico Institucional - PEI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</si>
</sst>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_-* #,##0.00\ _€_-;\-* #,##0.00\ _€_-;_-* &quot;-&quot;??\ _€_-;_-@_-"/>
    <numFmt numFmtId="167" formatCode="_(&quot;$&quot;\ * #,##0.00_);_(&quot;$&quot;\ * \(#,##0.00\);_(&quot;$&quot;\ * &quot;-&quot;??_);_(@_)"/>
    <numFmt numFmtId="168" formatCode="_ * #,##0.00_ ;_ * \-#,##0.00_ ;_ * &quot;-&quot;??_ ;_ @_ "/>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0"/>
      <name val="Arial"/>
      <family val="2"/>
    </font>
    <font>
      <b/>
      <sz val="11"/>
      <color rgb="FF650F2E"/>
      <name val="Calibri"/>
      <family val="2"/>
      <scheme val="minor"/>
    </font>
    <font>
      <sz val="12"/>
      <color theme="1"/>
      <name val="Calibri"/>
      <family val="2"/>
      <scheme val="minor"/>
    </font>
    <font>
      <b/>
      <sz val="14"/>
      <color rgb="FFFFFFFF"/>
      <name val="Calibri"/>
      <family val="2"/>
      <scheme val="minor"/>
    </font>
    <font>
      <sz val="14"/>
      <color theme="1"/>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sz val="18"/>
      <color theme="0"/>
      <name val="Calibri"/>
      <family val="2"/>
      <scheme val="minor"/>
    </font>
    <font>
      <b/>
      <sz val="16"/>
      <color rgb="FFFFFFFF"/>
      <name val="Calibri"/>
      <family val="2"/>
      <scheme val="minor"/>
    </font>
    <font>
      <sz val="14"/>
      <name val="Calibri"/>
      <family val="2"/>
      <scheme val="minor"/>
    </font>
    <font>
      <sz val="14"/>
      <color rgb="FF000000"/>
      <name val="Calibri"/>
      <family val="2"/>
      <scheme val="minor"/>
    </font>
    <font>
      <sz val="14"/>
      <color rgb="FF000000"/>
      <name val="Calibri"/>
      <family val="2"/>
    </font>
    <font>
      <b/>
      <sz val="20"/>
      <color theme="0"/>
      <name val="Calibri"/>
      <family val="2"/>
      <scheme val="minor"/>
    </font>
    <font>
      <b/>
      <sz val="11"/>
      <color rgb="FFFFFFFF"/>
      <name val="Calibri"/>
      <family val="2"/>
      <scheme val="minor"/>
    </font>
    <font>
      <b/>
      <sz val="14"/>
      <color theme="1"/>
      <name val="Calibri"/>
      <family val="2"/>
      <scheme val="minor"/>
    </font>
    <font>
      <sz val="10"/>
      <name val="Verdana"/>
      <family val="2"/>
    </font>
    <font>
      <sz val="10"/>
      <name val="Verdana"/>
      <family val="2"/>
    </font>
    <font>
      <u/>
      <sz val="11"/>
      <color theme="10"/>
      <name val="Calibri"/>
      <family val="2"/>
      <scheme val="minor"/>
    </font>
    <font>
      <b/>
      <sz val="14"/>
      <color theme="0"/>
      <name val="Arial"/>
      <family val="2"/>
    </font>
    <font>
      <b/>
      <sz val="14"/>
      <color theme="1"/>
      <name val="Arial"/>
      <family val="2"/>
    </font>
    <font>
      <sz val="14"/>
      <color theme="1"/>
      <name val="Calibri"/>
      <family val="2"/>
    </font>
    <font>
      <sz val="14"/>
      <name val="Calibri"/>
      <family val="2"/>
    </font>
    <font>
      <u/>
      <sz val="14"/>
      <color theme="1"/>
      <name val="Calibri"/>
      <family val="2"/>
      <scheme val="minor"/>
    </font>
    <font>
      <sz val="14"/>
      <color rgb="FF32313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0070C0"/>
        <bgColor indexed="64"/>
      </patternFill>
    </fill>
    <fill>
      <patternFill patternType="solid">
        <fgColor theme="4" tint="-0.499984740745262"/>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9999"/>
      </left>
      <right/>
      <top style="thin">
        <color rgb="FFFF9999"/>
      </top>
      <bottom style="thin">
        <color rgb="FFFF9999"/>
      </bottom>
      <diagonal/>
    </border>
    <border>
      <left style="thin">
        <color rgb="FFFF9999"/>
      </left>
      <right/>
      <top style="thin">
        <color rgb="FFFF9999"/>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hair">
        <color auto="1"/>
      </top>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theme="4" tint="-0.499984740745262"/>
      </left>
      <right/>
      <top style="thin">
        <color theme="4" tint="-0.499984740745262"/>
      </top>
      <bottom style="thin">
        <color theme="4" tint="-0.499984740745262"/>
      </bottom>
      <diagonal/>
    </border>
    <border>
      <left/>
      <right/>
      <top style="thin">
        <color indexed="64"/>
      </top>
      <bottom style="thin">
        <color indexed="64"/>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s>
  <cellStyleXfs count="3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5" fillId="0" borderId="0"/>
    <xf numFmtId="0" fontId="21" fillId="0" borderId="0"/>
    <xf numFmtId="0" fontId="5"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9" fontId="22"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166" fontId="22" fillId="0" borderId="0" applyFont="0" applyFill="0" applyBorder="0" applyAlignment="0" applyProtection="0"/>
    <xf numFmtId="0" fontId="23" fillId="0" borderId="0" applyNumberFormat="0" applyFill="0" applyBorder="0" applyAlignment="0" applyProtection="0"/>
    <xf numFmtId="0" fontId="1" fillId="0" borderId="0"/>
    <xf numFmtId="166" fontId="1" fillId="0" borderId="0" applyFont="0" applyFill="0" applyBorder="0" applyAlignment="0" applyProtection="0"/>
    <xf numFmtId="0" fontId="22"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cellStyleXfs>
  <cellXfs count="233">
    <xf numFmtId="0" fontId="0" fillId="0" borderId="0" xfId="0"/>
    <xf numFmtId="0" fontId="0" fillId="0" borderId="1" xfId="0" applyFont="1" applyBorder="1"/>
    <xf numFmtId="0" fontId="0" fillId="2" borderId="1" xfId="0" applyFont="1" applyFill="1" applyBorder="1"/>
    <xf numFmtId="0" fontId="0" fillId="0" borderId="2" xfId="0" applyFont="1" applyBorder="1"/>
    <xf numFmtId="0" fontId="0" fillId="2" borderId="0" xfId="0" applyFont="1" applyFill="1" applyBorder="1"/>
    <xf numFmtId="0" fontId="7" fillId="2" borderId="0" xfId="0" applyFont="1" applyFill="1" applyBorder="1"/>
    <xf numFmtId="0" fontId="7" fillId="2" borderId="1" xfId="0" applyFont="1" applyFill="1" applyBorder="1"/>
    <xf numFmtId="0" fontId="7" fillId="2" borderId="1" xfId="0" applyFont="1" applyFill="1" applyBorder="1" applyAlignment="1">
      <alignment horizontal="left" vertical="center"/>
    </xf>
    <xf numFmtId="0" fontId="7"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0" fillId="2" borderId="0" xfId="0" applyFont="1" applyFill="1" applyBorder="1" applyAlignment="1">
      <alignment vertical="top"/>
    </xf>
    <xf numFmtId="0" fontId="0" fillId="0" borderId="1" xfId="0" applyFont="1" applyBorder="1" applyAlignment="1">
      <alignment vertical="top"/>
    </xf>
    <xf numFmtId="0" fontId="8" fillId="4" borderId="5" xfId="0" applyFont="1" applyFill="1" applyBorder="1" applyAlignment="1">
      <alignment horizontal="center" vertical="center" wrapText="1"/>
    </xf>
    <xf numFmtId="14" fontId="10" fillId="4" borderId="5" xfId="0"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6" fillId="6" borderId="5" xfId="0" applyFont="1" applyFill="1" applyBorder="1" applyAlignment="1">
      <alignment vertical="center"/>
    </xf>
    <xf numFmtId="0" fontId="4" fillId="5" borderId="5" xfId="0" applyFont="1" applyFill="1" applyBorder="1" applyAlignment="1">
      <alignment horizontal="justify" vertical="center"/>
    </xf>
    <xf numFmtId="0" fontId="9" fillId="2" borderId="5" xfId="0" applyFont="1" applyFill="1" applyBorder="1" applyAlignment="1">
      <alignment horizontal="left" vertical="center"/>
    </xf>
    <xf numFmtId="0" fontId="15" fillId="2" borderId="5" xfId="0" applyFont="1" applyFill="1" applyBorder="1" applyAlignment="1">
      <alignment horizontal="left" vertical="center" wrapText="1"/>
    </xf>
    <xf numFmtId="2" fontId="9" fillId="2" borderId="5" xfId="0" applyNumberFormat="1" applyFont="1" applyFill="1" applyBorder="1" applyAlignment="1">
      <alignment horizontal="left" vertical="center" wrapText="1"/>
    </xf>
    <xf numFmtId="2" fontId="9" fillId="2" borderId="5" xfId="0" applyNumberFormat="1" applyFont="1" applyFill="1" applyBorder="1" applyAlignment="1">
      <alignment horizontal="left" vertical="center"/>
    </xf>
    <xf numFmtId="0" fontId="0" fillId="2" borderId="0" xfId="0" applyFont="1" applyFill="1" applyBorder="1" applyAlignment="1">
      <alignment horizontal="left"/>
    </xf>
    <xf numFmtId="0" fontId="0" fillId="0" borderId="1" xfId="0" applyFont="1" applyBorder="1" applyAlignment="1">
      <alignment horizontal="left"/>
    </xf>
    <xf numFmtId="0" fontId="9" fillId="2" borderId="0" xfId="0" applyFont="1" applyFill="1" applyBorder="1" applyAlignment="1">
      <alignment horizontal="center" vertical="center"/>
    </xf>
    <xf numFmtId="0" fontId="9" fillId="4" borderId="5" xfId="0" applyFont="1" applyFill="1" applyBorder="1" applyAlignment="1">
      <alignment horizontal="center" vertical="center"/>
    </xf>
    <xf numFmtId="0" fontId="0" fillId="2" borderId="0" xfId="0" applyFont="1" applyFill="1" applyBorder="1" applyAlignment="1">
      <alignment horizontal="left" vertical="top"/>
    </xf>
    <xf numFmtId="0" fontId="0" fillId="0" borderId="1" xfId="0" applyFont="1" applyBorder="1" applyAlignment="1">
      <alignment horizontal="left" vertical="top"/>
    </xf>
    <xf numFmtId="0" fontId="6" fillId="4" borderId="5" xfId="0" applyFont="1" applyFill="1" applyBorder="1" applyAlignment="1">
      <alignment vertical="center"/>
    </xf>
    <xf numFmtId="0" fontId="11" fillId="5" borderId="5" xfId="0" applyFont="1" applyFill="1" applyBorder="1" applyAlignment="1">
      <alignment horizontal="justify" vertical="center"/>
    </xf>
    <xf numFmtId="0" fontId="18" fillId="5" borderId="5" xfId="0" applyFont="1" applyFill="1" applyBorder="1" applyAlignment="1">
      <alignment horizontal="justify" vertical="center"/>
    </xf>
    <xf numFmtId="0" fontId="4" fillId="4" borderId="5" xfId="3" applyFont="1" applyFill="1" applyBorder="1" applyAlignment="1">
      <alignment horizontal="right" vertical="center" wrapText="1"/>
    </xf>
    <xf numFmtId="14" fontId="2" fillId="4" borderId="5" xfId="0" applyNumberFormat="1" applyFont="1" applyFill="1" applyBorder="1" applyAlignment="1">
      <alignment horizontal="center" vertical="center"/>
    </xf>
    <xf numFmtId="0" fontId="0" fillId="4" borderId="5" xfId="0" applyFont="1" applyFill="1" applyBorder="1" applyAlignment="1">
      <alignment horizontal="center" vertical="center"/>
    </xf>
    <xf numFmtId="0" fontId="19" fillId="4" borderId="5" xfId="0" applyFont="1" applyFill="1" applyBorder="1" applyAlignment="1">
      <alignment horizontal="center" vertical="center" wrapText="1"/>
    </xf>
    <xf numFmtId="0" fontId="10" fillId="4" borderId="5" xfId="3" applyFont="1" applyFill="1" applyBorder="1" applyAlignment="1">
      <alignment horizontal="right" vertical="center" wrapText="1"/>
    </xf>
    <xf numFmtId="0" fontId="9" fillId="2" borderId="1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2" borderId="0" xfId="0" applyFont="1" applyFill="1" applyBorder="1"/>
    <xf numFmtId="0" fontId="9" fillId="2" borderId="0" xfId="0" applyFont="1" applyFill="1" applyBorder="1" applyAlignment="1">
      <alignment horizontal="center"/>
    </xf>
    <xf numFmtId="0" fontId="9" fillId="2" borderId="0" xfId="0" applyFont="1" applyFill="1" applyBorder="1" applyAlignment="1">
      <alignment vertical="top"/>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vertical="top"/>
    </xf>
    <xf numFmtId="0" fontId="10" fillId="6" borderId="5" xfId="0" applyFont="1" applyFill="1" applyBorder="1" applyAlignment="1">
      <alignment horizontal="left" vertical="center"/>
    </xf>
    <xf numFmtId="10" fontId="9" fillId="2" borderId="5" xfId="2" applyNumberFormat="1" applyFont="1" applyFill="1" applyBorder="1" applyAlignment="1">
      <alignment horizontal="left" vertical="center"/>
    </xf>
    <xf numFmtId="43" fontId="9" fillId="2" borderId="5" xfId="1" applyFont="1" applyFill="1" applyBorder="1" applyAlignment="1">
      <alignment horizontal="left" vertical="center"/>
    </xf>
    <xf numFmtId="164" fontId="9" fillId="2" borderId="5" xfId="2" applyNumberFormat="1" applyFont="1" applyFill="1" applyBorder="1" applyAlignment="1">
      <alignment horizontal="left" vertical="center"/>
    </xf>
    <xf numFmtId="10" fontId="9" fillId="2" borderId="5" xfId="2" applyNumberFormat="1" applyFont="1" applyFill="1" applyBorder="1" applyAlignment="1">
      <alignment horizontal="left" vertical="center" wrapText="1"/>
    </xf>
    <xf numFmtId="2" fontId="9" fillId="2" borderId="1" xfId="0" applyNumberFormat="1" applyFont="1" applyFill="1" applyBorder="1" applyAlignment="1">
      <alignment horizontal="left" vertical="center"/>
    </xf>
    <xf numFmtId="164" fontId="9" fillId="2" borderId="1" xfId="2" applyNumberFormat="1" applyFont="1" applyFill="1" applyBorder="1" applyAlignment="1">
      <alignment horizontal="left" vertical="center"/>
    </xf>
    <xf numFmtId="2" fontId="9" fillId="0" borderId="1" xfId="0" applyNumberFormat="1" applyFont="1" applyFill="1" applyBorder="1" applyAlignment="1">
      <alignment horizontal="left" vertical="center"/>
    </xf>
    <xf numFmtId="164" fontId="9" fillId="0" borderId="1" xfId="2" applyNumberFormat="1" applyFont="1" applyFill="1" applyBorder="1" applyAlignment="1">
      <alignment horizontal="left" vertical="center"/>
    </xf>
    <xf numFmtId="2" fontId="9" fillId="0" borderId="11" xfId="0" applyNumberFormat="1" applyFont="1" applyFill="1" applyBorder="1" applyAlignment="1">
      <alignment horizontal="left" vertical="center"/>
    </xf>
    <xf numFmtId="164" fontId="9" fillId="0" borderId="11" xfId="2" applyNumberFormat="1" applyFont="1" applyFill="1" applyBorder="1" applyAlignment="1">
      <alignment horizontal="left" vertical="center"/>
    </xf>
    <xf numFmtId="2" fontId="9" fillId="2" borderId="13" xfId="0" applyNumberFormat="1" applyFont="1" applyFill="1" applyBorder="1" applyAlignment="1">
      <alignment horizontal="left" vertical="center"/>
    </xf>
    <xf numFmtId="164" fontId="9" fillId="2" borderId="13" xfId="2" applyNumberFormat="1" applyFont="1" applyFill="1" applyBorder="1" applyAlignment="1">
      <alignment horizontal="left" vertical="center"/>
    </xf>
    <xf numFmtId="2" fontId="9" fillId="0" borderId="15" xfId="0" applyNumberFormat="1" applyFont="1" applyFill="1" applyBorder="1" applyAlignment="1">
      <alignment horizontal="left" vertical="center"/>
    </xf>
    <xf numFmtId="164" fontId="9" fillId="0" borderId="15" xfId="2" applyNumberFormat="1" applyFont="1" applyFill="1" applyBorder="1" applyAlignment="1">
      <alignment horizontal="left" vertical="center"/>
    </xf>
    <xf numFmtId="2" fontId="9" fillId="2" borderId="10" xfId="0" applyNumberFormat="1" applyFont="1" applyFill="1" applyBorder="1" applyAlignment="1">
      <alignment horizontal="left" vertical="center"/>
    </xf>
    <xf numFmtId="164" fontId="9" fillId="2" borderId="10" xfId="2" applyNumberFormat="1" applyFont="1" applyFill="1" applyBorder="1" applyAlignment="1">
      <alignment horizontal="left" vertical="center"/>
    </xf>
    <xf numFmtId="2" fontId="9" fillId="0" borderId="17" xfId="0" applyNumberFormat="1" applyFont="1" applyFill="1" applyBorder="1" applyAlignment="1">
      <alignment horizontal="left" vertical="center"/>
    </xf>
    <xf numFmtId="164" fontId="9" fillId="0" borderId="17" xfId="2" applyNumberFormat="1" applyFont="1" applyFill="1" applyBorder="1" applyAlignment="1">
      <alignment horizontal="left" vertical="center"/>
    </xf>
    <xf numFmtId="1" fontId="9" fillId="0" borderId="15" xfId="0" applyNumberFormat="1" applyFont="1" applyFill="1" applyBorder="1" applyAlignment="1">
      <alignment horizontal="left" vertical="center"/>
    </xf>
    <xf numFmtId="2" fontId="9" fillId="0" borderId="1" xfId="0" applyNumberFormat="1" applyFont="1" applyBorder="1" applyAlignment="1">
      <alignment horizontal="left" vertical="center"/>
    </xf>
    <xf numFmtId="164" fontId="9" fillId="0" borderId="1" xfId="2" applyNumberFormat="1" applyFont="1" applyBorder="1" applyAlignment="1">
      <alignment horizontal="left" vertical="center"/>
    </xf>
    <xf numFmtId="9" fontId="15" fillId="2" borderId="5" xfId="2" applyFont="1" applyFill="1" applyBorder="1" applyAlignment="1">
      <alignment horizontal="left" vertical="center" wrapText="1"/>
    </xf>
    <xf numFmtId="0" fontId="10" fillId="4" borderId="5" xfId="0" applyFont="1" applyFill="1" applyBorder="1" applyAlignment="1">
      <alignment horizontal="left" vertical="center"/>
    </xf>
    <xf numFmtId="0" fontId="15" fillId="3" borderId="5" xfId="0" applyFont="1" applyFill="1" applyBorder="1" applyAlignment="1">
      <alignment horizontal="left" vertical="center" wrapText="1"/>
    </xf>
    <xf numFmtId="9" fontId="9" fillId="2" borderId="5" xfId="2" applyFont="1" applyFill="1" applyBorder="1" applyAlignment="1">
      <alignment horizontal="left" vertical="center"/>
    </xf>
    <xf numFmtId="0" fontId="9" fillId="0"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165" fontId="9" fillId="2" borderId="5" xfId="0" applyNumberFormat="1" applyFont="1" applyFill="1" applyBorder="1" applyAlignment="1">
      <alignment horizontal="left" vertical="center"/>
    </xf>
    <xf numFmtId="165" fontId="9" fillId="2" borderId="10" xfId="0" applyNumberFormat="1" applyFont="1" applyFill="1" applyBorder="1" applyAlignment="1">
      <alignment horizontal="left" vertical="center"/>
    </xf>
    <xf numFmtId="9" fontId="9" fillId="2" borderId="10" xfId="2" applyFont="1" applyFill="1" applyBorder="1" applyAlignment="1">
      <alignment horizontal="left" vertical="center"/>
    </xf>
    <xf numFmtId="165" fontId="9" fillId="2" borderId="1" xfId="0" applyNumberFormat="1" applyFont="1" applyFill="1" applyBorder="1" applyAlignment="1">
      <alignment horizontal="left" vertical="center"/>
    </xf>
    <xf numFmtId="9" fontId="9" fillId="2" borderId="1" xfId="2" applyFont="1" applyFill="1" applyBorder="1" applyAlignment="1">
      <alignment horizontal="left" vertical="center"/>
    </xf>
    <xf numFmtId="0" fontId="10" fillId="6" borderId="5" xfId="0" applyFont="1" applyFill="1" applyBorder="1" applyAlignment="1">
      <alignment horizontal="left" vertical="center" wrapText="1"/>
    </xf>
    <xf numFmtId="10" fontId="10" fillId="6" borderId="5" xfId="0" applyNumberFormat="1" applyFont="1" applyFill="1" applyBorder="1" applyAlignment="1">
      <alignment horizontal="left" vertical="center"/>
    </xf>
    <xf numFmtId="9" fontId="10" fillId="6" borderId="5" xfId="0" applyNumberFormat="1" applyFont="1" applyFill="1" applyBorder="1" applyAlignment="1">
      <alignment horizontal="left" vertical="center"/>
    </xf>
    <xf numFmtId="0" fontId="10" fillId="6" borderId="12" xfId="0" applyFont="1" applyFill="1" applyBorder="1" applyAlignment="1">
      <alignment horizontal="left" vertical="center"/>
    </xf>
    <xf numFmtId="9" fontId="10" fillId="6" borderId="12" xfId="0" applyNumberFormat="1" applyFont="1" applyFill="1" applyBorder="1" applyAlignment="1">
      <alignment horizontal="left" vertical="center"/>
    </xf>
    <xf numFmtId="0" fontId="2" fillId="6" borderId="5" xfId="0" applyFont="1" applyFill="1" applyBorder="1" applyAlignment="1">
      <alignment horizontal="left" vertical="center"/>
    </xf>
    <xf numFmtId="0" fontId="9" fillId="3" borderId="5" xfId="0" applyFont="1" applyFill="1" applyBorder="1" applyAlignment="1">
      <alignment horizontal="left" vertical="center" wrapText="1"/>
    </xf>
    <xf numFmtId="0" fontId="9" fillId="2" borderId="1" xfId="0" applyFont="1" applyFill="1" applyBorder="1" applyAlignment="1">
      <alignment horizontal="left" vertical="center"/>
    </xf>
    <xf numFmtId="2" fontId="9" fillId="0" borderId="11" xfId="0" applyNumberFormat="1" applyFont="1" applyBorder="1" applyAlignment="1">
      <alignment horizontal="left" vertical="center"/>
    </xf>
    <xf numFmtId="0" fontId="16" fillId="3" borderId="5" xfId="0" applyFont="1" applyFill="1" applyBorder="1" applyAlignment="1">
      <alignment horizontal="left" vertical="center" wrapText="1"/>
    </xf>
    <xf numFmtId="10" fontId="9" fillId="2" borderId="1" xfId="2" applyNumberFormat="1" applyFont="1" applyFill="1" applyBorder="1" applyAlignment="1">
      <alignment horizontal="left" vertical="center" wrapText="1"/>
    </xf>
    <xf numFmtId="1" fontId="9" fillId="0" borderId="11" xfId="0" applyNumberFormat="1" applyFont="1" applyFill="1" applyBorder="1" applyAlignment="1">
      <alignment horizontal="left" vertical="center"/>
    </xf>
    <xf numFmtId="10" fontId="10" fillId="6" borderId="12" xfId="0" applyNumberFormat="1" applyFont="1" applyFill="1" applyBorder="1" applyAlignment="1">
      <alignment horizontal="left" vertical="center"/>
    </xf>
    <xf numFmtId="9" fontId="9" fillId="2" borderId="5" xfId="0" applyNumberFormat="1" applyFont="1" applyFill="1" applyBorder="1" applyAlignment="1">
      <alignment horizontal="left" vertical="center" wrapText="1"/>
    </xf>
    <xf numFmtId="9" fontId="9" fillId="2" borderId="5" xfId="0" applyNumberFormat="1" applyFont="1" applyFill="1" applyBorder="1" applyAlignment="1">
      <alignment horizontal="left" vertical="center"/>
    </xf>
    <xf numFmtId="9" fontId="9" fillId="0" borderId="1" xfId="0" applyNumberFormat="1" applyFont="1" applyFill="1" applyBorder="1" applyAlignment="1">
      <alignment horizontal="left" vertical="center"/>
    </xf>
    <xf numFmtId="0" fontId="16" fillId="2" borderId="5" xfId="0" applyFont="1" applyFill="1" applyBorder="1" applyAlignment="1">
      <alignment horizontal="left" vertical="center"/>
    </xf>
    <xf numFmtId="0" fontId="10" fillId="4" borderId="5" xfId="0" applyFont="1" applyFill="1" applyBorder="1" applyAlignment="1">
      <alignment horizontal="left" vertical="center" wrapText="1"/>
    </xf>
    <xf numFmtId="10" fontId="10" fillId="4" borderId="5" xfId="0" applyNumberFormat="1" applyFont="1" applyFill="1" applyBorder="1" applyAlignment="1">
      <alignment horizontal="left" vertical="center"/>
    </xf>
    <xf numFmtId="164" fontId="9" fillId="0" borderId="18" xfId="2" applyNumberFormat="1" applyFont="1" applyFill="1" applyBorder="1" applyAlignment="1">
      <alignment horizontal="left" vertical="center"/>
    </xf>
    <xf numFmtId="0" fontId="10" fillId="6" borderId="2" xfId="0" applyFont="1" applyFill="1" applyBorder="1" applyAlignment="1">
      <alignment horizontal="left" vertical="center"/>
    </xf>
    <xf numFmtId="10" fontId="9" fillId="0" borderId="1" xfId="2" applyNumberFormat="1" applyFont="1" applyFill="1" applyBorder="1" applyAlignment="1">
      <alignment horizontal="left" vertical="center" wrapText="1"/>
    </xf>
    <xf numFmtId="10" fontId="9" fillId="0" borderId="2" xfId="2" applyNumberFormat="1" applyFont="1" applyFill="1" applyBorder="1" applyAlignment="1">
      <alignment horizontal="left" vertical="center" wrapText="1"/>
    </xf>
    <xf numFmtId="4" fontId="9" fillId="2" borderId="5" xfId="0" applyNumberFormat="1" applyFont="1" applyFill="1" applyBorder="1" applyAlignment="1">
      <alignment horizontal="left" vertical="center"/>
    </xf>
    <xf numFmtId="1" fontId="9" fillId="2" borderId="5" xfId="2"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10" fontId="9" fillId="0" borderId="5" xfId="2" applyNumberFormat="1" applyFont="1" applyBorder="1" applyAlignment="1">
      <alignment horizontal="left" vertical="center" wrapText="1"/>
    </xf>
    <xf numFmtId="9" fontId="9" fillId="0" borderId="5" xfId="2" applyFont="1" applyFill="1" applyBorder="1" applyAlignment="1">
      <alignment horizontal="left" vertical="center"/>
    </xf>
    <xf numFmtId="10" fontId="9" fillId="0" borderId="5" xfId="2" applyNumberFormat="1" applyFont="1" applyFill="1" applyBorder="1" applyAlignment="1">
      <alignment horizontal="left" vertical="center"/>
    </xf>
    <xf numFmtId="10" fontId="9" fillId="0" borderId="5" xfId="2" applyNumberFormat="1" applyFont="1" applyBorder="1" applyAlignment="1">
      <alignment horizontal="left" vertical="center"/>
    </xf>
    <xf numFmtId="0" fontId="9" fillId="0" borderId="11" xfId="0" applyFont="1" applyFill="1" applyBorder="1" applyAlignment="1">
      <alignment horizontal="left" vertical="center"/>
    </xf>
    <xf numFmtId="10" fontId="9" fillId="0" borderId="18" xfId="2" applyNumberFormat="1" applyFont="1" applyFill="1" applyBorder="1" applyAlignment="1">
      <alignment horizontal="left" vertical="center"/>
    </xf>
    <xf numFmtId="10" fontId="9" fillId="0" borderId="18" xfId="2" applyNumberFormat="1" applyFont="1" applyBorder="1" applyAlignment="1">
      <alignment horizontal="left" vertical="center"/>
    </xf>
    <xf numFmtId="43" fontId="9" fillId="2" borderId="5" xfId="1" applyFont="1" applyFill="1" applyBorder="1" applyAlignment="1">
      <alignment horizontal="left" vertical="center" wrapText="1"/>
    </xf>
    <xf numFmtId="164" fontId="9" fillId="2" borderId="5" xfId="2" applyNumberFormat="1" applyFont="1" applyFill="1" applyBorder="1" applyAlignment="1">
      <alignment horizontal="left" vertical="center" wrapText="1"/>
    </xf>
    <xf numFmtId="2" fontId="9" fillId="2" borderId="1" xfId="0" applyNumberFormat="1" applyFont="1" applyFill="1" applyBorder="1" applyAlignment="1">
      <alignment horizontal="left" vertical="center" wrapText="1"/>
    </xf>
    <xf numFmtId="164" fontId="9" fillId="2" borderId="1" xfId="2" applyNumberFormat="1" applyFont="1" applyFill="1" applyBorder="1" applyAlignment="1">
      <alignment horizontal="left" vertical="center" wrapText="1"/>
    </xf>
    <xf numFmtId="4" fontId="10" fillId="6" borderId="5" xfId="0" applyNumberFormat="1" applyFont="1" applyFill="1" applyBorder="1" applyAlignment="1">
      <alignment horizontal="left" vertical="center"/>
    </xf>
    <xf numFmtId="2" fontId="9" fillId="0" borderId="5" xfId="0" applyNumberFormat="1" applyFont="1" applyFill="1" applyBorder="1" applyAlignment="1">
      <alignment horizontal="center" vertical="center"/>
    </xf>
    <xf numFmtId="164" fontId="9" fillId="2" borderId="5" xfId="2" applyNumberFormat="1" applyFont="1" applyFill="1" applyBorder="1" applyAlignment="1">
      <alignment horizontal="center" vertical="center"/>
    </xf>
    <xf numFmtId="0" fontId="9" fillId="2" borderId="5" xfId="0" applyFont="1" applyFill="1" applyBorder="1" applyAlignment="1">
      <alignment horizontal="left" vertical="top" wrapText="1"/>
    </xf>
    <xf numFmtId="0" fontId="9" fillId="2" borderId="9" xfId="0" applyFont="1" applyFill="1" applyBorder="1" applyAlignment="1">
      <alignment horizontal="left" vertical="center" wrapText="1"/>
    </xf>
    <xf numFmtId="0" fontId="9" fillId="2" borderId="19" xfId="0" applyFont="1" applyFill="1" applyBorder="1" applyAlignment="1">
      <alignment horizontal="left" vertical="center" wrapText="1"/>
    </xf>
    <xf numFmtId="10" fontId="9" fillId="0" borderId="19" xfId="2" applyNumberFormat="1" applyFont="1" applyBorder="1" applyAlignment="1">
      <alignment vertical="center" wrapText="1"/>
    </xf>
    <xf numFmtId="0" fontId="10" fillId="6" borderId="19" xfId="0" applyFont="1" applyFill="1" applyBorder="1" applyAlignment="1">
      <alignment horizontal="left" vertical="center"/>
    </xf>
    <xf numFmtId="0" fontId="9" fillId="0" borderId="19" xfId="0" applyFont="1" applyFill="1" applyBorder="1" applyAlignment="1">
      <alignment horizontal="left" vertical="center" wrapText="1"/>
    </xf>
    <xf numFmtId="0" fontId="10" fillId="4" borderId="19" xfId="0" applyFont="1" applyFill="1" applyBorder="1" applyAlignment="1">
      <alignment horizontal="left" vertical="center"/>
    </xf>
    <xf numFmtId="10" fontId="9" fillId="2" borderId="19" xfId="2" applyNumberFormat="1" applyFont="1" applyFill="1" applyBorder="1" applyAlignment="1">
      <alignment horizontal="left" vertical="center" wrapText="1"/>
    </xf>
    <xf numFmtId="0" fontId="15" fillId="2" borderId="19" xfId="5" applyFont="1" applyFill="1" applyBorder="1" applyAlignment="1" applyProtection="1">
      <alignment horizontal="justify" vertical="center" wrapText="1"/>
      <protection locked="0"/>
    </xf>
    <xf numFmtId="10" fontId="9" fillId="0" borderId="19" xfId="2" applyNumberFormat="1" applyFont="1" applyBorder="1" applyAlignment="1">
      <alignment horizontal="left" vertical="center" wrapText="1"/>
    </xf>
    <xf numFmtId="2" fontId="26" fillId="0" borderId="1" xfId="0" applyNumberFormat="1" applyFont="1" applyFill="1" applyBorder="1" applyAlignment="1">
      <alignment horizontal="center" vertical="center"/>
    </xf>
    <xf numFmtId="10" fontId="26" fillId="0" borderId="1" xfId="2"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25" fillId="6" borderId="1" xfId="0" applyFont="1" applyFill="1" applyBorder="1" applyAlignment="1">
      <alignment horizontal="center"/>
    </xf>
    <xf numFmtId="10" fontId="24" fillId="6" borderId="1" xfId="0" applyNumberFormat="1" applyFont="1" applyFill="1" applyBorder="1" applyAlignment="1">
      <alignment horizontal="center" vertical="center"/>
    </xf>
    <xf numFmtId="164" fontId="24" fillId="6" borderId="1" xfId="0" applyNumberFormat="1" applyFont="1" applyFill="1" applyBorder="1" applyAlignment="1">
      <alignment horizontal="center" vertical="center"/>
    </xf>
    <xf numFmtId="9" fontId="24" fillId="6" borderId="1" xfId="0" applyNumberFormat="1" applyFont="1" applyFill="1" applyBorder="1" applyAlignment="1">
      <alignment horizontal="center" vertical="center"/>
    </xf>
    <xf numFmtId="164" fontId="9" fillId="0" borderId="1" xfId="2" applyNumberFormat="1" applyFont="1" applyFill="1" applyBorder="1" applyAlignment="1">
      <alignment horizontal="center" vertical="center"/>
    </xf>
    <xf numFmtId="10" fontId="9" fillId="0" borderId="1" xfId="2" applyNumberFormat="1" applyFont="1" applyFill="1" applyBorder="1" applyAlignment="1">
      <alignment horizontal="center" vertical="center"/>
    </xf>
    <xf numFmtId="0" fontId="26" fillId="0" borderId="1" xfId="0" applyFont="1" applyFill="1" applyBorder="1" applyAlignment="1">
      <alignment horizontal="center" vertical="center"/>
    </xf>
    <xf numFmtId="0" fontId="26" fillId="0" borderId="1" xfId="0" applyFont="1" applyBorder="1" applyAlignment="1">
      <alignment horizontal="center" vertical="center"/>
    </xf>
    <xf numFmtId="0" fontId="24" fillId="6" borderId="1" xfId="0" applyFont="1" applyFill="1" applyBorder="1" applyAlignment="1">
      <alignment horizontal="center"/>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5" xfId="3"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6" borderId="5" xfId="0" applyFont="1" applyFill="1" applyBorder="1" applyAlignment="1">
      <alignment horizontal="center" vertical="center"/>
    </xf>
    <xf numFmtId="10" fontId="9" fillId="2" borderId="20" xfId="2" applyNumberFormat="1" applyFont="1" applyFill="1" applyBorder="1" applyAlignment="1">
      <alignment horizontal="center" vertical="center" wrapText="1"/>
    </xf>
    <xf numFmtId="10" fontId="9" fillId="2" borderId="5" xfId="2" applyNumberFormat="1" applyFont="1" applyFill="1" applyBorder="1" applyAlignment="1">
      <alignment horizontal="center" vertical="center" wrapText="1"/>
    </xf>
    <xf numFmtId="2" fontId="9" fillId="0" borderId="17" xfId="0" applyNumberFormat="1" applyFont="1" applyFill="1" applyBorder="1" applyAlignment="1">
      <alignment horizontal="center" vertical="center"/>
    </xf>
    <xf numFmtId="2" fontId="9" fillId="0" borderId="11"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2" fontId="9" fillId="0" borderId="11" xfId="0" applyNumberFormat="1" applyFont="1" applyBorder="1" applyAlignment="1">
      <alignment horizontal="center" vertical="center"/>
    </xf>
    <xf numFmtId="1" fontId="9" fillId="0" borderId="11" xfId="0" applyNumberFormat="1" applyFont="1" applyFill="1" applyBorder="1" applyAlignment="1">
      <alignment horizontal="center" vertical="center"/>
    </xf>
    <xf numFmtId="164" fontId="9" fillId="0" borderId="11" xfId="2" applyNumberFormat="1" applyFont="1" applyFill="1" applyBorder="1" applyAlignment="1">
      <alignment horizontal="center" vertical="center"/>
    </xf>
    <xf numFmtId="1" fontId="9" fillId="2" borderId="5" xfId="2" applyNumberFormat="1" applyFont="1" applyFill="1" applyBorder="1" applyAlignment="1">
      <alignment horizontal="center" vertical="center" wrapText="1"/>
    </xf>
    <xf numFmtId="2" fontId="9" fillId="2" borderId="5" xfId="2" applyNumberFormat="1" applyFont="1" applyFill="1" applyBorder="1" applyAlignment="1">
      <alignment horizontal="center" vertical="center" wrapText="1"/>
    </xf>
    <xf numFmtId="10" fontId="9" fillId="0" borderId="20" xfId="2" applyNumberFormat="1" applyFont="1" applyBorder="1" applyAlignment="1">
      <alignment horizontal="center" vertical="center" wrapText="1"/>
    </xf>
    <xf numFmtId="164" fontId="9" fillId="0" borderId="18" xfId="2" applyNumberFormat="1" applyFont="1" applyBorder="1" applyAlignment="1">
      <alignment horizontal="center" vertical="center"/>
    </xf>
    <xf numFmtId="0" fontId="9" fillId="2" borderId="0" xfId="0" applyFont="1" applyFill="1" applyBorder="1" applyAlignment="1">
      <alignment horizontal="center" vertical="top"/>
    </xf>
    <xf numFmtId="0" fontId="9" fillId="0" borderId="1" xfId="0" applyFont="1" applyBorder="1" applyAlignment="1">
      <alignment horizontal="center" vertical="top"/>
    </xf>
    <xf numFmtId="10" fontId="10" fillId="6" borderId="20" xfId="0" applyNumberFormat="1" applyFont="1" applyFill="1" applyBorder="1" applyAlignment="1">
      <alignment horizontal="center" vertical="center"/>
    </xf>
    <xf numFmtId="10" fontId="9" fillId="2" borderId="22" xfId="2" applyNumberFormat="1" applyFont="1" applyFill="1" applyBorder="1" applyAlignment="1">
      <alignment horizontal="center" vertical="center" wrapText="1"/>
    </xf>
    <xf numFmtId="10" fontId="9" fillId="2" borderId="23" xfId="2" applyNumberFormat="1" applyFont="1" applyFill="1" applyBorder="1" applyAlignment="1">
      <alignment horizontal="center" vertical="center" wrapText="1"/>
    </xf>
    <xf numFmtId="10" fontId="9" fillId="2" borderId="19" xfId="2" applyNumberFormat="1" applyFont="1" applyFill="1" applyBorder="1" applyAlignment="1">
      <alignment horizontal="center" vertical="center" wrapText="1"/>
    </xf>
    <xf numFmtId="2" fontId="9" fillId="2" borderId="5" xfId="0" applyNumberFormat="1" applyFont="1" applyFill="1" applyBorder="1" applyAlignment="1">
      <alignment horizontal="center" vertical="center" wrapText="1"/>
    </xf>
    <xf numFmtId="0" fontId="9" fillId="0" borderId="11" xfId="0" applyFont="1" applyBorder="1" applyAlignment="1">
      <alignment horizontal="center" vertical="center"/>
    </xf>
    <xf numFmtId="10" fontId="9" fillId="0" borderId="11" xfId="2" applyNumberFormat="1" applyFont="1" applyBorder="1" applyAlignment="1">
      <alignment horizontal="center" vertical="center"/>
    </xf>
    <xf numFmtId="2" fontId="26" fillId="0" borderId="19" xfId="0" applyNumberFormat="1" applyFont="1" applyFill="1" applyBorder="1" applyAlignment="1">
      <alignment horizontal="center" vertical="center"/>
    </xf>
    <xf numFmtId="164" fontId="9" fillId="2" borderId="20" xfId="2" applyNumberFormat="1" applyFont="1" applyFill="1" applyBorder="1" applyAlignment="1">
      <alignment horizontal="center" vertical="center" wrapText="1"/>
    </xf>
    <xf numFmtId="2" fontId="9" fillId="0" borderId="19" xfId="0" applyNumberFormat="1" applyFont="1" applyFill="1" applyBorder="1" applyAlignment="1">
      <alignment horizontal="center" vertical="center"/>
    </xf>
    <xf numFmtId="2" fontId="9" fillId="0" borderId="19" xfId="0" applyNumberFormat="1" applyFont="1" applyBorder="1" applyAlignment="1">
      <alignment horizontal="center" vertical="center"/>
    </xf>
    <xf numFmtId="1" fontId="26" fillId="0" borderId="19" xfId="0" applyNumberFormat="1" applyFont="1" applyFill="1" applyBorder="1" applyAlignment="1">
      <alignment horizontal="center" vertical="center"/>
    </xf>
    <xf numFmtId="10" fontId="10" fillId="6" borderId="21" xfId="0" applyNumberFormat="1" applyFont="1" applyFill="1" applyBorder="1" applyAlignment="1">
      <alignment horizontal="left" vertical="center"/>
    </xf>
    <xf numFmtId="2" fontId="9" fillId="0" borderId="11" xfId="0" applyNumberFormat="1" applyFont="1" applyBorder="1" applyAlignment="1">
      <alignment vertical="center"/>
    </xf>
    <xf numFmtId="164" fontId="9" fillId="0" borderId="11" xfId="2" applyNumberFormat="1" applyFont="1" applyBorder="1" applyAlignment="1">
      <alignment vertical="center"/>
    </xf>
    <xf numFmtId="1" fontId="9" fillId="0" borderId="19" xfId="0" applyNumberFormat="1" applyFont="1" applyFill="1" applyBorder="1" applyAlignment="1">
      <alignment horizontal="center" vertical="center"/>
    </xf>
    <xf numFmtId="2" fontId="26" fillId="2" borderId="19" xfId="0" applyNumberFormat="1" applyFont="1" applyFill="1" applyBorder="1" applyAlignment="1">
      <alignment horizontal="center" vertical="center"/>
    </xf>
    <xf numFmtId="10" fontId="9" fillId="2" borderId="19" xfId="2" applyNumberFormat="1" applyFont="1" applyFill="1" applyBorder="1" applyAlignment="1">
      <alignment vertical="center" wrapText="1"/>
    </xf>
    <xf numFmtId="2" fontId="9" fillId="2" borderId="20" xfId="2" applyNumberFormat="1" applyFont="1" applyFill="1" applyBorder="1" applyAlignment="1">
      <alignment horizontal="center" vertical="center" wrapText="1"/>
    </xf>
    <xf numFmtId="10" fontId="9" fillId="2" borderId="5" xfId="2" quotePrefix="1" applyNumberFormat="1" applyFont="1" applyFill="1" applyBorder="1" applyAlignment="1">
      <alignment horizontal="left" vertical="center" wrapText="1"/>
    </xf>
    <xf numFmtId="1" fontId="26" fillId="0" borderId="1" xfId="0" applyNumberFormat="1" applyFont="1" applyFill="1" applyBorder="1" applyAlignment="1">
      <alignment horizontal="center" vertical="center"/>
    </xf>
    <xf numFmtId="2" fontId="27" fillId="0" borderId="1" xfId="0" applyNumberFormat="1" applyFont="1" applyFill="1" applyBorder="1" applyAlignment="1">
      <alignment horizontal="center" vertical="center"/>
    </xf>
    <xf numFmtId="10" fontId="27" fillId="0" borderId="1" xfId="2" applyNumberFormat="1" applyFont="1" applyFill="1" applyBorder="1" applyAlignment="1">
      <alignment horizontal="center" vertical="center"/>
    </xf>
    <xf numFmtId="10" fontId="9" fillId="0" borderId="5" xfId="2" applyNumberFormat="1" applyFont="1" applyBorder="1" applyAlignment="1">
      <alignment horizontal="center" vertical="center" wrapText="1"/>
    </xf>
    <xf numFmtId="9" fontId="9" fillId="2" borderId="5" xfId="0" applyNumberFormat="1" applyFont="1" applyFill="1" applyBorder="1" applyAlignment="1">
      <alignment horizontal="center" vertical="center" wrapText="1"/>
    </xf>
    <xf numFmtId="10" fontId="9" fillId="2" borderId="5" xfId="0" applyNumberFormat="1" applyFont="1" applyFill="1" applyBorder="1" applyAlignment="1">
      <alignment horizontal="left" vertical="center" wrapText="1"/>
    </xf>
    <xf numFmtId="0" fontId="29" fillId="0" borderId="0" xfId="0" applyFont="1" applyAlignment="1">
      <alignment horizontal="left" vertical="center" wrapText="1"/>
    </xf>
    <xf numFmtId="0" fontId="9" fillId="2" borderId="5" xfId="0" applyFont="1" applyFill="1" applyBorder="1" applyAlignment="1">
      <alignment vertical="top" wrapText="1"/>
    </xf>
    <xf numFmtId="0" fontId="9" fillId="2" borderId="19" xfId="0" applyFont="1" applyFill="1" applyBorder="1" applyAlignment="1">
      <alignment horizontal="left" vertical="top" wrapText="1"/>
    </xf>
    <xf numFmtId="10" fontId="9" fillId="2" borderId="5" xfId="2" applyNumberFormat="1" applyFont="1" applyFill="1" applyBorder="1" applyAlignment="1">
      <alignment horizontal="left" vertical="top" wrapText="1"/>
    </xf>
    <xf numFmtId="43" fontId="0" fillId="0" borderId="0" xfId="1" applyFont="1"/>
    <xf numFmtId="10" fontId="26" fillId="0" borderId="2" xfId="2"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0" fillId="2" borderId="19" xfId="0" applyFont="1" applyFill="1" applyBorder="1"/>
    <xf numFmtId="0" fontId="14" fillId="4" borderId="5" xfId="0" applyFont="1" applyFill="1" applyBorder="1" applyAlignment="1">
      <alignment vertical="center" wrapText="1"/>
    </xf>
    <xf numFmtId="10" fontId="26" fillId="0" borderId="19" xfId="2" applyNumberFormat="1" applyFont="1" applyFill="1" applyBorder="1" applyAlignment="1">
      <alignment horizontal="center" vertical="center"/>
    </xf>
    <xf numFmtId="1" fontId="9" fillId="0" borderId="17" xfId="0" applyNumberFormat="1" applyFont="1" applyFill="1" applyBorder="1" applyAlignment="1">
      <alignment horizontal="center" vertical="center"/>
    </xf>
    <xf numFmtId="1" fontId="26" fillId="0" borderId="10" xfId="0" applyNumberFormat="1" applyFont="1" applyFill="1" applyBorder="1" applyAlignment="1">
      <alignment horizontal="center" vertical="center"/>
    </xf>
    <xf numFmtId="10" fontId="9" fillId="2" borderId="8" xfId="2" applyNumberFormat="1" applyFont="1" applyFill="1" applyBorder="1" applyAlignment="1">
      <alignment horizontal="left" vertical="center" wrapText="1"/>
    </xf>
    <xf numFmtId="1" fontId="9" fillId="0" borderId="10" xfId="0" applyNumberFormat="1" applyFont="1" applyFill="1" applyBorder="1" applyAlignment="1">
      <alignment horizontal="center" vertical="center"/>
    </xf>
    <xf numFmtId="165" fontId="9" fillId="0" borderId="10" xfId="0" applyNumberFormat="1" applyFont="1" applyFill="1" applyBorder="1" applyAlignment="1">
      <alignment horizontal="center" vertical="center"/>
    </xf>
    <xf numFmtId="10" fontId="26" fillId="0" borderId="10" xfId="2" applyNumberFormat="1" applyFont="1" applyFill="1" applyBorder="1" applyAlignment="1">
      <alignment horizontal="center" vertical="center"/>
    </xf>
    <xf numFmtId="0" fontId="0" fillId="2" borderId="19" xfId="0" applyFont="1" applyFill="1" applyBorder="1" applyAlignment="1">
      <alignment wrapText="1"/>
    </xf>
    <xf numFmtId="0" fontId="7" fillId="2" borderId="19" xfId="0" applyFont="1" applyFill="1" applyBorder="1" applyAlignment="1">
      <alignment horizontal="left" vertical="center" wrapText="1"/>
    </xf>
    <xf numFmtId="10" fontId="24" fillId="6" borderId="19" xfId="0" applyNumberFormat="1" applyFont="1" applyFill="1" applyBorder="1" applyAlignment="1">
      <alignment horizontal="center" vertical="center"/>
    </xf>
    <xf numFmtId="0" fontId="4" fillId="4" borderId="5" xfId="0" applyFont="1" applyFill="1" applyBorder="1" applyAlignment="1">
      <alignment horizontal="center" vertical="center"/>
    </xf>
    <xf numFmtId="0" fontId="4" fillId="5" borderId="5" xfId="0" applyFont="1" applyFill="1" applyBorder="1" applyAlignment="1">
      <alignment horizontal="justify" vertical="center"/>
    </xf>
    <xf numFmtId="0" fontId="8" fillId="4" borderId="5" xfId="0" applyFont="1" applyFill="1" applyBorder="1" applyAlignment="1">
      <alignment horizontal="center" vertical="center" wrapText="1"/>
    </xf>
    <xf numFmtId="14" fontId="8" fillId="4" borderId="5" xfId="0" applyNumberFormat="1" applyFont="1" applyFill="1" applyBorder="1" applyAlignment="1">
      <alignment horizontal="center" vertical="center" wrapText="1"/>
    </xf>
    <xf numFmtId="0" fontId="13" fillId="5" borderId="5" xfId="0" applyFont="1" applyFill="1" applyBorder="1" applyAlignment="1">
      <alignment horizontal="justify" vertical="center"/>
    </xf>
    <xf numFmtId="0" fontId="11" fillId="5" borderId="5" xfId="0" applyFont="1" applyFill="1" applyBorder="1" applyAlignment="1">
      <alignment vertical="center" wrapText="1"/>
    </xf>
    <xf numFmtId="0" fontId="13" fillId="5" borderId="5" xfId="0" applyFont="1" applyFill="1" applyBorder="1" applyAlignment="1">
      <alignment horizontal="left" vertical="center" wrapText="1"/>
    </xf>
    <xf numFmtId="14" fontId="10" fillId="4" borderId="5" xfId="0" applyNumberFormat="1" applyFont="1" applyFill="1" applyBorder="1" applyAlignment="1">
      <alignment horizontal="center" vertical="center" wrapText="1"/>
    </xf>
    <xf numFmtId="0" fontId="14"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17" fontId="10" fillId="4" borderId="5" xfId="0" applyNumberFormat="1"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17" fontId="2"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xf>
  </cellXfs>
  <cellStyles count="34">
    <cellStyle name="Hyperlink" xfId="19"/>
    <cellStyle name="Millares" xfId="1" builtinId="3"/>
    <cellStyle name="Millares 10" xfId="33"/>
    <cellStyle name="Millares 2" xfId="4"/>
    <cellStyle name="Millares 2 2" xfId="13"/>
    <cellStyle name="Millares 3" xfId="15"/>
    <cellStyle name="Millares 3 2" xfId="28"/>
    <cellStyle name="Millares 4" xfId="16"/>
    <cellStyle name="Millares 5" xfId="8"/>
    <cellStyle name="Millares 5 2" xfId="23"/>
    <cellStyle name="Millares 5 3" xfId="32"/>
    <cellStyle name="Millares 6" xfId="18"/>
    <cellStyle name="Millares 87" xfId="21"/>
    <cellStyle name="Millares 87 2" xfId="31"/>
    <cellStyle name="Moneda 12" xfId="10"/>
    <cellStyle name="Moneda 12 2" xfId="25"/>
    <cellStyle name="Normal" xfId="0" builtinId="0"/>
    <cellStyle name="Normal 10" xfId="7"/>
    <cellStyle name="Normal 11" xfId="9"/>
    <cellStyle name="Normal 11 2" xfId="24"/>
    <cellStyle name="Normal 2" xfId="12"/>
    <cellStyle name="Normal 2 2" xfId="26"/>
    <cellStyle name="Normal 3" xfId="3"/>
    <cellStyle name="Normal 4" xfId="5"/>
    <cellStyle name="Normal 4 2" xfId="29"/>
    <cellStyle name="Normal 5" xfId="6"/>
    <cellStyle name="Normal 6" xfId="22"/>
    <cellStyle name="Normal 60" xfId="20"/>
    <cellStyle name="Normal 60 2" xfId="30"/>
    <cellStyle name="Porcentaje" xfId="2" builtinId="5"/>
    <cellStyle name="Porcentaje 2" xfId="14"/>
    <cellStyle name="Porcentaje 2 2" xfId="27"/>
    <cellStyle name="Porcentaje 3" xfId="17"/>
    <cellStyle name="Porcentaje 4" xfId="11"/>
  </cellStyles>
  <dxfs count="0"/>
  <tableStyles count="0" defaultTableStyle="TableStyleMedium2" defaultPivotStyle="PivotStyleLight16"/>
  <colors>
    <mruColors>
      <color rgb="FF800000"/>
      <color rgb="FF700E31"/>
      <color rgb="FFCC0066"/>
      <color rgb="FFFF9999"/>
      <color rgb="FFBB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24-5CC6-11CF-8D67-00AA00BDCE1D}" ax:persistence="persistStream" r:id="rId1"/>
</file>

<file path=xl/activeX/activeX4.xml><?xml version="1.0" encoding="utf-8"?>
<ax:ocx xmlns:ax="http://schemas.microsoft.com/office/2006/activeX" xmlns:r="http://schemas.openxmlformats.org/officeDocument/2006/relationships" ax:classid="{5512D124-5CC6-11CF-8D67-00AA00BDCE1D}" ax:persistence="persistStream" r:id="rId1"/>
</file>

<file path=xl/activeX/activeX5.xml><?xml version="1.0" encoding="utf-8"?>
<ax:ocx xmlns:ax="http://schemas.microsoft.com/office/2006/activeX" xmlns:r="http://schemas.openxmlformats.org/officeDocument/2006/relationships" ax:classid="{5512D124-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555626</xdr:colOff>
      <xdr:row>0</xdr:row>
      <xdr:rowOff>47625</xdr:rowOff>
    </xdr:from>
    <xdr:to>
      <xdr:col>0</xdr:col>
      <xdr:colOff>2406872</xdr:colOff>
      <xdr:row>4</xdr:row>
      <xdr:rowOff>285750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26" y="47625"/>
          <a:ext cx="1851246" cy="134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58</xdr:col>
          <xdr:colOff>1254125</xdr:colOff>
          <xdr:row>193</xdr:row>
          <xdr:rowOff>161925</xdr:rowOff>
        </xdr:from>
        <xdr:to>
          <xdr:col>59</xdr:col>
          <xdr:colOff>127000</xdr:colOff>
          <xdr:row>194</xdr:row>
          <xdr:rowOff>123825</xdr:rowOff>
        </xdr:to>
        <xdr:sp macro="" textlink="">
          <xdr:nvSpPr>
            <xdr:cNvPr id="1026" name="Control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55</xdr:col>
      <xdr:colOff>0</xdr:colOff>
      <xdr:row>220</xdr:row>
      <xdr:rowOff>0</xdr:rowOff>
    </xdr:from>
    <xdr:to>
      <xdr:col>55</xdr:col>
      <xdr:colOff>1745537</xdr:colOff>
      <xdr:row>222</xdr:row>
      <xdr:rowOff>104775</xdr:rowOff>
    </xdr:to>
    <xdr:pic>
      <xdr:nvPicPr>
        <xdr:cNvPr id="4" name="Imagen 3" descr="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316825" y="2095500"/>
          <a:ext cx="17335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58</xdr:col>
          <xdr:colOff>1254125</xdr:colOff>
          <xdr:row>193</xdr:row>
          <xdr:rowOff>161925</xdr:rowOff>
        </xdr:from>
        <xdr:to>
          <xdr:col>59</xdr:col>
          <xdr:colOff>127000</xdr:colOff>
          <xdr:row>194</xdr:row>
          <xdr:rowOff>123825</xdr:rowOff>
        </xdr:to>
        <xdr:sp macro="" textlink="">
          <xdr:nvSpPr>
            <xdr:cNvPr id="1028" name="Control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1254125</xdr:colOff>
          <xdr:row>197</xdr:row>
          <xdr:rowOff>142875</xdr:rowOff>
        </xdr:from>
        <xdr:to>
          <xdr:col>59</xdr:col>
          <xdr:colOff>127000</xdr:colOff>
          <xdr:row>198</xdr:row>
          <xdr:rowOff>104775</xdr:rowOff>
        </xdr:to>
        <xdr:sp macro="" textlink="">
          <xdr:nvSpPr>
            <xdr:cNvPr id="1030" name="Control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55</xdr:col>
      <xdr:colOff>0</xdr:colOff>
      <xdr:row>216</xdr:row>
      <xdr:rowOff>0</xdr:rowOff>
    </xdr:from>
    <xdr:to>
      <xdr:col>55</xdr:col>
      <xdr:colOff>304800</xdr:colOff>
      <xdr:row>216</xdr:row>
      <xdr:rowOff>304800</xdr:rowOff>
    </xdr:to>
    <xdr:sp macro="" textlink="">
      <xdr:nvSpPr>
        <xdr:cNvPr id="1031" name="AutoShape 7" descr="Imagen"/>
        <xdr:cNvSpPr>
          <a:spLocks noChangeAspect="1" noChangeArrowheads="1"/>
        </xdr:cNvSpPr>
      </xdr:nvSpPr>
      <xdr:spPr bwMode="auto">
        <a:xfrm>
          <a:off x="20316825" y="483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58</xdr:col>
          <xdr:colOff>1330325</xdr:colOff>
          <xdr:row>218</xdr:row>
          <xdr:rowOff>793750</xdr:rowOff>
        </xdr:from>
        <xdr:to>
          <xdr:col>59</xdr:col>
          <xdr:colOff>98425</xdr:colOff>
          <xdr:row>219</xdr:row>
          <xdr:rowOff>38100</xdr:rowOff>
        </xdr:to>
        <xdr:sp macro="" textlink="">
          <xdr:nvSpPr>
            <xdr:cNvPr id="1032" name="Control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1330325</xdr:colOff>
          <xdr:row>218</xdr:row>
          <xdr:rowOff>793750</xdr:rowOff>
        </xdr:from>
        <xdr:to>
          <xdr:col>59</xdr:col>
          <xdr:colOff>98425</xdr:colOff>
          <xdr:row>219</xdr:row>
          <xdr:rowOff>38100</xdr:rowOff>
        </xdr:to>
        <xdr:sp macro="" textlink="">
          <xdr:nvSpPr>
            <xdr:cNvPr id="1033" name="Control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FW235"/>
  <sheetViews>
    <sheetView tabSelected="1" topLeftCell="BJ1" zoomScale="60" zoomScaleNormal="60" workbookViewId="0">
      <selection activeCell="BR10" sqref="BR10"/>
    </sheetView>
  </sheetViews>
  <sheetFormatPr baseColWidth="10" defaultColWidth="5.28515625" defaultRowHeight="18.75" x14ac:dyDescent="0.3"/>
  <cols>
    <col min="1" max="1" width="5.28515625" style="1" hidden="1" customWidth="1"/>
    <col min="2" max="2" width="58" style="1" customWidth="1"/>
    <col min="3" max="3" width="34.85546875" style="1" customWidth="1"/>
    <col min="4" max="4" width="35.42578125" style="1" customWidth="1"/>
    <col min="5" max="5" width="18.85546875" style="10" customWidth="1"/>
    <col min="6" max="6" width="18.5703125" style="10" customWidth="1"/>
    <col min="7" max="7" width="17.85546875" style="10" customWidth="1"/>
    <col min="8" max="8" width="14.42578125" style="10" customWidth="1"/>
    <col min="9" max="9" width="7.85546875" style="1" customWidth="1"/>
    <col min="10" max="10" width="8.28515625" style="1" customWidth="1"/>
    <col min="11" max="11" width="22.5703125" style="1" customWidth="1"/>
    <col min="12" max="12" width="75" style="1" customWidth="1"/>
    <col min="13" max="13" width="12" style="1" customWidth="1"/>
    <col min="14" max="14" width="11.5703125" style="1" customWidth="1"/>
    <col min="15" max="15" width="16" style="1" customWidth="1"/>
    <col min="16" max="16" width="113.7109375" style="28" customWidth="1"/>
    <col min="17" max="17" width="13.85546875" style="1" customWidth="1"/>
    <col min="18" max="18" width="11.42578125" style="1" customWidth="1"/>
    <col min="19" max="19" width="14.28515625" style="1" customWidth="1"/>
    <col min="20" max="20" width="74.28515625" style="24" customWidth="1"/>
    <col min="21" max="21" width="10.42578125" style="1" customWidth="1"/>
    <col min="22" max="22" width="9.5703125" style="1" customWidth="1"/>
    <col min="23" max="23" width="15.7109375" style="1" customWidth="1"/>
    <col min="24" max="24" width="76.85546875" style="1" customWidth="1"/>
    <col min="25" max="25" width="16.140625" style="1" customWidth="1"/>
    <col min="26" max="26" width="15.85546875" style="1" customWidth="1"/>
    <col min="27" max="27" width="14.7109375" style="1" customWidth="1"/>
    <col min="28" max="28" width="64.140625" style="50" customWidth="1"/>
    <col min="29" max="31" width="18.7109375" style="51" customWidth="1"/>
    <col min="32" max="32" width="53" style="52" customWidth="1"/>
    <col min="33" max="33" width="19.28515625" style="52" customWidth="1"/>
    <col min="34" max="34" width="20.5703125" style="52" customWidth="1"/>
    <col min="35" max="35" width="23.42578125" style="52" customWidth="1"/>
    <col min="36" max="36" width="73" style="52" customWidth="1"/>
    <col min="37" max="37" width="19" style="52" customWidth="1"/>
    <col min="38" max="38" width="15.140625" style="52" customWidth="1"/>
    <col min="39" max="39" width="14.7109375" style="52" customWidth="1"/>
    <col min="40" max="40" width="103.7109375" style="52" customWidth="1"/>
    <col min="41" max="41" width="17.85546875" style="169" customWidth="1"/>
    <col min="42" max="42" width="16.7109375" style="169" customWidth="1"/>
    <col min="43" max="43" width="14" style="169" customWidth="1"/>
    <col min="44" max="44" width="153.140625" style="52" customWidth="1"/>
    <col min="45" max="45" width="17.85546875" style="52" customWidth="1"/>
    <col min="46" max="46" width="18.28515625" style="52" customWidth="1"/>
    <col min="47" max="47" width="16.42578125" style="52" customWidth="1"/>
    <col min="48" max="48" width="108.5703125" style="52" customWidth="1"/>
    <col min="49" max="49" width="20.42578125" style="52" customWidth="1"/>
    <col min="50" max="50" width="21.28515625" style="52" customWidth="1"/>
    <col min="51" max="51" width="18.5703125" style="52" customWidth="1"/>
    <col min="52" max="52" width="127" style="52" customWidth="1"/>
    <col min="53" max="53" width="22.42578125" style="13" customWidth="1"/>
    <col min="54" max="54" width="20" style="13" customWidth="1"/>
    <col min="55" max="55" width="17" style="13" customWidth="1"/>
    <col min="56" max="56" width="134" style="13" customWidth="1"/>
    <col min="57" max="57" width="20.7109375" style="1" customWidth="1"/>
    <col min="58" max="58" width="19.85546875" style="1" customWidth="1"/>
    <col min="59" max="59" width="20.5703125" style="3" customWidth="1"/>
    <col min="60" max="60" width="17.28515625" style="4" customWidth="1"/>
    <col min="61" max="61" width="18.7109375" style="4" customWidth="1"/>
    <col min="62" max="62" width="15" style="4" customWidth="1"/>
    <col min="63" max="63" width="74.5703125" style="4" customWidth="1"/>
    <col min="64" max="64" width="25.42578125" style="4" hidden="1" customWidth="1"/>
    <col min="65" max="65" width="19.28515625" style="4" hidden="1" customWidth="1"/>
    <col min="66" max="66" width="20.7109375" style="4" hidden="1" customWidth="1"/>
    <col min="67" max="67" width="19.28515625" style="4" customWidth="1"/>
    <col min="68" max="68" width="20.42578125" style="4" customWidth="1"/>
    <col min="69" max="69" width="16.28515625" style="4" customWidth="1"/>
    <col min="70" max="70" width="101" style="4" customWidth="1"/>
    <col min="71" max="71" width="21" style="4" customWidth="1"/>
    <col min="72" max="72" width="17.140625" style="4" customWidth="1"/>
    <col min="73" max="73" width="24.7109375" style="4" customWidth="1"/>
    <col min="74" max="74" width="17.7109375" style="4" customWidth="1"/>
    <col min="75" max="179" width="5.28515625" style="4"/>
    <col min="180" max="16384" width="5.28515625" style="1"/>
  </cols>
  <sheetData>
    <row r="1" spans="1:179" ht="25.5" customHeight="1" x14ac:dyDescent="0.25">
      <c r="A1" s="229"/>
      <c r="B1" s="216" t="s">
        <v>523</v>
      </c>
      <c r="C1" s="216"/>
      <c r="D1" s="216"/>
      <c r="E1" s="216"/>
      <c r="F1" s="216"/>
      <c r="G1" s="216"/>
      <c r="H1" s="216"/>
      <c r="I1" s="216"/>
      <c r="J1" s="216"/>
      <c r="K1" s="216"/>
      <c r="L1" s="216"/>
      <c r="M1" s="216" t="s">
        <v>0</v>
      </c>
      <c r="N1" s="216"/>
      <c r="O1" s="216"/>
      <c r="P1" s="216"/>
      <c r="Q1" s="216" t="s">
        <v>0</v>
      </c>
      <c r="R1" s="216"/>
      <c r="S1" s="216"/>
      <c r="T1" s="216"/>
      <c r="U1" s="216" t="s">
        <v>0</v>
      </c>
      <c r="V1" s="216"/>
      <c r="W1" s="216"/>
      <c r="X1" s="216"/>
      <c r="Y1" s="216" t="s">
        <v>0</v>
      </c>
      <c r="Z1" s="216"/>
      <c r="AA1" s="216"/>
      <c r="AB1" s="216"/>
      <c r="AC1" s="216" t="s">
        <v>0</v>
      </c>
      <c r="AD1" s="216"/>
      <c r="AE1" s="216"/>
      <c r="AF1" s="216"/>
      <c r="AG1" s="216" t="s">
        <v>0</v>
      </c>
      <c r="AH1" s="216"/>
      <c r="AI1" s="216"/>
      <c r="AJ1" s="216"/>
      <c r="AK1" s="216" t="s">
        <v>0</v>
      </c>
      <c r="AL1" s="216"/>
      <c r="AM1" s="216"/>
      <c r="AN1" s="216"/>
      <c r="AO1" s="153"/>
      <c r="AP1" s="153"/>
      <c r="AQ1" s="153"/>
      <c r="AR1" s="36"/>
      <c r="AS1" s="36"/>
      <c r="AT1" s="36"/>
      <c r="AU1" s="36"/>
      <c r="AV1" s="36"/>
      <c r="AW1" s="36"/>
      <c r="AX1" s="36"/>
      <c r="AY1" s="36"/>
      <c r="AZ1" s="36"/>
      <c r="BA1" s="32"/>
      <c r="BB1" s="32"/>
      <c r="BC1" s="32"/>
      <c r="BD1" s="32"/>
      <c r="BE1" s="231" t="s">
        <v>538</v>
      </c>
      <c r="BF1" s="231"/>
      <c r="BG1" s="231"/>
      <c r="BH1" s="32"/>
      <c r="BI1" s="32"/>
      <c r="BJ1" s="32"/>
      <c r="BK1" s="32"/>
      <c r="BL1" s="231" t="s">
        <v>538</v>
      </c>
      <c r="BM1" s="231"/>
      <c r="BN1" s="231"/>
      <c r="BO1" s="32"/>
      <c r="BP1" s="32"/>
      <c r="BQ1" s="32"/>
      <c r="BR1" s="32"/>
      <c r="BS1" s="231" t="s">
        <v>538</v>
      </c>
      <c r="BT1" s="231"/>
      <c r="BU1" s="231"/>
    </row>
    <row r="2" spans="1:179" ht="26.25" customHeight="1" x14ac:dyDescent="0.25">
      <c r="A2" s="229"/>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153"/>
      <c r="AP2" s="153"/>
      <c r="AQ2" s="153"/>
      <c r="AR2" s="36"/>
      <c r="AS2" s="36"/>
      <c r="AT2" s="36"/>
      <c r="AU2" s="36"/>
      <c r="AV2" s="36"/>
      <c r="AW2" s="36"/>
      <c r="AX2" s="36"/>
      <c r="AY2" s="36"/>
      <c r="AZ2" s="36"/>
      <c r="BA2" s="32"/>
      <c r="BB2" s="32"/>
      <c r="BC2" s="32"/>
      <c r="BD2" s="32"/>
      <c r="BE2" s="231">
        <v>1</v>
      </c>
      <c r="BF2" s="231"/>
      <c r="BG2" s="231"/>
      <c r="BH2" s="32"/>
      <c r="BI2" s="32"/>
      <c r="BJ2" s="32"/>
      <c r="BK2" s="32"/>
      <c r="BL2" s="231">
        <v>1</v>
      </c>
      <c r="BM2" s="231"/>
      <c r="BN2" s="231"/>
      <c r="BO2" s="32"/>
      <c r="BP2" s="32"/>
      <c r="BQ2" s="32"/>
      <c r="BR2" s="32"/>
      <c r="BS2" s="231">
        <v>1</v>
      </c>
      <c r="BT2" s="231"/>
      <c r="BU2" s="231"/>
    </row>
    <row r="3" spans="1:179" ht="19.5" customHeight="1" x14ac:dyDescent="0.25">
      <c r="A3" s="229"/>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153"/>
      <c r="AP3" s="153"/>
      <c r="AQ3" s="153"/>
      <c r="AR3" s="36"/>
      <c r="AS3" s="36"/>
      <c r="AT3" s="36"/>
      <c r="AU3" s="36"/>
      <c r="AV3" s="36"/>
      <c r="AW3" s="36"/>
      <c r="AX3" s="36"/>
      <c r="AY3" s="36"/>
      <c r="AZ3" s="36"/>
      <c r="BA3" s="32"/>
      <c r="BB3" s="32"/>
      <c r="BC3" s="32"/>
      <c r="BD3" s="32"/>
      <c r="BE3" s="231">
        <v>43711</v>
      </c>
      <c r="BF3" s="231"/>
      <c r="BG3" s="231"/>
      <c r="BH3" s="32"/>
      <c r="BI3" s="32"/>
      <c r="BJ3" s="32"/>
      <c r="BK3" s="32"/>
      <c r="BL3" s="231">
        <v>43711</v>
      </c>
      <c r="BM3" s="231"/>
      <c r="BN3" s="231"/>
      <c r="BO3" s="32"/>
      <c r="BP3" s="32"/>
      <c r="BQ3" s="32"/>
      <c r="BR3" s="32"/>
      <c r="BS3" s="231">
        <v>43711</v>
      </c>
      <c r="BT3" s="231"/>
      <c r="BU3" s="231"/>
    </row>
    <row r="4" spans="1:179" ht="16.5" customHeight="1" x14ac:dyDescent="0.25">
      <c r="A4" s="229"/>
      <c r="B4" s="216" t="s">
        <v>524</v>
      </c>
      <c r="C4" s="216"/>
      <c r="D4" s="216"/>
      <c r="E4" s="216"/>
      <c r="F4" s="216"/>
      <c r="G4" s="216"/>
      <c r="H4" s="216"/>
      <c r="I4" s="216"/>
      <c r="J4" s="216"/>
      <c r="K4" s="216"/>
      <c r="L4" s="216"/>
      <c r="M4" s="216" t="s">
        <v>962</v>
      </c>
      <c r="N4" s="216"/>
      <c r="O4" s="216"/>
      <c r="P4" s="216"/>
      <c r="Q4" s="216" t="s">
        <v>963</v>
      </c>
      <c r="R4" s="216"/>
      <c r="S4" s="216"/>
      <c r="T4" s="216"/>
      <c r="U4" s="216" t="s">
        <v>964</v>
      </c>
      <c r="V4" s="216"/>
      <c r="W4" s="216"/>
      <c r="X4" s="216"/>
      <c r="Y4" s="216" t="s">
        <v>964</v>
      </c>
      <c r="Z4" s="216"/>
      <c r="AA4" s="216"/>
      <c r="AB4" s="216"/>
      <c r="AC4" s="216" t="s">
        <v>964</v>
      </c>
      <c r="AD4" s="216"/>
      <c r="AE4" s="216"/>
      <c r="AF4" s="216"/>
      <c r="AG4" s="216" t="s">
        <v>965</v>
      </c>
      <c r="AH4" s="216"/>
      <c r="AI4" s="216"/>
      <c r="AJ4" s="216"/>
      <c r="AK4" s="216" t="s">
        <v>966</v>
      </c>
      <c r="AL4" s="216"/>
      <c r="AM4" s="216"/>
      <c r="AN4" s="216"/>
      <c r="AO4" s="216" t="s">
        <v>966</v>
      </c>
      <c r="AP4" s="216"/>
      <c r="AQ4" s="216"/>
      <c r="AR4" s="216"/>
      <c r="AS4" s="216" t="s">
        <v>966</v>
      </c>
      <c r="AT4" s="216"/>
      <c r="AU4" s="216"/>
      <c r="AV4" s="216"/>
      <c r="AW4" s="216" t="s">
        <v>967</v>
      </c>
      <c r="AX4" s="216"/>
      <c r="AY4" s="216"/>
      <c r="AZ4" s="216"/>
      <c r="BA4" s="216" t="s">
        <v>967</v>
      </c>
      <c r="BB4" s="216"/>
      <c r="BC4" s="216"/>
      <c r="BD4" s="216"/>
      <c r="BE4" s="231" t="s">
        <v>539</v>
      </c>
      <c r="BF4" s="231"/>
      <c r="BG4" s="231"/>
      <c r="BH4" s="216" t="s">
        <v>967</v>
      </c>
      <c r="BI4" s="216"/>
      <c r="BJ4" s="216"/>
      <c r="BK4" s="216"/>
      <c r="BL4" s="231" t="s">
        <v>539</v>
      </c>
      <c r="BM4" s="231"/>
      <c r="BN4" s="231"/>
      <c r="BO4" s="216" t="s">
        <v>967</v>
      </c>
      <c r="BP4" s="216"/>
      <c r="BQ4" s="216"/>
      <c r="BR4" s="216"/>
      <c r="BS4" s="231" t="s">
        <v>539</v>
      </c>
      <c r="BT4" s="231"/>
      <c r="BU4" s="231"/>
    </row>
    <row r="5" spans="1:179" ht="25.5" customHeight="1" x14ac:dyDescent="0.25">
      <c r="A5" s="230"/>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31"/>
      <c r="BF5" s="231"/>
      <c r="BG5" s="231"/>
      <c r="BH5" s="216"/>
      <c r="BI5" s="216"/>
      <c r="BJ5" s="216"/>
      <c r="BK5" s="216"/>
      <c r="BL5" s="231"/>
      <c r="BM5" s="231"/>
      <c r="BN5" s="231"/>
      <c r="BO5" s="216"/>
      <c r="BP5" s="216"/>
      <c r="BQ5" s="216"/>
      <c r="BR5" s="216"/>
      <c r="BS5" s="231"/>
      <c r="BT5" s="231"/>
      <c r="BU5" s="231"/>
    </row>
    <row r="6" spans="1:179" s="11" customFormat="1" ht="34.5" customHeight="1" x14ac:dyDescent="0.25">
      <c r="A6" s="224" t="s">
        <v>1</v>
      </c>
      <c r="B6" s="205" t="s">
        <v>2</v>
      </c>
      <c r="C6" s="224" t="s">
        <v>522</v>
      </c>
      <c r="D6" s="224" t="s">
        <v>3</v>
      </c>
      <c r="E6" s="224" t="s">
        <v>4</v>
      </c>
      <c r="F6" s="218" t="s">
        <v>5</v>
      </c>
      <c r="G6" s="218" t="s">
        <v>6</v>
      </c>
      <c r="H6" s="218" t="s">
        <v>7</v>
      </c>
      <c r="I6" s="218" t="s">
        <v>8</v>
      </c>
      <c r="J6" s="218"/>
      <c r="K6" s="218"/>
      <c r="L6" s="225" t="s">
        <v>9</v>
      </c>
      <c r="M6" s="218" t="s">
        <v>10</v>
      </c>
      <c r="N6" s="218"/>
      <c r="O6" s="218"/>
      <c r="P6" s="225" t="s">
        <v>9</v>
      </c>
      <c r="Q6" s="218" t="s">
        <v>11</v>
      </c>
      <c r="R6" s="218"/>
      <c r="S6" s="218"/>
      <c r="T6" s="218" t="s">
        <v>9</v>
      </c>
      <c r="U6" s="218" t="s">
        <v>12</v>
      </c>
      <c r="V6" s="218"/>
      <c r="W6" s="218"/>
      <c r="X6" s="218" t="s">
        <v>9</v>
      </c>
      <c r="Y6" s="218" t="s">
        <v>13</v>
      </c>
      <c r="Z6" s="218"/>
      <c r="AA6" s="218"/>
      <c r="AB6" s="218" t="s">
        <v>9</v>
      </c>
      <c r="AC6" s="218" t="s">
        <v>14</v>
      </c>
      <c r="AD6" s="218"/>
      <c r="AE6" s="218"/>
      <c r="AF6" s="225" t="s">
        <v>9</v>
      </c>
      <c r="AG6" s="218" t="s">
        <v>634</v>
      </c>
      <c r="AH6" s="218"/>
      <c r="AI6" s="218"/>
      <c r="AJ6" s="225" t="s">
        <v>9</v>
      </c>
      <c r="AK6" s="218" t="s">
        <v>630</v>
      </c>
      <c r="AL6" s="218"/>
      <c r="AM6" s="218"/>
      <c r="AN6" s="225" t="s">
        <v>9</v>
      </c>
      <c r="AO6" s="218" t="s">
        <v>15</v>
      </c>
      <c r="AP6" s="218"/>
      <c r="AQ6" s="218"/>
      <c r="AR6" s="225" t="s">
        <v>9</v>
      </c>
      <c r="AS6" s="218" t="s">
        <v>631</v>
      </c>
      <c r="AT6" s="218"/>
      <c r="AU6" s="218"/>
      <c r="AV6" s="225" t="s">
        <v>9</v>
      </c>
      <c r="AW6" s="218" t="s">
        <v>632</v>
      </c>
      <c r="AX6" s="218"/>
      <c r="AY6" s="218"/>
      <c r="AZ6" s="225" t="s">
        <v>9</v>
      </c>
      <c r="BA6" s="218" t="s">
        <v>633</v>
      </c>
      <c r="BB6" s="218"/>
      <c r="BC6" s="218"/>
      <c r="BD6" s="225" t="s">
        <v>9</v>
      </c>
      <c r="BE6" s="228" t="s">
        <v>833</v>
      </c>
      <c r="BF6" s="228"/>
      <c r="BG6" s="228"/>
      <c r="BH6" s="218" t="s">
        <v>860</v>
      </c>
      <c r="BI6" s="218"/>
      <c r="BJ6" s="218"/>
      <c r="BK6" s="225" t="s">
        <v>9</v>
      </c>
      <c r="BL6" s="228" t="s">
        <v>852</v>
      </c>
      <c r="BM6" s="228"/>
      <c r="BN6" s="228"/>
      <c r="BO6" s="218" t="s">
        <v>960</v>
      </c>
      <c r="BP6" s="218"/>
      <c r="BQ6" s="218"/>
      <c r="BR6" s="225" t="s">
        <v>9</v>
      </c>
      <c r="BS6" s="228" t="s">
        <v>961</v>
      </c>
      <c r="BT6" s="228"/>
      <c r="BU6" s="228"/>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row>
    <row r="7" spans="1:179" s="11" customFormat="1" ht="36" customHeight="1" x14ac:dyDescent="0.25">
      <c r="A7" s="224"/>
      <c r="B7" s="205"/>
      <c r="C7" s="224" t="s">
        <v>16</v>
      </c>
      <c r="D7" s="224"/>
      <c r="E7" s="224"/>
      <c r="F7" s="218"/>
      <c r="G7" s="218"/>
      <c r="H7" s="218"/>
      <c r="I7" s="218"/>
      <c r="J7" s="218"/>
      <c r="K7" s="218"/>
      <c r="L7" s="226"/>
      <c r="M7" s="218"/>
      <c r="N7" s="218"/>
      <c r="O7" s="218"/>
      <c r="P7" s="226"/>
      <c r="Q7" s="218"/>
      <c r="R7" s="218"/>
      <c r="S7" s="218"/>
      <c r="T7" s="218"/>
      <c r="U7" s="218"/>
      <c r="V7" s="218"/>
      <c r="W7" s="218"/>
      <c r="X7" s="218"/>
      <c r="Y7" s="218"/>
      <c r="Z7" s="218"/>
      <c r="AA7" s="218"/>
      <c r="AB7" s="218"/>
      <c r="AC7" s="218"/>
      <c r="AD7" s="218"/>
      <c r="AE7" s="218"/>
      <c r="AF7" s="226"/>
      <c r="AG7" s="218"/>
      <c r="AH7" s="218"/>
      <c r="AI7" s="218"/>
      <c r="AJ7" s="226"/>
      <c r="AK7" s="218"/>
      <c r="AL7" s="218"/>
      <c r="AM7" s="218"/>
      <c r="AN7" s="226"/>
      <c r="AO7" s="218"/>
      <c r="AP7" s="218"/>
      <c r="AQ7" s="218"/>
      <c r="AR7" s="226"/>
      <c r="AS7" s="218"/>
      <c r="AT7" s="218"/>
      <c r="AU7" s="218"/>
      <c r="AV7" s="226"/>
      <c r="AW7" s="218"/>
      <c r="AX7" s="218"/>
      <c r="AY7" s="218"/>
      <c r="AZ7" s="226"/>
      <c r="BA7" s="218"/>
      <c r="BB7" s="218"/>
      <c r="BC7" s="218"/>
      <c r="BD7" s="226"/>
      <c r="BE7" s="228"/>
      <c r="BF7" s="228"/>
      <c r="BG7" s="228"/>
      <c r="BH7" s="218"/>
      <c r="BI7" s="218"/>
      <c r="BJ7" s="218"/>
      <c r="BK7" s="226"/>
      <c r="BL7" s="228"/>
      <c r="BM7" s="228"/>
      <c r="BN7" s="228"/>
      <c r="BO7" s="218"/>
      <c r="BP7" s="218"/>
      <c r="BQ7" s="218"/>
      <c r="BR7" s="226"/>
      <c r="BS7" s="228"/>
      <c r="BT7" s="228"/>
      <c r="BU7" s="228"/>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row>
    <row r="8" spans="1:179" s="11" customFormat="1" ht="42.75" customHeight="1" x14ac:dyDescent="0.25">
      <c r="A8" s="224"/>
      <c r="B8" s="205"/>
      <c r="C8" s="224"/>
      <c r="D8" s="224"/>
      <c r="E8" s="224"/>
      <c r="F8" s="218"/>
      <c r="G8" s="218"/>
      <c r="H8" s="218"/>
      <c r="I8" s="223" t="s">
        <v>17</v>
      </c>
      <c r="J8" s="223"/>
      <c r="K8" s="223"/>
      <c r="L8" s="226"/>
      <c r="M8" s="223" t="s">
        <v>18</v>
      </c>
      <c r="N8" s="223"/>
      <c r="O8" s="223"/>
      <c r="P8" s="226"/>
      <c r="Q8" s="219">
        <v>44285</v>
      </c>
      <c r="R8" s="219"/>
      <c r="S8" s="219"/>
      <c r="T8" s="26"/>
      <c r="U8" s="219">
        <v>44377</v>
      </c>
      <c r="V8" s="219"/>
      <c r="W8" s="219"/>
      <c r="X8" s="14"/>
      <c r="Y8" s="219">
        <v>44469</v>
      </c>
      <c r="Z8" s="219"/>
      <c r="AA8" s="219"/>
      <c r="AB8" s="218"/>
      <c r="AC8" s="219">
        <v>44561</v>
      </c>
      <c r="AD8" s="219"/>
      <c r="AE8" s="219"/>
      <c r="AF8" s="226"/>
      <c r="AG8" s="219">
        <v>44650</v>
      </c>
      <c r="AH8" s="219"/>
      <c r="AI8" s="219"/>
      <c r="AJ8" s="226"/>
      <c r="AK8" s="219">
        <v>44742</v>
      </c>
      <c r="AL8" s="219"/>
      <c r="AM8" s="219"/>
      <c r="AN8" s="226"/>
      <c r="AO8" s="219">
        <v>44834</v>
      </c>
      <c r="AP8" s="219"/>
      <c r="AQ8" s="219"/>
      <c r="AR8" s="226"/>
      <c r="AS8" s="219">
        <v>44926</v>
      </c>
      <c r="AT8" s="219"/>
      <c r="AU8" s="219"/>
      <c r="AV8" s="226"/>
      <c r="AW8" s="219">
        <v>45015</v>
      </c>
      <c r="AX8" s="219"/>
      <c r="AY8" s="219"/>
      <c r="AZ8" s="226"/>
      <c r="BA8" s="219">
        <v>45107</v>
      </c>
      <c r="BB8" s="219"/>
      <c r="BC8" s="219"/>
      <c r="BD8" s="226"/>
      <c r="BE8" s="232" t="s">
        <v>19</v>
      </c>
      <c r="BF8" s="232"/>
      <c r="BG8" s="232"/>
      <c r="BH8" s="219">
        <v>45199</v>
      </c>
      <c r="BI8" s="219"/>
      <c r="BJ8" s="219"/>
      <c r="BK8" s="226"/>
      <c r="BL8" s="232" t="s">
        <v>19</v>
      </c>
      <c r="BM8" s="232"/>
      <c r="BN8" s="232"/>
      <c r="BO8" s="219">
        <v>45291</v>
      </c>
      <c r="BP8" s="219"/>
      <c r="BQ8" s="219"/>
      <c r="BR8" s="226"/>
      <c r="BS8" s="232" t="s">
        <v>19</v>
      </c>
      <c r="BT8" s="232"/>
      <c r="BU8" s="232"/>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row>
    <row r="9" spans="1:179" s="10" customFormat="1" ht="73.5" customHeight="1" x14ac:dyDescent="0.25">
      <c r="A9" s="224"/>
      <c r="B9" s="205"/>
      <c r="C9" s="224"/>
      <c r="D9" s="224"/>
      <c r="E9" s="224"/>
      <c r="F9" s="218"/>
      <c r="G9" s="218"/>
      <c r="H9" s="218"/>
      <c r="I9" s="33" t="s">
        <v>20</v>
      </c>
      <c r="J9" s="33" t="s">
        <v>21</v>
      </c>
      <c r="K9" s="33" t="s">
        <v>22</v>
      </c>
      <c r="L9" s="227"/>
      <c r="M9" s="33" t="s">
        <v>20</v>
      </c>
      <c r="N9" s="33" t="s">
        <v>21</v>
      </c>
      <c r="O9" s="33" t="s">
        <v>22</v>
      </c>
      <c r="P9" s="227"/>
      <c r="Q9" s="33" t="s">
        <v>20</v>
      </c>
      <c r="R9" s="33" t="s">
        <v>21</v>
      </c>
      <c r="S9" s="33" t="s">
        <v>22</v>
      </c>
      <c r="T9" s="34"/>
      <c r="U9" s="33" t="s">
        <v>20</v>
      </c>
      <c r="V9" s="33" t="s">
        <v>21</v>
      </c>
      <c r="W9" s="33" t="s">
        <v>22</v>
      </c>
      <c r="X9" s="35"/>
      <c r="Y9" s="33" t="s">
        <v>20</v>
      </c>
      <c r="Z9" s="33" t="s">
        <v>21</v>
      </c>
      <c r="AA9" s="33" t="s">
        <v>22</v>
      </c>
      <c r="AB9" s="218"/>
      <c r="AC9" s="15" t="s">
        <v>20</v>
      </c>
      <c r="AD9" s="15" t="s">
        <v>21</v>
      </c>
      <c r="AE9" s="15" t="s">
        <v>22</v>
      </c>
      <c r="AF9" s="227"/>
      <c r="AG9" s="15" t="s">
        <v>20</v>
      </c>
      <c r="AH9" s="15" t="s">
        <v>21</v>
      </c>
      <c r="AI9" s="15" t="s">
        <v>22</v>
      </c>
      <c r="AJ9" s="227"/>
      <c r="AK9" s="15" t="s">
        <v>20</v>
      </c>
      <c r="AL9" s="15" t="s">
        <v>21</v>
      </c>
      <c r="AM9" s="15" t="s">
        <v>22</v>
      </c>
      <c r="AN9" s="227"/>
      <c r="AO9" s="15" t="s">
        <v>20</v>
      </c>
      <c r="AP9" s="15" t="s">
        <v>21</v>
      </c>
      <c r="AQ9" s="15" t="s">
        <v>22</v>
      </c>
      <c r="AR9" s="227"/>
      <c r="AS9" s="15" t="s">
        <v>20</v>
      </c>
      <c r="AT9" s="15" t="s">
        <v>21</v>
      </c>
      <c r="AU9" s="15" t="s">
        <v>22</v>
      </c>
      <c r="AV9" s="227"/>
      <c r="AW9" s="15" t="s">
        <v>20</v>
      </c>
      <c r="AX9" s="15" t="s">
        <v>21</v>
      </c>
      <c r="AY9" s="15" t="s">
        <v>22</v>
      </c>
      <c r="AZ9" s="227"/>
      <c r="BA9" s="151" t="s">
        <v>20</v>
      </c>
      <c r="BB9" s="152" t="s">
        <v>21</v>
      </c>
      <c r="BC9" s="151" t="s">
        <v>22</v>
      </c>
      <c r="BD9" s="227"/>
      <c r="BE9" s="151" t="s">
        <v>23</v>
      </c>
      <c r="BF9" s="152" t="s">
        <v>24</v>
      </c>
      <c r="BG9" s="151" t="s">
        <v>25</v>
      </c>
      <c r="BH9" s="151" t="s">
        <v>20</v>
      </c>
      <c r="BI9" s="152" t="s">
        <v>21</v>
      </c>
      <c r="BJ9" s="151" t="s">
        <v>22</v>
      </c>
      <c r="BK9" s="227"/>
      <c r="BL9" s="151" t="s">
        <v>23</v>
      </c>
      <c r="BM9" s="152" t="s">
        <v>24</v>
      </c>
      <c r="BN9" s="151" t="s">
        <v>25</v>
      </c>
      <c r="BO9" s="202" t="s">
        <v>20</v>
      </c>
      <c r="BP9" s="203" t="s">
        <v>21</v>
      </c>
      <c r="BQ9" s="202" t="s">
        <v>22</v>
      </c>
      <c r="BR9" s="226"/>
      <c r="BS9" s="202" t="s">
        <v>23</v>
      </c>
      <c r="BT9" s="203" t="s">
        <v>24</v>
      </c>
      <c r="BU9" s="202" t="s">
        <v>25</v>
      </c>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row>
    <row r="10" spans="1:179" s="7" customFormat="1" ht="314.25" customHeight="1" x14ac:dyDescent="0.25">
      <c r="A10" s="221" t="s">
        <v>527</v>
      </c>
      <c r="B10" s="16" t="s">
        <v>26</v>
      </c>
      <c r="C10" s="16" t="s">
        <v>27</v>
      </c>
      <c r="D10" s="16" t="s">
        <v>28</v>
      </c>
      <c r="E10" s="16" t="s">
        <v>29</v>
      </c>
      <c r="F10" s="16" t="s">
        <v>30</v>
      </c>
      <c r="G10" s="75" t="s">
        <v>31</v>
      </c>
      <c r="H10" s="75" t="s">
        <v>32</v>
      </c>
      <c r="I10" s="19">
        <v>10</v>
      </c>
      <c r="J10" s="19">
        <v>3.31</v>
      </c>
      <c r="K10" s="19">
        <v>33.1</v>
      </c>
      <c r="L10" s="16" t="s">
        <v>33</v>
      </c>
      <c r="M10" s="19">
        <v>7</v>
      </c>
      <c r="N10" s="19">
        <v>6</v>
      </c>
      <c r="O10" s="54">
        <f>+N10/M10</f>
        <v>0.8571428571428571</v>
      </c>
      <c r="P10" s="16" t="s">
        <v>34</v>
      </c>
      <c r="Q10" s="19">
        <v>40</v>
      </c>
      <c r="R10" s="19">
        <v>10</v>
      </c>
      <c r="S10" s="78">
        <v>0.25</v>
      </c>
      <c r="T10" s="16" t="s">
        <v>35</v>
      </c>
      <c r="U10" s="21">
        <v>40</v>
      </c>
      <c r="V10" s="21">
        <v>20</v>
      </c>
      <c r="W10" s="57">
        <f>+V10/U10</f>
        <v>0.5</v>
      </c>
      <c r="X10" s="57" t="s">
        <v>36</v>
      </c>
      <c r="Y10" s="21">
        <v>40</v>
      </c>
      <c r="Z10" s="21">
        <v>40</v>
      </c>
      <c r="AA10" s="57">
        <f>+Z10/Y10</f>
        <v>1</v>
      </c>
      <c r="AB10" s="16" t="s">
        <v>37</v>
      </c>
      <c r="AC10" s="81">
        <v>40</v>
      </c>
      <c r="AD10" s="81">
        <v>40</v>
      </c>
      <c r="AE10" s="78">
        <f>IFERROR(AD10/AC10,0)</f>
        <v>1</v>
      </c>
      <c r="AF10" s="16" t="s">
        <v>473</v>
      </c>
      <c r="AG10" s="82">
        <v>65</v>
      </c>
      <c r="AH10" s="82">
        <v>49</v>
      </c>
      <c r="AI10" s="83">
        <f>IFERROR(AH10/AG10,0)</f>
        <v>0.75384615384615383</v>
      </c>
      <c r="AJ10" s="37" t="s">
        <v>540</v>
      </c>
      <c r="AK10" s="62">
        <v>65</v>
      </c>
      <c r="AL10" s="62">
        <v>50.75</v>
      </c>
      <c r="AM10" s="63">
        <f>IFERROR(AL10/AK10,0)</f>
        <v>0.78076923076923077</v>
      </c>
      <c r="AN10" s="38" t="s">
        <v>644</v>
      </c>
      <c r="AO10" s="154">
        <v>65</v>
      </c>
      <c r="AP10" s="154">
        <v>58.72</v>
      </c>
      <c r="AQ10" s="63">
        <v>0.90300000000000002</v>
      </c>
      <c r="AR10" s="130" t="s">
        <v>694</v>
      </c>
      <c r="AS10" s="174">
        <v>65</v>
      </c>
      <c r="AT10" s="174">
        <v>65</v>
      </c>
      <c r="AU10" s="63">
        <v>1</v>
      </c>
      <c r="AV10" s="130" t="s">
        <v>698</v>
      </c>
      <c r="AW10" s="154">
        <v>90</v>
      </c>
      <c r="AX10" s="154">
        <v>66</v>
      </c>
      <c r="AY10" s="194">
        <v>0.73</v>
      </c>
      <c r="AZ10" s="130" t="s">
        <v>751</v>
      </c>
      <c r="BA10" s="190">
        <v>90</v>
      </c>
      <c r="BB10" s="138">
        <v>76</v>
      </c>
      <c r="BC10" s="195">
        <v>0.84499999999999997</v>
      </c>
      <c r="BD10" s="16" t="s">
        <v>823</v>
      </c>
      <c r="BE10" s="190">
        <v>100</v>
      </c>
      <c r="BF10" s="138">
        <v>76</v>
      </c>
      <c r="BG10" s="139">
        <v>0.76</v>
      </c>
      <c r="BH10" s="162">
        <v>90</v>
      </c>
      <c r="BI10" s="190">
        <v>83.4</v>
      </c>
      <c r="BJ10" s="57">
        <v>0.92700000000000005</v>
      </c>
      <c r="BK10" s="57" t="s">
        <v>908</v>
      </c>
      <c r="BL10" s="140">
        <v>100</v>
      </c>
      <c r="BM10" s="140">
        <v>83.4</v>
      </c>
      <c r="BN10" s="201">
        <v>0.83409999999999995</v>
      </c>
      <c r="BO10" s="162">
        <v>90</v>
      </c>
      <c r="BP10" s="190">
        <v>90</v>
      </c>
      <c r="BQ10" s="57">
        <v>1</v>
      </c>
      <c r="BR10" s="214" t="s">
        <v>910</v>
      </c>
      <c r="BS10" s="140">
        <v>100</v>
      </c>
      <c r="BT10" s="140">
        <v>90</v>
      </c>
      <c r="BU10" s="206">
        <v>0.9</v>
      </c>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row>
    <row r="11" spans="1:179" s="7" customFormat="1" ht="408.75" customHeight="1" x14ac:dyDescent="0.25">
      <c r="A11" s="221"/>
      <c r="B11" s="16" t="s">
        <v>38</v>
      </c>
      <c r="C11" s="16" t="s">
        <v>39</v>
      </c>
      <c r="D11" s="16" t="s">
        <v>40</v>
      </c>
      <c r="E11" s="16" t="s">
        <v>29</v>
      </c>
      <c r="F11" s="16" t="s">
        <v>41</v>
      </c>
      <c r="G11" s="75" t="s">
        <v>528</v>
      </c>
      <c r="H11" s="75" t="s">
        <v>42</v>
      </c>
      <c r="I11" s="19">
        <v>100</v>
      </c>
      <c r="J11" s="19">
        <v>50</v>
      </c>
      <c r="K11" s="19">
        <v>50</v>
      </c>
      <c r="L11" s="16" t="s">
        <v>43</v>
      </c>
      <c r="M11" s="19">
        <v>100</v>
      </c>
      <c r="N11" s="19">
        <v>100</v>
      </c>
      <c r="O11" s="54">
        <f>+N11/M11</f>
        <v>1</v>
      </c>
      <c r="P11" s="16" t="s">
        <v>44</v>
      </c>
      <c r="Q11" s="55">
        <v>100</v>
      </c>
      <c r="R11" s="55">
        <v>25</v>
      </c>
      <c r="S11" s="56">
        <f>IFERROR(R11/Q11,0)</f>
        <v>0.25</v>
      </c>
      <c r="T11" s="16" t="s">
        <v>45</v>
      </c>
      <c r="U11" s="21">
        <v>100</v>
      </c>
      <c r="V11" s="21">
        <v>50</v>
      </c>
      <c r="W11" s="57">
        <f>+V11/U11</f>
        <v>0.5</v>
      </c>
      <c r="X11" s="57" t="s">
        <v>46</v>
      </c>
      <c r="Y11" s="21">
        <v>100</v>
      </c>
      <c r="Z11" s="21">
        <v>75</v>
      </c>
      <c r="AA11" s="57">
        <f>+Z11/Y11</f>
        <v>0.75</v>
      </c>
      <c r="AB11" s="57" t="s">
        <v>47</v>
      </c>
      <c r="AC11" s="81">
        <v>100</v>
      </c>
      <c r="AD11" s="81">
        <v>100</v>
      </c>
      <c r="AE11" s="78">
        <f>IFERROR(AD11/AC11,0)</f>
        <v>1</v>
      </c>
      <c r="AF11" s="57" t="s">
        <v>474</v>
      </c>
      <c r="AG11" s="84">
        <v>100</v>
      </c>
      <c r="AH11" s="84">
        <v>25</v>
      </c>
      <c r="AI11" s="85">
        <f>IFERROR(AH11/AG11,0)</f>
        <v>0.25</v>
      </c>
      <c r="AJ11" s="37" t="s">
        <v>541</v>
      </c>
      <c r="AK11" s="126">
        <v>1</v>
      </c>
      <c r="AL11" s="126">
        <v>50</v>
      </c>
      <c r="AM11" s="127">
        <v>0.5</v>
      </c>
      <c r="AN11" s="128" t="s">
        <v>639</v>
      </c>
      <c r="AO11" s="138">
        <v>1</v>
      </c>
      <c r="AP11" s="138">
        <v>0.75</v>
      </c>
      <c r="AQ11" s="127">
        <v>0.75</v>
      </c>
      <c r="AR11" s="131" t="s">
        <v>680</v>
      </c>
      <c r="AS11" s="161">
        <v>100</v>
      </c>
      <c r="AT11" s="175">
        <v>99.94</v>
      </c>
      <c r="AU11" s="176">
        <f>IF(AS11=0,0,AT11/AS11)</f>
        <v>0.99939999999999996</v>
      </c>
      <c r="AV11" s="131" t="s">
        <v>699</v>
      </c>
      <c r="AW11" s="157">
        <v>1</v>
      </c>
      <c r="AX11" s="157">
        <v>0.25</v>
      </c>
      <c r="AY11" s="157">
        <v>0.25</v>
      </c>
      <c r="AZ11" s="57" t="s">
        <v>799</v>
      </c>
      <c r="BA11" s="190" t="s">
        <v>896</v>
      </c>
      <c r="BB11" s="138">
        <v>49</v>
      </c>
      <c r="BC11" s="57">
        <v>0.49</v>
      </c>
      <c r="BD11" s="57" t="s">
        <v>798</v>
      </c>
      <c r="BE11" s="190">
        <v>100</v>
      </c>
      <c r="BF11" s="138">
        <v>99.94</v>
      </c>
      <c r="BG11" s="139">
        <v>0.7</v>
      </c>
      <c r="BH11" s="162">
        <v>100</v>
      </c>
      <c r="BI11" s="190">
        <v>60</v>
      </c>
      <c r="BJ11" s="57">
        <v>0.6</v>
      </c>
      <c r="BK11" s="57" t="s">
        <v>861</v>
      </c>
      <c r="BL11" s="140">
        <v>100</v>
      </c>
      <c r="BM11" s="140">
        <v>99.94</v>
      </c>
      <c r="BN11" s="201">
        <v>0.71989999999999998</v>
      </c>
      <c r="BO11" s="162">
        <v>100</v>
      </c>
      <c r="BP11" s="190">
        <v>100</v>
      </c>
      <c r="BQ11" s="57">
        <v>1</v>
      </c>
      <c r="BR11" s="57" t="s">
        <v>959</v>
      </c>
      <c r="BS11" s="140">
        <v>100</v>
      </c>
      <c r="BT11" s="140">
        <v>99.94</v>
      </c>
      <c r="BU11" s="206">
        <v>0.79990000000000006</v>
      </c>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row>
    <row r="12" spans="1:179" s="2" customFormat="1" ht="31.5" customHeight="1" x14ac:dyDescent="0.25">
      <c r="A12" s="17"/>
      <c r="B12" s="86" t="s">
        <v>48</v>
      </c>
      <c r="C12" s="53"/>
      <c r="D12" s="53"/>
      <c r="E12" s="53"/>
      <c r="F12" s="53"/>
      <c r="G12" s="53"/>
      <c r="H12" s="53"/>
      <c r="I12" s="53"/>
      <c r="J12" s="53"/>
      <c r="K12" s="53"/>
      <c r="L12" s="53"/>
      <c r="M12" s="53"/>
      <c r="N12" s="53"/>
      <c r="O12" s="87">
        <f>SUM(O10:O11)/2</f>
        <v>0.9285714285714286</v>
      </c>
      <c r="P12" s="53"/>
      <c r="Q12" s="53"/>
      <c r="R12" s="53"/>
      <c r="S12" s="87">
        <f>SUM(S10:S11)/2</f>
        <v>0.25</v>
      </c>
      <c r="T12" s="53"/>
      <c r="U12" s="53"/>
      <c r="V12" s="53"/>
      <c r="W12" s="87">
        <f>SUM(W10:W11)/2</f>
        <v>0.5</v>
      </c>
      <c r="X12" s="53"/>
      <c r="Y12" s="53"/>
      <c r="Z12" s="53"/>
      <c r="AA12" s="87">
        <f>SUM(AA10:AA11)/2</f>
        <v>0.875</v>
      </c>
      <c r="AB12" s="53"/>
      <c r="AC12" s="53"/>
      <c r="AD12" s="53"/>
      <c r="AE12" s="88">
        <f>SUM(AE10:AE11)/2</f>
        <v>1</v>
      </c>
      <c r="AF12" s="53"/>
      <c r="AG12" s="89"/>
      <c r="AH12" s="89"/>
      <c r="AI12" s="87">
        <f>SUM(AI10:AI11)/2</f>
        <v>0.50192307692307692</v>
      </c>
      <c r="AJ12" s="89"/>
      <c r="AK12" s="89"/>
      <c r="AL12" s="89"/>
      <c r="AM12" s="87">
        <f>SUM(AM10:AM11)/2</f>
        <v>0.64038461538461533</v>
      </c>
      <c r="AN12" s="89"/>
      <c r="AO12" s="155"/>
      <c r="AP12" s="155"/>
      <c r="AQ12" s="87">
        <f>SUM(AQ10:AQ11)/2</f>
        <v>0.82650000000000001</v>
      </c>
      <c r="AR12" s="132"/>
      <c r="AS12" s="155"/>
      <c r="AT12" s="155"/>
      <c r="AU12" s="87">
        <f>SUM(AU10:AU11)/2</f>
        <v>0.99970000000000003</v>
      </c>
      <c r="AV12" s="132"/>
      <c r="AW12" s="155"/>
      <c r="AX12" s="155"/>
      <c r="AY12" s="143">
        <f>SUM(AY10:AY11)/2</f>
        <v>0.49</v>
      </c>
      <c r="AZ12" s="53"/>
      <c r="BA12" s="91"/>
      <c r="BB12" s="91"/>
      <c r="BC12" s="91"/>
      <c r="BD12" s="91"/>
      <c r="BE12" s="142"/>
      <c r="BF12" s="142"/>
      <c r="BG12" s="143">
        <f>SUM(BG10:BG11)/2</f>
        <v>0.73</v>
      </c>
      <c r="BH12" s="86"/>
      <c r="BI12" s="86"/>
      <c r="BJ12" s="86"/>
      <c r="BK12" s="86"/>
      <c r="BL12" s="86"/>
      <c r="BM12" s="86"/>
      <c r="BN12" s="143">
        <f>SUM(BN10:BN11)/2</f>
        <v>0.77699999999999991</v>
      </c>
      <c r="BO12" s="204"/>
      <c r="BP12" s="204"/>
      <c r="BQ12" s="204"/>
      <c r="BR12" s="204"/>
      <c r="BS12" s="86"/>
      <c r="BT12" s="86"/>
      <c r="BU12" s="143">
        <f>SUM(BU10:BU11)/2</f>
        <v>0.84994999999999998</v>
      </c>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row>
    <row r="13" spans="1:179" s="6" customFormat="1" ht="336.75" customHeight="1" x14ac:dyDescent="0.25">
      <c r="A13" s="222" t="s">
        <v>49</v>
      </c>
      <c r="B13" s="16" t="s">
        <v>50</v>
      </c>
      <c r="C13" s="16" t="s">
        <v>51</v>
      </c>
      <c r="D13" s="16" t="s">
        <v>52</v>
      </c>
      <c r="E13" s="16" t="s">
        <v>29</v>
      </c>
      <c r="F13" s="16" t="s">
        <v>53</v>
      </c>
      <c r="G13" s="16" t="s">
        <v>323</v>
      </c>
      <c r="H13" s="16" t="s">
        <v>32</v>
      </c>
      <c r="I13" s="19">
        <v>0.6</v>
      </c>
      <c r="J13" s="19">
        <v>0.4</v>
      </c>
      <c r="K13" s="19">
        <v>0</v>
      </c>
      <c r="L13" s="16" t="s">
        <v>55</v>
      </c>
      <c r="M13" s="19">
        <v>0.6</v>
      </c>
      <c r="N13" s="19">
        <v>0.46</v>
      </c>
      <c r="O13" s="54">
        <f t="shared" ref="O13:O23" si="0">+N13/M13</f>
        <v>0.76666666666666672</v>
      </c>
      <c r="P13" s="16" t="s">
        <v>56</v>
      </c>
      <c r="Q13" s="55">
        <v>1</v>
      </c>
      <c r="R13" s="55">
        <v>0.67</v>
      </c>
      <c r="S13" s="56">
        <f t="shared" ref="S13:S24" si="1">IFERROR(R13/Q13,0)</f>
        <v>0.67</v>
      </c>
      <c r="T13" s="20" t="s">
        <v>57</v>
      </c>
      <c r="U13" s="21">
        <v>1</v>
      </c>
      <c r="V13" s="21">
        <v>0.7</v>
      </c>
      <c r="W13" s="57">
        <f>+V13/U13</f>
        <v>0.7</v>
      </c>
      <c r="X13" s="57" t="s">
        <v>58</v>
      </c>
      <c r="Y13" s="21">
        <v>1</v>
      </c>
      <c r="Z13" s="21">
        <v>0.78</v>
      </c>
      <c r="AA13" s="57">
        <f t="shared" ref="AA13:AA21" si="2">+Z13/Y13</f>
        <v>0.78</v>
      </c>
      <c r="AB13" s="57" t="s">
        <v>59</v>
      </c>
      <c r="AC13" s="22">
        <v>0.66</v>
      </c>
      <c r="AD13" s="22">
        <v>0.62</v>
      </c>
      <c r="AE13" s="56">
        <f t="shared" ref="AE13:AE24" si="3">IFERROR(AD13/AC13,0)</f>
        <v>0.93939393939393934</v>
      </c>
      <c r="AF13" s="57" t="s">
        <v>529</v>
      </c>
      <c r="AG13" s="58">
        <v>1</v>
      </c>
      <c r="AH13" s="58">
        <v>0.73</v>
      </c>
      <c r="AI13" s="59">
        <f t="shared" ref="AI13:AI26" si="4">IFERROR(AH13/AG13,0)</f>
        <v>0.73</v>
      </c>
      <c r="AJ13" s="37" t="s">
        <v>638</v>
      </c>
      <c r="AK13" s="60">
        <v>1</v>
      </c>
      <c r="AL13" s="60">
        <v>0.82</v>
      </c>
      <c r="AM13" s="61">
        <f>IFERROR(AL13/AK13,0)</f>
        <v>0.82</v>
      </c>
      <c r="AN13" s="38" t="s">
        <v>645</v>
      </c>
      <c r="AO13" s="138">
        <v>0.98</v>
      </c>
      <c r="AP13" s="138">
        <v>0.91</v>
      </c>
      <c r="AQ13" s="156">
        <v>0.92900000000000005</v>
      </c>
      <c r="AR13" s="131" t="s">
        <v>685</v>
      </c>
      <c r="AS13" s="175">
        <v>98</v>
      </c>
      <c r="AT13" s="175">
        <v>98</v>
      </c>
      <c r="AU13" s="176">
        <v>1</v>
      </c>
      <c r="AV13" s="131" t="s">
        <v>700</v>
      </c>
      <c r="AW13" s="157">
        <v>0.01</v>
      </c>
      <c r="AX13" s="157">
        <v>9.9000000000000008E-3</v>
      </c>
      <c r="AY13" s="157">
        <v>0.99</v>
      </c>
      <c r="AZ13" s="57" t="s">
        <v>767</v>
      </c>
      <c r="BA13" s="138">
        <v>1</v>
      </c>
      <c r="BB13" s="138">
        <v>0.99</v>
      </c>
      <c r="BC13" s="57">
        <v>0.99</v>
      </c>
      <c r="BD13" s="57" t="s">
        <v>824</v>
      </c>
      <c r="BE13" s="138">
        <v>1</v>
      </c>
      <c r="BF13" s="138">
        <v>0.99</v>
      </c>
      <c r="BG13" s="139">
        <v>0.99</v>
      </c>
      <c r="BH13" s="162">
        <v>1</v>
      </c>
      <c r="BI13" s="190">
        <v>1</v>
      </c>
      <c r="BJ13" s="57">
        <v>1</v>
      </c>
      <c r="BK13" s="57" t="s">
        <v>853</v>
      </c>
      <c r="BL13" s="140">
        <v>1</v>
      </c>
      <c r="BM13" s="140">
        <v>1</v>
      </c>
      <c r="BN13" s="201">
        <v>1</v>
      </c>
      <c r="BO13" s="162">
        <v>1</v>
      </c>
      <c r="BP13" s="190">
        <v>1</v>
      </c>
      <c r="BQ13" s="57">
        <v>1</v>
      </c>
      <c r="BR13" s="57" t="s">
        <v>937</v>
      </c>
      <c r="BS13" s="140">
        <v>1</v>
      </c>
      <c r="BT13" s="140">
        <v>1</v>
      </c>
      <c r="BU13" s="206">
        <v>1</v>
      </c>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row>
    <row r="14" spans="1:179" s="6" customFormat="1" ht="409.5" customHeight="1" x14ac:dyDescent="0.25">
      <c r="A14" s="222"/>
      <c r="B14" s="16" t="s">
        <v>60</v>
      </c>
      <c r="C14" s="16" t="s">
        <v>61</v>
      </c>
      <c r="D14" s="16" t="s">
        <v>62</v>
      </c>
      <c r="E14" s="16" t="s">
        <v>29</v>
      </c>
      <c r="F14" s="16" t="s">
        <v>53</v>
      </c>
      <c r="G14" s="16" t="s">
        <v>323</v>
      </c>
      <c r="H14" s="16" t="s">
        <v>42</v>
      </c>
      <c r="I14" s="19">
        <v>100</v>
      </c>
      <c r="J14" s="19">
        <v>79</v>
      </c>
      <c r="K14" s="19">
        <v>79</v>
      </c>
      <c r="L14" s="16" t="s">
        <v>63</v>
      </c>
      <c r="M14" s="19">
        <v>100</v>
      </c>
      <c r="N14" s="19">
        <v>100</v>
      </c>
      <c r="O14" s="54">
        <f t="shared" si="0"/>
        <v>1</v>
      </c>
      <c r="P14" s="16" t="s">
        <v>63</v>
      </c>
      <c r="Q14" s="55">
        <v>100</v>
      </c>
      <c r="R14" s="55">
        <v>33</v>
      </c>
      <c r="S14" s="56">
        <f t="shared" si="1"/>
        <v>0.33</v>
      </c>
      <c r="T14" s="20" t="s">
        <v>64</v>
      </c>
      <c r="U14" s="21">
        <v>100</v>
      </c>
      <c r="V14" s="21">
        <v>50</v>
      </c>
      <c r="W14" s="57">
        <f>+V14/U14</f>
        <v>0.5</v>
      </c>
      <c r="X14" s="57" t="s">
        <v>65</v>
      </c>
      <c r="Y14" s="21">
        <v>100</v>
      </c>
      <c r="Z14" s="21">
        <v>80</v>
      </c>
      <c r="AA14" s="57">
        <f t="shared" si="2"/>
        <v>0.8</v>
      </c>
      <c r="AB14" s="57" t="s">
        <v>66</v>
      </c>
      <c r="AC14" s="22">
        <v>100</v>
      </c>
      <c r="AD14" s="22">
        <v>100</v>
      </c>
      <c r="AE14" s="56">
        <f t="shared" si="3"/>
        <v>1</v>
      </c>
      <c r="AF14" s="57" t="s">
        <v>475</v>
      </c>
      <c r="AG14" s="58">
        <v>100</v>
      </c>
      <c r="AH14" s="58">
        <v>25</v>
      </c>
      <c r="AI14" s="59">
        <f t="shared" si="4"/>
        <v>0.25</v>
      </c>
      <c r="AJ14" s="37" t="s">
        <v>542</v>
      </c>
      <c r="AK14" s="60">
        <v>100</v>
      </c>
      <c r="AL14" s="60">
        <v>50</v>
      </c>
      <c r="AM14" s="61">
        <f>IFERROR(AL14/AK14,0)</f>
        <v>0.5</v>
      </c>
      <c r="AN14" s="38" t="s">
        <v>637</v>
      </c>
      <c r="AO14" s="138">
        <v>100</v>
      </c>
      <c r="AP14" s="138">
        <v>75</v>
      </c>
      <c r="AQ14" s="156">
        <v>0.75</v>
      </c>
      <c r="AR14" s="131" t="s">
        <v>649</v>
      </c>
      <c r="AS14" s="175">
        <v>1</v>
      </c>
      <c r="AT14" s="175">
        <v>1</v>
      </c>
      <c r="AU14" s="176">
        <f>IF(AS14=0,0,AT14/AS14)</f>
        <v>1</v>
      </c>
      <c r="AV14" s="131" t="s">
        <v>701</v>
      </c>
      <c r="AW14" s="157">
        <v>1</v>
      </c>
      <c r="AX14" s="157">
        <v>0.25</v>
      </c>
      <c r="AY14" s="157">
        <v>0.25</v>
      </c>
      <c r="AZ14" s="57" t="s">
        <v>768</v>
      </c>
      <c r="BA14" s="138">
        <v>100</v>
      </c>
      <c r="BB14" s="138">
        <v>50</v>
      </c>
      <c r="BC14" s="57">
        <v>0.5</v>
      </c>
      <c r="BD14" s="57" t="s">
        <v>800</v>
      </c>
      <c r="BE14" s="190">
        <v>100</v>
      </c>
      <c r="BF14" s="190">
        <v>100</v>
      </c>
      <c r="BG14" s="139">
        <v>0.7</v>
      </c>
      <c r="BH14" s="162">
        <v>100</v>
      </c>
      <c r="BI14" s="190">
        <v>74.98</v>
      </c>
      <c r="BJ14" s="57">
        <v>0.75</v>
      </c>
      <c r="BK14" s="57" t="s">
        <v>862</v>
      </c>
      <c r="BL14" s="140">
        <v>100</v>
      </c>
      <c r="BM14" s="140">
        <v>100</v>
      </c>
      <c r="BN14" s="201">
        <v>0.75</v>
      </c>
      <c r="BO14" s="162">
        <v>100</v>
      </c>
      <c r="BP14" s="190">
        <v>100</v>
      </c>
      <c r="BQ14" s="57">
        <v>1</v>
      </c>
      <c r="BR14" s="57" t="s">
        <v>938</v>
      </c>
      <c r="BS14" s="140">
        <v>100</v>
      </c>
      <c r="BT14" s="140">
        <v>100</v>
      </c>
      <c r="BU14" s="206">
        <v>1</v>
      </c>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row>
    <row r="15" spans="1:179" s="6" customFormat="1" ht="343.5" customHeight="1" x14ac:dyDescent="0.25">
      <c r="A15" s="222"/>
      <c r="B15" s="16" t="s">
        <v>67</v>
      </c>
      <c r="C15" s="16" t="s">
        <v>68</v>
      </c>
      <c r="D15" s="16" t="s">
        <v>69</v>
      </c>
      <c r="E15" s="16" t="s">
        <v>29</v>
      </c>
      <c r="F15" s="19" t="s">
        <v>70</v>
      </c>
      <c r="G15" s="16" t="s">
        <v>71</v>
      </c>
      <c r="H15" s="16" t="s">
        <v>72</v>
      </c>
      <c r="I15" s="19">
        <v>0</v>
      </c>
      <c r="J15" s="19">
        <v>0</v>
      </c>
      <c r="K15" s="19">
        <v>0</v>
      </c>
      <c r="L15" s="16" t="s">
        <v>73</v>
      </c>
      <c r="M15" s="19">
        <v>0</v>
      </c>
      <c r="N15" s="19">
        <v>0</v>
      </c>
      <c r="O15" s="19">
        <v>0</v>
      </c>
      <c r="P15" s="16" t="s">
        <v>73</v>
      </c>
      <c r="Q15" s="55">
        <v>6</v>
      </c>
      <c r="R15" s="55">
        <v>2</v>
      </c>
      <c r="S15" s="56">
        <f t="shared" si="1"/>
        <v>0.33333333333333331</v>
      </c>
      <c r="T15" s="20" t="s">
        <v>74</v>
      </c>
      <c r="U15" s="21">
        <v>6</v>
      </c>
      <c r="V15" s="21">
        <v>4</v>
      </c>
      <c r="W15" s="57">
        <v>0.66669999999999996</v>
      </c>
      <c r="X15" s="57" t="s">
        <v>75</v>
      </c>
      <c r="Y15" s="21">
        <v>6</v>
      </c>
      <c r="Z15" s="21">
        <v>4</v>
      </c>
      <c r="AA15" s="57">
        <f t="shared" si="2"/>
        <v>0.66666666666666663</v>
      </c>
      <c r="AB15" s="57" t="s">
        <v>76</v>
      </c>
      <c r="AC15" s="22">
        <v>6</v>
      </c>
      <c r="AD15" s="22">
        <v>6</v>
      </c>
      <c r="AE15" s="56">
        <f t="shared" si="3"/>
        <v>1</v>
      </c>
      <c r="AF15" s="57" t="s">
        <v>476</v>
      </c>
      <c r="AG15" s="58">
        <v>4</v>
      </c>
      <c r="AH15" s="58">
        <v>0.52</v>
      </c>
      <c r="AI15" s="59">
        <f t="shared" si="4"/>
        <v>0.13</v>
      </c>
      <c r="AJ15" s="37" t="s">
        <v>543</v>
      </c>
      <c r="AK15" s="62">
        <v>4</v>
      </c>
      <c r="AL15" s="62">
        <v>0.92</v>
      </c>
      <c r="AM15" s="63">
        <v>0.23</v>
      </c>
      <c r="AN15" s="39" t="s">
        <v>544</v>
      </c>
      <c r="AO15" s="157">
        <v>0.04</v>
      </c>
      <c r="AP15" s="138">
        <v>2.8</v>
      </c>
      <c r="AQ15" s="156">
        <v>0.7</v>
      </c>
      <c r="AR15" s="130" t="s">
        <v>682</v>
      </c>
      <c r="AS15" s="165">
        <v>4</v>
      </c>
      <c r="AT15" s="177">
        <v>4</v>
      </c>
      <c r="AU15" s="178">
        <v>1</v>
      </c>
      <c r="AV15" s="130" t="s">
        <v>702</v>
      </c>
      <c r="AW15" s="190">
        <v>2</v>
      </c>
      <c r="AX15" s="138">
        <v>0.6</v>
      </c>
      <c r="AY15" s="157">
        <v>0.3</v>
      </c>
      <c r="AZ15" s="57" t="s">
        <v>795</v>
      </c>
      <c r="BA15" s="138">
        <v>2</v>
      </c>
      <c r="BB15" s="138">
        <v>1.2</v>
      </c>
      <c r="BC15" s="57">
        <v>0.6</v>
      </c>
      <c r="BD15" s="57" t="s">
        <v>805</v>
      </c>
      <c r="BE15" s="190">
        <v>16</v>
      </c>
      <c r="BF15" s="138">
        <v>11.2</v>
      </c>
      <c r="BG15" s="139">
        <v>0.7</v>
      </c>
      <c r="BH15" s="162">
        <v>4</v>
      </c>
      <c r="BI15" s="190">
        <v>3</v>
      </c>
      <c r="BJ15" s="57">
        <v>0.75</v>
      </c>
      <c r="BK15" s="57" t="s">
        <v>863</v>
      </c>
      <c r="BL15" s="140">
        <v>16</v>
      </c>
      <c r="BM15" s="140">
        <v>13</v>
      </c>
      <c r="BN15" s="201">
        <v>0.8125</v>
      </c>
      <c r="BO15" s="162">
        <v>4</v>
      </c>
      <c r="BP15" s="190">
        <v>4</v>
      </c>
      <c r="BQ15" s="57">
        <v>1</v>
      </c>
      <c r="BR15" s="57" t="s">
        <v>947</v>
      </c>
      <c r="BS15" s="140">
        <v>16</v>
      </c>
      <c r="BT15" s="140">
        <v>14</v>
      </c>
      <c r="BU15" s="206">
        <v>0.875</v>
      </c>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row>
    <row r="16" spans="1:179" s="6" customFormat="1" ht="196.5" customHeight="1" x14ac:dyDescent="0.25">
      <c r="A16" s="222"/>
      <c r="B16" s="16" t="s">
        <v>77</v>
      </c>
      <c r="C16" s="16" t="s">
        <v>78</v>
      </c>
      <c r="D16" s="16" t="s">
        <v>79</v>
      </c>
      <c r="E16" s="16" t="s">
        <v>29</v>
      </c>
      <c r="F16" s="16" t="s">
        <v>80</v>
      </c>
      <c r="G16" s="16" t="s">
        <v>81</v>
      </c>
      <c r="H16" s="16" t="s">
        <v>32</v>
      </c>
      <c r="I16" s="19">
        <v>20</v>
      </c>
      <c r="J16" s="19">
        <v>10</v>
      </c>
      <c r="K16" s="19">
        <v>0</v>
      </c>
      <c r="L16" s="16" t="s">
        <v>82</v>
      </c>
      <c r="M16" s="19">
        <v>20</v>
      </c>
      <c r="N16" s="19">
        <v>20</v>
      </c>
      <c r="O16" s="54">
        <f t="shared" si="0"/>
        <v>1</v>
      </c>
      <c r="P16" s="16" t="s">
        <v>83</v>
      </c>
      <c r="Q16" s="55">
        <v>50</v>
      </c>
      <c r="R16" s="55">
        <v>32</v>
      </c>
      <c r="S16" s="56">
        <f t="shared" si="1"/>
        <v>0.64</v>
      </c>
      <c r="T16" s="20" t="s">
        <v>84</v>
      </c>
      <c r="U16" s="21">
        <v>50</v>
      </c>
      <c r="V16" s="21">
        <v>41.58</v>
      </c>
      <c r="W16" s="57">
        <f>+V16/U16</f>
        <v>0.83160000000000001</v>
      </c>
      <c r="X16" s="57" t="s">
        <v>85</v>
      </c>
      <c r="Y16" s="21">
        <v>50</v>
      </c>
      <c r="Z16" s="21">
        <v>42.5</v>
      </c>
      <c r="AA16" s="57">
        <f t="shared" si="2"/>
        <v>0.85</v>
      </c>
      <c r="AB16" s="57" t="s">
        <v>86</v>
      </c>
      <c r="AC16" s="22">
        <v>50</v>
      </c>
      <c r="AD16" s="22">
        <v>48</v>
      </c>
      <c r="AE16" s="56">
        <f t="shared" si="3"/>
        <v>0.96</v>
      </c>
      <c r="AF16" s="57" t="s">
        <v>477</v>
      </c>
      <c r="AG16" s="58">
        <v>75</v>
      </c>
      <c r="AH16" s="58">
        <v>58</v>
      </c>
      <c r="AI16" s="59">
        <f t="shared" si="4"/>
        <v>0.77333333333333332</v>
      </c>
      <c r="AJ16" s="37" t="s">
        <v>545</v>
      </c>
      <c r="AK16" s="62">
        <v>75</v>
      </c>
      <c r="AL16" s="62">
        <v>64</v>
      </c>
      <c r="AM16" s="63">
        <v>0.85333333333333339</v>
      </c>
      <c r="AN16" s="38" t="s">
        <v>546</v>
      </c>
      <c r="AO16" s="138">
        <v>75</v>
      </c>
      <c r="AP16" s="138">
        <v>71</v>
      </c>
      <c r="AQ16" s="156">
        <v>0.94699999999999995</v>
      </c>
      <c r="AR16" s="131" t="s">
        <v>684</v>
      </c>
      <c r="AS16" s="177">
        <v>75</v>
      </c>
      <c r="AT16" s="177">
        <v>75</v>
      </c>
      <c r="AU16" s="178">
        <v>1</v>
      </c>
      <c r="AV16" s="131" t="s">
        <v>703</v>
      </c>
      <c r="AW16" s="190">
        <v>90</v>
      </c>
      <c r="AX16" s="157">
        <v>0.81</v>
      </c>
      <c r="AY16" s="157">
        <v>0.871</v>
      </c>
      <c r="AZ16" s="57" t="s">
        <v>766</v>
      </c>
      <c r="BA16" s="138">
        <v>98</v>
      </c>
      <c r="BB16" s="138">
        <v>90</v>
      </c>
      <c r="BC16" s="57">
        <v>0.9</v>
      </c>
      <c r="BD16" s="57" t="s">
        <v>825</v>
      </c>
      <c r="BE16" s="190">
        <v>100</v>
      </c>
      <c r="BF16" s="190">
        <v>90</v>
      </c>
      <c r="BG16" s="139">
        <v>0.875</v>
      </c>
      <c r="BH16" s="162">
        <v>98</v>
      </c>
      <c r="BI16" s="190">
        <v>95</v>
      </c>
      <c r="BJ16" s="57">
        <v>0.96199999999999997</v>
      </c>
      <c r="BK16" s="57" t="s">
        <v>864</v>
      </c>
      <c r="BL16" s="140">
        <v>100</v>
      </c>
      <c r="BM16" s="140">
        <v>95</v>
      </c>
      <c r="BN16" s="201">
        <v>0.9375</v>
      </c>
      <c r="BO16" s="162">
        <v>98</v>
      </c>
      <c r="BP16" s="190">
        <v>100</v>
      </c>
      <c r="BQ16" s="57">
        <v>1.0249999999999999</v>
      </c>
      <c r="BR16" s="57" t="s">
        <v>949</v>
      </c>
      <c r="BS16" s="140">
        <v>100</v>
      </c>
      <c r="BT16" s="140">
        <v>100</v>
      </c>
      <c r="BU16" s="206">
        <v>1</v>
      </c>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row>
    <row r="17" spans="1:179" s="6" customFormat="1" ht="384.75" customHeight="1" x14ac:dyDescent="0.25">
      <c r="A17" s="222"/>
      <c r="B17" s="16" t="s">
        <v>87</v>
      </c>
      <c r="C17" s="16" t="s">
        <v>88</v>
      </c>
      <c r="D17" s="16" t="s">
        <v>89</v>
      </c>
      <c r="E17" s="16" t="s">
        <v>29</v>
      </c>
      <c r="F17" s="16" t="s">
        <v>80</v>
      </c>
      <c r="G17" s="16" t="s">
        <v>81</v>
      </c>
      <c r="H17" s="16" t="s">
        <v>32</v>
      </c>
      <c r="I17" s="19">
        <v>10</v>
      </c>
      <c r="J17" s="19">
        <v>0</v>
      </c>
      <c r="K17" s="19">
        <v>0</v>
      </c>
      <c r="L17" s="16" t="s">
        <v>73</v>
      </c>
      <c r="M17" s="19">
        <v>10</v>
      </c>
      <c r="N17" s="19">
        <v>10</v>
      </c>
      <c r="O17" s="54">
        <f t="shared" si="0"/>
        <v>1</v>
      </c>
      <c r="P17" s="16" t="s">
        <v>90</v>
      </c>
      <c r="Q17" s="55">
        <v>20</v>
      </c>
      <c r="R17" s="55">
        <v>15</v>
      </c>
      <c r="S17" s="56">
        <f t="shared" si="1"/>
        <v>0.75</v>
      </c>
      <c r="T17" s="20" t="s">
        <v>91</v>
      </c>
      <c r="U17" s="21">
        <v>20</v>
      </c>
      <c r="V17" s="21">
        <v>16</v>
      </c>
      <c r="W17" s="57">
        <f>+V17/U17</f>
        <v>0.8</v>
      </c>
      <c r="X17" s="57" t="s">
        <v>92</v>
      </c>
      <c r="Y17" s="21">
        <v>20</v>
      </c>
      <c r="Z17" s="21">
        <v>19</v>
      </c>
      <c r="AA17" s="57">
        <f t="shared" si="2"/>
        <v>0.95</v>
      </c>
      <c r="AB17" s="57" t="s">
        <v>93</v>
      </c>
      <c r="AC17" s="22">
        <v>20</v>
      </c>
      <c r="AD17" s="22">
        <v>20</v>
      </c>
      <c r="AE17" s="56">
        <f t="shared" si="3"/>
        <v>1</v>
      </c>
      <c r="AF17" s="57" t="s">
        <v>478</v>
      </c>
      <c r="AG17" s="64">
        <v>30</v>
      </c>
      <c r="AH17" s="64">
        <v>24</v>
      </c>
      <c r="AI17" s="65">
        <f t="shared" si="4"/>
        <v>0.8</v>
      </c>
      <c r="AJ17" s="40" t="s">
        <v>547</v>
      </c>
      <c r="AK17" s="66">
        <v>30</v>
      </c>
      <c r="AL17" s="66">
        <v>26.5</v>
      </c>
      <c r="AM17" s="67">
        <v>0.8833333333333333</v>
      </c>
      <c r="AN17" s="41" t="s">
        <v>548</v>
      </c>
      <c r="AO17" s="138">
        <v>30</v>
      </c>
      <c r="AP17" s="138">
        <v>28</v>
      </c>
      <c r="AQ17" s="156">
        <v>0.93300000000000005</v>
      </c>
      <c r="AR17" s="131" t="s">
        <v>686</v>
      </c>
      <c r="AS17" s="177">
        <v>30</v>
      </c>
      <c r="AT17" s="177">
        <v>30</v>
      </c>
      <c r="AU17" s="178">
        <v>1</v>
      </c>
      <c r="AV17" s="130" t="s">
        <v>704</v>
      </c>
      <c r="AW17" s="190">
        <v>40</v>
      </c>
      <c r="AX17" s="190">
        <v>34</v>
      </c>
      <c r="AY17" s="157">
        <v>0.73899999999999999</v>
      </c>
      <c r="AZ17" s="57" t="s">
        <v>770</v>
      </c>
      <c r="BA17" s="138">
        <v>48</v>
      </c>
      <c r="BB17" s="138">
        <v>36</v>
      </c>
      <c r="BC17" s="57">
        <v>0.61299999999999999</v>
      </c>
      <c r="BD17" s="57" t="s">
        <v>826</v>
      </c>
      <c r="BE17" s="190">
        <v>50</v>
      </c>
      <c r="BF17" s="190">
        <v>36</v>
      </c>
      <c r="BG17" s="139">
        <v>0.57579999999999998</v>
      </c>
      <c r="BH17" s="162">
        <v>48</v>
      </c>
      <c r="BI17" s="190">
        <v>40</v>
      </c>
      <c r="BJ17" s="57">
        <v>0.74199999999999999</v>
      </c>
      <c r="BK17" s="57" t="s">
        <v>866</v>
      </c>
      <c r="BL17" s="140">
        <v>50</v>
      </c>
      <c r="BM17" s="140">
        <v>40</v>
      </c>
      <c r="BN17" s="201">
        <v>0.69699999999999995</v>
      </c>
      <c r="BO17" s="162">
        <v>48</v>
      </c>
      <c r="BP17" s="190">
        <v>48</v>
      </c>
      <c r="BQ17" s="57">
        <v>1</v>
      </c>
      <c r="BR17" s="57" t="s">
        <v>950</v>
      </c>
      <c r="BS17" s="140">
        <v>50</v>
      </c>
      <c r="BT17" s="140">
        <v>48</v>
      </c>
      <c r="BU17" s="206">
        <v>0.93940000000000001</v>
      </c>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row>
    <row r="18" spans="1:179" s="6" customFormat="1" ht="247.5" customHeight="1" x14ac:dyDescent="0.25">
      <c r="A18" s="222"/>
      <c r="B18" s="16" t="s">
        <v>94</v>
      </c>
      <c r="C18" s="16" t="s">
        <v>95</v>
      </c>
      <c r="D18" s="16" t="s">
        <v>96</v>
      </c>
      <c r="E18" s="16" t="s">
        <v>29</v>
      </c>
      <c r="F18" s="16" t="s">
        <v>97</v>
      </c>
      <c r="G18" s="16" t="s">
        <v>71</v>
      </c>
      <c r="H18" s="16" t="s">
        <v>72</v>
      </c>
      <c r="I18" s="19">
        <v>1</v>
      </c>
      <c r="J18" s="19">
        <v>0</v>
      </c>
      <c r="K18" s="19">
        <v>0</v>
      </c>
      <c r="L18" s="16" t="s">
        <v>98</v>
      </c>
      <c r="M18" s="19">
        <v>1</v>
      </c>
      <c r="N18" s="19">
        <v>1</v>
      </c>
      <c r="O18" s="54">
        <f t="shared" si="0"/>
        <v>1</v>
      </c>
      <c r="P18" s="16" t="s">
        <v>99</v>
      </c>
      <c r="Q18" s="55">
        <v>2</v>
      </c>
      <c r="R18" s="55">
        <v>0</v>
      </c>
      <c r="S18" s="56">
        <f t="shared" si="1"/>
        <v>0</v>
      </c>
      <c r="T18" s="20" t="s">
        <v>100</v>
      </c>
      <c r="U18" s="21">
        <v>2</v>
      </c>
      <c r="V18" s="21">
        <v>0</v>
      </c>
      <c r="W18" s="57">
        <f>+V18/U18</f>
        <v>0</v>
      </c>
      <c r="X18" s="57" t="s">
        <v>101</v>
      </c>
      <c r="Y18" s="21">
        <v>2</v>
      </c>
      <c r="Z18" s="21">
        <v>0</v>
      </c>
      <c r="AA18" s="57">
        <f t="shared" si="2"/>
        <v>0</v>
      </c>
      <c r="AB18" s="57" t="s">
        <v>102</v>
      </c>
      <c r="AC18" s="22">
        <v>2</v>
      </c>
      <c r="AD18" s="22">
        <v>2</v>
      </c>
      <c r="AE18" s="56">
        <f t="shared" si="3"/>
        <v>1</v>
      </c>
      <c r="AF18" s="57" t="s">
        <v>479</v>
      </c>
      <c r="AG18" s="58">
        <v>2</v>
      </c>
      <c r="AH18" s="58">
        <v>0.14000000000000001</v>
      </c>
      <c r="AI18" s="59">
        <f t="shared" si="4"/>
        <v>7.0000000000000007E-2</v>
      </c>
      <c r="AJ18" s="42" t="s">
        <v>549</v>
      </c>
      <c r="AK18" s="60">
        <v>2</v>
      </c>
      <c r="AL18" s="60">
        <v>1.24</v>
      </c>
      <c r="AM18" s="61">
        <f>IFERROR(AL18/AK18,0)</f>
        <v>0.62</v>
      </c>
      <c r="AN18" s="38" t="s">
        <v>550</v>
      </c>
      <c r="AO18" s="141">
        <v>2</v>
      </c>
      <c r="AP18" s="141">
        <v>1.46</v>
      </c>
      <c r="AQ18" s="156">
        <v>0.73</v>
      </c>
      <c r="AR18" s="130" t="s">
        <v>683</v>
      </c>
      <c r="AS18" s="179">
        <v>2</v>
      </c>
      <c r="AT18" s="179">
        <v>2</v>
      </c>
      <c r="AU18" s="178">
        <v>1</v>
      </c>
      <c r="AV18" s="130" t="s">
        <v>705</v>
      </c>
      <c r="AW18" s="190">
        <v>2</v>
      </c>
      <c r="AX18" s="190">
        <v>1</v>
      </c>
      <c r="AY18" s="157">
        <v>0.5</v>
      </c>
      <c r="AZ18" s="57" t="s">
        <v>769</v>
      </c>
      <c r="BA18" s="190">
        <v>1</v>
      </c>
      <c r="BB18" s="190">
        <v>1</v>
      </c>
      <c r="BC18" s="57">
        <v>1</v>
      </c>
      <c r="BD18" s="57" t="s">
        <v>872</v>
      </c>
      <c r="BE18" s="190">
        <v>8</v>
      </c>
      <c r="BF18" s="190">
        <v>6</v>
      </c>
      <c r="BG18" s="139">
        <v>0.75</v>
      </c>
      <c r="BH18" s="162">
        <v>2</v>
      </c>
      <c r="BI18" s="190">
        <v>1.6</v>
      </c>
      <c r="BJ18" s="57">
        <v>0.8</v>
      </c>
      <c r="BK18" s="57" t="s">
        <v>865</v>
      </c>
      <c r="BL18" s="140">
        <v>8</v>
      </c>
      <c r="BM18" s="140">
        <v>6.6</v>
      </c>
      <c r="BN18" s="201">
        <v>0.82499999999999996</v>
      </c>
      <c r="BO18" s="162">
        <v>2</v>
      </c>
      <c r="BP18" s="190">
        <v>1.6</v>
      </c>
      <c r="BQ18" s="57">
        <v>1</v>
      </c>
      <c r="BR18" s="57" t="s">
        <v>948</v>
      </c>
      <c r="BS18" s="140">
        <v>8</v>
      </c>
      <c r="BT18" s="140">
        <v>7</v>
      </c>
      <c r="BU18" s="206">
        <v>0.875</v>
      </c>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row>
    <row r="19" spans="1:179" s="6" customFormat="1" ht="409.6" customHeight="1" x14ac:dyDescent="0.25">
      <c r="A19" s="222"/>
      <c r="B19" s="16" t="s">
        <v>103</v>
      </c>
      <c r="C19" s="16" t="s">
        <v>104</v>
      </c>
      <c r="D19" s="16" t="s">
        <v>105</v>
      </c>
      <c r="E19" s="16" t="s">
        <v>29</v>
      </c>
      <c r="F19" s="16" t="s">
        <v>106</v>
      </c>
      <c r="G19" s="16" t="s">
        <v>531</v>
      </c>
      <c r="H19" s="16" t="s">
        <v>32</v>
      </c>
      <c r="I19" s="19">
        <v>10</v>
      </c>
      <c r="J19" s="19">
        <v>4.34</v>
      </c>
      <c r="K19" s="19">
        <v>43.4</v>
      </c>
      <c r="L19" s="16" t="s">
        <v>108</v>
      </c>
      <c r="M19" s="19">
        <v>9</v>
      </c>
      <c r="N19" s="19">
        <v>8.5</v>
      </c>
      <c r="O19" s="54">
        <f t="shared" si="0"/>
        <v>0.94444444444444442</v>
      </c>
      <c r="P19" s="20" t="s">
        <v>109</v>
      </c>
      <c r="Q19" s="55">
        <v>40</v>
      </c>
      <c r="R19" s="55">
        <v>10</v>
      </c>
      <c r="S19" s="56">
        <f t="shared" si="1"/>
        <v>0.25</v>
      </c>
      <c r="T19" s="20" t="s">
        <v>110</v>
      </c>
      <c r="U19" s="21">
        <v>40</v>
      </c>
      <c r="V19" s="21">
        <v>30</v>
      </c>
      <c r="W19" s="57">
        <f>+V19/U19</f>
        <v>0.75</v>
      </c>
      <c r="X19" s="57" t="s">
        <v>111</v>
      </c>
      <c r="Y19" s="21">
        <v>40</v>
      </c>
      <c r="Z19" s="21">
        <v>30</v>
      </c>
      <c r="AA19" s="57">
        <f t="shared" si="2"/>
        <v>0.75</v>
      </c>
      <c r="AB19" s="57" t="s">
        <v>112</v>
      </c>
      <c r="AC19" s="22">
        <v>40</v>
      </c>
      <c r="AD19" s="22">
        <v>40</v>
      </c>
      <c r="AE19" s="56">
        <f t="shared" si="3"/>
        <v>1</v>
      </c>
      <c r="AF19" s="57" t="s">
        <v>480</v>
      </c>
      <c r="AG19" s="68">
        <v>65</v>
      </c>
      <c r="AH19" s="68">
        <v>43.8</v>
      </c>
      <c r="AI19" s="69">
        <f t="shared" si="4"/>
        <v>0.67384615384615376</v>
      </c>
      <c r="AJ19" s="37" t="s">
        <v>551</v>
      </c>
      <c r="AK19" s="70">
        <v>65</v>
      </c>
      <c r="AL19" s="70">
        <v>51.37</v>
      </c>
      <c r="AM19" s="71">
        <v>0.79030769230769227</v>
      </c>
      <c r="AN19" s="39" t="s">
        <v>552</v>
      </c>
      <c r="AO19" s="158">
        <v>65</v>
      </c>
      <c r="AP19" s="158">
        <v>59</v>
      </c>
      <c r="AQ19" s="156">
        <v>0.90400000000000003</v>
      </c>
      <c r="AR19" s="131" t="s">
        <v>671</v>
      </c>
      <c r="AS19" s="158">
        <v>65</v>
      </c>
      <c r="AT19" s="158">
        <v>65</v>
      </c>
      <c r="AU19" s="178">
        <v>1</v>
      </c>
      <c r="AV19" s="130" t="s">
        <v>706</v>
      </c>
      <c r="AW19" s="190">
        <v>90</v>
      </c>
      <c r="AX19" s="138">
        <v>68.39</v>
      </c>
      <c r="AY19" s="157">
        <v>0.76</v>
      </c>
      <c r="AZ19" s="57" t="s">
        <v>771</v>
      </c>
      <c r="BA19" s="190">
        <v>90</v>
      </c>
      <c r="BB19" s="190">
        <v>76.400000000000006</v>
      </c>
      <c r="BC19" s="57">
        <v>0.84899999999999998</v>
      </c>
      <c r="BD19" s="57" t="s">
        <v>873</v>
      </c>
      <c r="BE19" s="138">
        <v>90</v>
      </c>
      <c r="BF19" s="138">
        <v>76.400000000000006</v>
      </c>
      <c r="BG19" s="139">
        <v>0.76400000000000001</v>
      </c>
      <c r="BH19" s="162">
        <v>90</v>
      </c>
      <c r="BI19" s="190">
        <v>83.68</v>
      </c>
      <c r="BJ19" s="57">
        <v>0.93</v>
      </c>
      <c r="BK19" s="57" t="s">
        <v>871</v>
      </c>
      <c r="BL19" s="140">
        <v>100</v>
      </c>
      <c r="BM19" s="140">
        <v>83.68</v>
      </c>
      <c r="BN19" s="201">
        <v>0.83679999999999999</v>
      </c>
      <c r="BO19" s="162">
        <v>90</v>
      </c>
      <c r="BP19" s="190">
        <v>90</v>
      </c>
      <c r="BQ19" s="57">
        <v>1</v>
      </c>
      <c r="BR19" s="57" t="s">
        <v>921</v>
      </c>
      <c r="BS19" s="140">
        <v>100</v>
      </c>
      <c r="BT19" s="140">
        <v>90</v>
      </c>
      <c r="BU19" s="206">
        <v>0.9</v>
      </c>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row>
    <row r="20" spans="1:179" s="6" customFormat="1" ht="341.25" customHeight="1" x14ac:dyDescent="0.25">
      <c r="A20" s="222"/>
      <c r="B20" s="16" t="s">
        <v>113</v>
      </c>
      <c r="C20" s="16" t="s">
        <v>114</v>
      </c>
      <c r="D20" s="16" t="s">
        <v>115</v>
      </c>
      <c r="E20" s="16" t="s">
        <v>29</v>
      </c>
      <c r="F20" s="16" t="s">
        <v>116</v>
      </c>
      <c r="G20" s="16" t="s">
        <v>117</v>
      </c>
      <c r="H20" s="16" t="s">
        <v>32</v>
      </c>
      <c r="I20" s="19">
        <v>20</v>
      </c>
      <c r="J20" s="19">
        <v>0</v>
      </c>
      <c r="K20" s="19">
        <v>0</v>
      </c>
      <c r="L20" s="16" t="s">
        <v>118</v>
      </c>
      <c r="M20" s="19">
        <v>20</v>
      </c>
      <c r="N20" s="19">
        <v>20.3</v>
      </c>
      <c r="O20" s="54">
        <f t="shared" si="0"/>
        <v>1.0150000000000001</v>
      </c>
      <c r="P20" s="16" t="s">
        <v>119</v>
      </c>
      <c r="Q20" s="55">
        <v>50</v>
      </c>
      <c r="R20" s="55">
        <v>27</v>
      </c>
      <c r="S20" s="56">
        <f t="shared" si="1"/>
        <v>0.54</v>
      </c>
      <c r="T20" s="20" t="s">
        <v>120</v>
      </c>
      <c r="U20" s="21">
        <v>50</v>
      </c>
      <c r="V20" s="21">
        <v>27</v>
      </c>
      <c r="W20" s="57">
        <v>0.54</v>
      </c>
      <c r="X20" s="57" t="s">
        <v>121</v>
      </c>
      <c r="Y20" s="21">
        <v>50</v>
      </c>
      <c r="Z20" s="21">
        <v>43</v>
      </c>
      <c r="AA20" s="57">
        <f t="shared" si="2"/>
        <v>0.86</v>
      </c>
      <c r="AB20" s="57" t="s">
        <v>122</v>
      </c>
      <c r="AC20" s="22">
        <v>50</v>
      </c>
      <c r="AD20" s="22">
        <v>50</v>
      </c>
      <c r="AE20" s="56">
        <f t="shared" si="3"/>
        <v>1</v>
      </c>
      <c r="AF20" s="57" t="s">
        <v>481</v>
      </c>
      <c r="AG20" s="58">
        <v>80</v>
      </c>
      <c r="AH20" s="58">
        <v>56</v>
      </c>
      <c r="AI20" s="59">
        <f t="shared" si="4"/>
        <v>0.7</v>
      </c>
      <c r="AJ20" s="37" t="s">
        <v>553</v>
      </c>
      <c r="AK20" s="62">
        <v>80</v>
      </c>
      <c r="AL20" s="62">
        <v>67</v>
      </c>
      <c r="AM20" s="63">
        <f>IFERROR(AL20/AK20,0)</f>
        <v>0.83750000000000002</v>
      </c>
      <c r="AN20" s="38" t="s">
        <v>554</v>
      </c>
      <c r="AO20" s="159">
        <v>80</v>
      </c>
      <c r="AP20" s="159">
        <v>71</v>
      </c>
      <c r="AQ20" s="156">
        <v>0.88800000000000001</v>
      </c>
      <c r="AR20" s="131" t="s">
        <v>669</v>
      </c>
      <c r="AS20" s="159">
        <v>80</v>
      </c>
      <c r="AT20" s="159">
        <v>80</v>
      </c>
      <c r="AU20" s="178">
        <v>1</v>
      </c>
      <c r="AV20" s="131" t="s">
        <v>707</v>
      </c>
      <c r="AW20" s="190">
        <v>90</v>
      </c>
      <c r="AX20" s="190">
        <v>87</v>
      </c>
      <c r="AY20" s="157">
        <v>0.94599999999999995</v>
      </c>
      <c r="AZ20" s="57" t="s">
        <v>784</v>
      </c>
      <c r="BA20" s="190">
        <v>92</v>
      </c>
      <c r="BB20" s="190">
        <v>87</v>
      </c>
      <c r="BC20" s="57">
        <v>0.94599999999999995</v>
      </c>
      <c r="BD20" s="57" t="s">
        <v>874</v>
      </c>
      <c r="BE20" s="190">
        <v>100</v>
      </c>
      <c r="BF20" s="190">
        <v>87</v>
      </c>
      <c r="BG20" s="139">
        <v>0.87</v>
      </c>
      <c r="BH20" s="162">
        <v>92</v>
      </c>
      <c r="BI20" s="190">
        <v>90</v>
      </c>
      <c r="BJ20" s="57">
        <v>0.97799999999999998</v>
      </c>
      <c r="BK20" s="57" t="s">
        <v>867</v>
      </c>
      <c r="BL20" s="140">
        <v>100</v>
      </c>
      <c r="BM20" s="140">
        <v>90</v>
      </c>
      <c r="BN20" s="201">
        <v>0.9</v>
      </c>
      <c r="BO20" s="162">
        <v>92</v>
      </c>
      <c r="BP20" s="190">
        <v>92</v>
      </c>
      <c r="BQ20" s="57">
        <v>1</v>
      </c>
      <c r="BR20" s="57" t="s">
        <v>940</v>
      </c>
      <c r="BS20" s="140">
        <v>100</v>
      </c>
      <c r="BT20" s="140">
        <v>92</v>
      </c>
      <c r="BU20" s="206">
        <v>0.92</v>
      </c>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row>
    <row r="21" spans="1:179" s="6" customFormat="1" ht="408.75" customHeight="1" x14ac:dyDescent="0.25">
      <c r="A21" s="222"/>
      <c r="B21" s="16" t="s">
        <v>803</v>
      </c>
      <c r="C21" s="16" t="s">
        <v>123</v>
      </c>
      <c r="D21" s="16" t="s">
        <v>124</v>
      </c>
      <c r="E21" s="16" t="s">
        <v>29</v>
      </c>
      <c r="F21" s="16" t="s">
        <v>116</v>
      </c>
      <c r="G21" s="16" t="s">
        <v>117</v>
      </c>
      <c r="H21" s="16" t="s">
        <v>32</v>
      </c>
      <c r="I21" s="19">
        <v>20</v>
      </c>
      <c r="J21" s="19">
        <v>0</v>
      </c>
      <c r="K21" s="19">
        <v>0</v>
      </c>
      <c r="L21" s="16" t="s">
        <v>125</v>
      </c>
      <c r="M21" s="19">
        <v>20</v>
      </c>
      <c r="N21" s="19">
        <v>22</v>
      </c>
      <c r="O21" s="54">
        <f t="shared" si="0"/>
        <v>1.1000000000000001</v>
      </c>
      <c r="P21" s="16" t="s">
        <v>126</v>
      </c>
      <c r="Q21" s="55">
        <v>50</v>
      </c>
      <c r="R21" s="55">
        <v>22</v>
      </c>
      <c r="S21" s="56">
        <f t="shared" si="1"/>
        <v>0.44</v>
      </c>
      <c r="T21" s="20" t="s">
        <v>127</v>
      </c>
      <c r="U21" s="21">
        <v>50</v>
      </c>
      <c r="V21" s="21">
        <v>22</v>
      </c>
      <c r="W21" s="57">
        <v>0.44</v>
      </c>
      <c r="X21" s="57" t="s">
        <v>128</v>
      </c>
      <c r="Y21" s="21">
        <v>50</v>
      </c>
      <c r="Z21" s="21">
        <v>35</v>
      </c>
      <c r="AA21" s="57">
        <f t="shared" si="2"/>
        <v>0.7</v>
      </c>
      <c r="AB21" s="57" t="s">
        <v>129</v>
      </c>
      <c r="AC21" s="22">
        <v>50</v>
      </c>
      <c r="AD21" s="22">
        <v>50</v>
      </c>
      <c r="AE21" s="56">
        <f t="shared" si="3"/>
        <v>1</v>
      </c>
      <c r="AF21" s="57" t="s">
        <v>482</v>
      </c>
      <c r="AG21" s="58">
        <v>70</v>
      </c>
      <c r="AH21" s="58">
        <v>54</v>
      </c>
      <c r="AI21" s="59">
        <f t="shared" si="4"/>
        <v>0.77142857142857146</v>
      </c>
      <c r="AJ21" s="37" t="s">
        <v>555</v>
      </c>
      <c r="AK21" s="62">
        <v>70</v>
      </c>
      <c r="AL21" s="62">
        <v>59</v>
      </c>
      <c r="AM21" s="63">
        <v>0.84285714285714286</v>
      </c>
      <c r="AN21" s="38" t="s">
        <v>556</v>
      </c>
      <c r="AO21" s="159">
        <v>80</v>
      </c>
      <c r="AP21" s="159">
        <v>0.64</v>
      </c>
      <c r="AQ21" s="156">
        <v>0.8</v>
      </c>
      <c r="AR21" s="131" t="s">
        <v>675</v>
      </c>
      <c r="AS21" s="159">
        <v>80</v>
      </c>
      <c r="AT21" s="159">
        <v>80</v>
      </c>
      <c r="AU21" s="178">
        <v>1</v>
      </c>
      <c r="AV21" s="131" t="s">
        <v>708</v>
      </c>
      <c r="AW21" s="190">
        <v>80</v>
      </c>
      <c r="AX21" s="190">
        <v>80</v>
      </c>
      <c r="AY21" s="157">
        <v>1</v>
      </c>
      <c r="AZ21" s="131" t="s">
        <v>785</v>
      </c>
      <c r="BA21" s="190">
        <v>80</v>
      </c>
      <c r="BB21" s="190">
        <v>80</v>
      </c>
      <c r="BC21" s="57">
        <v>1</v>
      </c>
      <c r="BD21" s="57" t="s">
        <v>804</v>
      </c>
      <c r="BE21" s="190">
        <v>100</v>
      </c>
      <c r="BF21" s="190">
        <v>80</v>
      </c>
      <c r="BG21" s="139">
        <v>0.8</v>
      </c>
      <c r="BH21" s="162">
        <v>80</v>
      </c>
      <c r="BI21" s="190">
        <v>80</v>
      </c>
      <c r="BJ21" s="57">
        <v>1</v>
      </c>
      <c r="BK21" s="57" t="s">
        <v>875</v>
      </c>
      <c r="BL21" s="140">
        <v>100</v>
      </c>
      <c r="BM21" s="140">
        <v>80</v>
      </c>
      <c r="BN21" s="201">
        <v>0.8</v>
      </c>
      <c r="BO21" s="162">
        <v>80</v>
      </c>
      <c r="BP21" s="190">
        <v>80</v>
      </c>
      <c r="BQ21" s="57">
        <v>1</v>
      </c>
      <c r="BR21" s="57" t="s">
        <v>942</v>
      </c>
      <c r="BS21" s="140">
        <v>100</v>
      </c>
      <c r="BT21" s="140">
        <v>80</v>
      </c>
      <c r="BU21" s="206">
        <v>0.8</v>
      </c>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row>
    <row r="22" spans="1:179" s="6" customFormat="1" ht="370.5" customHeight="1" x14ac:dyDescent="0.25">
      <c r="A22" s="222"/>
      <c r="B22" s="16" t="s">
        <v>130</v>
      </c>
      <c r="C22" s="16" t="s">
        <v>131</v>
      </c>
      <c r="D22" s="16" t="s">
        <v>132</v>
      </c>
      <c r="E22" s="16" t="s">
        <v>29</v>
      </c>
      <c r="F22" s="16" t="s">
        <v>116</v>
      </c>
      <c r="G22" s="16" t="s">
        <v>117</v>
      </c>
      <c r="H22" s="16" t="s">
        <v>32</v>
      </c>
      <c r="I22" s="19">
        <v>5012</v>
      </c>
      <c r="J22" s="19">
        <v>0</v>
      </c>
      <c r="K22" s="19">
        <v>0</v>
      </c>
      <c r="L22" s="16" t="s">
        <v>73</v>
      </c>
      <c r="M22" s="19">
        <v>5012</v>
      </c>
      <c r="N22" s="19">
        <v>6338</v>
      </c>
      <c r="O22" s="54">
        <f t="shared" si="0"/>
        <v>1.2645650438946527</v>
      </c>
      <c r="P22" s="16" t="s">
        <v>133</v>
      </c>
      <c r="Q22" s="55">
        <v>5263</v>
      </c>
      <c r="R22" s="55">
        <v>6338</v>
      </c>
      <c r="S22" s="56">
        <f t="shared" si="1"/>
        <v>1.2042561276838306</v>
      </c>
      <c r="T22" s="20" t="s">
        <v>134</v>
      </c>
      <c r="U22" s="21">
        <v>5263</v>
      </c>
      <c r="V22" s="21">
        <v>6338</v>
      </c>
      <c r="W22" s="57">
        <v>1.2042999999999999</v>
      </c>
      <c r="X22" s="57" t="s">
        <v>135</v>
      </c>
      <c r="Y22" s="21">
        <v>5263</v>
      </c>
      <c r="Z22" s="21">
        <v>6338</v>
      </c>
      <c r="AA22" s="57">
        <v>1</v>
      </c>
      <c r="AB22" s="57" t="s">
        <v>136</v>
      </c>
      <c r="AC22" s="22">
        <v>5263</v>
      </c>
      <c r="AD22" s="22">
        <v>6338</v>
      </c>
      <c r="AE22" s="56">
        <f t="shared" si="3"/>
        <v>1.2042561276838306</v>
      </c>
      <c r="AF22" s="57" t="s">
        <v>483</v>
      </c>
      <c r="AG22" s="64">
        <v>5513</v>
      </c>
      <c r="AH22" s="64">
        <v>6728</v>
      </c>
      <c r="AI22" s="65">
        <f t="shared" si="4"/>
        <v>1.2203881734083077</v>
      </c>
      <c r="AJ22" s="40" t="s">
        <v>557</v>
      </c>
      <c r="AK22" s="72">
        <v>5513</v>
      </c>
      <c r="AL22" s="72">
        <v>6988</v>
      </c>
      <c r="AM22" s="67">
        <f>IFERROR(AL22/AK22,0)</f>
        <v>1.267549428623254</v>
      </c>
      <c r="AN22" s="41" t="s">
        <v>642</v>
      </c>
      <c r="AO22" s="138">
        <v>5513</v>
      </c>
      <c r="AP22" s="138">
        <v>6988</v>
      </c>
      <c r="AQ22" s="156">
        <v>1.268</v>
      </c>
      <c r="AR22" s="131" t="s">
        <v>670</v>
      </c>
      <c r="AS22" s="177">
        <v>5513</v>
      </c>
      <c r="AT22" s="177">
        <v>7323</v>
      </c>
      <c r="AU22" s="178">
        <v>1.3283148920732812</v>
      </c>
      <c r="AV22" s="131" t="s">
        <v>709</v>
      </c>
      <c r="AW22" s="190">
        <v>5764</v>
      </c>
      <c r="AX22" s="190">
        <v>7323</v>
      </c>
      <c r="AY22" s="157">
        <v>1.27</v>
      </c>
      <c r="AZ22" s="57" t="s">
        <v>786</v>
      </c>
      <c r="BA22" s="190">
        <v>5764</v>
      </c>
      <c r="BB22" s="190">
        <v>7323</v>
      </c>
      <c r="BC22" s="57">
        <v>3.073</v>
      </c>
      <c r="BD22" s="57" t="s">
        <v>802</v>
      </c>
      <c r="BE22" s="190">
        <v>5812</v>
      </c>
      <c r="BF22" s="190">
        <v>7323</v>
      </c>
      <c r="BG22" s="139">
        <v>2.8887999999999998</v>
      </c>
      <c r="BH22" s="162">
        <v>5764</v>
      </c>
      <c r="BI22" s="190">
        <v>9326</v>
      </c>
      <c r="BJ22" s="57">
        <v>5.7370000000000001</v>
      </c>
      <c r="BK22" s="57" t="s">
        <v>868</v>
      </c>
      <c r="BL22" s="140">
        <v>5812</v>
      </c>
      <c r="BM22" s="140">
        <v>9326</v>
      </c>
      <c r="BN22" s="201">
        <v>1</v>
      </c>
      <c r="BO22" s="162">
        <v>5764</v>
      </c>
      <c r="BP22" s="190">
        <v>9710</v>
      </c>
      <c r="BQ22" s="57">
        <v>6.2469999999999999</v>
      </c>
      <c r="BR22" s="57" t="s">
        <v>941</v>
      </c>
      <c r="BS22" s="140">
        <v>5812</v>
      </c>
      <c r="BT22" s="140">
        <v>9710</v>
      </c>
      <c r="BU22" s="206">
        <v>1</v>
      </c>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row>
    <row r="23" spans="1:179" s="6" customFormat="1" ht="300.75" customHeight="1" x14ac:dyDescent="0.25">
      <c r="A23" s="222"/>
      <c r="B23" s="16" t="s">
        <v>137</v>
      </c>
      <c r="C23" s="16" t="s">
        <v>138</v>
      </c>
      <c r="D23" s="16" t="s">
        <v>139</v>
      </c>
      <c r="E23" s="16" t="s">
        <v>29</v>
      </c>
      <c r="F23" s="16" t="s">
        <v>116</v>
      </c>
      <c r="G23" s="16" t="s">
        <v>117</v>
      </c>
      <c r="H23" s="16" t="s">
        <v>32</v>
      </c>
      <c r="I23" s="19">
        <v>40</v>
      </c>
      <c r="J23" s="19">
        <v>20</v>
      </c>
      <c r="K23" s="19">
        <v>50</v>
      </c>
      <c r="L23" s="16" t="s">
        <v>140</v>
      </c>
      <c r="M23" s="19">
        <v>40</v>
      </c>
      <c r="N23" s="19">
        <v>36</v>
      </c>
      <c r="O23" s="54">
        <f t="shared" si="0"/>
        <v>0.9</v>
      </c>
      <c r="P23" s="16" t="s">
        <v>141</v>
      </c>
      <c r="Q23" s="55">
        <v>60</v>
      </c>
      <c r="R23" s="55">
        <v>42</v>
      </c>
      <c r="S23" s="56">
        <f t="shared" si="1"/>
        <v>0.7</v>
      </c>
      <c r="T23" s="20" t="s">
        <v>142</v>
      </c>
      <c r="U23" s="21">
        <v>60</v>
      </c>
      <c r="V23" s="21">
        <v>42</v>
      </c>
      <c r="W23" s="57">
        <f>+V23/U23</f>
        <v>0.7</v>
      </c>
      <c r="X23" s="57" t="s">
        <v>143</v>
      </c>
      <c r="Y23" s="21">
        <v>60</v>
      </c>
      <c r="Z23" s="21">
        <v>54</v>
      </c>
      <c r="AA23" s="57">
        <f>+Z23/Y23</f>
        <v>0.9</v>
      </c>
      <c r="AB23" s="57" t="s">
        <v>144</v>
      </c>
      <c r="AC23" s="22">
        <v>60</v>
      </c>
      <c r="AD23" s="22">
        <v>60</v>
      </c>
      <c r="AE23" s="56">
        <f t="shared" si="3"/>
        <v>1</v>
      </c>
      <c r="AF23" s="57" t="s">
        <v>484</v>
      </c>
      <c r="AG23" s="58">
        <v>80</v>
      </c>
      <c r="AH23" s="58">
        <v>61</v>
      </c>
      <c r="AI23" s="59">
        <f t="shared" si="4"/>
        <v>0.76249999999999996</v>
      </c>
      <c r="AJ23" s="42" t="s">
        <v>558</v>
      </c>
      <c r="AK23" s="73">
        <v>80</v>
      </c>
      <c r="AL23" s="73">
        <v>75</v>
      </c>
      <c r="AM23" s="61">
        <v>0.9375</v>
      </c>
      <c r="AN23" s="43" t="s">
        <v>559</v>
      </c>
      <c r="AO23" s="138">
        <v>80</v>
      </c>
      <c r="AP23" s="160">
        <v>75</v>
      </c>
      <c r="AQ23" s="156">
        <v>0.93799999999999994</v>
      </c>
      <c r="AR23" s="131" t="s">
        <v>678</v>
      </c>
      <c r="AS23" s="177">
        <v>80</v>
      </c>
      <c r="AT23" s="180">
        <v>80</v>
      </c>
      <c r="AU23" s="178">
        <v>1</v>
      </c>
      <c r="AV23" s="131" t="s">
        <v>710</v>
      </c>
      <c r="AW23" s="190">
        <v>90</v>
      </c>
      <c r="AX23" s="190">
        <v>80</v>
      </c>
      <c r="AY23" s="157">
        <v>0.88900000000000001</v>
      </c>
      <c r="AZ23" s="57" t="s">
        <v>787</v>
      </c>
      <c r="BA23" s="190">
        <v>85</v>
      </c>
      <c r="BB23" s="190">
        <v>80</v>
      </c>
      <c r="BC23" s="57">
        <v>0.94099999999999995</v>
      </c>
      <c r="BD23" s="57" t="s">
        <v>827</v>
      </c>
      <c r="BE23" s="190">
        <v>100</v>
      </c>
      <c r="BF23" s="190">
        <v>80</v>
      </c>
      <c r="BG23" s="139">
        <v>0.8</v>
      </c>
      <c r="BH23" s="162">
        <v>85</v>
      </c>
      <c r="BI23" s="190">
        <v>83</v>
      </c>
      <c r="BJ23" s="57">
        <v>0.97599999999999998</v>
      </c>
      <c r="BK23" s="57" t="s">
        <v>869</v>
      </c>
      <c r="BL23" s="140">
        <v>100</v>
      </c>
      <c r="BM23" s="140">
        <v>83</v>
      </c>
      <c r="BN23" s="201">
        <v>0.83</v>
      </c>
      <c r="BO23" s="162">
        <v>85</v>
      </c>
      <c r="BP23" s="190">
        <v>85</v>
      </c>
      <c r="BQ23" s="57">
        <v>1</v>
      </c>
      <c r="BR23" s="57" t="s">
        <v>943</v>
      </c>
      <c r="BS23" s="140">
        <v>100</v>
      </c>
      <c r="BT23" s="140">
        <v>85</v>
      </c>
      <c r="BU23" s="206">
        <v>0.85</v>
      </c>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row>
    <row r="24" spans="1:179" s="6" customFormat="1" ht="167.25" customHeight="1" x14ac:dyDescent="0.25">
      <c r="A24" s="222"/>
      <c r="B24" s="16" t="s">
        <v>145</v>
      </c>
      <c r="C24" s="19" t="s">
        <v>146</v>
      </c>
      <c r="D24" s="19" t="s">
        <v>147</v>
      </c>
      <c r="E24" s="16" t="s">
        <v>29</v>
      </c>
      <c r="F24" s="16" t="s">
        <v>30</v>
      </c>
      <c r="G24" s="16" t="s">
        <v>31</v>
      </c>
      <c r="H24" s="16" t="s">
        <v>72</v>
      </c>
      <c r="I24" s="19">
        <v>0</v>
      </c>
      <c r="J24" s="19">
        <v>0</v>
      </c>
      <c r="K24" s="19">
        <v>0</v>
      </c>
      <c r="L24" s="16" t="s">
        <v>73</v>
      </c>
      <c r="M24" s="19">
        <v>0</v>
      </c>
      <c r="N24" s="19">
        <v>0</v>
      </c>
      <c r="O24" s="19">
        <v>0</v>
      </c>
      <c r="P24" s="16" t="s">
        <v>73</v>
      </c>
      <c r="Q24" s="55">
        <v>600</v>
      </c>
      <c r="R24" s="55">
        <v>0</v>
      </c>
      <c r="S24" s="56">
        <f t="shared" si="1"/>
        <v>0</v>
      </c>
      <c r="T24" s="20"/>
      <c r="U24" s="21">
        <v>600</v>
      </c>
      <c r="V24" s="21">
        <v>0</v>
      </c>
      <c r="W24" s="57">
        <v>0</v>
      </c>
      <c r="X24" s="57" t="s">
        <v>148</v>
      </c>
      <c r="Y24" s="21">
        <v>600</v>
      </c>
      <c r="Z24" s="21">
        <v>0</v>
      </c>
      <c r="AA24" s="57">
        <f>+Z24/Y24</f>
        <v>0</v>
      </c>
      <c r="AB24" s="57" t="s">
        <v>149</v>
      </c>
      <c r="AC24" s="22">
        <v>1500</v>
      </c>
      <c r="AD24" s="22">
        <v>1500</v>
      </c>
      <c r="AE24" s="56">
        <f t="shared" si="3"/>
        <v>1</v>
      </c>
      <c r="AF24" s="57" t="s">
        <v>485</v>
      </c>
      <c r="AG24" s="58">
        <v>100</v>
      </c>
      <c r="AH24" s="58">
        <v>0</v>
      </c>
      <c r="AI24" s="59">
        <f t="shared" si="4"/>
        <v>0</v>
      </c>
      <c r="AJ24" s="42" t="s">
        <v>560</v>
      </c>
      <c r="AK24" s="73">
        <v>100</v>
      </c>
      <c r="AL24" s="73">
        <v>0</v>
      </c>
      <c r="AM24" s="74">
        <f>IFERROR(AL24/AK24,0)</f>
        <v>0</v>
      </c>
      <c r="AN24" s="43" t="s">
        <v>561</v>
      </c>
      <c r="AO24" s="138">
        <v>20</v>
      </c>
      <c r="AP24" s="157">
        <v>0</v>
      </c>
      <c r="AQ24" s="156">
        <v>0</v>
      </c>
      <c r="AR24" s="131" t="s">
        <v>679</v>
      </c>
      <c r="AS24" s="177">
        <v>20</v>
      </c>
      <c r="AT24" s="157">
        <v>0</v>
      </c>
      <c r="AU24" s="156">
        <v>0</v>
      </c>
      <c r="AV24" s="131" t="s">
        <v>711</v>
      </c>
      <c r="AW24" s="190">
        <v>0</v>
      </c>
      <c r="AX24" s="190">
        <v>0</v>
      </c>
      <c r="AY24" s="157">
        <v>0</v>
      </c>
      <c r="AZ24" s="57" t="s">
        <v>772</v>
      </c>
      <c r="BA24" s="190">
        <v>0</v>
      </c>
      <c r="BB24" s="190">
        <v>0</v>
      </c>
      <c r="BC24" s="57">
        <v>0</v>
      </c>
      <c r="BD24" s="57" t="s">
        <v>828</v>
      </c>
      <c r="BE24" s="190">
        <v>2020</v>
      </c>
      <c r="BF24" s="190">
        <v>1500</v>
      </c>
      <c r="BG24" s="139">
        <v>0.75</v>
      </c>
      <c r="BH24" s="162">
        <v>0</v>
      </c>
      <c r="BI24" s="190">
        <v>0</v>
      </c>
      <c r="BJ24" s="57">
        <v>0</v>
      </c>
      <c r="BK24" s="57" t="s">
        <v>854</v>
      </c>
      <c r="BL24" s="140">
        <v>1500</v>
      </c>
      <c r="BM24" s="140">
        <v>1500</v>
      </c>
      <c r="BN24" s="201">
        <v>1</v>
      </c>
      <c r="BO24" s="162">
        <v>0</v>
      </c>
      <c r="BP24" s="190">
        <v>0</v>
      </c>
      <c r="BQ24" s="57">
        <v>0</v>
      </c>
      <c r="BR24" s="57" t="s">
        <v>936</v>
      </c>
      <c r="BS24" s="140">
        <v>1500</v>
      </c>
      <c r="BT24" s="140">
        <v>1500</v>
      </c>
      <c r="BU24" s="206">
        <v>1</v>
      </c>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row>
    <row r="25" spans="1:179" s="2" customFormat="1" ht="27" customHeight="1" x14ac:dyDescent="0.25">
      <c r="A25" s="17"/>
      <c r="B25" s="86" t="s">
        <v>150</v>
      </c>
      <c r="C25" s="53"/>
      <c r="D25" s="53"/>
      <c r="E25" s="53"/>
      <c r="F25" s="53"/>
      <c r="G25" s="53"/>
      <c r="H25" s="53"/>
      <c r="I25" s="53"/>
      <c r="J25" s="53"/>
      <c r="K25" s="53"/>
      <c r="L25" s="53"/>
      <c r="M25" s="53"/>
      <c r="N25" s="53"/>
      <c r="O25" s="87">
        <f>SUM(O13:O23)/10</f>
        <v>0.99906761550057632</v>
      </c>
      <c r="P25" s="53"/>
      <c r="Q25" s="53"/>
      <c r="R25" s="53"/>
      <c r="S25" s="87"/>
      <c r="T25" s="53"/>
      <c r="U25" s="53"/>
      <c r="V25" s="53"/>
      <c r="W25" s="87">
        <f>SUM(W13:W24)/12</f>
        <v>0.59438333333333337</v>
      </c>
      <c r="X25" s="53"/>
      <c r="Y25" s="53"/>
      <c r="Z25" s="53"/>
      <c r="AA25" s="87">
        <f>SUM(AA13:AA24)/9</f>
        <v>0.91740740740740756</v>
      </c>
      <c r="AB25" s="53"/>
      <c r="AC25" s="53"/>
      <c r="AD25" s="53"/>
      <c r="AE25" s="88">
        <f>SUM(AE13:AE24)/12</f>
        <v>1.008637505589814</v>
      </c>
      <c r="AF25" s="53"/>
      <c r="AG25" s="89"/>
      <c r="AH25" s="89"/>
      <c r="AI25" s="90">
        <f>SUM(AI13:AI24)/12</f>
        <v>0.5734580193346972</v>
      </c>
      <c r="AJ25" s="89"/>
      <c r="AK25" s="89"/>
      <c r="AL25" s="89"/>
      <c r="AM25" s="87">
        <f>SUM(AM13:AM24)/9</f>
        <v>0.95359788116163946</v>
      </c>
      <c r="AN25" s="89"/>
      <c r="AO25" s="155"/>
      <c r="AP25" s="155"/>
      <c r="AQ25" s="87">
        <f>SUM(AQ13:AQ24)/11</f>
        <v>0.88972727272727281</v>
      </c>
      <c r="AR25" s="132"/>
      <c r="AS25" s="155"/>
      <c r="AT25" s="155"/>
      <c r="AU25" s="87">
        <f>SUM(AU13:AU24)/12</f>
        <v>0.94402624100610677</v>
      </c>
      <c r="AV25" s="132"/>
      <c r="AW25" s="155"/>
      <c r="AX25" s="155"/>
      <c r="AY25" s="143">
        <f>SUM(AY13:AY24)/12</f>
        <v>0.70958333333333323</v>
      </c>
      <c r="AZ25" s="53"/>
      <c r="BA25" s="53"/>
      <c r="BB25" s="53"/>
      <c r="BC25" s="53"/>
      <c r="BD25" s="53"/>
      <c r="BE25" s="142"/>
      <c r="BF25" s="142"/>
      <c r="BG25" s="143">
        <f>SUM(BG13:BG24)/12</f>
        <v>0.95529999999999993</v>
      </c>
      <c r="BH25" s="86"/>
      <c r="BI25" s="86"/>
      <c r="BJ25" s="86"/>
      <c r="BK25" s="86"/>
      <c r="BL25" s="86"/>
      <c r="BM25" s="86"/>
      <c r="BN25" s="143">
        <f>SUM(BN13:BN24)/12</f>
        <v>0.86573333333333347</v>
      </c>
      <c r="BO25" s="86"/>
      <c r="BP25" s="86"/>
      <c r="BQ25" s="86"/>
      <c r="BR25" s="86"/>
      <c r="BS25" s="86"/>
      <c r="BT25" s="86"/>
      <c r="BU25" s="143">
        <f>SUM(BU13:BU24)/12</f>
        <v>0.92994999999999994</v>
      </c>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row>
    <row r="26" spans="1:179" s="2" customFormat="1" ht="339" customHeight="1" x14ac:dyDescent="0.25">
      <c r="A26" s="18" t="s">
        <v>537</v>
      </c>
      <c r="B26" s="16" t="s">
        <v>530</v>
      </c>
      <c r="C26" s="16" t="s">
        <v>151</v>
      </c>
      <c r="D26" s="16" t="s">
        <v>152</v>
      </c>
      <c r="E26" s="16" t="s">
        <v>29</v>
      </c>
      <c r="F26" s="16" t="s">
        <v>106</v>
      </c>
      <c r="G26" s="16" t="s">
        <v>531</v>
      </c>
      <c r="H26" s="16" t="s">
        <v>32</v>
      </c>
      <c r="I26" s="19">
        <v>10</v>
      </c>
      <c r="J26" s="19">
        <v>4.75</v>
      </c>
      <c r="K26" s="19">
        <v>47.5</v>
      </c>
      <c r="L26" s="92" t="s">
        <v>153</v>
      </c>
      <c r="M26" s="19">
        <v>10</v>
      </c>
      <c r="N26" s="19">
        <v>9.5</v>
      </c>
      <c r="O26" s="54">
        <f>+N26/M26</f>
        <v>0.95</v>
      </c>
      <c r="P26" s="16" t="s">
        <v>154</v>
      </c>
      <c r="Q26" s="55">
        <v>40</v>
      </c>
      <c r="R26" s="55">
        <v>10</v>
      </c>
      <c r="S26" s="78">
        <v>0.25</v>
      </c>
      <c r="T26" s="21" t="s">
        <v>155</v>
      </c>
      <c r="U26" s="21">
        <v>40</v>
      </c>
      <c r="V26" s="21">
        <v>20</v>
      </c>
      <c r="W26" s="57">
        <f>+V26/U26</f>
        <v>0.5</v>
      </c>
      <c r="X26" s="57" t="s">
        <v>156</v>
      </c>
      <c r="Y26" s="21">
        <v>40</v>
      </c>
      <c r="Z26" s="21">
        <v>40</v>
      </c>
      <c r="AA26" s="57">
        <f>+Z26/Y26</f>
        <v>1</v>
      </c>
      <c r="AB26" s="20" t="s">
        <v>157</v>
      </c>
      <c r="AC26" s="19">
        <v>40</v>
      </c>
      <c r="AD26" s="19">
        <v>40</v>
      </c>
      <c r="AE26" s="56">
        <v>1</v>
      </c>
      <c r="AF26" s="57" t="s">
        <v>486</v>
      </c>
      <c r="AG26" s="93">
        <v>65</v>
      </c>
      <c r="AH26" s="93">
        <v>49</v>
      </c>
      <c r="AI26" s="59">
        <f t="shared" si="4"/>
        <v>0.75384615384615383</v>
      </c>
      <c r="AJ26" s="37" t="s">
        <v>562</v>
      </c>
      <c r="AK26" s="94">
        <v>65</v>
      </c>
      <c r="AL26" s="62">
        <v>52.72</v>
      </c>
      <c r="AM26" s="63">
        <v>0.81107692307692303</v>
      </c>
      <c r="AN26" s="129" t="s">
        <v>563</v>
      </c>
      <c r="AO26" s="161">
        <v>65</v>
      </c>
      <c r="AP26" s="159">
        <v>57.07</v>
      </c>
      <c r="AQ26" s="156">
        <v>0.878</v>
      </c>
      <c r="AR26" s="130" t="s">
        <v>647</v>
      </c>
      <c r="AS26" s="161">
        <v>65</v>
      </c>
      <c r="AT26" s="159">
        <v>65</v>
      </c>
      <c r="AU26" s="178">
        <v>1</v>
      </c>
      <c r="AV26" s="130" t="s">
        <v>712</v>
      </c>
      <c r="AW26" s="190">
        <v>90</v>
      </c>
      <c r="AX26" s="138">
        <v>65.760000000000005</v>
      </c>
      <c r="AY26" s="157">
        <v>0.73099999999999998</v>
      </c>
      <c r="AZ26" s="130" t="s">
        <v>750</v>
      </c>
      <c r="BA26" s="190">
        <v>90</v>
      </c>
      <c r="BB26" s="138">
        <v>77.19</v>
      </c>
      <c r="BC26" s="57">
        <v>0.85799999999999998</v>
      </c>
      <c r="BD26" s="199" t="s">
        <v>829</v>
      </c>
      <c r="BE26" s="190">
        <v>100</v>
      </c>
      <c r="BF26" s="138">
        <v>77.19</v>
      </c>
      <c r="BG26" s="139">
        <v>0.77190000000000003</v>
      </c>
      <c r="BH26" s="162">
        <v>90</v>
      </c>
      <c r="BI26" s="190">
        <v>83.93</v>
      </c>
      <c r="BJ26" s="57">
        <v>0.93300000000000005</v>
      </c>
      <c r="BK26" s="57" t="s">
        <v>870</v>
      </c>
      <c r="BL26" s="140">
        <v>100</v>
      </c>
      <c r="BM26" s="140">
        <v>83.93</v>
      </c>
      <c r="BN26" s="201">
        <v>0.83930000000000005</v>
      </c>
      <c r="BO26" s="162">
        <v>90</v>
      </c>
      <c r="BP26" s="190">
        <v>90</v>
      </c>
      <c r="BQ26" s="57">
        <v>1</v>
      </c>
      <c r="BR26" s="213" t="s">
        <v>909</v>
      </c>
      <c r="BS26" s="162">
        <v>100</v>
      </c>
      <c r="BT26" s="190">
        <v>90</v>
      </c>
      <c r="BU26" s="57">
        <v>0.9</v>
      </c>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row>
    <row r="27" spans="1:179" s="2" customFormat="1" ht="27" customHeight="1" x14ac:dyDescent="0.25">
      <c r="A27" s="17"/>
      <c r="B27" s="86" t="s">
        <v>158</v>
      </c>
      <c r="C27" s="53"/>
      <c r="D27" s="53"/>
      <c r="E27" s="53"/>
      <c r="F27" s="53"/>
      <c r="G27" s="53"/>
      <c r="H27" s="53"/>
      <c r="I27" s="53"/>
      <c r="J27" s="53"/>
      <c r="K27" s="53"/>
      <c r="L27" s="53"/>
      <c r="M27" s="53"/>
      <c r="N27" s="53"/>
      <c r="O27" s="87">
        <v>0.95</v>
      </c>
      <c r="P27" s="53"/>
      <c r="Q27" s="53"/>
      <c r="R27" s="53"/>
      <c r="S27" s="87"/>
      <c r="T27" s="53"/>
      <c r="U27" s="53"/>
      <c r="V27" s="53"/>
      <c r="W27" s="87">
        <f>SUM(W26)</f>
        <v>0.5</v>
      </c>
      <c r="X27" s="53"/>
      <c r="Y27" s="53"/>
      <c r="Z27" s="53"/>
      <c r="AA27" s="87">
        <f>SUM(AA26)/1</f>
        <v>1</v>
      </c>
      <c r="AB27" s="53"/>
      <c r="AC27" s="53"/>
      <c r="AD27" s="53"/>
      <c r="AE27" s="88">
        <f>SUM(AE26:AE26)/1</f>
        <v>1</v>
      </c>
      <c r="AF27" s="53"/>
      <c r="AG27" s="89"/>
      <c r="AH27" s="89"/>
      <c r="AI27" s="88">
        <f>SUM(AI26:AI26)/1</f>
        <v>0.75384615384615383</v>
      </c>
      <c r="AJ27" s="89"/>
      <c r="AK27" s="89"/>
      <c r="AL27" s="89"/>
      <c r="AM27" s="88">
        <f>SUM(AM26:AM26)/1</f>
        <v>0.81107692307692303</v>
      </c>
      <c r="AN27" s="89"/>
      <c r="AO27" s="155"/>
      <c r="AP27" s="155"/>
      <c r="AQ27" s="170">
        <f>+AQ26</f>
        <v>0.878</v>
      </c>
      <c r="AR27" s="132"/>
      <c r="AS27" s="155"/>
      <c r="AT27" s="155"/>
      <c r="AU27" s="170">
        <f>+AU26</f>
        <v>1</v>
      </c>
      <c r="AV27" s="132"/>
      <c r="AW27" s="155"/>
      <c r="AX27" s="155"/>
      <c r="AY27" s="144">
        <f>SUM(AY26)/1</f>
        <v>0.73099999999999998</v>
      </c>
      <c r="AZ27" s="53"/>
      <c r="BA27" s="53"/>
      <c r="BB27" s="53"/>
      <c r="BC27" s="53"/>
      <c r="BD27" s="53"/>
      <c r="BE27" s="142"/>
      <c r="BF27" s="142"/>
      <c r="BG27" s="144">
        <f>SUM(BG26)/1</f>
        <v>0.77190000000000003</v>
      </c>
      <c r="BH27" s="86"/>
      <c r="BI27" s="86"/>
      <c r="BJ27" s="86"/>
      <c r="BK27" s="86"/>
      <c r="BL27" s="86"/>
      <c r="BM27" s="86"/>
      <c r="BN27" s="144">
        <f>SUM(BN26)/1</f>
        <v>0.83930000000000005</v>
      </c>
      <c r="BO27" s="86"/>
      <c r="BP27" s="86"/>
      <c r="BQ27" s="86"/>
      <c r="BR27" s="86"/>
      <c r="BS27" s="86"/>
      <c r="BT27" s="86"/>
      <c r="BU27" s="144">
        <f>SUM(BU26)/1</f>
        <v>0.9</v>
      </c>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row>
    <row r="28" spans="1:179" s="2" customFormat="1" ht="289.5" customHeight="1" x14ac:dyDescent="0.25">
      <c r="A28" s="217" t="s">
        <v>525</v>
      </c>
      <c r="B28" s="16" t="s">
        <v>159</v>
      </c>
      <c r="C28" s="16" t="s">
        <v>160</v>
      </c>
      <c r="D28" s="16" t="s">
        <v>161</v>
      </c>
      <c r="E28" s="16" t="s">
        <v>29</v>
      </c>
      <c r="F28" s="16" t="s">
        <v>162</v>
      </c>
      <c r="G28" s="16" t="s">
        <v>163</v>
      </c>
      <c r="H28" s="16" t="s">
        <v>72</v>
      </c>
      <c r="I28" s="19">
        <v>30</v>
      </c>
      <c r="J28" s="19">
        <v>9</v>
      </c>
      <c r="K28" s="19">
        <v>30</v>
      </c>
      <c r="L28" s="95" t="s">
        <v>164</v>
      </c>
      <c r="M28" s="19">
        <v>30</v>
      </c>
      <c r="N28" s="19">
        <v>30</v>
      </c>
      <c r="O28" s="54">
        <f>+N28/M28</f>
        <v>1</v>
      </c>
      <c r="P28" s="16" t="s">
        <v>165</v>
      </c>
      <c r="Q28" s="55">
        <v>60</v>
      </c>
      <c r="R28" s="55">
        <v>10</v>
      </c>
      <c r="S28" s="56">
        <f>IFERROR(R28/Q28,0)</f>
        <v>0.16666666666666666</v>
      </c>
      <c r="T28" s="16" t="s">
        <v>166</v>
      </c>
      <c r="U28" s="21">
        <v>60</v>
      </c>
      <c r="V28" s="21">
        <v>30</v>
      </c>
      <c r="W28" s="57">
        <f>+V28/U28</f>
        <v>0.5</v>
      </c>
      <c r="X28" s="57" t="s">
        <v>167</v>
      </c>
      <c r="Y28" s="21">
        <v>60</v>
      </c>
      <c r="Z28" s="21">
        <v>37</v>
      </c>
      <c r="AA28" s="57">
        <f>+Z28/Y28</f>
        <v>0.6166666666666667</v>
      </c>
      <c r="AB28" s="57" t="s">
        <v>168</v>
      </c>
      <c r="AC28" s="22">
        <v>60</v>
      </c>
      <c r="AD28" s="22">
        <v>42</v>
      </c>
      <c r="AE28" s="57">
        <f>IFERROR(AD28/AC28,0)</f>
        <v>0.7</v>
      </c>
      <c r="AF28" s="57" t="s">
        <v>487</v>
      </c>
      <c r="AG28" s="58">
        <v>80</v>
      </c>
      <c r="AH28" s="58">
        <v>16</v>
      </c>
      <c r="AI28" s="96">
        <f t="shared" ref="AI28:AI51" si="5">IFERROR(AH28/AG28,0)</f>
        <v>0.2</v>
      </c>
      <c r="AJ28" s="37" t="s">
        <v>564</v>
      </c>
      <c r="AK28" s="62">
        <v>80</v>
      </c>
      <c r="AL28" s="97">
        <v>60</v>
      </c>
      <c r="AM28" s="63">
        <v>0.75</v>
      </c>
      <c r="AN28" s="39" t="s">
        <v>565</v>
      </c>
      <c r="AO28" s="161">
        <v>128</v>
      </c>
      <c r="AP28" s="159">
        <v>103</v>
      </c>
      <c r="AQ28" s="156">
        <v>0.80500000000000005</v>
      </c>
      <c r="AR28" s="131" t="s">
        <v>659</v>
      </c>
      <c r="AS28" s="161">
        <v>128</v>
      </c>
      <c r="AT28" s="159">
        <v>128</v>
      </c>
      <c r="AU28" s="178">
        <v>1</v>
      </c>
      <c r="AV28" s="131" t="s">
        <v>713</v>
      </c>
      <c r="AW28" s="190">
        <v>52</v>
      </c>
      <c r="AX28" s="190">
        <v>18</v>
      </c>
      <c r="AY28" s="157">
        <v>0.34599999999999997</v>
      </c>
      <c r="AZ28" s="57" t="s">
        <v>773</v>
      </c>
      <c r="BA28" s="190">
        <v>50</v>
      </c>
      <c r="BB28" s="190">
        <v>34</v>
      </c>
      <c r="BC28" s="57">
        <v>0.65400000000000003</v>
      </c>
      <c r="BD28" s="57" t="s">
        <v>806</v>
      </c>
      <c r="BE28" s="190">
        <v>300</v>
      </c>
      <c r="BF28" s="190">
        <v>234</v>
      </c>
      <c r="BG28" s="139">
        <v>0.78</v>
      </c>
      <c r="BH28" s="162">
        <v>52</v>
      </c>
      <c r="BI28" s="190">
        <v>50</v>
      </c>
      <c r="BJ28" s="57">
        <v>0.96199999999999997</v>
      </c>
      <c r="BK28" s="57" t="s">
        <v>876</v>
      </c>
      <c r="BL28" s="162">
        <v>300</v>
      </c>
      <c r="BM28" s="190">
        <v>250</v>
      </c>
      <c r="BN28" s="57">
        <v>0.83330000000000004</v>
      </c>
      <c r="BO28" s="162">
        <v>52</v>
      </c>
      <c r="BP28" s="190">
        <v>52</v>
      </c>
      <c r="BQ28" s="57">
        <v>1</v>
      </c>
      <c r="BR28" s="57" t="s">
        <v>917</v>
      </c>
      <c r="BS28" s="162">
        <v>300</v>
      </c>
      <c r="BT28" s="190">
        <v>252</v>
      </c>
      <c r="BU28" s="57">
        <v>0.84</v>
      </c>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row>
    <row r="29" spans="1:179" s="2" customFormat="1" ht="306.75" customHeight="1" x14ac:dyDescent="0.25">
      <c r="A29" s="217"/>
      <c r="B29" s="16" t="s">
        <v>169</v>
      </c>
      <c r="C29" s="16" t="s">
        <v>170</v>
      </c>
      <c r="D29" s="16" t="s">
        <v>171</v>
      </c>
      <c r="E29" s="16" t="s">
        <v>29</v>
      </c>
      <c r="F29" s="16" t="s">
        <v>162</v>
      </c>
      <c r="G29" s="16" t="s">
        <v>163</v>
      </c>
      <c r="H29" s="16" t="s">
        <v>72</v>
      </c>
      <c r="I29" s="19">
        <v>40</v>
      </c>
      <c r="J29" s="19">
        <v>53</v>
      </c>
      <c r="K29" s="19">
        <v>132.5</v>
      </c>
      <c r="L29" s="95" t="s">
        <v>172</v>
      </c>
      <c r="M29" s="19">
        <v>92</v>
      </c>
      <c r="N29" s="19">
        <v>92</v>
      </c>
      <c r="O29" s="54">
        <f>+N29/M29</f>
        <v>1</v>
      </c>
      <c r="P29" s="16" t="s">
        <v>173</v>
      </c>
      <c r="Q29" s="55">
        <v>220</v>
      </c>
      <c r="R29" s="55">
        <v>31</v>
      </c>
      <c r="S29" s="56">
        <f>IFERROR(R29/Q29,0)</f>
        <v>0.1409090909090909</v>
      </c>
      <c r="T29" s="16" t="s">
        <v>174</v>
      </c>
      <c r="U29" s="21">
        <v>220</v>
      </c>
      <c r="V29" s="21">
        <v>84</v>
      </c>
      <c r="W29" s="57">
        <f>+V29/U29</f>
        <v>0.38181818181818183</v>
      </c>
      <c r="X29" s="57" t="s">
        <v>175</v>
      </c>
      <c r="Y29" s="21">
        <v>220</v>
      </c>
      <c r="Z29" s="21">
        <v>203</v>
      </c>
      <c r="AA29" s="57">
        <f>+Z29/Y29</f>
        <v>0.92272727272727273</v>
      </c>
      <c r="AB29" s="57" t="s">
        <v>176</v>
      </c>
      <c r="AC29" s="22">
        <v>220</v>
      </c>
      <c r="AD29" s="22">
        <v>308</v>
      </c>
      <c r="AE29" s="57">
        <f>IFERROR(AD29/AC29,0)</f>
        <v>1.4</v>
      </c>
      <c r="AF29" s="57" t="s">
        <v>488</v>
      </c>
      <c r="AG29" s="58">
        <v>250</v>
      </c>
      <c r="AH29" s="58">
        <v>59</v>
      </c>
      <c r="AI29" s="96">
        <f t="shared" si="5"/>
        <v>0.23599999999999999</v>
      </c>
      <c r="AJ29" s="37" t="s">
        <v>566</v>
      </c>
      <c r="AK29" s="62">
        <v>250</v>
      </c>
      <c r="AL29" s="97">
        <v>136</v>
      </c>
      <c r="AM29" s="63">
        <f>IFERROR(AL29/AK29,0)</f>
        <v>0.54400000000000004</v>
      </c>
      <c r="AN29" s="38" t="s">
        <v>567</v>
      </c>
      <c r="AO29" s="138">
        <v>271</v>
      </c>
      <c r="AP29" s="138">
        <v>252</v>
      </c>
      <c r="AQ29" s="156">
        <v>0.93359999999999999</v>
      </c>
      <c r="AR29" s="131" t="s">
        <v>646</v>
      </c>
      <c r="AS29" s="177">
        <v>271</v>
      </c>
      <c r="AT29" s="177">
        <v>271</v>
      </c>
      <c r="AU29" s="178">
        <v>1</v>
      </c>
      <c r="AV29" s="131" t="s">
        <v>714</v>
      </c>
      <c r="AW29" s="190">
        <v>89</v>
      </c>
      <c r="AX29" s="190">
        <v>31</v>
      </c>
      <c r="AY29" s="157">
        <v>0.34799999999999998</v>
      </c>
      <c r="AZ29" s="57" t="s">
        <v>796</v>
      </c>
      <c r="BA29" s="190">
        <v>89</v>
      </c>
      <c r="BB29" s="190">
        <v>54</v>
      </c>
      <c r="BC29" s="57">
        <v>0.60699999999999998</v>
      </c>
      <c r="BD29" s="197" t="s">
        <v>821</v>
      </c>
      <c r="BE29" s="190">
        <v>800</v>
      </c>
      <c r="BF29" s="190">
        <v>725</v>
      </c>
      <c r="BG29" s="139">
        <v>0.90629999999999999</v>
      </c>
      <c r="BH29" s="162">
        <v>89</v>
      </c>
      <c r="BI29" s="190">
        <v>75</v>
      </c>
      <c r="BJ29" s="57">
        <v>0.84299999999999997</v>
      </c>
      <c r="BK29" s="57" t="s">
        <v>858</v>
      </c>
      <c r="BL29" s="140">
        <v>800</v>
      </c>
      <c r="BM29" s="140">
        <v>746</v>
      </c>
      <c r="BN29" s="201">
        <v>0.9325</v>
      </c>
      <c r="BO29" s="162">
        <v>89</v>
      </c>
      <c r="BP29" s="190">
        <v>89</v>
      </c>
      <c r="BQ29" s="57">
        <v>1</v>
      </c>
      <c r="BR29" s="57" t="s">
        <v>916</v>
      </c>
      <c r="BS29" s="140">
        <v>800</v>
      </c>
      <c r="BT29" s="140">
        <v>760</v>
      </c>
      <c r="BU29" s="206">
        <v>0.95</v>
      </c>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row>
    <row r="30" spans="1:179" s="2" customFormat="1" ht="318" customHeight="1" x14ac:dyDescent="0.25">
      <c r="A30" s="217"/>
      <c r="B30" s="16" t="s">
        <v>177</v>
      </c>
      <c r="C30" s="16" t="s">
        <v>178</v>
      </c>
      <c r="D30" s="16" t="s">
        <v>179</v>
      </c>
      <c r="E30" s="16" t="s">
        <v>29</v>
      </c>
      <c r="F30" s="16" t="s">
        <v>162</v>
      </c>
      <c r="G30" s="16" t="s">
        <v>163</v>
      </c>
      <c r="H30" s="16" t="s">
        <v>72</v>
      </c>
      <c r="I30" s="19">
        <v>100</v>
      </c>
      <c r="J30" s="19">
        <v>73</v>
      </c>
      <c r="K30" s="19">
        <v>73</v>
      </c>
      <c r="L30" s="95" t="s">
        <v>180</v>
      </c>
      <c r="M30" s="19">
        <v>100</v>
      </c>
      <c r="N30" s="19">
        <v>100</v>
      </c>
      <c r="O30" s="54">
        <f>+N30/M30</f>
        <v>1</v>
      </c>
      <c r="P30" s="16" t="s">
        <v>181</v>
      </c>
      <c r="Q30" s="55">
        <v>400</v>
      </c>
      <c r="R30" s="55">
        <v>20</v>
      </c>
      <c r="S30" s="56">
        <f>IFERROR(R30/Q30,0)</f>
        <v>0.05</v>
      </c>
      <c r="T30" s="16" t="s">
        <v>182</v>
      </c>
      <c r="U30" s="21">
        <v>400</v>
      </c>
      <c r="V30" s="21">
        <v>34</v>
      </c>
      <c r="W30" s="57">
        <f>+V30/U30</f>
        <v>8.5000000000000006E-2</v>
      </c>
      <c r="X30" s="57" t="s">
        <v>183</v>
      </c>
      <c r="Y30" s="21">
        <v>400</v>
      </c>
      <c r="Z30" s="21">
        <v>210</v>
      </c>
      <c r="AA30" s="57">
        <f>+Z30/Y30</f>
        <v>0.52500000000000002</v>
      </c>
      <c r="AB30" s="57" t="s">
        <v>184</v>
      </c>
      <c r="AC30" s="22">
        <v>400</v>
      </c>
      <c r="AD30" s="22">
        <v>416</v>
      </c>
      <c r="AE30" s="56">
        <f>IFERROR(AD30/AC30,0)</f>
        <v>1.04</v>
      </c>
      <c r="AF30" s="57" t="s">
        <v>489</v>
      </c>
      <c r="AG30" s="58">
        <v>450</v>
      </c>
      <c r="AH30" s="58">
        <v>186</v>
      </c>
      <c r="AI30" s="59">
        <f t="shared" si="5"/>
        <v>0.41333333333333333</v>
      </c>
      <c r="AJ30" s="37" t="s">
        <v>568</v>
      </c>
      <c r="AK30" s="62">
        <v>450</v>
      </c>
      <c r="AL30" s="97">
        <v>305</v>
      </c>
      <c r="AM30" s="63">
        <f>IFERROR(AL30/AK30,0)</f>
        <v>0.67777777777777781</v>
      </c>
      <c r="AN30" s="38" t="s">
        <v>635</v>
      </c>
      <c r="AO30" s="159">
        <v>558</v>
      </c>
      <c r="AP30" s="162">
        <v>480</v>
      </c>
      <c r="AQ30" s="156">
        <v>0.86</v>
      </c>
      <c r="AR30" s="131" t="s">
        <v>661</v>
      </c>
      <c r="AS30" s="159">
        <v>558</v>
      </c>
      <c r="AT30" s="159">
        <v>558</v>
      </c>
      <c r="AU30" s="178">
        <v>1</v>
      </c>
      <c r="AV30" s="131" t="s">
        <v>715</v>
      </c>
      <c r="AW30" s="162">
        <v>342</v>
      </c>
      <c r="AX30" s="162">
        <v>113</v>
      </c>
      <c r="AY30" s="178">
        <v>0.33</v>
      </c>
      <c r="AZ30" s="57" t="s">
        <v>774</v>
      </c>
      <c r="BA30" s="162">
        <v>342</v>
      </c>
      <c r="BB30" s="162">
        <v>219</v>
      </c>
      <c r="BC30" s="57">
        <v>0.64</v>
      </c>
      <c r="BD30" s="198" t="s">
        <v>830</v>
      </c>
      <c r="BE30" s="190">
        <v>1500</v>
      </c>
      <c r="BF30" s="190">
        <v>1293</v>
      </c>
      <c r="BG30" s="139">
        <v>0.86199999999999999</v>
      </c>
      <c r="BH30" s="162">
        <v>342</v>
      </c>
      <c r="BI30" s="190">
        <v>299</v>
      </c>
      <c r="BJ30" s="57">
        <v>0.874</v>
      </c>
      <c r="BK30" s="57" t="s">
        <v>877</v>
      </c>
      <c r="BL30" s="140">
        <v>1500</v>
      </c>
      <c r="BM30" s="140">
        <v>1373</v>
      </c>
      <c r="BN30" s="201">
        <v>0.9153</v>
      </c>
      <c r="BO30" s="162">
        <v>342</v>
      </c>
      <c r="BP30" s="190">
        <v>340</v>
      </c>
      <c r="BQ30" s="57">
        <v>0.99399999999999999</v>
      </c>
      <c r="BR30" s="57" t="s">
        <v>915</v>
      </c>
      <c r="BS30" s="140">
        <v>1500</v>
      </c>
      <c r="BT30" s="140">
        <v>1414</v>
      </c>
      <c r="BU30" s="206">
        <v>0.94269999999999998</v>
      </c>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row>
    <row r="31" spans="1:179" s="2" customFormat="1" ht="190.5" customHeight="1" x14ac:dyDescent="0.25">
      <c r="A31" s="217"/>
      <c r="B31" s="16" t="s">
        <v>185</v>
      </c>
      <c r="C31" s="16" t="s">
        <v>186</v>
      </c>
      <c r="D31" s="16" t="s">
        <v>187</v>
      </c>
      <c r="E31" s="16" t="s">
        <v>29</v>
      </c>
      <c r="F31" s="16" t="s">
        <v>106</v>
      </c>
      <c r="G31" s="16" t="s">
        <v>107</v>
      </c>
      <c r="H31" s="16" t="s">
        <v>188</v>
      </c>
      <c r="I31" s="19">
        <v>250</v>
      </c>
      <c r="J31" s="19">
        <v>39</v>
      </c>
      <c r="K31" s="19">
        <v>15.6</v>
      </c>
      <c r="L31" s="95" t="s">
        <v>189</v>
      </c>
      <c r="M31" s="19">
        <v>50</v>
      </c>
      <c r="N31" s="19">
        <v>43</v>
      </c>
      <c r="O31" s="54">
        <f>+N31/M31</f>
        <v>0.86</v>
      </c>
      <c r="P31" s="16" t="s">
        <v>190</v>
      </c>
      <c r="Q31" s="55">
        <v>2900</v>
      </c>
      <c r="R31" s="55">
        <v>419</v>
      </c>
      <c r="S31" s="56">
        <f>IFERROR(R31/Q31,0)</f>
        <v>0.14448275862068966</v>
      </c>
      <c r="T31" s="19" t="s">
        <v>191</v>
      </c>
      <c r="U31" s="21">
        <v>2900</v>
      </c>
      <c r="V31" s="21">
        <v>726</v>
      </c>
      <c r="W31" s="57">
        <f>+V31/U31</f>
        <v>0.25034482758620691</v>
      </c>
      <c r="X31" s="57" t="s">
        <v>192</v>
      </c>
      <c r="Y31" s="21">
        <v>2900</v>
      </c>
      <c r="Z31" s="21">
        <v>1101</v>
      </c>
      <c r="AA31" s="57">
        <f>+Z31/Y31</f>
        <v>0.3796551724137931</v>
      </c>
      <c r="AB31" s="57" t="s">
        <v>193</v>
      </c>
      <c r="AC31" s="22">
        <v>2900</v>
      </c>
      <c r="AD31" s="22">
        <v>3357</v>
      </c>
      <c r="AE31" s="56">
        <f>IFERROR(AD31/AC31,0)</f>
        <v>1.1575862068965517</v>
      </c>
      <c r="AF31" s="57" t="s">
        <v>532</v>
      </c>
      <c r="AG31" s="58">
        <v>2900</v>
      </c>
      <c r="AH31" s="58">
        <v>1719</v>
      </c>
      <c r="AI31" s="59">
        <f t="shared" si="5"/>
        <v>0.59275862068965512</v>
      </c>
      <c r="AJ31" s="37" t="s">
        <v>569</v>
      </c>
      <c r="AK31" s="62">
        <v>2900</v>
      </c>
      <c r="AL31" s="97">
        <v>5284</v>
      </c>
      <c r="AM31" s="63">
        <v>1.8220689655172413</v>
      </c>
      <c r="AN31" s="39" t="s">
        <v>650</v>
      </c>
      <c r="AO31" s="138">
        <v>4572</v>
      </c>
      <c r="AP31" s="138">
        <v>4572</v>
      </c>
      <c r="AQ31" s="156">
        <v>1</v>
      </c>
      <c r="AR31" s="130" t="s">
        <v>657</v>
      </c>
      <c r="AS31" s="181">
        <v>4572</v>
      </c>
      <c r="AT31" s="181">
        <v>4702</v>
      </c>
      <c r="AU31" s="178">
        <v>1.0284339457567804</v>
      </c>
      <c r="AV31" s="130" t="s">
        <v>716</v>
      </c>
      <c r="AW31" s="162">
        <v>1800</v>
      </c>
      <c r="AX31" s="162">
        <v>0</v>
      </c>
      <c r="AY31" s="157">
        <v>0</v>
      </c>
      <c r="AZ31" s="130" t="s">
        <v>752</v>
      </c>
      <c r="BA31" s="162">
        <v>1398</v>
      </c>
      <c r="BB31" s="162">
        <v>587</v>
      </c>
      <c r="BC31" s="57">
        <v>0.42</v>
      </c>
      <c r="BD31" s="130" t="s">
        <v>812</v>
      </c>
      <c r="BE31" s="190">
        <v>10000</v>
      </c>
      <c r="BF31" s="190">
        <v>8689</v>
      </c>
      <c r="BG31" s="139">
        <v>0.86890000000000001</v>
      </c>
      <c r="BH31" s="162">
        <v>1398</v>
      </c>
      <c r="BI31" s="190">
        <v>1278</v>
      </c>
      <c r="BJ31" s="57">
        <v>0.91400000000000003</v>
      </c>
      <c r="BK31" s="57" t="s">
        <v>878</v>
      </c>
      <c r="BL31" s="140">
        <v>10000</v>
      </c>
      <c r="BM31" s="140">
        <v>9380</v>
      </c>
      <c r="BN31" s="201">
        <v>0.93799999999999994</v>
      </c>
      <c r="BO31" s="162">
        <v>1398</v>
      </c>
      <c r="BP31" s="190">
        <v>1519</v>
      </c>
      <c r="BQ31" s="57">
        <v>1.087</v>
      </c>
      <c r="BR31" s="213" t="s">
        <v>912</v>
      </c>
      <c r="BS31" s="162">
        <v>10000</v>
      </c>
      <c r="BT31" s="190">
        <v>9621</v>
      </c>
      <c r="BU31" s="57">
        <v>0.96209999999999996</v>
      </c>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row>
    <row r="32" spans="1:179" s="2" customFormat="1" ht="44.25" customHeight="1" x14ac:dyDescent="0.25">
      <c r="A32" s="17"/>
      <c r="B32" s="86" t="s">
        <v>194</v>
      </c>
      <c r="C32" s="53"/>
      <c r="D32" s="53"/>
      <c r="E32" s="53"/>
      <c r="F32" s="53"/>
      <c r="G32" s="53"/>
      <c r="H32" s="53"/>
      <c r="I32" s="53"/>
      <c r="J32" s="53"/>
      <c r="K32" s="53"/>
      <c r="L32" s="53"/>
      <c r="M32" s="53"/>
      <c r="N32" s="53"/>
      <c r="O32" s="87">
        <f>SUM(O28:O31)/4</f>
        <v>0.96499999999999997</v>
      </c>
      <c r="P32" s="53"/>
      <c r="Q32" s="53"/>
      <c r="R32" s="53"/>
      <c r="S32" s="87">
        <f>SUM(S28:S31)/4</f>
        <v>0.12551462904911181</v>
      </c>
      <c r="T32" s="53"/>
      <c r="U32" s="53"/>
      <c r="V32" s="53"/>
      <c r="W32" s="87">
        <f>SUM(W28:W31)/4</f>
        <v>0.30429075235109715</v>
      </c>
      <c r="X32" s="53"/>
      <c r="Y32" s="53"/>
      <c r="Z32" s="53"/>
      <c r="AA32" s="87">
        <f>SUM(AA28:AA31)/4</f>
        <v>0.61101227795193314</v>
      </c>
      <c r="AB32" s="53"/>
      <c r="AC32" s="53"/>
      <c r="AD32" s="53"/>
      <c r="AE32" s="87">
        <f>SUM(AE28:AE31)/4</f>
        <v>1.0743965517241378</v>
      </c>
      <c r="AF32" s="53"/>
      <c r="AG32" s="89"/>
      <c r="AH32" s="89"/>
      <c r="AI32" s="87">
        <f>SUM(AI28:AI31)/4</f>
        <v>0.3605229885057471</v>
      </c>
      <c r="AJ32" s="89"/>
      <c r="AK32" s="89"/>
      <c r="AL32" s="89"/>
      <c r="AM32" s="87">
        <f>SUM(AM28:AM31)/4</f>
        <v>0.94846168582375479</v>
      </c>
      <c r="AN32" s="89"/>
      <c r="AO32" s="155"/>
      <c r="AP32" s="155"/>
      <c r="AQ32" s="87">
        <f>SUM(AQ28:AQ31)/4</f>
        <v>0.89964999999999995</v>
      </c>
      <c r="AR32" s="132"/>
      <c r="AS32" s="155"/>
      <c r="AT32" s="155"/>
      <c r="AU32" s="87">
        <f>SUM(AU28:AU31)/4</f>
        <v>1.007108486439195</v>
      </c>
      <c r="AV32" s="132"/>
      <c r="AW32" s="155"/>
      <c r="AX32" s="155"/>
      <c r="AY32" s="155"/>
      <c r="AZ32" s="53"/>
      <c r="BA32" s="53"/>
      <c r="BB32" s="53"/>
      <c r="BC32" s="53"/>
      <c r="BD32" s="142"/>
      <c r="BE32" s="142"/>
      <c r="BF32" s="142"/>
      <c r="BG32" s="145">
        <f>SUM(BG28:BG31)/4</f>
        <v>0.85430000000000006</v>
      </c>
      <c r="BH32" s="86"/>
      <c r="BI32" s="86"/>
      <c r="BJ32" s="86"/>
      <c r="BK32" s="86"/>
      <c r="BL32" s="86"/>
      <c r="BM32" s="86"/>
      <c r="BN32" s="145">
        <f>SUM(BN28:BN31)/4</f>
        <v>0.90477499999999988</v>
      </c>
      <c r="BO32" s="86"/>
      <c r="BP32" s="86"/>
      <c r="BQ32" s="86"/>
      <c r="BR32" s="86"/>
      <c r="BS32" s="86"/>
      <c r="BT32" s="86"/>
      <c r="BU32" s="145">
        <f>SUM(BU28:BU31)/4</f>
        <v>0.92369999999999997</v>
      </c>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row>
    <row r="33" spans="1:179" s="2" customFormat="1" ht="208.5" customHeight="1" x14ac:dyDescent="0.25">
      <c r="A33" s="217" t="s">
        <v>526</v>
      </c>
      <c r="B33" s="16" t="s">
        <v>195</v>
      </c>
      <c r="C33" s="16" t="s">
        <v>196</v>
      </c>
      <c r="D33" s="16" t="s">
        <v>197</v>
      </c>
      <c r="E33" s="16" t="s">
        <v>29</v>
      </c>
      <c r="F33" s="16" t="s">
        <v>198</v>
      </c>
      <c r="G33" s="75" t="s">
        <v>199</v>
      </c>
      <c r="H33" s="75" t="s">
        <v>32</v>
      </c>
      <c r="I33" s="19">
        <v>0</v>
      </c>
      <c r="J33" s="19">
        <v>0</v>
      </c>
      <c r="K33" s="19">
        <v>0</v>
      </c>
      <c r="L33" s="16" t="s">
        <v>73</v>
      </c>
      <c r="M33" s="19">
        <v>0</v>
      </c>
      <c r="N33" s="19">
        <v>0</v>
      </c>
      <c r="O33" s="19">
        <v>0</v>
      </c>
      <c r="P33" s="16" t="s">
        <v>73</v>
      </c>
      <c r="Q33" s="55">
        <v>40</v>
      </c>
      <c r="R33" s="55">
        <v>5</v>
      </c>
      <c r="S33" s="56">
        <v>0.125</v>
      </c>
      <c r="T33" s="22" t="s">
        <v>200</v>
      </c>
      <c r="U33" s="21">
        <v>40</v>
      </c>
      <c r="V33" s="21">
        <v>20</v>
      </c>
      <c r="W33" s="57">
        <v>0.5</v>
      </c>
      <c r="X33" s="57" t="s">
        <v>201</v>
      </c>
      <c r="Y33" s="21">
        <v>40</v>
      </c>
      <c r="Z33" s="21">
        <v>25</v>
      </c>
      <c r="AA33" s="57">
        <f>+Z33/Y33</f>
        <v>0.625</v>
      </c>
      <c r="AB33" s="16" t="s">
        <v>202</v>
      </c>
      <c r="AC33" s="22">
        <v>40</v>
      </c>
      <c r="AD33" s="22">
        <v>40</v>
      </c>
      <c r="AE33" s="56">
        <v>1</v>
      </c>
      <c r="AF33" s="57" t="s">
        <v>490</v>
      </c>
      <c r="AG33" s="58">
        <v>55</v>
      </c>
      <c r="AH33" s="58">
        <v>53.75</v>
      </c>
      <c r="AI33" s="59">
        <f t="shared" si="5"/>
        <v>0.97727272727272729</v>
      </c>
      <c r="AJ33" s="37" t="s">
        <v>570</v>
      </c>
      <c r="AK33" s="62">
        <v>55</v>
      </c>
      <c r="AL33" s="62">
        <v>53.75</v>
      </c>
      <c r="AM33" s="63">
        <f>IFERROR(AL33/AK33,0)</f>
        <v>0.97727272727272729</v>
      </c>
      <c r="AN33" s="38" t="s">
        <v>571</v>
      </c>
      <c r="AO33" s="159">
        <v>55</v>
      </c>
      <c r="AP33" s="159">
        <v>41.23</v>
      </c>
      <c r="AQ33" s="156">
        <v>0.75</v>
      </c>
      <c r="AR33" s="131" t="s">
        <v>656</v>
      </c>
      <c r="AS33" s="159">
        <v>55</v>
      </c>
      <c r="AT33" s="159">
        <v>55</v>
      </c>
      <c r="AU33" s="178">
        <v>1</v>
      </c>
      <c r="AV33" s="131" t="s">
        <v>717</v>
      </c>
      <c r="AW33" s="162">
        <v>90</v>
      </c>
      <c r="AX33" s="162">
        <v>63</v>
      </c>
      <c r="AY33" s="157">
        <v>0.7</v>
      </c>
      <c r="AZ33" s="57" t="s">
        <v>755</v>
      </c>
      <c r="BA33" s="162">
        <v>90</v>
      </c>
      <c r="BB33" s="162">
        <v>69.86</v>
      </c>
      <c r="BC33" s="57">
        <v>0.77600000000000002</v>
      </c>
      <c r="BD33" s="57" t="s">
        <v>813</v>
      </c>
      <c r="BE33" s="190">
        <v>100</v>
      </c>
      <c r="BF33" s="162">
        <v>69.86</v>
      </c>
      <c r="BG33" s="57">
        <v>0.6986</v>
      </c>
      <c r="BH33" s="162">
        <v>90</v>
      </c>
      <c r="BI33" s="190">
        <v>79.930000000000007</v>
      </c>
      <c r="BJ33" s="57">
        <v>0.88800000000000001</v>
      </c>
      <c r="BK33" s="57" t="s">
        <v>879</v>
      </c>
      <c r="BL33" s="140">
        <v>100</v>
      </c>
      <c r="BM33" s="140">
        <v>79.930000000000007</v>
      </c>
      <c r="BN33" s="201">
        <v>0.79930000000000001</v>
      </c>
      <c r="BO33" s="140">
        <v>90</v>
      </c>
      <c r="BP33" s="140">
        <v>90</v>
      </c>
      <c r="BQ33" s="201">
        <v>1</v>
      </c>
      <c r="BR33" s="57" t="s">
        <v>911</v>
      </c>
      <c r="BS33" s="140">
        <v>100</v>
      </c>
      <c r="BT33" s="140">
        <v>90</v>
      </c>
      <c r="BU33" s="206">
        <v>0.9</v>
      </c>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row>
    <row r="34" spans="1:179" s="2" customFormat="1" ht="199.5" customHeight="1" x14ac:dyDescent="0.25">
      <c r="A34" s="217"/>
      <c r="B34" s="16" t="s">
        <v>203</v>
      </c>
      <c r="C34" s="16" t="s">
        <v>204</v>
      </c>
      <c r="D34" s="16" t="s">
        <v>205</v>
      </c>
      <c r="E34" s="16" t="s">
        <v>29</v>
      </c>
      <c r="F34" s="16" t="s">
        <v>106</v>
      </c>
      <c r="G34" s="16" t="s">
        <v>107</v>
      </c>
      <c r="H34" s="75" t="s">
        <v>206</v>
      </c>
      <c r="I34" s="19">
        <v>800</v>
      </c>
      <c r="J34" s="19">
        <v>800</v>
      </c>
      <c r="K34" s="19">
        <v>100</v>
      </c>
      <c r="L34" s="16" t="s">
        <v>207</v>
      </c>
      <c r="M34" s="19">
        <v>800</v>
      </c>
      <c r="N34" s="19">
        <v>800</v>
      </c>
      <c r="O34" s="54">
        <f>+N34/M34</f>
        <v>1</v>
      </c>
      <c r="P34" s="16" t="s">
        <v>208</v>
      </c>
      <c r="Q34" s="55">
        <v>800</v>
      </c>
      <c r="R34" s="55">
        <v>159</v>
      </c>
      <c r="S34" s="56">
        <f>IFERROR(R34/Q34,0)</f>
        <v>0.19875000000000001</v>
      </c>
      <c r="T34" s="19" t="s">
        <v>209</v>
      </c>
      <c r="U34" s="21">
        <v>800</v>
      </c>
      <c r="V34" s="21">
        <v>307</v>
      </c>
      <c r="W34" s="57">
        <f>+V34/U34</f>
        <v>0.38374999999999998</v>
      </c>
      <c r="X34" s="57" t="s">
        <v>210</v>
      </c>
      <c r="Y34" s="21">
        <v>800</v>
      </c>
      <c r="Z34" s="21">
        <v>345</v>
      </c>
      <c r="AA34" s="57">
        <f>+Z34/Y34</f>
        <v>0.43125000000000002</v>
      </c>
      <c r="AB34" s="57" t="s">
        <v>211</v>
      </c>
      <c r="AC34" s="22">
        <v>800</v>
      </c>
      <c r="AD34" s="22">
        <v>895</v>
      </c>
      <c r="AE34" s="56">
        <v>1.1187499999999999</v>
      </c>
      <c r="AF34" s="57" t="s">
        <v>491</v>
      </c>
      <c r="AG34" s="58">
        <v>800</v>
      </c>
      <c r="AH34" s="58">
        <v>46</v>
      </c>
      <c r="AI34" s="59">
        <f t="shared" si="5"/>
        <v>5.7500000000000002E-2</v>
      </c>
      <c r="AJ34" s="37" t="s">
        <v>572</v>
      </c>
      <c r="AK34" s="62">
        <v>800</v>
      </c>
      <c r="AL34" s="97">
        <v>524</v>
      </c>
      <c r="AM34" s="63">
        <f>IFERROR(AL34/AK34,0)</f>
        <v>0.65500000000000003</v>
      </c>
      <c r="AN34" s="38" t="s">
        <v>573</v>
      </c>
      <c r="AO34" s="162">
        <v>800</v>
      </c>
      <c r="AP34" s="162">
        <v>906</v>
      </c>
      <c r="AQ34" s="156">
        <v>1.133</v>
      </c>
      <c r="AR34" s="130" t="s">
        <v>648</v>
      </c>
      <c r="AS34" s="159">
        <v>800</v>
      </c>
      <c r="AT34" s="159">
        <v>887</v>
      </c>
      <c r="AU34" s="178">
        <v>1.1088</v>
      </c>
      <c r="AV34" s="130" t="s">
        <v>718</v>
      </c>
      <c r="AW34" s="162">
        <v>800</v>
      </c>
      <c r="AX34" s="162">
        <v>80</v>
      </c>
      <c r="AY34" s="157">
        <v>0.1</v>
      </c>
      <c r="AZ34" s="130" t="s">
        <v>754</v>
      </c>
      <c r="BA34" s="190">
        <v>800</v>
      </c>
      <c r="BB34" s="190">
        <v>351</v>
      </c>
      <c r="BC34" s="57">
        <v>0.439</v>
      </c>
      <c r="BD34" s="57" t="s">
        <v>831</v>
      </c>
      <c r="BE34" s="190">
        <v>800</v>
      </c>
      <c r="BF34" s="190">
        <v>820</v>
      </c>
      <c r="BG34" s="139">
        <v>0.71650000000000003</v>
      </c>
      <c r="BH34" s="162">
        <v>800</v>
      </c>
      <c r="BI34" s="190">
        <v>587</v>
      </c>
      <c r="BJ34" s="57">
        <v>0.73399999999999999</v>
      </c>
      <c r="BK34" s="57" t="s">
        <v>880</v>
      </c>
      <c r="BL34" s="140">
        <v>800</v>
      </c>
      <c r="BM34" s="140">
        <v>820</v>
      </c>
      <c r="BN34" s="201">
        <v>0.77549999999999997</v>
      </c>
      <c r="BO34" s="162">
        <v>800</v>
      </c>
      <c r="BP34" s="190">
        <v>800</v>
      </c>
      <c r="BQ34" s="57">
        <v>1</v>
      </c>
      <c r="BR34" s="57" t="s">
        <v>913</v>
      </c>
      <c r="BS34" s="140">
        <v>800</v>
      </c>
      <c r="BT34" s="140">
        <v>820</v>
      </c>
      <c r="BU34" s="206">
        <v>0.82879999999999998</v>
      </c>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row>
    <row r="35" spans="1:179" s="2" customFormat="1" ht="315.75" customHeight="1" x14ac:dyDescent="0.25">
      <c r="A35" s="217"/>
      <c r="B35" s="16" t="s">
        <v>882</v>
      </c>
      <c r="C35" s="16" t="s">
        <v>212</v>
      </c>
      <c r="D35" s="16" t="s">
        <v>213</v>
      </c>
      <c r="E35" s="16" t="s">
        <v>29</v>
      </c>
      <c r="F35" s="16" t="s">
        <v>41</v>
      </c>
      <c r="G35" s="75" t="s">
        <v>214</v>
      </c>
      <c r="H35" s="75" t="s">
        <v>215</v>
      </c>
      <c r="I35" s="19">
        <v>100</v>
      </c>
      <c r="J35" s="19">
        <v>50</v>
      </c>
      <c r="K35" s="19">
        <v>50</v>
      </c>
      <c r="L35" s="16" t="s">
        <v>216</v>
      </c>
      <c r="M35" s="19">
        <v>100</v>
      </c>
      <c r="N35" s="19">
        <v>100</v>
      </c>
      <c r="O35" s="54">
        <f>+N35/M35</f>
        <v>1</v>
      </c>
      <c r="P35" s="16" t="s">
        <v>217</v>
      </c>
      <c r="Q35" s="55">
        <v>100</v>
      </c>
      <c r="R35" s="55">
        <v>25</v>
      </c>
      <c r="S35" s="56">
        <f>IFERROR(R35/Q35,0)</f>
        <v>0.25</v>
      </c>
      <c r="T35" s="16" t="s">
        <v>218</v>
      </c>
      <c r="U35" s="21">
        <v>100</v>
      </c>
      <c r="V35" s="21">
        <v>50</v>
      </c>
      <c r="W35" s="57">
        <f>+V35/U35</f>
        <v>0.5</v>
      </c>
      <c r="X35" s="57" t="s">
        <v>219</v>
      </c>
      <c r="Y35" s="21">
        <v>100</v>
      </c>
      <c r="Z35" s="21">
        <v>75</v>
      </c>
      <c r="AA35" s="57">
        <f>+Z35/Y35</f>
        <v>0.75</v>
      </c>
      <c r="AB35" s="57" t="s">
        <v>220</v>
      </c>
      <c r="AC35" s="22">
        <v>100</v>
      </c>
      <c r="AD35" s="22">
        <v>100</v>
      </c>
      <c r="AE35" s="56">
        <v>1</v>
      </c>
      <c r="AF35" s="57" t="s">
        <v>493</v>
      </c>
      <c r="AG35" s="58">
        <v>100</v>
      </c>
      <c r="AH35" s="58">
        <v>25</v>
      </c>
      <c r="AI35" s="59">
        <f t="shared" si="5"/>
        <v>0.25</v>
      </c>
      <c r="AJ35" s="37" t="s">
        <v>574</v>
      </c>
      <c r="AK35" s="62">
        <v>100</v>
      </c>
      <c r="AL35" s="62">
        <v>50</v>
      </c>
      <c r="AM35" s="63">
        <f>IFERROR(AL35/AK35,0)</f>
        <v>0.5</v>
      </c>
      <c r="AN35" s="44" t="s">
        <v>636</v>
      </c>
      <c r="AO35" s="159">
        <v>100</v>
      </c>
      <c r="AP35" s="159">
        <v>75</v>
      </c>
      <c r="AQ35" s="156">
        <v>0.75</v>
      </c>
      <c r="AR35" s="133" t="s">
        <v>655</v>
      </c>
      <c r="AS35" s="159">
        <v>100</v>
      </c>
      <c r="AT35" s="159">
        <v>100</v>
      </c>
      <c r="AU35" s="156">
        <v>1</v>
      </c>
      <c r="AV35" s="130" t="s">
        <v>719</v>
      </c>
      <c r="AW35" s="162">
        <v>100</v>
      </c>
      <c r="AX35" s="162">
        <v>25</v>
      </c>
      <c r="AY35" s="157">
        <v>0.25</v>
      </c>
      <c r="AZ35" s="57" t="s">
        <v>776</v>
      </c>
      <c r="BA35" s="190">
        <v>100</v>
      </c>
      <c r="BB35" s="190">
        <v>50</v>
      </c>
      <c r="BC35" s="57">
        <v>0.5</v>
      </c>
      <c r="BD35" s="199" t="s">
        <v>832</v>
      </c>
      <c r="BE35" s="190">
        <v>100</v>
      </c>
      <c r="BF35" s="190">
        <v>100</v>
      </c>
      <c r="BG35" s="139">
        <v>0.7</v>
      </c>
      <c r="BH35" s="162">
        <v>90</v>
      </c>
      <c r="BI35" s="190">
        <v>80</v>
      </c>
      <c r="BJ35" s="57">
        <v>0.88900000000000001</v>
      </c>
      <c r="BK35" s="57" t="s">
        <v>881</v>
      </c>
      <c r="BL35" s="140">
        <v>100</v>
      </c>
      <c r="BM35" s="140">
        <v>80</v>
      </c>
      <c r="BN35" s="201">
        <v>0.8</v>
      </c>
      <c r="BO35" s="162">
        <v>90</v>
      </c>
      <c r="BP35" s="190">
        <v>90</v>
      </c>
      <c r="BQ35" s="57">
        <v>1</v>
      </c>
      <c r="BR35" s="57" t="s">
        <v>945</v>
      </c>
      <c r="BS35" s="140">
        <v>100</v>
      </c>
      <c r="BT35" s="140">
        <v>90</v>
      </c>
      <c r="BU35" s="206">
        <v>0.9</v>
      </c>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row>
    <row r="36" spans="1:179" s="2" customFormat="1" ht="409.5" customHeight="1" x14ac:dyDescent="0.25">
      <c r="A36" s="217"/>
      <c r="B36" s="16" t="s">
        <v>883</v>
      </c>
      <c r="C36" s="16" t="s">
        <v>221</v>
      </c>
      <c r="D36" s="16" t="s">
        <v>222</v>
      </c>
      <c r="E36" s="16" t="s">
        <v>29</v>
      </c>
      <c r="F36" s="16" t="s">
        <v>41</v>
      </c>
      <c r="G36" s="75" t="s">
        <v>214</v>
      </c>
      <c r="H36" s="75" t="s">
        <v>32</v>
      </c>
      <c r="I36" s="19">
        <v>10</v>
      </c>
      <c r="J36" s="19">
        <v>5</v>
      </c>
      <c r="K36" s="19">
        <v>50</v>
      </c>
      <c r="L36" s="16" t="s">
        <v>223</v>
      </c>
      <c r="M36" s="19">
        <v>10</v>
      </c>
      <c r="N36" s="19">
        <v>10</v>
      </c>
      <c r="O36" s="54">
        <f>+N36/M36</f>
        <v>1</v>
      </c>
      <c r="P36" s="16" t="s">
        <v>224</v>
      </c>
      <c r="Q36" s="55">
        <v>30</v>
      </c>
      <c r="R36" s="55">
        <v>17.5</v>
      </c>
      <c r="S36" s="56">
        <f>IFERROR(R36/Q36,0)</f>
        <v>0.58333333333333337</v>
      </c>
      <c r="T36" s="16" t="s">
        <v>225</v>
      </c>
      <c r="U36" s="21">
        <v>30</v>
      </c>
      <c r="V36" s="21">
        <v>18</v>
      </c>
      <c r="W36" s="57">
        <f>+V36/U36</f>
        <v>0.6</v>
      </c>
      <c r="X36" s="57" t="s">
        <v>226</v>
      </c>
      <c r="Y36" s="21">
        <v>30</v>
      </c>
      <c r="Z36" s="21">
        <v>22.5</v>
      </c>
      <c r="AA36" s="57">
        <f>+Z36/Y36</f>
        <v>0.75</v>
      </c>
      <c r="AB36" s="57" t="s">
        <v>227</v>
      </c>
      <c r="AC36" s="22">
        <v>30</v>
      </c>
      <c r="AD36" s="22">
        <v>30</v>
      </c>
      <c r="AE36" s="56">
        <f>IFERROR(AD36/AC36,0)</f>
        <v>1</v>
      </c>
      <c r="AF36" s="57" t="s">
        <v>495</v>
      </c>
      <c r="AG36" s="60">
        <v>65</v>
      </c>
      <c r="AH36" s="60">
        <v>46.25</v>
      </c>
      <c r="AI36" s="61">
        <f t="shared" si="5"/>
        <v>0.71153846153846156</v>
      </c>
      <c r="AJ36" s="45" t="s">
        <v>575</v>
      </c>
      <c r="AK36" s="62">
        <v>65</v>
      </c>
      <c r="AL36" s="62">
        <v>48.5</v>
      </c>
      <c r="AM36" s="63">
        <v>0.74615384615384617</v>
      </c>
      <c r="AN36" s="38" t="s">
        <v>576</v>
      </c>
      <c r="AO36" s="159">
        <v>0.65</v>
      </c>
      <c r="AP36" s="159">
        <v>0.50749999999999995</v>
      </c>
      <c r="AQ36" s="156">
        <v>0.78100000000000003</v>
      </c>
      <c r="AR36" s="131" t="s">
        <v>681</v>
      </c>
      <c r="AS36" s="159">
        <v>65</v>
      </c>
      <c r="AT36" s="159">
        <v>65</v>
      </c>
      <c r="AU36" s="178">
        <v>1</v>
      </c>
      <c r="AV36" s="131" t="s">
        <v>720</v>
      </c>
      <c r="AW36" s="162">
        <v>90</v>
      </c>
      <c r="AX36" s="138">
        <v>79</v>
      </c>
      <c r="AY36" s="157">
        <v>0.878</v>
      </c>
      <c r="AZ36" s="57" t="s">
        <v>764</v>
      </c>
      <c r="BA36" s="162">
        <v>90</v>
      </c>
      <c r="BB36" s="138">
        <v>79</v>
      </c>
      <c r="BC36" s="57">
        <v>0.878</v>
      </c>
      <c r="BD36" s="199" t="s">
        <v>822</v>
      </c>
      <c r="BE36" s="190">
        <v>100</v>
      </c>
      <c r="BF36" s="190">
        <v>79</v>
      </c>
      <c r="BG36" s="139">
        <v>0.79</v>
      </c>
      <c r="BH36" s="162">
        <v>100</v>
      </c>
      <c r="BI36" s="190">
        <v>52</v>
      </c>
      <c r="BJ36" s="57">
        <v>0.52</v>
      </c>
      <c r="BK36" s="57" t="s">
        <v>884</v>
      </c>
      <c r="BL36" s="140">
        <v>100</v>
      </c>
      <c r="BM36" s="140">
        <v>100</v>
      </c>
      <c r="BN36" s="201">
        <v>0.70399999999999996</v>
      </c>
      <c r="BO36" s="162">
        <v>100</v>
      </c>
      <c r="BP36" s="190">
        <v>100</v>
      </c>
      <c r="BQ36" s="57">
        <v>1</v>
      </c>
      <c r="BR36" s="57" t="s">
        <v>944</v>
      </c>
      <c r="BS36" s="140">
        <v>100</v>
      </c>
      <c r="BT36" s="140">
        <v>100</v>
      </c>
      <c r="BU36" s="206">
        <v>0.8</v>
      </c>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row>
    <row r="37" spans="1:179" s="2" customFormat="1" ht="409.6" customHeight="1" x14ac:dyDescent="0.25">
      <c r="A37" s="217"/>
      <c r="B37" s="16" t="s">
        <v>228</v>
      </c>
      <c r="C37" s="16" t="s">
        <v>229</v>
      </c>
      <c r="D37" s="16" t="s">
        <v>230</v>
      </c>
      <c r="E37" s="16" t="s">
        <v>29</v>
      </c>
      <c r="F37" s="16" t="s">
        <v>231</v>
      </c>
      <c r="G37" s="75" t="s">
        <v>232</v>
      </c>
      <c r="H37" s="75" t="s">
        <v>233</v>
      </c>
      <c r="I37" s="19">
        <v>100</v>
      </c>
      <c r="J37" s="19">
        <v>50</v>
      </c>
      <c r="K37" s="19">
        <v>50</v>
      </c>
      <c r="L37" s="16" t="s">
        <v>234</v>
      </c>
      <c r="M37" s="19">
        <v>100</v>
      </c>
      <c r="N37" s="19">
        <v>100</v>
      </c>
      <c r="O37" s="54">
        <f>+N37/M37</f>
        <v>1</v>
      </c>
      <c r="P37" s="16" t="s">
        <v>235</v>
      </c>
      <c r="Q37" s="55">
        <v>100</v>
      </c>
      <c r="R37" s="55">
        <v>25</v>
      </c>
      <c r="S37" s="56">
        <f>IFERROR(R37/Q37,0)</f>
        <v>0.25</v>
      </c>
      <c r="T37" s="16" t="s">
        <v>236</v>
      </c>
      <c r="U37" s="21">
        <v>100</v>
      </c>
      <c r="V37" s="21">
        <v>50</v>
      </c>
      <c r="W37" s="57">
        <f>+V37/U37</f>
        <v>0.5</v>
      </c>
      <c r="X37" s="57" t="s">
        <v>237</v>
      </c>
      <c r="Y37" s="21">
        <v>100</v>
      </c>
      <c r="Z37" s="21">
        <v>75</v>
      </c>
      <c r="AA37" s="57">
        <f>+Z37/Y37</f>
        <v>0.75</v>
      </c>
      <c r="AB37" s="57" t="s">
        <v>238</v>
      </c>
      <c r="AC37" s="22">
        <v>100</v>
      </c>
      <c r="AD37" s="22">
        <v>100</v>
      </c>
      <c r="AE37" s="56">
        <f>IFERROR(AD37/AC37,0)</f>
        <v>1</v>
      </c>
      <c r="AF37" s="57" t="s">
        <v>496</v>
      </c>
      <c r="AG37" s="60">
        <v>100</v>
      </c>
      <c r="AH37" s="60">
        <v>25</v>
      </c>
      <c r="AI37" s="61">
        <f t="shared" si="5"/>
        <v>0.25</v>
      </c>
      <c r="AJ37" s="45" t="s">
        <v>577</v>
      </c>
      <c r="AK37" s="62">
        <v>100</v>
      </c>
      <c r="AL37" s="62">
        <v>47.5</v>
      </c>
      <c r="AM37" s="63">
        <v>0.47499999999999998</v>
      </c>
      <c r="AN37" s="39" t="s">
        <v>578</v>
      </c>
      <c r="AO37" s="138">
        <v>100</v>
      </c>
      <c r="AP37" s="159">
        <v>75</v>
      </c>
      <c r="AQ37" s="163">
        <v>0.75</v>
      </c>
      <c r="AR37" s="131" t="s">
        <v>687</v>
      </c>
      <c r="AS37" s="177">
        <v>100</v>
      </c>
      <c r="AT37" s="159">
        <v>100</v>
      </c>
      <c r="AU37" s="163">
        <v>1</v>
      </c>
      <c r="AV37" s="131" t="s">
        <v>721</v>
      </c>
      <c r="AW37" s="162">
        <v>100</v>
      </c>
      <c r="AX37" s="138">
        <v>25</v>
      </c>
      <c r="AY37" s="157">
        <v>0.25</v>
      </c>
      <c r="AZ37" s="57" t="s">
        <v>765</v>
      </c>
      <c r="BA37" s="190">
        <v>100</v>
      </c>
      <c r="BB37" s="190">
        <v>47</v>
      </c>
      <c r="BC37" s="57">
        <v>0.47</v>
      </c>
      <c r="BD37" s="199" t="s">
        <v>885</v>
      </c>
      <c r="BE37" s="190">
        <v>100</v>
      </c>
      <c r="BF37" s="190">
        <v>100</v>
      </c>
      <c r="BG37" s="139">
        <v>0.69399999999999995</v>
      </c>
      <c r="BH37" s="162">
        <v>100</v>
      </c>
      <c r="BI37" s="190">
        <v>76</v>
      </c>
      <c r="BJ37" s="57">
        <v>0.76</v>
      </c>
      <c r="BK37" s="57" t="s">
        <v>894</v>
      </c>
      <c r="BL37" s="140">
        <v>100</v>
      </c>
      <c r="BM37" s="140">
        <v>100</v>
      </c>
      <c r="BN37" s="201">
        <v>0.752</v>
      </c>
      <c r="BO37" s="140">
        <v>100</v>
      </c>
      <c r="BP37" s="140">
        <v>100</v>
      </c>
      <c r="BQ37" s="57">
        <v>1</v>
      </c>
      <c r="BR37" s="57" t="s">
        <v>946</v>
      </c>
      <c r="BS37" s="140">
        <v>100</v>
      </c>
      <c r="BT37" s="140">
        <v>100</v>
      </c>
      <c r="BU37" s="206">
        <v>0.8</v>
      </c>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row>
    <row r="38" spans="1:179" s="2" customFormat="1" ht="27" customHeight="1" x14ac:dyDescent="0.25">
      <c r="A38" s="17"/>
      <c r="B38" s="86" t="s">
        <v>239</v>
      </c>
      <c r="C38" s="53"/>
      <c r="D38" s="53"/>
      <c r="E38" s="53"/>
      <c r="F38" s="53"/>
      <c r="G38" s="53"/>
      <c r="H38" s="53"/>
      <c r="I38" s="53"/>
      <c r="J38" s="53"/>
      <c r="K38" s="53"/>
      <c r="L38" s="53"/>
      <c r="M38" s="53"/>
      <c r="N38" s="53"/>
      <c r="O38" s="87">
        <f>SUM(O34:O37)/4</f>
        <v>1</v>
      </c>
      <c r="P38" s="53"/>
      <c r="Q38" s="53"/>
      <c r="R38" s="53"/>
      <c r="S38" s="98">
        <f>SUM(S33:S37)/5</f>
        <v>0.2814166666666667</v>
      </c>
      <c r="T38" s="53"/>
      <c r="U38" s="53"/>
      <c r="V38" s="53"/>
      <c r="W38" s="87">
        <f>SUM(W33:W37)/5</f>
        <v>0.49675000000000002</v>
      </c>
      <c r="X38" s="53"/>
      <c r="Y38" s="53"/>
      <c r="Z38" s="53"/>
      <c r="AA38" s="87">
        <f>SUM(AA33:AA37)/5</f>
        <v>0.66125</v>
      </c>
      <c r="AB38" s="53"/>
      <c r="AC38" s="53"/>
      <c r="AD38" s="53"/>
      <c r="AE38" s="87">
        <f>SUM(AE33:AE37)/5</f>
        <v>1.0237500000000002</v>
      </c>
      <c r="AF38" s="53"/>
      <c r="AG38" s="89"/>
      <c r="AH38" s="89"/>
      <c r="AI38" s="98">
        <f>SUM(AI33:AI37)/5</f>
        <v>0.44926223776223778</v>
      </c>
      <c r="AJ38" s="89"/>
      <c r="AK38" s="89"/>
      <c r="AL38" s="89"/>
      <c r="AM38" s="98">
        <f>SUM(AM33:AM37)/5</f>
        <v>0.67068531468531467</v>
      </c>
      <c r="AN38" s="89"/>
      <c r="AO38" s="155"/>
      <c r="AP38" s="155"/>
      <c r="AQ38" s="98">
        <f>SUM(AQ33:AQ37)/5</f>
        <v>0.83279999999999998</v>
      </c>
      <c r="AR38" s="132"/>
      <c r="AS38" s="155"/>
      <c r="AT38" s="155"/>
      <c r="AU38" s="182">
        <f>SUM(AU33:AU37)/5</f>
        <v>1.02176</v>
      </c>
      <c r="AV38" s="132"/>
      <c r="AW38" s="155"/>
      <c r="AX38" s="155"/>
      <c r="AY38" s="155"/>
      <c r="AZ38" s="53"/>
      <c r="BA38" s="53"/>
      <c r="BB38" s="53"/>
      <c r="BC38" s="53"/>
      <c r="BD38" s="53"/>
      <c r="BE38" s="142"/>
      <c r="BF38" s="142"/>
      <c r="BG38" s="145">
        <f>SUM(BG33:BG37)/5</f>
        <v>0.71982000000000002</v>
      </c>
      <c r="BH38" s="86"/>
      <c r="BI38" s="86"/>
      <c r="BJ38" s="86"/>
      <c r="BK38" s="86"/>
      <c r="BL38" s="86"/>
      <c r="BM38" s="86"/>
      <c r="BN38" s="145">
        <f>SUM(BN33:BN37)/5</f>
        <v>0.76615999999999995</v>
      </c>
      <c r="BO38" s="86"/>
      <c r="BP38" s="86"/>
      <c r="BQ38" s="86"/>
      <c r="BR38" s="86"/>
      <c r="BS38" s="86"/>
      <c r="BT38" s="86"/>
      <c r="BU38" s="145">
        <f>SUM(BU33:BU37)/5</f>
        <v>0.84575999999999996</v>
      </c>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row>
    <row r="39" spans="1:179" s="2" customFormat="1" ht="264" customHeight="1" x14ac:dyDescent="0.25">
      <c r="A39" s="220" t="s">
        <v>240</v>
      </c>
      <c r="B39" s="16" t="s">
        <v>241</v>
      </c>
      <c r="C39" s="16" t="s">
        <v>242</v>
      </c>
      <c r="D39" s="16" t="s">
        <v>243</v>
      </c>
      <c r="E39" s="16" t="s">
        <v>29</v>
      </c>
      <c r="F39" s="16" t="s">
        <v>244</v>
      </c>
      <c r="G39" s="99" t="s">
        <v>163</v>
      </c>
      <c r="H39" s="99" t="s">
        <v>32</v>
      </c>
      <c r="I39" s="19">
        <v>20</v>
      </c>
      <c r="J39" s="19">
        <v>5</v>
      </c>
      <c r="K39" s="19">
        <v>25</v>
      </c>
      <c r="L39" s="75" t="s">
        <v>245</v>
      </c>
      <c r="M39" s="19">
        <v>20</v>
      </c>
      <c r="N39" s="19">
        <v>20</v>
      </c>
      <c r="O39" s="54">
        <f t="shared" ref="O39:O51" si="6">+N39/M39</f>
        <v>1</v>
      </c>
      <c r="P39" s="16" t="s">
        <v>246</v>
      </c>
      <c r="Q39" s="55">
        <v>40</v>
      </c>
      <c r="R39" s="55">
        <v>36</v>
      </c>
      <c r="S39" s="56">
        <f t="shared" ref="S39:S51" si="7">IFERROR(R39/Q39,0)</f>
        <v>0.9</v>
      </c>
      <c r="T39" s="16" t="s">
        <v>247</v>
      </c>
      <c r="U39" s="21">
        <v>40</v>
      </c>
      <c r="V39" s="21">
        <v>36.6</v>
      </c>
      <c r="W39" s="57">
        <f>+V39/U39</f>
        <v>0.91500000000000004</v>
      </c>
      <c r="X39" s="57" t="s">
        <v>248</v>
      </c>
      <c r="Y39" s="21">
        <v>40</v>
      </c>
      <c r="Z39" s="21">
        <v>37</v>
      </c>
      <c r="AA39" s="57">
        <f t="shared" ref="AA39:AA51" si="8">+Z39/Y39</f>
        <v>0.92500000000000004</v>
      </c>
      <c r="AB39" s="57" t="s">
        <v>249</v>
      </c>
      <c r="AC39" s="100">
        <v>0.4</v>
      </c>
      <c r="AD39" s="100">
        <v>0.4</v>
      </c>
      <c r="AE39" s="100">
        <v>1</v>
      </c>
      <c r="AF39" s="57" t="s">
        <v>497</v>
      </c>
      <c r="AG39" s="101">
        <v>0.6</v>
      </c>
      <c r="AH39" s="101">
        <v>0.41</v>
      </c>
      <c r="AI39" s="61">
        <f t="shared" si="5"/>
        <v>0.68333333333333335</v>
      </c>
      <c r="AJ39" s="45" t="s">
        <v>579</v>
      </c>
      <c r="AK39" s="62">
        <v>60</v>
      </c>
      <c r="AL39" s="62">
        <v>41</v>
      </c>
      <c r="AM39" s="63">
        <v>0.68333333333333335</v>
      </c>
      <c r="AN39" s="38" t="s">
        <v>580</v>
      </c>
      <c r="AO39" s="159">
        <v>60</v>
      </c>
      <c r="AP39" s="159">
        <v>50</v>
      </c>
      <c r="AQ39" s="156">
        <v>0.83299999999999996</v>
      </c>
      <c r="AR39" s="131" t="s">
        <v>660</v>
      </c>
      <c r="AS39" s="159">
        <v>60</v>
      </c>
      <c r="AT39" s="159">
        <v>60</v>
      </c>
      <c r="AU39" s="178">
        <v>1</v>
      </c>
      <c r="AV39" s="131" t="s">
        <v>722</v>
      </c>
      <c r="AW39" s="162">
        <v>80</v>
      </c>
      <c r="AX39" s="138">
        <v>60</v>
      </c>
      <c r="AY39" s="157">
        <v>0.75</v>
      </c>
      <c r="AZ39" s="57" t="s">
        <v>775</v>
      </c>
      <c r="BA39" s="162">
        <v>80</v>
      </c>
      <c r="BB39" s="138">
        <v>60.56</v>
      </c>
      <c r="BC39" s="57">
        <v>0.75700000000000001</v>
      </c>
      <c r="BD39" s="57" t="s">
        <v>808</v>
      </c>
      <c r="BE39" s="190">
        <v>100</v>
      </c>
      <c r="BF39" s="190">
        <v>60.56</v>
      </c>
      <c r="BG39" s="139">
        <v>0.60560000000000003</v>
      </c>
      <c r="BH39" s="162">
        <v>80</v>
      </c>
      <c r="BI39" s="190">
        <v>65</v>
      </c>
      <c r="BJ39" s="57">
        <v>0.81299999999999994</v>
      </c>
      <c r="BK39" s="57" t="s">
        <v>886</v>
      </c>
      <c r="BL39" s="140">
        <v>100</v>
      </c>
      <c r="BM39" s="140">
        <v>65</v>
      </c>
      <c r="BN39" s="201">
        <v>0.65</v>
      </c>
      <c r="BO39" s="185">
        <v>80</v>
      </c>
      <c r="BP39" s="181">
        <v>76</v>
      </c>
      <c r="BQ39" s="135">
        <v>0.95</v>
      </c>
      <c r="BR39" s="57" t="s">
        <v>951</v>
      </c>
      <c r="BS39" s="185">
        <v>100</v>
      </c>
      <c r="BT39" s="185">
        <v>76</v>
      </c>
      <c r="BU39" s="206">
        <v>0.76</v>
      </c>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row>
    <row r="40" spans="1:179" s="2" customFormat="1" ht="156" customHeight="1" x14ac:dyDescent="0.25">
      <c r="A40" s="220"/>
      <c r="B40" s="16" t="s">
        <v>250</v>
      </c>
      <c r="C40" s="16" t="s">
        <v>251</v>
      </c>
      <c r="D40" s="16" t="s">
        <v>252</v>
      </c>
      <c r="E40" s="16" t="s">
        <v>29</v>
      </c>
      <c r="F40" s="102" t="s">
        <v>53</v>
      </c>
      <c r="G40" s="16" t="s">
        <v>54</v>
      </c>
      <c r="H40" s="99" t="s">
        <v>72</v>
      </c>
      <c r="I40" s="19">
        <v>0</v>
      </c>
      <c r="J40" s="19">
        <v>0</v>
      </c>
      <c r="K40" s="19">
        <v>0</v>
      </c>
      <c r="L40" s="75" t="s">
        <v>73</v>
      </c>
      <c r="M40" s="19">
        <v>0</v>
      </c>
      <c r="N40" s="19">
        <v>0</v>
      </c>
      <c r="O40" s="19">
        <v>0</v>
      </c>
      <c r="P40" s="75" t="s">
        <v>73</v>
      </c>
      <c r="Q40" s="55">
        <v>2</v>
      </c>
      <c r="R40" s="55">
        <v>0</v>
      </c>
      <c r="S40" s="56">
        <f t="shared" si="7"/>
        <v>0</v>
      </c>
      <c r="T40" s="16" t="s">
        <v>253</v>
      </c>
      <c r="U40" s="21">
        <v>2</v>
      </c>
      <c r="V40" s="21">
        <v>0.22</v>
      </c>
      <c r="W40" s="57">
        <v>0.11</v>
      </c>
      <c r="X40" s="57" t="s">
        <v>254</v>
      </c>
      <c r="Y40" s="21">
        <v>2</v>
      </c>
      <c r="Z40" s="21">
        <v>0.3</v>
      </c>
      <c r="AA40" s="57">
        <f t="shared" si="8"/>
        <v>0.15</v>
      </c>
      <c r="AB40" s="57" t="s">
        <v>494</v>
      </c>
      <c r="AC40" s="22">
        <v>2</v>
      </c>
      <c r="AD40" s="22">
        <v>1.25</v>
      </c>
      <c r="AE40" s="56">
        <f>IFERROR(AD40/AC40,0)</f>
        <v>0.625</v>
      </c>
      <c r="AF40" s="57" t="s">
        <v>498</v>
      </c>
      <c r="AG40" s="60">
        <v>0.75</v>
      </c>
      <c r="AH40" s="60">
        <v>0</v>
      </c>
      <c r="AI40" s="61">
        <f t="shared" si="5"/>
        <v>0</v>
      </c>
      <c r="AJ40" s="45" t="s">
        <v>581</v>
      </c>
      <c r="AK40" s="62">
        <v>0.75</v>
      </c>
      <c r="AL40" s="62">
        <v>0.68</v>
      </c>
      <c r="AM40" s="63">
        <v>0.90666666666666673</v>
      </c>
      <c r="AN40" s="38" t="s">
        <v>582</v>
      </c>
      <c r="AO40" s="138">
        <v>0.75</v>
      </c>
      <c r="AP40" s="138">
        <v>0.71</v>
      </c>
      <c r="AQ40" s="156">
        <v>0.94699999999999995</v>
      </c>
      <c r="AR40" s="131" t="s">
        <v>688</v>
      </c>
      <c r="AS40" s="177">
        <v>0.75</v>
      </c>
      <c r="AT40" s="177">
        <v>0.75</v>
      </c>
      <c r="AU40" s="178">
        <v>1</v>
      </c>
      <c r="AV40" s="131" t="s">
        <v>723</v>
      </c>
      <c r="AW40" s="162">
        <v>0</v>
      </c>
      <c r="AX40" s="138">
        <v>0</v>
      </c>
      <c r="AY40" s="157">
        <v>0</v>
      </c>
      <c r="AZ40" s="16" t="s">
        <v>807</v>
      </c>
      <c r="BA40" s="162">
        <v>0</v>
      </c>
      <c r="BB40" s="138">
        <v>0</v>
      </c>
      <c r="BC40" s="57">
        <v>0</v>
      </c>
      <c r="BD40" s="16" t="s">
        <v>807</v>
      </c>
      <c r="BE40" s="190">
        <v>2</v>
      </c>
      <c r="BF40" s="190">
        <v>2</v>
      </c>
      <c r="BG40" s="139">
        <v>1</v>
      </c>
      <c r="BH40" s="162">
        <v>0</v>
      </c>
      <c r="BI40" s="190">
        <v>0</v>
      </c>
      <c r="BJ40" s="57">
        <v>0</v>
      </c>
      <c r="BK40" s="57" t="s">
        <v>859</v>
      </c>
      <c r="BL40" s="140">
        <v>2</v>
      </c>
      <c r="BM40" s="140">
        <v>2</v>
      </c>
      <c r="BN40" s="201">
        <v>1</v>
      </c>
      <c r="BO40" s="185">
        <v>0</v>
      </c>
      <c r="BP40" s="181">
        <v>0</v>
      </c>
      <c r="BQ40" s="135">
        <v>0</v>
      </c>
      <c r="BR40" s="57" t="s">
        <v>859</v>
      </c>
      <c r="BS40" s="185">
        <v>2</v>
      </c>
      <c r="BT40" s="185">
        <v>2</v>
      </c>
      <c r="BU40" s="206">
        <v>1</v>
      </c>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row>
    <row r="41" spans="1:179" s="2" customFormat="1" ht="367.5" customHeight="1" x14ac:dyDescent="0.25">
      <c r="A41" s="220"/>
      <c r="B41" s="16" t="s">
        <v>255</v>
      </c>
      <c r="C41" s="16" t="s">
        <v>256</v>
      </c>
      <c r="D41" s="16" t="s">
        <v>257</v>
      </c>
      <c r="E41" s="16" t="s">
        <v>29</v>
      </c>
      <c r="F41" s="16" t="s">
        <v>258</v>
      </c>
      <c r="G41" s="99" t="s">
        <v>259</v>
      </c>
      <c r="H41" s="99" t="s">
        <v>42</v>
      </c>
      <c r="I41" s="19">
        <v>100</v>
      </c>
      <c r="J41" s="19">
        <v>45</v>
      </c>
      <c r="K41" s="19">
        <v>45</v>
      </c>
      <c r="L41" s="75" t="s">
        <v>260</v>
      </c>
      <c r="M41" s="19">
        <v>100</v>
      </c>
      <c r="N41" s="19">
        <v>100</v>
      </c>
      <c r="O41" s="54">
        <f t="shared" si="6"/>
        <v>1</v>
      </c>
      <c r="P41" s="16" t="s">
        <v>261</v>
      </c>
      <c r="Q41" s="55">
        <v>100</v>
      </c>
      <c r="R41" s="55">
        <v>25</v>
      </c>
      <c r="S41" s="56">
        <f t="shared" si="7"/>
        <v>0.25</v>
      </c>
      <c r="T41" s="16" t="s">
        <v>262</v>
      </c>
      <c r="U41" s="21">
        <v>100</v>
      </c>
      <c r="V41" s="21">
        <v>50</v>
      </c>
      <c r="W41" s="57">
        <f>+V41/U41</f>
        <v>0.5</v>
      </c>
      <c r="X41" s="57" t="s">
        <v>263</v>
      </c>
      <c r="Y41" s="21">
        <v>100</v>
      </c>
      <c r="Z41" s="21">
        <v>82</v>
      </c>
      <c r="AA41" s="57">
        <f t="shared" si="8"/>
        <v>0.82</v>
      </c>
      <c r="AB41" s="57" t="s">
        <v>264</v>
      </c>
      <c r="AC41" s="100">
        <v>1</v>
      </c>
      <c r="AD41" s="100">
        <v>1</v>
      </c>
      <c r="AE41" s="100">
        <v>1</v>
      </c>
      <c r="AF41" s="57" t="s">
        <v>499</v>
      </c>
      <c r="AG41" s="101">
        <v>1</v>
      </c>
      <c r="AH41" s="101">
        <v>0.25</v>
      </c>
      <c r="AI41" s="61">
        <f t="shared" si="5"/>
        <v>0.25</v>
      </c>
      <c r="AJ41" s="45" t="s">
        <v>583</v>
      </c>
      <c r="AK41" s="62">
        <v>100</v>
      </c>
      <c r="AL41" s="62">
        <v>50</v>
      </c>
      <c r="AM41" s="63">
        <v>0.5</v>
      </c>
      <c r="AN41" s="38" t="s">
        <v>584</v>
      </c>
      <c r="AO41" s="164">
        <v>100</v>
      </c>
      <c r="AP41" s="164">
        <v>0.75</v>
      </c>
      <c r="AQ41" s="156">
        <v>0.75</v>
      </c>
      <c r="AR41" s="131" t="s">
        <v>664</v>
      </c>
      <c r="AS41" s="183">
        <v>100</v>
      </c>
      <c r="AT41" s="183">
        <v>100</v>
      </c>
      <c r="AU41" s="184">
        <f>IFERROR(AT41/AS41,0)</f>
        <v>1</v>
      </c>
      <c r="AV41" s="131" t="s">
        <v>724</v>
      </c>
      <c r="AW41" s="162">
        <v>100</v>
      </c>
      <c r="AX41" s="138">
        <v>25</v>
      </c>
      <c r="AY41" s="157">
        <v>0.25</v>
      </c>
      <c r="AZ41" s="16" t="s">
        <v>810</v>
      </c>
      <c r="BA41" s="138">
        <v>100</v>
      </c>
      <c r="BB41" s="138">
        <v>70</v>
      </c>
      <c r="BC41" s="57">
        <v>0.7</v>
      </c>
      <c r="BD41" s="16" t="s">
        <v>811</v>
      </c>
      <c r="BE41" s="138">
        <v>100</v>
      </c>
      <c r="BF41" s="138">
        <v>100</v>
      </c>
      <c r="BG41" s="139">
        <v>0.74</v>
      </c>
      <c r="BH41" s="162">
        <v>100</v>
      </c>
      <c r="BI41" s="190">
        <v>70</v>
      </c>
      <c r="BJ41" s="57">
        <v>0.7</v>
      </c>
      <c r="BK41" s="57" t="s">
        <v>887</v>
      </c>
      <c r="BL41" s="140">
        <v>100</v>
      </c>
      <c r="BM41" s="140">
        <v>100</v>
      </c>
      <c r="BN41" s="201">
        <v>0.74</v>
      </c>
      <c r="BO41" s="185">
        <v>100</v>
      </c>
      <c r="BP41" s="185">
        <v>99.5</v>
      </c>
      <c r="BQ41" s="135">
        <v>0.995</v>
      </c>
      <c r="BR41" s="57" t="s">
        <v>920</v>
      </c>
      <c r="BS41" s="185">
        <v>100</v>
      </c>
      <c r="BT41" s="185">
        <v>100</v>
      </c>
      <c r="BU41" s="206">
        <v>0.79900000000000004</v>
      </c>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row>
    <row r="42" spans="1:179" s="2" customFormat="1" ht="309.75" customHeight="1" x14ac:dyDescent="0.25">
      <c r="A42" s="220"/>
      <c r="B42" s="16" t="s">
        <v>265</v>
      </c>
      <c r="C42" s="16" t="s">
        <v>266</v>
      </c>
      <c r="D42" s="16" t="s">
        <v>267</v>
      </c>
      <c r="E42" s="16" t="s">
        <v>29</v>
      </c>
      <c r="F42" s="16" t="s">
        <v>258</v>
      </c>
      <c r="G42" s="99" t="s">
        <v>259</v>
      </c>
      <c r="H42" s="99" t="s">
        <v>32</v>
      </c>
      <c r="I42" s="19">
        <v>1</v>
      </c>
      <c r="J42" s="19">
        <v>0</v>
      </c>
      <c r="K42" s="19">
        <v>0</v>
      </c>
      <c r="L42" s="75" t="s">
        <v>268</v>
      </c>
      <c r="M42" s="19">
        <v>1</v>
      </c>
      <c r="N42" s="19">
        <v>1</v>
      </c>
      <c r="O42" s="54">
        <f t="shared" si="6"/>
        <v>1</v>
      </c>
      <c r="P42" s="16" t="s">
        <v>269</v>
      </c>
      <c r="Q42" s="55">
        <v>3</v>
      </c>
      <c r="R42" s="55">
        <v>1</v>
      </c>
      <c r="S42" s="56">
        <f t="shared" si="7"/>
        <v>0.33333333333333331</v>
      </c>
      <c r="T42" s="16" t="s">
        <v>270</v>
      </c>
      <c r="U42" s="21">
        <v>3</v>
      </c>
      <c r="V42" s="21">
        <v>2</v>
      </c>
      <c r="W42" s="57">
        <f>+V42/U42</f>
        <v>0.66666666666666663</v>
      </c>
      <c r="X42" s="57" t="s">
        <v>271</v>
      </c>
      <c r="Y42" s="21">
        <v>3</v>
      </c>
      <c r="Z42" s="21">
        <v>2</v>
      </c>
      <c r="AA42" s="57">
        <f t="shared" si="8"/>
        <v>0.66666666666666663</v>
      </c>
      <c r="AB42" s="57" t="s">
        <v>272</v>
      </c>
      <c r="AC42" s="22">
        <v>3</v>
      </c>
      <c r="AD42" s="22">
        <v>3</v>
      </c>
      <c r="AE42" s="56">
        <f t="shared" ref="AE42:AE51" si="9">IFERROR(AD42/AC42,0)</f>
        <v>1</v>
      </c>
      <c r="AF42" s="57" t="s">
        <v>500</v>
      </c>
      <c r="AG42" s="60">
        <v>3</v>
      </c>
      <c r="AH42" s="60">
        <v>3</v>
      </c>
      <c r="AI42" s="61">
        <f t="shared" si="5"/>
        <v>1</v>
      </c>
      <c r="AJ42" s="45" t="s">
        <v>585</v>
      </c>
      <c r="AK42" s="97">
        <v>3</v>
      </c>
      <c r="AL42" s="97">
        <v>3</v>
      </c>
      <c r="AM42" s="63">
        <f>IFERROR(AL42/AK42,0)</f>
        <v>1</v>
      </c>
      <c r="AN42" s="38" t="s">
        <v>643</v>
      </c>
      <c r="AO42" s="140">
        <v>3</v>
      </c>
      <c r="AP42" s="140">
        <v>3</v>
      </c>
      <c r="AQ42" s="156">
        <v>1</v>
      </c>
      <c r="AR42" s="131" t="s">
        <v>663</v>
      </c>
      <c r="AS42" s="185">
        <v>3</v>
      </c>
      <c r="AT42" s="185">
        <v>3</v>
      </c>
      <c r="AU42" s="156">
        <v>1</v>
      </c>
      <c r="AV42" s="131" t="s">
        <v>725</v>
      </c>
      <c r="AW42" s="162">
        <v>3</v>
      </c>
      <c r="AX42" s="190">
        <v>3</v>
      </c>
      <c r="AY42" s="157">
        <v>1</v>
      </c>
      <c r="AZ42" s="57" t="s">
        <v>777</v>
      </c>
      <c r="BA42" s="162">
        <v>3</v>
      </c>
      <c r="BB42" s="190">
        <v>3</v>
      </c>
      <c r="BC42" s="57">
        <v>1</v>
      </c>
      <c r="BD42" s="57" t="s">
        <v>809</v>
      </c>
      <c r="BE42" s="140">
        <v>3</v>
      </c>
      <c r="BF42" s="140">
        <v>3</v>
      </c>
      <c r="BG42" s="146">
        <f>IFERROR(BF42/BE42,0)</f>
        <v>1</v>
      </c>
      <c r="BH42" s="162">
        <v>3</v>
      </c>
      <c r="BI42" s="190">
        <v>3</v>
      </c>
      <c r="BJ42" s="57">
        <v>1</v>
      </c>
      <c r="BK42" s="57" t="s">
        <v>899</v>
      </c>
      <c r="BL42" s="140">
        <v>3</v>
      </c>
      <c r="BM42" s="140">
        <v>3</v>
      </c>
      <c r="BN42" s="201">
        <v>1</v>
      </c>
      <c r="BO42" s="185">
        <v>3</v>
      </c>
      <c r="BP42" s="181">
        <v>3</v>
      </c>
      <c r="BQ42" s="135">
        <v>1</v>
      </c>
      <c r="BR42" s="57" t="s">
        <v>919</v>
      </c>
      <c r="BS42" s="185">
        <v>3</v>
      </c>
      <c r="BT42" s="185">
        <v>3</v>
      </c>
      <c r="BU42" s="206">
        <v>1</v>
      </c>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row>
    <row r="43" spans="1:179" s="2" customFormat="1" ht="353.25" customHeight="1" x14ac:dyDescent="0.25">
      <c r="A43" s="220"/>
      <c r="B43" s="16" t="s">
        <v>273</v>
      </c>
      <c r="C43" s="16" t="s">
        <v>274</v>
      </c>
      <c r="D43" s="16" t="s">
        <v>275</v>
      </c>
      <c r="E43" s="16" t="s">
        <v>29</v>
      </c>
      <c r="F43" s="16" t="s">
        <v>258</v>
      </c>
      <c r="G43" s="99" t="s">
        <v>259</v>
      </c>
      <c r="H43" s="99" t="s">
        <v>32</v>
      </c>
      <c r="I43" s="19">
        <v>5</v>
      </c>
      <c r="J43" s="19">
        <v>3</v>
      </c>
      <c r="K43" s="19">
        <v>60</v>
      </c>
      <c r="L43" s="75" t="s">
        <v>276</v>
      </c>
      <c r="M43" s="19">
        <v>5</v>
      </c>
      <c r="N43" s="19">
        <v>5</v>
      </c>
      <c r="O43" s="54">
        <f t="shared" si="6"/>
        <v>1</v>
      </c>
      <c r="P43" s="75" t="s">
        <v>277</v>
      </c>
      <c r="Q43" s="55">
        <v>20</v>
      </c>
      <c r="R43" s="55">
        <v>7</v>
      </c>
      <c r="S43" s="56">
        <f t="shared" si="7"/>
        <v>0.35</v>
      </c>
      <c r="T43" s="16" t="s">
        <v>278</v>
      </c>
      <c r="U43" s="21">
        <v>20</v>
      </c>
      <c r="V43" s="21">
        <v>13</v>
      </c>
      <c r="W43" s="57">
        <f>+V43/U43</f>
        <v>0.65</v>
      </c>
      <c r="X43" s="57" t="s">
        <v>279</v>
      </c>
      <c r="Y43" s="21">
        <v>20</v>
      </c>
      <c r="Z43" s="21">
        <v>16</v>
      </c>
      <c r="AA43" s="57">
        <f t="shared" si="8"/>
        <v>0.8</v>
      </c>
      <c r="AB43" s="57" t="s">
        <v>280</v>
      </c>
      <c r="AC43" s="22">
        <v>20</v>
      </c>
      <c r="AD43" s="22">
        <v>17</v>
      </c>
      <c r="AE43" s="56">
        <f t="shared" si="9"/>
        <v>0.85</v>
      </c>
      <c r="AF43" s="57" t="s">
        <v>501</v>
      </c>
      <c r="AG43" s="60">
        <v>60</v>
      </c>
      <c r="AH43" s="60">
        <v>18</v>
      </c>
      <c r="AI43" s="61">
        <f t="shared" si="5"/>
        <v>0.3</v>
      </c>
      <c r="AJ43" s="45" t="s">
        <v>586</v>
      </c>
      <c r="AK43" s="62">
        <v>60</v>
      </c>
      <c r="AL43" s="62">
        <v>23</v>
      </c>
      <c r="AM43" s="63">
        <v>0.38333333333333336</v>
      </c>
      <c r="AN43" s="38" t="s">
        <v>587</v>
      </c>
      <c r="AO43" s="159">
        <v>60</v>
      </c>
      <c r="AP43" s="159">
        <v>45</v>
      </c>
      <c r="AQ43" s="156">
        <v>0.75</v>
      </c>
      <c r="AR43" s="131" t="s">
        <v>662</v>
      </c>
      <c r="AS43" s="183">
        <v>60</v>
      </c>
      <c r="AT43" s="183">
        <v>57</v>
      </c>
      <c r="AU43" s="184">
        <v>0.95</v>
      </c>
      <c r="AV43" s="131" t="s">
        <v>726</v>
      </c>
      <c r="AW43" s="162">
        <v>95</v>
      </c>
      <c r="AX43" s="190">
        <v>60</v>
      </c>
      <c r="AY43" s="157">
        <v>0.63200000000000001</v>
      </c>
      <c r="AZ43" s="57" t="s">
        <v>756</v>
      </c>
      <c r="BA43" s="162">
        <v>96</v>
      </c>
      <c r="BB43" s="190">
        <v>62</v>
      </c>
      <c r="BC43" s="57">
        <v>0.64600000000000002</v>
      </c>
      <c r="BD43" s="57" t="s">
        <v>834</v>
      </c>
      <c r="BE43" s="140">
        <v>100</v>
      </c>
      <c r="BF43" s="140">
        <v>62</v>
      </c>
      <c r="BG43" s="139">
        <v>0.62</v>
      </c>
      <c r="BH43" s="162">
        <v>96</v>
      </c>
      <c r="BI43" s="190">
        <v>65</v>
      </c>
      <c r="BJ43" s="57">
        <v>0.67700000000000005</v>
      </c>
      <c r="BK43" s="57" t="s">
        <v>900</v>
      </c>
      <c r="BL43" s="140">
        <v>100</v>
      </c>
      <c r="BM43" s="140">
        <v>65</v>
      </c>
      <c r="BN43" s="201">
        <v>0.65</v>
      </c>
      <c r="BO43" s="207">
        <v>99.5</v>
      </c>
      <c r="BP43" s="208">
        <v>95.5</v>
      </c>
      <c r="BQ43" s="209">
        <v>0.995</v>
      </c>
      <c r="BR43" s="57" t="s">
        <v>918</v>
      </c>
      <c r="BS43" s="210">
        <v>100</v>
      </c>
      <c r="BT43" s="211">
        <v>95.5</v>
      </c>
      <c r="BU43" s="212">
        <v>0.95499999999999996</v>
      </c>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row>
    <row r="44" spans="1:179" s="2" customFormat="1" ht="350.25" customHeight="1" x14ac:dyDescent="0.25">
      <c r="A44" s="220"/>
      <c r="B44" s="16" t="s">
        <v>281</v>
      </c>
      <c r="C44" s="16" t="s">
        <v>282</v>
      </c>
      <c r="D44" s="16" t="s">
        <v>283</v>
      </c>
      <c r="E44" s="16" t="s">
        <v>29</v>
      </c>
      <c r="F44" s="16" t="s">
        <v>284</v>
      </c>
      <c r="G44" s="99" t="s">
        <v>199</v>
      </c>
      <c r="H44" s="99" t="s">
        <v>32</v>
      </c>
      <c r="I44" s="19">
        <v>0</v>
      </c>
      <c r="J44" s="19">
        <v>0</v>
      </c>
      <c r="K44" s="19">
        <v>0</v>
      </c>
      <c r="L44" s="75" t="s">
        <v>73</v>
      </c>
      <c r="M44" s="19">
        <v>0</v>
      </c>
      <c r="N44" s="19">
        <v>0</v>
      </c>
      <c r="O44" s="19">
        <v>0</v>
      </c>
      <c r="P44" s="75" t="s">
        <v>73</v>
      </c>
      <c r="Q44" s="55">
        <v>2</v>
      </c>
      <c r="R44" s="55">
        <v>0.4</v>
      </c>
      <c r="S44" s="56">
        <f t="shared" si="7"/>
        <v>0.2</v>
      </c>
      <c r="T44" s="16" t="s">
        <v>285</v>
      </c>
      <c r="U44" s="21">
        <v>2</v>
      </c>
      <c r="V44" s="21">
        <v>0.9</v>
      </c>
      <c r="W44" s="57">
        <v>0.45</v>
      </c>
      <c r="X44" s="57" t="s">
        <v>286</v>
      </c>
      <c r="Y44" s="21">
        <v>2</v>
      </c>
      <c r="Z44" s="21">
        <v>0.9</v>
      </c>
      <c r="AA44" s="57">
        <f t="shared" si="8"/>
        <v>0.45</v>
      </c>
      <c r="AB44" s="57" t="s">
        <v>287</v>
      </c>
      <c r="AC44" s="22">
        <v>2</v>
      </c>
      <c r="AD44" s="22">
        <v>2</v>
      </c>
      <c r="AE44" s="56">
        <f t="shared" si="9"/>
        <v>1</v>
      </c>
      <c r="AF44" s="57" t="s">
        <v>521</v>
      </c>
      <c r="AG44" s="60">
        <v>3</v>
      </c>
      <c r="AH44" s="60">
        <v>3</v>
      </c>
      <c r="AI44" s="61">
        <f t="shared" si="5"/>
        <v>1</v>
      </c>
      <c r="AJ44" s="45" t="s">
        <v>588</v>
      </c>
      <c r="AK44" s="97">
        <v>3</v>
      </c>
      <c r="AL44" s="97">
        <v>3</v>
      </c>
      <c r="AM44" s="63">
        <f>IFERROR(AL44/AK44,0)</f>
        <v>1</v>
      </c>
      <c r="AN44" s="38" t="s">
        <v>589</v>
      </c>
      <c r="AO44" s="138">
        <v>3</v>
      </c>
      <c r="AP44" s="138">
        <v>3</v>
      </c>
      <c r="AQ44" s="156">
        <v>1</v>
      </c>
      <c r="AR44" s="131" t="s">
        <v>690</v>
      </c>
      <c r="AS44" s="186">
        <v>3</v>
      </c>
      <c r="AT44" s="186">
        <v>3</v>
      </c>
      <c r="AU44" s="156">
        <v>1</v>
      </c>
      <c r="AV44" s="187" t="s">
        <v>727</v>
      </c>
      <c r="AW44" s="162">
        <v>5</v>
      </c>
      <c r="AX44" s="190">
        <v>3.6</v>
      </c>
      <c r="AY44" s="157">
        <v>0.72</v>
      </c>
      <c r="AZ44" s="189" t="s">
        <v>778</v>
      </c>
      <c r="BA44" s="162">
        <v>5</v>
      </c>
      <c r="BB44" s="190">
        <v>5</v>
      </c>
      <c r="BC44" s="57">
        <v>1</v>
      </c>
      <c r="BD44" s="189" t="s">
        <v>835</v>
      </c>
      <c r="BE44" s="140">
        <v>5</v>
      </c>
      <c r="BF44" s="140">
        <v>5</v>
      </c>
      <c r="BG44" s="139">
        <v>1</v>
      </c>
      <c r="BH44" s="162">
        <v>5</v>
      </c>
      <c r="BI44" s="190">
        <v>5</v>
      </c>
      <c r="BJ44" s="57">
        <v>1</v>
      </c>
      <c r="BK44" s="189" t="s">
        <v>901</v>
      </c>
      <c r="BL44" s="140">
        <v>5</v>
      </c>
      <c r="BM44" s="140">
        <v>5</v>
      </c>
      <c r="BN44" s="201">
        <v>1</v>
      </c>
      <c r="BO44" s="162">
        <v>5</v>
      </c>
      <c r="BP44" s="190">
        <v>5</v>
      </c>
      <c r="BQ44" s="57">
        <v>1</v>
      </c>
      <c r="BR44" s="189" t="s">
        <v>932</v>
      </c>
      <c r="BS44" s="140">
        <v>5</v>
      </c>
      <c r="BT44" s="140">
        <v>5</v>
      </c>
      <c r="BU44" s="206">
        <v>1</v>
      </c>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row>
    <row r="45" spans="1:179" s="2" customFormat="1" ht="366.75" customHeight="1" x14ac:dyDescent="0.25">
      <c r="A45" s="220"/>
      <c r="B45" s="16" t="s">
        <v>288</v>
      </c>
      <c r="C45" s="16" t="s">
        <v>289</v>
      </c>
      <c r="D45" s="16" t="s">
        <v>290</v>
      </c>
      <c r="E45" s="16" t="s">
        <v>29</v>
      </c>
      <c r="F45" s="16" t="s">
        <v>284</v>
      </c>
      <c r="G45" s="99" t="s">
        <v>199</v>
      </c>
      <c r="H45" s="99" t="s">
        <v>32</v>
      </c>
      <c r="I45" s="19">
        <v>2</v>
      </c>
      <c r="J45" s="19">
        <v>0</v>
      </c>
      <c r="K45" s="19">
        <v>0</v>
      </c>
      <c r="L45" s="75" t="s">
        <v>291</v>
      </c>
      <c r="M45" s="19">
        <v>2</v>
      </c>
      <c r="N45" s="19">
        <v>1.53</v>
      </c>
      <c r="O45" s="54">
        <f t="shared" si="6"/>
        <v>0.76500000000000001</v>
      </c>
      <c r="P45" s="16" t="s">
        <v>292</v>
      </c>
      <c r="Q45" s="55">
        <v>4</v>
      </c>
      <c r="R45" s="55">
        <v>1.73</v>
      </c>
      <c r="S45" s="56">
        <f t="shared" si="7"/>
        <v>0.4325</v>
      </c>
      <c r="T45" s="16" t="s">
        <v>293</v>
      </c>
      <c r="U45" s="21">
        <v>4</v>
      </c>
      <c r="V45" s="21">
        <v>1.9</v>
      </c>
      <c r="W45" s="57">
        <f t="shared" ref="W45:W51" si="10">+V45/U45</f>
        <v>0.47499999999999998</v>
      </c>
      <c r="X45" s="57" t="s">
        <v>294</v>
      </c>
      <c r="Y45" s="21">
        <v>4</v>
      </c>
      <c r="Z45" s="21">
        <v>1.9</v>
      </c>
      <c r="AA45" s="57">
        <f t="shared" si="8"/>
        <v>0.47499999999999998</v>
      </c>
      <c r="AB45" s="57" t="s">
        <v>295</v>
      </c>
      <c r="AC45" s="22">
        <v>4</v>
      </c>
      <c r="AD45" s="22">
        <v>1.98</v>
      </c>
      <c r="AE45" s="56">
        <f t="shared" si="9"/>
        <v>0.495</v>
      </c>
      <c r="AF45" s="57" t="s">
        <v>502</v>
      </c>
      <c r="AG45" s="60">
        <v>6</v>
      </c>
      <c r="AH45" s="60">
        <v>3</v>
      </c>
      <c r="AI45" s="61">
        <f t="shared" si="5"/>
        <v>0.5</v>
      </c>
      <c r="AJ45" s="45" t="s">
        <v>590</v>
      </c>
      <c r="AK45" s="97">
        <v>6</v>
      </c>
      <c r="AL45" s="62">
        <v>3.7</v>
      </c>
      <c r="AM45" s="63">
        <f>IFERROR(AL45/AK45,0)</f>
        <v>0.6166666666666667</v>
      </c>
      <c r="AN45" s="38" t="s">
        <v>591</v>
      </c>
      <c r="AO45" s="162">
        <v>6</v>
      </c>
      <c r="AP45" s="159">
        <v>4</v>
      </c>
      <c r="AQ45" s="156">
        <v>0.66700000000000004</v>
      </c>
      <c r="AR45" s="131" t="s">
        <v>689</v>
      </c>
      <c r="AS45" s="159">
        <v>6</v>
      </c>
      <c r="AT45" s="159">
        <v>5</v>
      </c>
      <c r="AU45" s="178">
        <v>0.83333333333333337</v>
      </c>
      <c r="AV45" s="131" t="s">
        <v>728</v>
      </c>
      <c r="AW45" s="162">
        <v>7</v>
      </c>
      <c r="AX45" s="190">
        <v>6.5</v>
      </c>
      <c r="AY45" s="157">
        <v>0.92900000000000005</v>
      </c>
      <c r="AZ45" s="189" t="s">
        <v>797</v>
      </c>
      <c r="BA45" s="162">
        <v>7</v>
      </c>
      <c r="BB45" s="190">
        <v>7</v>
      </c>
      <c r="BC45" s="57">
        <v>1</v>
      </c>
      <c r="BD45" s="189" t="s">
        <v>836</v>
      </c>
      <c r="BE45" s="140">
        <v>7</v>
      </c>
      <c r="BF45" s="140">
        <v>6.5</v>
      </c>
      <c r="BG45" s="139">
        <v>1</v>
      </c>
      <c r="BH45" s="162">
        <v>7</v>
      </c>
      <c r="BI45" s="190">
        <v>7</v>
      </c>
      <c r="BJ45" s="57">
        <v>1</v>
      </c>
      <c r="BK45" s="189" t="s">
        <v>902</v>
      </c>
      <c r="BL45" s="140">
        <v>7</v>
      </c>
      <c r="BM45" s="140">
        <v>7</v>
      </c>
      <c r="BN45" s="201">
        <v>1</v>
      </c>
      <c r="BO45" s="162">
        <v>7</v>
      </c>
      <c r="BP45" s="190">
        <v>7</v>
      </c>
      <c r="BQ45" s="57">
        <v>1</v>
      </c>
      <c r="BR45" s="189" t="s">
        <v>933</v>
      </c>
      <c r="BS45" s="140">
        <v>7</v>
      </c>
      <c r="BT45" s="140">
        <v>7</v>
      </c>
      <c r="BU45" s="206">
        <v>1</v>
      </c>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row>
    <row r="46" spans="1:179" s="2" customFormat="1" ht="408.75" customHeight="1" x14ac:dyDescent="0.25">
      <c r="A46" s="220"/>
      <c r="B46" s="16" t="s">
        <v>296</v>
      </c>
      <c r="C46" s="16" t="s">
        <v>297</v>
      </c>
      <c r="D46" s="16" t="s">
        <v>298</v>
      </c>
      <c r="E46" s="16" t="s">
        <v>29</v>
      </c>
      <c r="F46" s="16" t="s">
        <v>284</v>
      </c>
      <c r="G46" s="99" t="s">
        <v>199</v>
      </c>
      <c r="H46" s="99" t="s">
        <v>32</v>
      </c>
      <c r="I46" s="19">
        <v>0.1</v>
      </c>
      <c r="J46" s="19">
        <v>0</v>
      </c>
      <c r="K46" s="19">
        <v>0</v>
      </c>
      <c r="L46" s="75" t="s">
        <v>299</v>
      </c>
      <c r="M46" s="19">
        <v>0.1</v>
      </c>
      <c r="N46" s="19">
        <v>0.1</v>
      </c>
      <c r="O46" s="54">
        <f t="shared" si="6"/>
        <v>1</v>
      </c>
      <c r="P46" s="16" t="s">
        <v>300</v>
      </c>
      <c r="Q46" s="55">
        <v>0.35</v>
      </c>
      <c r="R46" s="55">
        <v>0.1</v>
      </c>
      <c r="S46" s="56">
        <f t="shared" si="7"/>
        <v>0.28571428571428575</v>
      </c>
      <c r="T46" s="16" t="s">
        <v>301</v>
      </c>
      <c r="U46" s="21">
        <v>0.35</v>
      </c>
      <c r="V46" s="21">
        <v>0.18</v>
      </c>
      <c r="W46" s="57">
        <f t="shared" si="10"/>
        <v>0.51428571428571435</v>
      </c>
      <c r="X46" s="57" t="s">
        <v>302</v>
      </c>
      <c r="Y46" s="21">
        <v>0.35</v>
      </c>
      <c r="Z46" s="21">
        <v>0.18</v>
      </c>
      <c r="AA46" s="57">
        <f t="shared" si="8"/>
        <v>0.51428571428571435</v>
      </c>
      <c r="AB46" s="57" t="s">
        <v>303</v>
      </c>
      <c r="AC46" s="22">
        <v>0.35</v>
      </c>
      <c r="AD46" s="22">
        <v>0.35</v>
      </c>
      <c r="AE46" s="56">
        <f t="shared" si="9"/>
        <v>1</v>
      </c>
      <c r="AF46" s="57" t="s">
        <v>503</v>
      </c>
      <c r="AG46" s="60">
        <v>0.6</v>
      </c>
      <c r="AH46" s="60">
        <v>0.44</v>
      </c>
      <c r="AI46" s="61">
        <f t="shared" si="5"/>
        <v>0.73333333333333339</v>
      </c>
      <c r="AJ46" s="45" t="s">
        <v>592</v>
      </c>
      <c r="AK46" s="62">
        <v>0.6</v>
      </c>
      <c r="AL46" s="62">
        <v>0.48</v>
      </c>
      <c r="AM46" s="63">
        <v>0.8</v>
      </c>
      <c r="AN46" s="38" t="s">
        <v>593</v>
      </c>
      <c r="AO46" s="159">
        <v>0.6</v>
      </c>
      <c r="AP46" s="157">
        <v>0.48</v>
      </c>
      <c r="AQ46" s="156">
        <v>0.80200000000000005</v>
      </c>
      <c r="AR46" s="131" t="s">
        <v>677</v>
      </c>
      <c r="AS46" s="159">
        <v>0.6</v>
      </c>
      <c r="AT46" s="165">
        <v>0.6</v>
      </c>
      <c r="AU46" s="178">
        <v>1</v>
      </c>
      <c r="AV46" s="131" t="s">
        <v>729</v>
      </c>
      <c r="AW46" s="159">
        <v>0.85</v>
      </c>
      <c r="AX46" s="138">
        <v>0.66</v>
      </c>
      <c r="AY46" s="157">
        <v>0.77600000000000002</v>
      </c>
      <c r="AZ46" s="57" t="s">
        <v>779</v>
      </c>
      <c r="BA46" s="159">
        <v>1</v>
      </c>
      <c r="BB46" s="138">
        <v>0.72</v>
      </c>
      <c r="BC46" s="57">
        <v>0.84699999999999998</v>
      </c>
      <c r="BD46" s="196" t="s">
        <v>837</v>
      </c>
      <c r="BE46" s="140">
        <v>1</v>
      </c>
      <c r="BF46" s="138">
        <v>0.72</v>
      </c>
      <c r="BG46" s="139">
        <v>0.72</v>
      </c>
      <c r="BH46" s="138">
        <v>0.85</v>
      </c>
      <c r="BI46" s="138">
        <v>0.79</v>
      </c>
      <c r="BJ46" s="57">
        <v>0.92900000000000005</v>
      </c>
      <c r="BK46" s="189" t="s">
        <v>890</v>
      </c>
      <c r="BL46" s="140">
        <v>1</v>
      </c>
      <c r="BM46" s="138">
        <v>0.79</v>
      </c>
      <c r="BN46" s="201">
        <v>0.79</v>
      </c>
      <c r="BO46" s="138">
        <v>0.85</v>
      </c>
      <c r="BP46" s="138">
        <v>0.85</v>
      </c>
      <c r="BQ46" s="57">
        <v>1</v>
      </c>
      <c r="BR46" s="189" t="s">
        <v>934</v>
      </c>
      <c r="BS46" s="140">
        <v>1</v>
      </c>
      <c r="BT46" s="138">
        <v>0.85</v>
      </c>
      <c r="BU46" s="206">
        <v>0.85</v>
      </c>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row>
    <row r="47" spans="1:179" s="2" customFormat="1" ht="409.5" customHeight="1" x14ac:dyDescent="0.25">
      <c r="A47" s="220"/>
      <c r="B47" s="16" t="s">
        <v>304</v>
      </c>
      <c r="C47" s="16" t="s">
        <v>305</v>
      </c>
      <c r="D47" s="16" t="s">
        <v>306</v>
      </c>
      <c r="E47" s="16" t="s">
        <v>29</v>
      </c>
      <c r="F47" s="16" t="s">
        <v>284</v>
      </c>
      <c r="G47" s="99" t="s">
        <v>199</v>
      </c>
      <c r="H47" s="99" t="s">
        <v>32</v>
      </c>
      <c r="I47" s="19">
        <v>10</v>
      </c>
      <c r="J47" s="19">
        <v>4</v>
      </c>
      <c r="K47" s="19">
        <v>40</v>
      </c>
      <c r="L47" s="75" t="s">
        <v>307</v>
      </c>
      <c r="M47" s="19">
        <v>10</v>
      </c>
      <c r="N47" s="19">
        <v>10</v>
      </c>
      <c r="O47" s="54">
        <f t="shared" si="6"/>
        <v>1</v>
      </c>
      <c r="P47" s="16" t="s">
        <v>308</v>
      </c>
      <c r="Q47" s="55">
        <v>35</v>
      </c>
      <c r="R47" s="55">
        <v>15</v>
      </c>
      <c r="S47" s="56">
        <f t="shared" si="7"/>
        <v>0.42857142857142855</v>
      </c>
      <c r="T47" s="16" t="s">
        <v>309</v>
      </c>
      <c r="U47" s="21">
        <v>35</v>
      </c>
      <c r="V47" s="21">
        <v>18</v>
      </c>
      <c r="W47" s="57">
        <f t="shared" si="10"/>
        <v>0.51428571428571423</v>
      </c>
      <c r="X47" s="57" t="s">
        <v>310</v>
      </c>
      <c r="Y47" s="21">
        <v>35</v>
      </c>
      <c r="Z47" s="21">
        <v>18</v>
      </c>
      <c r="AA47" s="57">
        <f t="shared" si="8"/>
        <v>0.51428571428571423</v>
      </c>
      <c r="AB47" s="57" t="s">
        <v>311</v>
      </c>
      <c r="AC47" s="22">
        <v>35</v>
      </c>
      <c r="AD47" s="22">
        <v>35</v>
      </c>
      <c r="AE47" s="56">
        <f t="shared" si="9"/>
        <v>1</v>
      </c>
      <c r="AF47" s="57" t="s">
        <v>504</v>
      </c>
      <c r="AG47" s="60">
        <v>60</v>
      </c>
      <c r="AH47" s="60">
        <v>44</v>
      </c>
      <c r="AI47" s="61">
        <f t="shared" si="5"/>
        <v>0.73333333333333328</v>
      </c>
      <c r="AJ47" s="45" t="s">
        <v>551</v>
      </c>
      <c r="AK47" s="62">
        <v>60</v>
      </c>
      <c r="AL47" s="62">
        <v>49.5</v>
      </c>
      <c r="AM47" s="63">
        <v>0.82499999999999996</v>
      </c>
      <c r="AN47" s="39" t="s">
        <v>594</v>
      </c>
      <c r="AO47" s="164">
        <v>60</v>
      </c>
      <c r="AP47" s="156">
        <v>0.495</v>
      </c>
      <c r="AQ47" s="156">
        <v>0.82499999999999996</v>
      </c>
      <c r="AR47" s="131" t="s">
        <v>668</v>
      </c>
      <c r="AS47" s="165">
        <v>60</v>
      </c>
      <c r="AT47" s="188">
        <v>60</v>
      </c>
      <c r="AU47" s="178">
        <v>1</v>
      </c>
      <c r="AV47" s="131" t="s">
        <v>730</v>
      </c>
      <c r="AW47" s="162">
        <v>85</v>
      </c>
      <c r="AX47" s="162">
        <v>66.25</v>
      </c>
      <c r="AY47" s="157">
        <v>0.77900000000000003</v>
      </c>
      <c r="AZ47" s="57" t="s">
        <v>759</v>
      </c>
      <c r="BA47" s="162">
        <v>85</v>
      </c>
      <c r="BB47" s="162">
        <v>72</v>
      </c>
      <c r="BC47" s="57">
        <v>0.84699999999999998</v>
      </c>
      <c r="BD47" s="57" t="s">
        <v>838</v>
      </c>
      <c r="BE47" s="140">
        <v>100</v>
      </c>
      <c r="BF47" s="141">
        <v>72</v>
      </c>
      <c r="BG47" s="139">
        <v>0.72</v>
      </c>
      <c r="BH47" s="162">
        <v>85</v>
      </c>
      <c r="BI47" s="190">
        <v>79</v>
      </c>
      <c r="BJ47" s="57">
        <v>0.92900000000000005</v>
      </c>
      <c r="BK47" s="189" t="s">
        <v>888</v>
      </c>
      <c r="BL47" s="140">
        <v>100</v>
      </c>
      <c r="BM47" s="140">
        <v>79</v>
      </c>
      <c r="BN47" s="201">
        <v>0.79</v>
      </c>
      <c r="BO47" s="162">
        <v>85</v>
      </c>
      <c r="BP47" s="190">
        <v>85</v>
      </c>
      <c r="BQ47" s="57">
        <v>1</v>
      </c>
      <c r="BR47" s="189" t="s">
        <v>930</v>
      </c>
      <c r="BS47" s="140">
        <v>100</v>
      </c>
      <c r="BT47" s="140">
        <v>85</v>
      </c>
      <c r="BU47" s="206">
        <v>0.85</v>
      </c>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row>
    <row r="48" spans="1:179" s="2" customFormat="1" ht="407.25" customHeight="1" x14ac:dyDescent="0.25">
      <c r="A48" s="220"/>
      <c r="B48" s="16" t="s">
        <v>312</v>
      </c>
      <c r="C48" s="16" t="s">
        <v>313</v>
      </c>
      <c r="D48" s="16" t="s">
        <v>314</v>
      </c>
      <c r="E48" s="16" t="s">
        <v>29</v>
      </c>
      <c r="F48" s="16" t="s">
        <v>284</v>
      </c>
      <c r="G48" s="99" t="s">
        <v>199</v>
      </c>
      <c r="H48" s="99" t="s">
        <v>32</v>
      </c>
      <c r="I48" s="19">
        <v>10</v>
      </c>
      <c r="J48" s="19">
        <v>0.6</v>
      </c>
      <c r="K48" s="19">
        <v>6</v>
      </c>
      <c r="L48" s="75" t="s">
        <v>315</v>
      </c>
      <c r="M48" s="19">
        <v>10</v>
      </c>
      <c r="N48" s="19">
        <v>10</v>
      </c>
      <c r="O48" s="54">
        <f t="shared" si="6"/>
        <v>1</v>
      </c>
      <c r="P48" s="16" t="s">
        <v>316</v>
      </c>
      <c r="Q48" s="55">
        <v>35</v>
      </c>
      <c r="R48" s="55">
        <v>11</v>
      </c>
      <c r="S48" s="56">
        <f t="shared" si="7"/>
        <v>0.31428571428571428</v>
      </c>
      <c r="T48" s="16" t="s">
        <v>317</v>
      </c>
      <c r="U48" s="21">
        <v>35</v>
      </c>
      <c r="V48" s="21">
        <v>18</v>
      </c>
      <c r="W48" s="57">
        <f t="shared" si="10"/>
        <v>0.51428571428571423</v>
      </c>
      <c r="X48" s="57" t="s">
        <v>318</v>
      </c>
      <c r="Y48" s="21">
        <v>35</v>
      </c>
      <c r="Z48" s="21">
        <v>18</v>
      </c>
      <c r="AA48" s="57">
        <f t="shared" si="8"/>
        <v>0.51428571428571423</v>
      </c>
      <c r="AB48" s="57" t="s">
        <v>319</v>
      </c>
      <c r="AC48" s="22">
        <v>35</v>
      </c>
      <c r="AD48" s="22">
        <v>35</v>
      </c>
      <c r="AE48" s="56">
        <f t="shared" si="9"/>
        <v>1</v>
      </c>
      <c r="AF48" s="57" t="s">
        <v>505</v>
      </c>
      <c r="AG48" s="60">
        <v>60</v>
      </c>
      <c r="AH48" s="60">
        <v>44</v>
      </c>
      <c r="AI48" s="61">
        <f t="shared" si="5"/>
        <v>0.73333333333333328</v>
      </c>
      <c r="AJ48" s="45" t="s">
        <v>595</v>
      </c>
      <c r="AK48" s="62">
        <v>60</v>
      </c>
      <c r="AL48" s="62">
        <v>49.31</v>
      </c>
      <c r="AM48" s="63">
        <f>IFERROR(AL48/AK48,0)</f>
        <v>0.82183333333333342</v>
      </c>
      <c r="AN48" s="38" t="s">
        <v>596</v>
      </c>
      <c r="AO48" s="164">
        <v>60</v>
      </c>
      <c r="AP48" s="156">
        <v>0.49299999999999999</v>
      </c>
      <c r="AQ48" s="156">
        <v>0.82199999999999995</v>
      </c>
      <c r="AR48" s="131" t="s">
        <v>673</v>
      </c>
      <c r="AS48" s="165">
        <v>60</v>
      </c>
      <c r="AT48" s="188">
        <v>60</v>
      </c>
      <c r="AU48" s="178">
        <v>1</v>
      </c>
      <c r="AV48" s="131" t="s">
        <v>731</v>
      </c>
      <c r="AW48" s="162">
        <v>85</v>
      </c>
      <c r="AX48" s="162">
        <v>66</v>
      </c>
      <c r="AY48" s="157">
        <v>0.77600000000000002</v>
      </c>
      <c r="AZ48" s="57" t="s">
        <v>780</v>
      </c>
      <c r="BA48" s="162">
        <v>85</v>
      </c>
      <c r="BB48" s="162">
        <v>69</v>
      </c>
      <c r="BC48" s="57">
        <v>0.81200000000000006</v>
      </c>
      <c r="BD48" s="57" t="s">
        <v>839</v>
      </c>
      <c r="BE48" s="140">
        <v>100</v>
      </c>
      <c r="BF48" s="140">
        <v>69</v>
      </c>
      <c r="BG48" s="139">
        <v>0.69</v>
      </c>
      <c r="BH48" s="162">
        <v>85</v>
      </c>
      <c r="BI48" s="190">
        <v>76</v>
      </c>
      <c r="BJ48" s="57">
        <v>0.89400000000000002</v>
      </c>
      <c r="BK48" s="189" t="s">
        <v>889</v>
      </c>
      <c r="BL48" s="140">
        <v>100</v>
      </c>
      <c r="BM48" s="140">
        <v>76</v>
      </c>
      <c r="BN48" s="201">
        <v>0.76</v>
      </c>
      <c r="BO48" s="162">
        <v>85</v>
      </c>
      <c r="BP48" s="190">
        <v>85</v>
      </c>
      <c r="BQ48" s="57">
        <v>1</v>
      </c>
      <c r="BR48" s="189" t="s">
        <v>931</v>
      </c>
      <c r="BS48" s="140">
        <v>100</v>
      </c>
      <c r="BT48" s="140">
        <v>85</v>
      </c>
      <c r="BU48" s="206">
        <v>0.85</v>
      </c>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row>
    <row r="49" spans="1:179" s="2" customFormat="1" ht="173.25" customHeight="1" x14ac:dyDescent="0.25">
      <c r="A49" s="220"/>
      <c r="B49" s="16" t="s">
        <v>320</v>
      </c>
      <c r="C49" s="16" t="s">
        <v>321</v>
      </c>
      <c r="D49" s="16" t="s">
        <v>322</v>
      </c>
      <c r="E49" s="16" t="s">
        <v>29</v>
      </c>
      <c r="F49" s="16" t="s">
        <v>53</v>
      </c>
      <c r="G49" s="99" t="s">
        <v>323</v>
      </c>
      <c r="H49" s="99" t="s">
        <v>32</v>
      </c>
      <c r="I49" s="19">
        <v>23</v>
      </c>
      <c r="J49" s="19">
        <v>0</v>
      </c>
      <c r="K49" s="19">
        <v>0</v>
      </c>
      <c r="L49" s="75" t="s">
        <v>73</v>
      </c>
      <c r="M49" s="19">
        <v>23</v>
      </c>
      <c r="N49" s="19">
        <v>23</v>
      </c>
      <c r="O49" s="54">
        <f t="shared" si="6"/>
        <v>1</v>
      </c>
      <c r="P49" s="16" t="s">
        <v>324</v>
      </c>
      <c r="Q49" s="55">
        <v>24</v>
      </c>
      <c r="R49" s="55">
        <v>23</v>
      </c>
      <c r="S49" s="56">
        <f t="shared" si="7"/>
        <v>0.95833333333333337</v>
      </c>
      <c r="T49" s="16" t="s">
        <v>325</v>
      </c>
      <c r="U49" s="21">
        <v>24</v>
      </c>
      <c r="V49" s="21">
        <v>23</v>
      </c>
      <c r="W49" s="57">
        <f t="shared" si="10"/>
        <v>0.95833333333333337</v>
      </c>
      <c r="X49" s="57" t="s">
        <v>326</v>
      </c>
      <c r="Y49" s="21">
        <v>24</v>
      </c>
      <c r="Z49" s="21">
        <v>23</v>
      </c>
      <c r="AA49" s="57">
        <f t="shared" si="8"/>
        <v>0.95833333333333337</v>
      </c>
      <c r="AB49" s="57" t="s">
        <v>327</v>
      </c>
      <c r="AC49" s="22">
        <v>24</v>
      </c>
      <c r="AD49" s="22">
        <v>23</v>
      </c>
      <c r="AE49" s="56">
        <f t="shared" si="9"/>
        <v>0.95833333333333337</v>
      </c>
      <c r="AF49" s="57" t="s">
        <v>506</v>
      </c>
      <c r="AG49" s="60">
        <v>24</v>
      </c>
      <c r="AH49" s="60">
        <v>23</v>
      </c>
      <c r="AI49" s="61">
        <f t="shared" si="5"/>
        <v>0.95833333333333337</v>
      </c>
      <c r="AJ49" s="46" t="s">
        <v>597</v>
      </c>
      <c r="AK49" s="97">
        <v>24</v>
      </c>
      <c r="AL49" s="62">
        <v>23.45</v>
      </c>
      <c r="AM49" s="63">
        <f>IFERROR(AL49/AK49,0)</f>
        <v>0.9770833333333333</v>
      </c>
      <c r="AN49" s="39" t="s">
        <v>598</v>
      </c>
      <c r="AO49" s="162">
        <v>24</v>
      </c>
      <c r="AP49" s="165">
        <v>23.45</v>
      </c>
      <c r="AQ49" s="156">
        <v>0.97699999999999998</v>
      </c>
      <c r="AR49" s="131" t="s">
        <v>665</v>
      </c>
      <c r="AS49" s="162">
        <v>24</v>
      </c>
      <c r="AT49" s="165">
        <v>24</v>
      </c>
      <c r="AU49" s="178">
        <v>1</v>
      </c>
      <c r="AV49" s="131" t="s">
        <v>732</v>
      </c>
      <c r="AW49" s="162">
        <v>25</v>
      </c>
      <c r="AX49" s="162">
        <v>24</v>
      </c>
      <c r="AY49" s="157">
        <v>0.96</v>
      </c>
      <c r="AZ49" s="57" t="s">
        <v>781</v>
      </c>
      <c r="BA49" s="162">
        <v>25</v>
      </c>
      <c r="BB49" s="162">
        <v>24</v>
      </c>
      <c r="BC49" s="57">
        <v>0.96</v>
      </c>
      <c r="BD49" s="57" t="s">
        <v>840</v>
      </c>
      <c r="BE49" s="140">
        <v>25</v>
      </c>
      <c r="BF49" s="140">
        <v>24</v>
      </c>
      <c r="BG49" s="139">
        <v>0.96</v>
      </c>
      <c r="BH49" s="162">
        <v>25</v>
      </c>
      <c r="BI49" s="190">
        <v>24</v>
      </c>
      <c r="BJ49" s="57">
        <v>0.96</v>
      </c>
      <c r="BK49" s="189" t="s">
        <v>891</v>
      </c>
      <c r="BL49" s="140">
        <v>25</v>
      </c>
      <c r="BM49" s="140">
        <v>24</v>
      </c>
      <c r="BN49" s="201">
        <v>0.96</v>
      </c>
      <c r="BO49" s="162">
        <v>25</v>
      </c>
      <c r="BP49" s="190">
        <v>25</v>
      </c>
      <c r="BQ49" s="57">
        <v>1</v>
      </c>
      <c r="BR49" s="189" t="s">
        <v>927</v>
      </c>
      <c r="BS49" s="140">
        <v>25</v>
      </c>
      <c r="BT49" s="140">
        <v>25</v>
      </c>
      <c r="BU49" s="206">
        <v>1</v>
      </c>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row>
    <row r="50" spans="1:179" s="2" customFormat="1" ht="101.25" customHeight="1" x14ac:dyDescent="0.25">
      <c r="A50" s="220"/>
      <c r="B50" s="16" t="s">
        <v>328</v>
      </c>
      <c r="C50" s="16" t="s">
        <v>329</v>
      </c>
      <c r="D50" s="16" t="s">
        <v>330</v>
      </c>
      <c r="E50" s="16" t="s">
        <v>29</v>
      </c>
      <c r="F50" s="16" t="s">
        <v>53</v>
      </c>
      <c r="G50" s="99" t="s">
        <v>323</v>
      </c>
      <c r="H50" s="99" t="s">
        <v>32</v>
      </c>
      <c r="I50" s="19">
        <v>0.35</v>
      </c>
      <c r="J50" s="19">
        <v>0.1</v>
      </c>
      <c r="K50" s="19">
        <v>0</v>
      </c>
      <c r="L50" s="75" t="s">
        <v>331</v>
      </c>
      <c r="M50" s="19">
        <v>0.35</v>
      </c>
      <c r="N50" s="19">
        <v>0.35</v>
      </c>
      <c r="O50" s="54">
        <f t="shared" si="6"/>
        <v>1</v>
      </c>
      <c r="P50" s="16" t="s">
        <v>332</v>
      </c>
      <c r="Q50" s="55">
        <v>2</v>
      </c>
      <c r="R50" s="55">
        <v>0.4</v>
      </c>
      <c r="S50" s="56">
        <f t="shared" si="7"/>
        <v>0.2</v>
      </c>
      <c r="T50" s="16" t="s">
        <v>333</v>
      </c>
      <c r="U50" s="21">
        <v>2</v>
      </c>
      <c r="V50" s="21">
        <v>0.8</v>
      </c>
      <c r="W50" s="57">
        <f t="shared" si="10"/>
        <v>0.4</v>
      </c>
      <c r="X50" s="57" t="s">
        <v>334</v>
      </c>
      <c r="Y50" s="21">
        <v>2</v>
      </c>
      <c r="Z50" s="21">
        <v>1</v>
      </c>
      <c r="AA50" s="57">
        <f t="shared" si="8"/>
        <v>0.5</v>
      </c>
      <c r="AB50" s="57" t="s">
        <v>335</v>
      </c>
      <c r="AC50" s="22">
        <v>2</v>
      </c>
      <c r="AD50" s="22">
        <v>2</v>
      </c>
      <c r="AE50" s="56">
        <f t="shared" si="9"/>
        <v>1</v>
      </c>
      <c r="AF50" s="57" t="s">
        <v>507</v>
      </c>
      <c r="AG50" s="60">
        <v>2</v>
      </c>
      <c r="AH50" s="60">
        <v>2</v>
      </c>
      <c r="AI50" s="61">
        <f t="shared" si="5"/>
        <v>1</v>
      </c>
      <c r="AJ50" s="45" t="s">
        <v>599</v>
      </c>
      <c r="AK50" s="97">
        <v>2</v>
      </c>
      <c r="AL50" s="97">
        <v>2</v>
      </c>
      <c r="AM50" s="63">
        <v>1</v>
      </c>
      <c r="AN50" s="46" t="s">
        <v>600</v>
      </c>
      <c r="AO50" s="162">
        <v>2</v>
      </c>
      <c r="AP50" s="162">
        <v>2</v>
      </c>
      <c r="AQ50" s="156">
        <v>1</v>
      </c>
      <c r="AR50" s="131" t="s">
        <v>666</v>
      </c>
      <c r="AS50" s="162">
        <v>2</v>
      </c>
      <c r="AT50" s="162">
        <v>2</v>
      </c>
      <c r="AU50" s="156">
        <v>1</v>
      </c>
      <c r="AV50" s="131" t="s">
        <v>733</v>
      </c>
      <c r="AW50" s="162">
        <v>2</v>
      </c>
      <c r="AX50" s="162">
        <v>2</v>
      </c>
      <c r="AY50" s="157">
        <v>1</v>
      </c>
      <c r="AZ50" s="57" t="s">
        <v>757</v>
      </c>
      <c r="BA50" s="162">
        <v>2</v>
      </c>
      <c r="BB50" s="162">
        <v>2</v>
      </c>
      <c r="BC50" s="57">
        <v>1</v>
      </c>
      <c r="BD50" s="57" t="s">
        <v>841</v>
      </c>
      <c r="BE50" s="140">
        <v>2</v>
      </c>
      <c r="BF50" s="140">
        <v>2</v>
      </c>
      <c r="BG50" s="139">
        <v>1</v>
      </c>
      <c r="BH50" s="162">
        <v>2</v>
      </c>
      <c r="BI50" s="190">
        <v>2</v>
      </c>
      <c r="BJ50" s="57">
        <v>1</v>
      </c>
      <c r="BK50" s="189" t="s">
        <v>892</v>
      </c>
      <c r="BL50" s="140">
        <v>2</v>
      </c>
      <c r="BM50" s="140">
        <v>2</v>
      </c>
      <c r="BN50" s="201">
        <v>1</v>
      </c>
      <c r="BO50" s="162">
        <v>2</v>
      </c>
      <c r="BP50" s="190">
        <v>2</v>
      </c>
      <c r="BQ50" s="57">
        <v>1</v>
      </c>
      <c r="BR50" s="189" t="s">
        <v>928</v>
      </c>
      <c r="BS50" s="140">
        <v>2</v>
      </c>
      <c r="BT50" s="140">
        <v>2</v>
      </c>
      <c r="BU50" s="206">
        <v>1</v>
      </c>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row>
    <row r="51" spans="1:179" s="2" customFormat="1" ht="366" customHeight="1" x14ac:dyDescent="0.25">
      <c r="A51" s="220"/>
      <c r="B51" s="16" t="s">
        <v>336</v>
      </c>
      <c r="C51" s="16" t="s">
        <v>337</v>
      </c>
      <c r="D51" s="16" t="s">
        <v>338</v>
      </c>
      <c r="E51" s="16" t="s">
        <v>29</v>
      </c>
      <c r="F51" s="16" t="s">
        <v>53</v>
      </c>
      <c r="G51" s="99" t="s">
        <v>323</v>
      </c>
      <c r="H51" s="99" t="s">
        <v>32</v>
      </c>
      <c r="I51" s="19">
        <v>10</v>
      </c>
      <c r="J51" s="19">
        <v>2.5</v>
      </c>
      <c r="K51" s="19">
        <v>25</v>
      </c>
      <c r="L51" s="75" t="s">
        <v>339</v>
      </c>
      <c r="M51" s="19">
        <v>10</v>
      </c>
      <c r="N51" s="19">
        <v>10</v>
      </c>
      <c r="O51" s="54">
        <f t="shared" si="6"/>
        <v>1</v>
      </c>
      <c r="P51" s="16" t="s">
        <v>340</v>
      </c>
      <c r="Q51" s="55">
        <v>35</v>
      </c>
      <c r="R51" s="55">
        <v>12</v>
      </c>
      <c r="S51" s="56">
        <f t="shared" si="7"/>
        <v>0.34285714285714286</v>
      </c>
      <c r="T51" s="16" t="s">
        <v>341</v>
      </c>
      <c r="U51" s="21">
        <v>35</v>
      </c>
      <c r="V51" s="21">
        <v>16</v>
      </c>
      <c r="W51" s="57">
        <f t="shared" si="10"/>
        <v>0.45714285714285713</v>
      </c>
      <c r="X51" s="57" t="s">
        <v>342</v>
      </c>
      <c r="Y51" s="21">
        <v>35</v>
      </c>
      <c r="Z51" s="21">
        <v>20</v>
      </c>
      <c r="AA51" s="57">
        <f t="shared" si="8"/>
        <v>0.5714285714285714</v>
      </c>
      <c r="AB51" s="57" t="s">
        <v>343</v>
      </c>
      <c r="AC51" s="22">
        <v>35</v>
      </c>
      <c r="AD51" s="22">
        <v>30</v>
      </c>
      <c r="AE51" s="56">
        <f t="shared" si="9"/>
        <v>0.8571428571428571</v>
      </c>
      <c r="AF51" s="57" t="s">
        <v>508</v>
      </c>
      <c r="AG51" s="60">
        <v>60</v>
      </c>
      <c r="AH51" s="60">
        <v>32</v>
      </c>
      <c r="AI51" s="61">
        <f t="shared" si="5"/>
        <v>0.53333333333333333</v>
      </c>
      <c r="AJ51" s="45" t="s">
        <v>601</v>
      </c>
      <c r="AK51" s="62">
        <v>60</v>
      </c>
      <c r="AL51" s="62">
        <v>37</v>
      </c>
      <c r="AM51" s="63">
        <f>IFERROR(AL51/AK51,0)</f>
        <v>0.6166666666666667</v>
      </c>
      <c r="AN51" s="46" t="s">
        <v>602</v>
      </c>
      <c r="AO51" s="141">
        <v>60</v>
      </c>
      <c r="AP51" s="141">
        <v>40.200000000000003</v>
      </c>
      <c r="AQ51" s="156">
        <v>0.67</v>
      </c>
      <c r="AR51" s="131" t="s">
        <v>667</v>
      </c>
      <c r="AS51" s="179">
        <v>55</v>
      </c>
      <c r="AT51" s="179">
        <v>55</v>
      </c>
      <c r="AU51" s="178">
        <v>1</v>
      </c>
      <c r="AV51" s="131" t="s">
        <v>734</v>
      </c>
      <c r="AW51" s="162">
        <v>85</v>
      </c>
      <c r="AX51" s="162">
        <v>65</v>
      </c>
      <c r="AY51" s="157">
        <v>0.76500000000000001</v>
      </c>
      <c r="AZ51" s="57" t="s">
        <v>758</v>
      </c>
      <c r="BA51" s="140">
        <v>70</v>
      </c>
      <c r="BB51" s="140">
        <v>65</v>
      </c>
      <c r="BC51" s="57">
        <v>0.92900000000000005</v>
      </c>
      <c r="BD51" s="57" t="s">
        <v>814</v>
      </c>
      <c r="BE51" s="140">
        <v>100</v>
      </c>
      <c r="BF51" s="140">
        <v>65</v>
      </c>
      <c r="BG51" s="147">
        <v>0.76470000000000005</v>
      </c>
      <c r="BH51" s="162">
        <v>70</v>
      </c>
      <c r="BI51" s="190">
        <v>66</v>
      </c>
      <c r="BJ51" s="57">
        <v>0.94299999999999995</v>
      </c>
      <c r="BK51" s="189" t="s">
        <v>893</v>
      </c>
      <c r="BL51" s="140">
        <v>100</v>
      </c>
      <c r="BM51" s="140">
        <v>66</v>
      </c>
      <c r="BN51" s="201">
        <v>0.66</v>
      </c>
      <c r="BO51" s="162">
        <v>70</v>
      </c>
      <c r="BP51" s="190">
        <v>67</v>
      </c>
      <c r="BQ51" s="57">
        <v>0.95699999999999996</v>
      </c>
      <c r="BR51" s="189" t="s">
        <v>929</v>
      </c>
      <c r="BS51" s="140">
        <v>100</v>
      </c>
      <c r="BT51" s="140">
        <v>67</v>
      </c>
      <c r="BU51" s="206">
        <v>0.67</v>
      </c>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row>
    <row r="52" spans="1:179" s="2" customFormat="1" ht="27" customHeight="1" x14ac:dyDescent="0.25">
      <c r="A52" s="29"/>
      <c r="B52" s="103" t="s">
        <v>344</v>
      </c>
      <c r="C52" s="76"/>
      <c r="D52" s="76"/>
      <c r="E52" s="76"/>
      <c r="F52" s="76"/>
      <c r="G52" s="76"/>
      <c r="H52" s="76"/>
      <c r="I52" s="76"/>
      <c r="J52" s="76"/>
      <c r="K52" s="76"/>
      <c r="L52" s="76"/>
      <c r="M52" s="76"/>
      <c r="N52" s="76"/>
      <c r="O52" s="104">
        <f>SUM(O39:O51)/11</f>
        <v>0.97863636363636364</v>
      </c>
      <c r="P52" s="76"/>
      <c r="Q52" s="76"/>
      <c r="R52" s="76"/>
      <c r="S52" s="104">
        <f>SUM(S39:S51)/13</f>
        <v>0.38427655677655675</v>
      </c>
      <c r="T52" s="76"/>
      <c r="U52" s="76"/>
      <c r="V52" s="76"/>
      <c r="W52" s="104">
        <f>SUM(W39:W51)/13</f>
        <v>0.54807692307692313</v>
      </c>
      <c r="X52" s="76"/>
      <c r="Y52" s="76"/>
      <c r="Z52" s="76"/>
      <c r="AA52" s="104">
        <f>SUM(AA39:AA51)/13</f>
        <v>0.60456043956043948</v>
      </c>
      <c r="AB52" s="76"/>
      <c r="AC52" s="76"/>
      <c r="AD52" s="76"/>
      <c r="AE52" s="104">
        <f>SUM(AE39:AE51)/13</f>
        <v>0.90657509157509153</v>
      </c>
      <c r="AF52" s="76"/>
      <c r="AG52" s="89"/>
      <c r="AH52" s="89"/>
      <c r="AI52" s="98">
        <f>SUM(AI39:AI51)/13</f>
        <v>0.64807692307692311</v>
      </c>
      <c r="AJ52" s="89"/>
      <c r="AK52" s="89"/>
      <c r="AL52" s="89"/>
      <c r="AM52" s="104">
        <f>SUM(AM39:AM51)/13</f>
        <v>0.77927564102564106</v>
      </c>
      <c r="AN52" s="89"/>
      <c r="AO52" s="152"/>
      <c r="AP52" s="152"/>
      <c r="AQ52" s="104">
        <f>SUM(AQ39:AQ51)/13</f>
        <v>0.84946153846153838</v>
      </c>
      <c r="AR52" s="134"/>
      <c r="AS52" s="152"/>
      <c r="AT52" s="152"/>
      <c r="AU52" s="104">
        <f>SUM(AU39:AU51)/13</f>
        <v>0.98333333333333328</v>
      </c>
      <c r="AV52" s="134"/>
      <c r="AW52" s="152"/>
      <c r="AX52" s="152"/>
      <c r="AY52" s="152"/>
      <c r="AZ52" s="76"/>
      <c r="BA52" s="76"/>
      <c r="BB52" s="76"/>
      <c r="BC52" s="76"/>
      <c r="BD52" s="76"/>
      <c r="BE52" s="142"/>
      <c r="BF52" s="142"/>
      <c r="BG52" s="104">
        <f>SUM(BG39:BG51)/13</f>
        <v>0.8323307692307691</v>
      </c>
      <c r="BH52" s="142"/>
      <c r="BI52" s="142"/>
      <c r="BJ52" s="142"/>
      <c r="BK52" s="142"/>
      <c r="BL52" s="142"/>
      <c r="BM52" s="142"/>
      <c r="BN52" s="104">
        <f>SUM(BN39:BN51)/13</f>
        <v>0.84615384615384615</v>
      </c>
      <c r="BO52" s="142"/>
      <c r="BP52" s="142"/>
      <c r="BQ52" s="142"/>
      <c r="BR52" s="142"/>
      <c r="BS52" s="142"/>
      <c r="BT52" s="142"/>
      <c r="BU52" s="104">
        <f>SUM(BU39:BU51)/13</f>
        <v>0.9026153846153846</v>
      </c>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row>
    <row r="53" spans="1:179" s="2" customFormat="1" ht="409.6" customHeight="1" x14ac:dyDescent="0.25">
      <c r="A53" s="217" t="s">
        <v>533</v>
      </c>
      <c r="B53" s="16" t="s">
        <v>345</v>
      </c>
      <c r="C53" s="16" t="s">
        <v>346</v>
      </c>
      <c r="D53" s="16" t="s">
        <v>347</v>
      </c>
      <c r="E53" s="16" t="s">
        <v>29</v>
      </c>
      <c r="F53" s="16" t="s">
        <v>30</v>
      </c>
      <c r="G53" s="99" t="s">
        <v>31</v>
      </c>
      <c r="H53" s="99" t="s">
        <v>42</v>
      </c>
      <c r="I53" s="19">
        <v>100</v>
      </c>
      <c r="J53" s="19">
        <v>8</v>
      </c>
      <c r="K53" s="19">
        <v>8</v>
      </c>
      <c r="L53" s="75" t="s">
        <v>348</v>
      </c>
      <c r="M53" s="19">
        <v>100</v>
      </c>
      <c r="N53" s="19">
        <v>80</v>
      </c>
      <c r="O53" s="54">
        <f>+N53/M53</f>
        <v>0.8</v>
      </c>
      <c r="P53" s="77" t="s">
        <v>349</v>
      </c>
      <c r="Q53" s="55">
        <v>100</v>
      </c>
      <c r="R53" s="55">
        <v>30</v>
      </c>
      <c r="S53" s="56">
        <f>IFERROR(R53/Q53,0)</f>
        <v>0.3</v>
      </c>
      <c r="T53" s="16" t="s">
        <v>350</v>
      </c>
      <c r="U53" s="21">
        <v>100</v>
      </c>
      <c r="V53" s="21">
        <v>40</v>
      </c>
      <c r="W53" s="57">
        <f>+V53/U53</f>
        <v>0.4</v>
      </c>
      <c r="X53" s="57" t="s">
        <v>351</v>
      </c>
      <c r="Y53" s="21">
        <v>100</v>
      </c>
      <c r="Z53" s="21">
        <v>80</v>
      </c>
      <c r="AA53" s="57">
        <f>+Z53/Y53</f>
        <v>0.8</v>
      </c>
      <c r="AB53" s="57" t="s">
        <v>352</v>
      </c>
      <c r="AC53" s="22">
        <v>100</v>
      </c>
      <c r="AD53" s="22">
        <v>100</v>
      </c>
      <c r="AE53" s="56">
        <f>IFERROR(AD53/AC53,0)</f>
        <v>1</v>
      </c>
      <c r="AF53" s="57" t="s">
        <v>509</v>
      </c>
      <c r="AG53" s="60">
        <v>100</v>
      </c>
      <c r="AH53" s="60">
        <v>20</v>
      </c>
      <c r="AI53" s="61">
        <f>IFERROR(AH53/AG53,0)</f>
        <v>0.2</v>
      </c>
      <c r="AJ53" s="45" t="s">
        <v>603</v>
      </c>
      <c r="AK53" s="62">
        <v>100</v>
      </c>
      <c r="AL53" s="62">
        <v>25</v>
      </c>
      <c r="AM53" s="63">
        <v>0.25</v>
      </c>
      <c r="AN53" s="46" t="s">
        <v>604</v>
      </c>
      <c r="AO53" s="159">
        <v>100</v>
      </c>
      <c r="AP53" s="159">
        <v>64</v>
      </c>
      <c r="AQ53" s="156">
        <v>0.64</v>
      </c>
      <c r="AR53" s="131" t="s">
        <v>653</v>
      </c>
      <c r="AS53" s="159">
        <v>100</v>
      </c>
      <c r="AT53" s="159">
        <v>100</v>
      </c>
      <c r="AU53" s="178">
        <v>1</v>
      </c>
      <c r="AV53" s="131" t="s">
        <v>735</v>
      </c>
      <c r="AW53" s="162">
        <v>100</v>
      </c>
      <c r="AX53" s="162">
        <v>50</v>
      </c>
      <c r="AY53" s="157">
        <v>0.5</v>
      </c>
      <c r="AZ53" s="57" t="s">
        <v>782</v>
      </c>
      <c r="BA53" s="162">
        <v>100</v>
      </c>
      <c r="BB53" s="162">
        <v>81.260000000000005</v>
      </c>
      <c r="BC53" s="57">
        <v>0.81230000000000002</v>
      </c>
      <c r="BD53" s="199" t="s">
        <v>815</v>
      </c>
      <c r="BE53" s="140">
        <v>100</v>
      </c>
      <c r="BF53" s="140">
        <v>100</v>
      </c>
      <c r="BG53" s="139">
        <v>0.72250000000000003</v>
      </c>
      <c r="BH53" s="162">
        <v>100</v>
      </c>
      <c r="BI53" s="162">
        <v>97.5</v>
      </c>
      <c r="BJ53" s="57">
        <v>0.97499999999999998</v>
      </c>
      <c r="BK53" s="57" t="s">
        <v>903</v>
      </c>
      <c r="BL53" s="140">
        <v>100</v>
      </c>
      <c r="BM53" s="140">
        <v>100</v>
      </c>
      <c r="BN53" s="201">
        <v>0.755</v>
      </c>
      <c r="BO53" s="162">
        <v>100</v>
      </c>
      <c r="BP53" s="162">
        <v>100</v>
      </c>
      <c r="BQ53" s="57">
        <v>1</v>
      </c>
      <c r="BR53" s="57" t="s">
        <v>935</v>
      </c>
      <c r="BS53" s="140">
        <v>100</v>
      </c>
      <c r="BT53" s="140">
        <v>100</v>
      </c>
      <c r="BU53" s="206">
        <v>1</v>
      </c>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row>
    <row r="54" spans="1:179" s="2" customFormat="1" ht="132" customHeight="1" x14ac:dyDescent="0.25">
      <c r="A54" s="217"/>
      <c r="B54" s="16" t="s">
        <v>353</v>
      </c>
      <c r="C54" s="16" t="s">
        <v>354</v>
      </c>
      <c r="D54" s="16" t="s">
        <v>355</v>
      </c>
      <c r="E54" s="16" t="s">
        <v>29</v>
      </c>
      <c r="F54" s="16" t="s">
        <v>53</v>
      </c>
      <c r="G54" s="99" t="s">
        <v>323</v>
      </c>
      <c r="H54" s="99" t="s">
        <v>32</v>
      </c>
      <c r="I54" s="19">
        <v>15</v>
      </c>
      <c r="J54" s="19">
        <v>10</v>
      </c>
      <c r="K54" s="19">
        <v>66.67</v>
      </c>
      <c r="L54" s="75" t="s">
        <v>356</v>
      </c>
      <c r="M54" s="19">
        <v>15</v>
      </c>
      <c r="N54" s="19">
        <v>15</v>
      </c>
      <c r="O54" s="54">
        <f>+N54/M54</f>
        <v>1</v>
      </c>
      <c r="P54" s="77" t="s">
        <v>357</v>
      </c>
      <c r="Q54" s="55">
        <v>35</v>
      </c>
      <c r="R54" s="55">
        <v>15</v>
      </c>
      <c r="S54" s="56">
        <f>IFERROR(R54/Q54,0)</f>
        <v>0.42857142857142855</v>
      </c>
      <c r="T54" s="16" t="s">
        <v>358</v>
      </c>
      <c r="U54" s="21">
        <v>35</v>
      </c>
      <c r="V54" s="21">
        <v>16</v>
      </c>
      <c r="W54" s="57">
        <f>+V54/U54</f>
        <v>0.45714285714285713</v>
      </c>
      <c r="X54" s="57" t="s">
        <v>359</v>
      </c>
      <c r="Y54" s="21">
        <v>35</v>
      </c>
      <c r="Z54" s="21">
        <v>28</v>
      </c>
      <c r="AA54" s="57">
        <f>+Z54/Y54</f>
        <v>0.8</v>
      </c>
      <c r="AB54" s="57" t="s">
        <v>360</v>
      </c>
      <c r="AC54" s="22">
        <v>35</v>
      </c>
      <c r="AD54" s="22">
        <v>35</v>
      </c>
      <c r="AE54" s="56">
        <f>IFERROR(AD54/AC54,0)</f>
        <v>1</v>
      </c>
      <c r="AF54" s="57" t="s">
        <v>510</v>
      </c>
      <c r="AG54" s="60">
        <v>50</v>
      </c>
      <c r="AH54" s="60">
        <v>45</v>
      </c>
      <c r="AI54" s="61">
        <f>IFERROR(AH54/AG54,0)</f>
        <v>0.9</v>
      </c>
      <c r="AJ54" s="45" t="s">
        <v>605</v>
      </c>
      <c r="AK54" s="62">
        <v>50</v>
      </c>
      <c r="AL54" s="62">
        <v>50</v>
      </c>
      <c r="AM54" s="63">
        <v>1</v>
      </c>
      <c r="AN54" s="46" t="s">
        <v>606</v>
      </c>
      <c r="AO54" s="159">
        <v>85</v>
      </c>
      <c r="AP54" s="159">
        <v>50</v>
      </c>
      <c r="AQ54" s="156">
        <v>0.58799999999999997</v>
      </c>
      <c r="AR54" s="130" t="s">
        <v>654</v>
      </c>
      <c r="AS54" s="159">
        <v>85</v>
      </c>
      <c r="AT54" s="159">
        <v>85</v>
      </c>
      <c r="AU54" s="178">
        <v>1</v>
      </c>
      <c r="AV54" s="130" t="s">
        <v>736</v>
      </c>
      <c r="AW54" s="162">
        <v>90</v>
      </c>
      <c r="AX54" s="162">
        <v>83</v>
      </c>
      <c r="AY54" s="157">
        <v>0.92200000000000004</v>
      </c>
      <c r="AZ54" s="57" t="s">
        <v>783</v>
      </c>
      <c r="BA54" s="162">
        <v>90</v>
      </c>
      <c r="BB54" s="162">
        <v>85</v>
      </c>
      <c r="BC54" s="57">
        <v>0.94399999999999995</v>
      </c>
      <c r="BD54" s="57" t="s">
        <v>849</v>
      </c>
      <c r="BE54" s="140">
        <v>100</v>
      </c>
      <c r="BF54" s="140">
        <v>85</v>
      </c>
      <c r="BG54" s="139">
        <v>0.85</v>
      </c>
      <c r="BH54" s="162">
        <v>90</v>
      </c>
      <c r="BI54" s="162">
        <v>88</v>
      </c>
      <c r="BJ54" s="57">
        <v>0.97799999999999998</v>
      </c>
      <c r="BK54" s="57" t="s">
        <v>855</v>
      </c>
      <c r="BL54" s="140">
        <v>100</v>
      </c>
      <c r="BM54" s="140">
        <v>88</v>
      </c>
      <c r="BN54" s="201">
        <v>0.88</v>
      </c>
      <c r="BO54" s="162">
        <v>90</v>
      </c>
      <c r="BP54" s="162">
        <v>90</v>
      </c>
      <c r="BQ54" s="57">
        <v>1</v>
      </c>
      <c r="BR54" s="57" t="s">
        <v>939</v>
      </c>
      <c r="BS54" s="140">
        <v>100</v>
      </c>
      <c r="BT54" s="140">
        <v>90</v>
      </c>
      <c r="BU54" s="206">
        <v>0.9</v>
      </c>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row>
    <row r="55" spans="1:179" s="2" customFormat="1" ht="221.25" customHeight="1" x14ac:dyDescent="0.25">
      <c r="A55" s="217"/>
      <c r="B55" s="16" t="s">
        <v>361</v>
      </c>
      <c r="C55" s="16" t="s">
        <v>362</v>
      </c>
      <c r="D55" s="16" t="s">
        <v>363</v>
      </c>
      <c r="E55" s="16" t="s">
        <v>29</v>
      </c>
      <c r="F55" s="16" t="s">
        <v>364</v>
      </c>
      <c r="G55" s="99" t="s">
        <v>365</v>
      </c>
      <c r="H55" s="99" t="s">
        <v>32</v>
      </c>
      <c r="I55" s="19">
        <v>15</v>
      </c>
      <c r="J55" s="19">
        <v>6</v>
      </c>
      <c r="K55" s="19">
        <v>40</v>
      </c>
      <c r="L55" s="75" t="s">
        <v>366</v>
      </c>
      <c r="M55" s="19">
        <v>15</v>
      </c>
      <c r="N55" s="19">
        <v>10</v>
      </c>
      <c r="O55" s="54">
        <f>+N55/M55</f>
        <v>0.66666666666666663</v>
      </c>
      <c r="P55" s="77" t="s">
        <v>367</v>
      </c>
      <c r="Q55" s="55">
        <v>37</v>
      </c>
      <c r="R55" s="55">
        <v>24</v>
      </c>
      <c r="S55" s="56">
        <f>IFERROR(R55/Q55,0)</f>
        <v>0.64864864864864868</v>
      </c>
      <c r="T55" s="16" t="s">
        <v>368</v>
      </c>
      <c r="U55" s="21">
        <v>37</v>
      </c>
      <c r="V55" s="21">
        <v>26</v>
      </c>
      <c r="W55" s="57">
        <f>+V55/U55</f>
        <v>0.70270270270270274</v>
      </c>
      <c r="X55" s="57" t="s">
        <v>369</v>
      </c>
      <c r="Y55" s="21">
        <v>37</v>
      </c>
      <c r="Z55" s="21">
        <v>26.55</v>
      </c>
      <c r="AA55" s="57">
        <f>+Z55/Y55</f>
        <v>0.71756756756756757</v>
      </c>
      <c r="AB55" s="57" t="s">
        <v>370</v>
      </c>
      <c r="AC55" s="22">
        <v>37</v>
      </c>
      <c r="AD55" s="22">
        <v>37</v>
      </c>
      <c r="AE55" s="56">
        <f>IFERROR(AD55/AC55,0)</f>
        <v>1</v>
      </c>
      <c r="AF55" s="57" t="s">
        <v>511</v>
      </c>
      <c r="AG55" s="60">
        <v>59</v>
      </c>
      <c r="AH55" s="60">
        <v>37</v>
      </c>
      <c r="AI55" s="61">
        <f>IFERROR(AH55/AG55,0)</f>
        <v>0.6271186440677966</v>
      </c>
      <c r="AJ55" s="45" t="s">
        <v>607</v>
      </c>
      <c r="AK55" s="62">
        <v>59</v>
      </c>
      <c r="AL55" s="62">
        <v>37</v>
      </c>
      <c r="AM55" s="63">
        <v>0.6271186440677966</v>
      </c>
      <c r="AN55" s="38" t="s">
        <v>608</v>
      </c>
      <c r="AO55" s="159">
        <v>59</v>
      </c>
      <c r="AP55" s="159">
        <v>45.45</v>
      </c>
      <c r="AQ55" s="156">
        <v>0.77</v>
      </c>
      <c r="AR55" s="130" t="s">
        <v>674</v>
      </c>
      <c r="AS55" s="159">
        <v>50</v>
      </c>
      <c r="AT55" s="159">
        <v>50</v>
      </c>
      <c r="AU55" s="178">
        <v>1</v>
      </c>
      <c r="AV55" s="130" t="s">
        <v>737</v>
      </c>
      <c r="AW55" s="162">
        <v>85</v>
      </c>
      <c r="AX55" s="162">
        <v>62</v>
      </c>
      <c r="AY55" s="157">
        <v>0.72899999999999998</v>
      </c>
      <c r="AZ55" s="57" t="s">
        <v>762</v>
      </c>
      <c r="BA55" s="162">
        <v>85</v>
      </c>
      <c r="BB55" s="162">
        <v>68</v>
      </c>
      <c r="BC55" s="57">
        <v>0.8</v>
      </c>
      <c r="BD55" s="57" t="s">
        <v>816</v>
      </c>
      <c r="BE55" s="140">
        <v>100</v>
      </c>
      <c r="BF55" s="140">
        <v>68</v>
      </c>
      <c r="BG55" s="139">
        <v>0.68</v>
      </c>
      <c r="BH55" s="162">
        <v>85</v>
      </c>
      <c r="BI55" s="162">
        <v>72</v>
      </c>
      <c r="BJ55" s="57">
        <v>0.84699999999999998</v>
      </c>
      <c r="BK55" s="57" t="s">
        <v>904</v>
      </c>
      <c r="BL55" s="140">
        <v>100</v>
      </c>
      <c r="BM55" s="140">
        <v>72</v>
      </c>
      <c r="BN55" s="201">
        <v>0.72</v>
      </c>
      <c r="BO55" s="162">
        <v>85</v>
      </c>
      <c r="BP55" s="162">
        <v>75</v>
      </c>
      <c r="BQ55" s="57">
        <v>0.88200000000000001</v>
      </c>
      <c r="BR55" s="57" t="s">
        <v>925</v>
      </c>
      <c r="BS55" s="140">
        <v>100</v>
      </c>
      <c r="BT55" s="140">
        <v>75</v>
      </c>
      <c r="BU55" s="206">
        <v>0.75</v>
      </c>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row>
    <row r="56" spans="1:179" s="2" customFormat="1" ht="234" customHeight="1" x14ac:dyDescent="0.25">
      <c r="A56" s="217"/>
      <c r="B56" s="16" t="s">
        <v>371</v>
      </c>
      <c r="C56" s="16" t="s">
        <v>372</v>
      </c>
      <c r="D56" s="16" t="s">
        <v>373</v>
      </c>
      <c r="E56" s="16" t="s">
        <v>29</v>
      </c>
      <c r="F56" s="16" t="s">
        <v>364</v>
      </c>
      <c r="G56" s="99" t="s">
        <v>365</v>
      </c>
      <c r="H56" s="99" t="s">
        <v>32</v>
      </c>
      <c r="I56" s="19">
        <v>15</v>
      </c>
      <c r="J56" s="19">
        <v>5</v>
      </c>
      <c r="K56" s="19">
        <v>33.33</v>
      </c>
      <c r="L56" s="75" t="s">
        <v>374</v>
      </c>
      <c r="M56" s="19">
        <v>15</v>
      </c>
      <c r="N56" s="19">
        <v>14.5</v>
      </c>
      <c r="O56" s="54">
        <f>+N56/M56</f>
        <v>0.96666666666666667</v>
      </c>
      <c r="P56" s="77" t="s">
        <v>375</v>
      </c>
      <c r="Q56" s="55">
        <v>37</v>
      </c>
      <c r="R56" s="55">
        <v>24.5</v>
      </c>
      <c r="S56" s="56">
        <f>IFERROR(R56/Q56,0)</f>
        <v>0.66216216216216217</v>
      </c>
      <c r="T56" s="16" t="s">
        <v>376</v>
      </c>
      <c r="U56" s="21">
        <v>37</v>
      </c>
      <c r="V56" s="21">
        <v>25.5</v>
      </c>
      <c r="W56" s="57">
        <f>+V56/U56</f>
        <v>0.68918918918918914</v>
      </c>
      <c r="X56" s="57" t="s">
        <v>377</v>
      </c>
      <c r="Y56" s="21">
        <v>37</v>
      </c>
      <c r="Z56" s="21">
        <v>25.81</v>
      </c>
      <c r="AA56" s="57">
        <f>+Z56/Y56</f>
        <v>0.69756756756756755</v>
      </c>
      <c r="AB56" s="57" t="s">
        <v>378</v>
      </c>
      <c r="AC56" s="22">
        <v>37</v>
      </c>
      <c r="AD56" s="22">
        <v>33</v>
      </c>
      <c r="AE56" s="56">
        <f>IFERROR(AD56/AC56,0)</f>
        <v>0.89189189189189189</v>
      </c>
      <c r="AF56" s="57" t="s">
        <v>512</v>
      </c>
      <c r="AG56" s="60">
        <v>59</v>
      </c>
      <c r="AH56" s="60">
        <v>33</v>
      </c>
      <c r="AI56" s="61">
        <f>IFERROR(AH56/AG56,0)</f>
        <v>0.55932203389830504</v>
      </c>
      <c r="AJ56" s="45" t="s">
        <v>609</v>
      </c>
      <c r="AK56" s="62">
        <v>59</v>
      </c>
      <c r="AL56" s="62">
        <v>33</v>
      </c>
      <c r="AM56" s="63">
        <v>0.55932203389830504</v>
      </c>
      <c r="AN56" s="38" t="s">
        <v>610</v>
      </c>
      <c r="AO56" s="159">
        <v>59</v>
      </c>
      <c r="AP56" s="159">
        <v>37</v>
      </c>
      <c r="AQ56" s="156">
        <v>0.627</v>
      </c>
      <c r="AR56" s="131" t="s">
        <v>676</v>
      </c>
      <c r="AS56" s="159">
        <v>59</v>
      </c>
      <c r="AT56" s="159">
        <v>37</v>
      </c>
      <c r="AU56" s="156">
        <v>0.627</v>
      </c>
      <c r="AV56" s="131" t="s">
        <v>738</v>
      </c>
      <c r="AW56" s="162">
        <v>85</v>
      </c>
      <c r="AX56" s="162">
        <v>59</v>
      </c>
      <c r="AY56" s="157">
        <v>0.69399999999999995</v>
      </c>
      <c r="AZ56" s="57" t="s">
        <v>763</v>
      </c>
      <c r="BA56" s="162">
        <v>85</v>
      </c>
      <c r="BB56" s="162">
        <v>68</v>
      </c>
      <c r="BC56" s="57">
        <v>0.8</v>
      </c>
      <c r="BD56" s="57" t="s">
        <v>817</v>
      </c>
      <c r="BE56" s="140">
        <v>100</v>
      </c>
      <c r="BF56" s="140">
        <v>68</v>
      </c>
      <c r="BG56" s="139">
        <v>0.68</v>
      </c>
      <c r="BH56" s="162">
        <v>85</v>
      </c>
      <c r="BI56" s="162">
        <v>75</v>
      </c>
      <c r="BJ56" s="57">
        <v>0.88200000000000001</v>
      </c>
      <c r="BK56" s="57" t="s">
        <v>907</v>
      </c>
      <c r="BL56" s="140">
        <v>100</v>
      </c>
      <c r="BM56" s="140">
        <v>75</v>
      </c>
      <c r="BN56" s="201">
        <v>0.75</v>
      </c>
      <c r="BO56" s="162">
        <v>85</v>
      </c>
      <c r="BP56" s="162">
        <v>80</v>
      </c>
      <c r="BQ56" s="57">
        <v>0.94099999999999995</v>
      </c>
      <c r="BR56" s="57" t="s">
        <v>926</v>
      </c>
      <c r="BS56" s="140">
        <v>100</v>
      </c>
      <c r="BT56" s="140">
        <v>80</v>
      </c>
      <c r="BU56" s="206">
        <v>0.8</v>
      </c>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row>
    <row r="57" spans="1:179" s="2" customFormat="1" ht="27" customHeight="1" x14ac:dyDescent="0.25">
      <c r="A57" s="17"/>
      <c r="B57" s="86" t="s">
        <v>379</v>
      </c>
      <c r="C57" s="53"/>
      <c r="D57" s="53"/>
      <c r="E57" s="53"/>
      <c r="F57" s="53"/>
      <c r="G57" s="53"/>
      <c r="H57" s="53"/>
      <c r="I57" s="53"/>
      <c r="J57" s="53"/>
      <c r="K57" s="125">
        <f>SUM(K53:K56)/4</f>
        <v>37</v>
      </c>
      <c r="L57" s="53"/>
      <c r="M57" s="53"/>
      <c r="N57" s="53"/>
      <c r="O57" s="87">
        <f>SUM(O53:O56)/4</f>
        <v>0.85833333333333339</v>
      </c>
      <c r="P57" s="53"/>
      <c r="Q57" s="53"/>
      <c r="R57" s="53"/>
      <c r="S57" s="87">
        <f>SUM(S53:S56)/4</f>
        <v>0.5098455598455599</v>
      </c>
      <c r="T57" s="53"/>
      <c r="U57" s="53"/>
      <c r="V57" s="53"/>
      <c r="W57" s="87">
        <f>SUM(W53:W56)/4</f>
        <v>0.56225868725868722</v>
      </c>
      <c r="X57" s="53"/>
      <c r="Y57" s="53"/>
      <c r="Z57" s="53"/>
      <c r="AA57" s="87">
        <f>SUM(AA53:AA56)/4</f>
        <v>0.75378378378378375</v>
      </c>
      <c r="AB57" s="53"/>
      <c r="AC57" s="53"/>
      <c r="AD57" s="53"/>
      <c r="AE57" s="87">
        <f>SUM(AE53:AE56)/4</f>
        <v>0.97297297297297303</v>
      </c>
      <c r="AF57" s="53"/>
      <c r="AG57" s="89"/>
      <c r="AH57" s="89"/>
      <c r="AI57" s="98">
        <f>SUM(AI53:AI56)/4</f>
        <v>0.57161016949152543</v>
      </c>
      <c r="AJ57" s="89"/>
      <c r="AK57" s="89"/>
      <c r="AL57" s="89"/>
      <c r="AM57" s="98">
        <f>SUM(AM53:AM56)/4</f>
        <v>0.60911016949152541</v>
      </c>
      <c r="AN57" s="89"/>
      <c r="AO57" s="155"/>
      <c r="AP57" s="155"/>
      <c r="AQ57" s="98">
        <f>SUM(AQ53:AQ56)/4</f>
        <v>0.65625</v>
      </c>
      <c r="AR57" s="132"/>
      <c r="AS57" s="155"/>
      <c r="AT57" s="155"/>
      <c r="AU57" s="182">
        <f>SUM(AU53:AU56)/4</f>
        <v>0.90674999999999994</v>
      </c>
      <c r="AV57" s="132"/>
      <c r="AW57" s="155"/>
      <c r="AX57" s="155"/>
      <c r="AY57" s="155"/>
      <c r="AZ57" s="53"/>
      <c r="BA57" s="53"/>
      <c r="BB57" s="53"/>
      <c r="BC57" s="53"/>
      <c r="BD57" s="53"/>
      <c r="BE57" s="142"/>
      <c r="BF57" s="142"/>
      <c r="BG57" s="143">
        <f>SUM(BG53:BG56)/4</f>
        <v>0.73312500000000003</v>
      </c>
      <c r="BH57" s="86"/>
      <c r="BI57" s="86"/>
      <c r="BJ57" s="86"/>
      <c r="BK57" s="86"/>
      <c r="BL57" s="86"/>
      <c r="BM57" s="86"/>
      <c r="BN57" s="143">
        <f>SUM(BN53:BN56)/4</f>
        <v>0.77625</v>
      </c>
      <c r="BO57" s="86"/>
      <c r="BP57" s="86"/>
      <c r="BQ57" s="86"/>
      <c r="BR57" s="86"/>
      <c r="BS57" s="86"/>
      <c r="BT57" s="86"/>
      <c r="BU57" s="143">
        <f>SUM(BU53:BU56)/4</f>
        <v>0.86250000000000004</v>
      </c>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row>
    <row r="58" spans="1:179" s="2" customFormat="1" ht="171" customHeight="1" x14ac:dyDescent="0.25">
      <c r="A58" s="217" t="s">
        <v>534</v>
      </c>
      <c r="B58" s="16" t="s">
        <v>380</v>
      </c>
      <c r="C58" s="16" t="s">
        <v>381</v>
      </c>
      <c r="D58" s="16" t="s">
        <v>382</v>
      </c>
      <c r="E58" s="16" t="s">
        <v>29</v>
      </c>
      <c r="F58" s="16" t="s">
        <v>383</v>
      </c>
      <c r="G58" s="99" t="s">
        <v>31</v>
      </c>
      <c r="H58" s="99" t="s">
        <v>32</v>
      </c>
      <c r="I58" s="19">
        <v>10</v>
      </c>
      <c r="J58" s="19">
        <v>5</v>
      </c>
      <c r="K58" s="19">
        <v>50</v>
      </c>
      <c r="L58" s="75" t="s">
        <v>384</v>
      </c>
      <c r="M58" s="19">
        <v>9</v>
      </c>
      <c r="N58" s="19">
        <v>8.6</v>
      </c>
      <c r="O58" s="54">
        <f>+N58/M58</f>
        <v>0.95555555555555549</v>
      </c>
      <c r="P58" s="20" t="s">
        <v>385</v>
      </c>
      <c r="Q58" s="55">
        <v>40</v>
      </c>
      <c r="R58" s="55">
        <v>10</v>
      </c>
      <c r="S58" s="56">
        <f>IFERROR(R58/Q58,0)</f>
        <v>0.25</v>
      </c>
      <c r="T58" s="16" t="s">
        <v>386</v>
      </c>
      <c r="U58" s="21">
        <v>40</v>
      </c>
      <c r="V58" s="21">
        <v>30</v>
      </c>
      <c r="W58" s="57">
        <f>+V58/U58</f>
        <v>0.75</v>
      </c>
      <c r="X58" s="57" t="s">
        <v>387</v>
      </c>
      <c r="Y58" s="21">
        <v>40</v>
      </c>
      <c r="Z58" s="21">
        <v>30</v>
      </c>
      <c r="AA58" s="57">
        <f>+Z58/Y58</f>
        <v>0.75</v>
      </c>
      <c r="AB58" s="57" t="s">
        <v>388</v>
      </c>
      <c r="AC58" s="22">
        <v>40</v>
      </c>
      <c r="AD58" s="22">
        <v>40</v>
      </c>
      <c r="AE58" s="56">
        <f>IFERROR(AD58/AC58,0)</f>
        <v>1</v>
      </c>
      <c r="AF58" s="57" t="s">
        <v>513</v>
      </c>
      <c r="AG58" s="60">
        <v>65</v>
      </c>
      <c r="AH58" s="60">
        <v>46.25</v>
      </c>
      <c r="AI58" s="61">
        <f>IFERROR(AH58/AG58,0)</f>
        <v>0.71153846153846156</v>
      </c>
      <c r="AJ58" s="45" t="s">
        <v>611</v>
      </c>
      <c r="AK58" s="62">
        <v>65</v>
      </c>
      <c r="AL58" s="62">
        <v>51.32</v>
      </c>
      <c r="AM58" s="63">
        <v>0.78953846153846152</v>
      </c>
      <c r="AN58" s="39" t="s">
        <v>612</v>
      </c>
      <c r="AO58" s="138">
        <v>68</v>
      </c>
      <c r="AP58" s="138">
        <v>58.11</v>
      </c>
      <c r="AQ58" s="156">
        <v>0.89400000000000002</v>
      </c>
      <c r="AR58" s="131" t="s">
        <v>672</v>
      </c>
      <c r="AS58" s="177">
        <v>68</v>
      </c>
      <c r="AT58" s="177">
        <v>58.11</v>
      </c>
      <c r="AU58" s="156">
        <v>0.89400000000000002</v>
      </c>
      <c r="AV58" s="131" t="s">
        <v>739</v>
      </c>
      <c r="AW58" s="162">
        <v>90</v>
      </c>
      <c r="AX58" s="138">
        <v>68.930000000000007</v>
      </c>
      <c r="AY58" s="157">
        <v>0.76600000000000001</v>
      </c>
      <c r="AZ58" s="57" t="s">
        <v>760</v>
      </c>
      <c r="BA58" s="162">
        <v>90</v>
      </c>
      <c r="BB58" s="138">
        <v>76.23</v>
      </c>
      <c r="BC58" s="57">
        <v>0.84699999999999998</v>
      </c>
      <c r="BD58" s="199" t="s">
        <v>842</v>
      </c>
      <c r="BE58" s="140">
        <v>100</v>
      </c>
      <c r="BF58" s="138">
        <v>76.23</v>
      </c>
      <c r="BG58" s="139">
        <v>0.76229999999999998</v>
      </c>
      <c r="BH58" s="162">
        <v>90</v>
      </c>
      <c r="BI58" s="162">
        <v>83.09</v>
      </c>
      <c r="BJ58" s="57">
        <v>0.92300000000000004</v>
      </c>
      <c r="BK58" s="57" t="s">
        <v>905</v>
      </c>
      <c r="BL58" s="140">
        <v>100</v>
      </c>
      <c r="BM58" s="140">
        <v>83.09</v>
      </c>
      <c r="BN58" s="201">
        <v>0.83089999999999997</v>
      </c>
      <c r="BO58" s="162">
        <v>90</v>
      </c>
      <c r="BP58" s="162">
        <v>90</v>
      </c>
      <c r="BQ58" s="57">
        <v>1</v>
      </c>
      <c r="BR58" s="57" t="s">
        <v>922</v>
      </c>
      <c r="BS58" s="140">
        <v>100</v>
      </c>
      <c r="BT58" s="140">
        <v>90</v>
      </c>
      <c r="BU58" s="206">
        <v>0.9</v>
      </c>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row>
    <row r="59" spans="1:179" s="2" customFormat="1" ht="153.75" customHeight="1" x14ac:dyDescent="0.25">
      <c r="A59" s="217"/>
      <c r="B59" s="16" t="s">
        <v>389</v>
      </c>
      <c r="C59" s="162" t="s">
        <v>390</v>
      </c>
      <c r="D59" s="138" t="s">
        <v>391</v>
      </c>
      <c r="E59" s="16" t="s">
        <v>29</v>
      </c>
      <c r="F59" s="16" t="s">
        <v>383</v>
      </c>
      <c r="G59" s="99" t="s">
        <v>31</v>
      </c>
      <c r="H59" s="99" t="s">
        <v>42</v>
      </c>
      <c r="I59" s="19">
        <v>20</v>
      </c>
      <c r="J59" s="19">
        <v>8</v>
      </c>
      <c r="K59" s="19">
        <v>40</v>
      </c>
      <c r="L59" s="75" t="s">
        <v>392</v>
      </c>
      <c r="M59" s="19">
        <v>20</v>
      </c>
      <c r="N59" s="19">
        <v>17</v>
      </c>
      <c r="O59" s="54">
        <f>+N59/M59</f>
        <v>0.85</v>
      </c>
      <c r="P59" s="20" t="s">
        <v>393</v>
      </c>
      <c r="Q59" s="55">
        <v>20</v>
      </c>
      <c r="R59" s="55">
        <v>5</v>
      </c>
      <c r="S59" s="56">
        <f>IFERROR(R59/Q59,0)</f>
        <v>0.25</v>
      </c>
      <c r="T59" s="19" t="s">
        <v>394</v>
      </c>
      <c r="U59" s="21">
        <v>20</v>
      </c>
      <c r="V59" s="21">
        <v>17</v>
      </c>
      <c r="W59" s="57">
        <f>+V59/U59</f>
        <v>0.85</v>
      </c>
      <c r="X59" s="57" t="s">
        <v>395</v>
      </c>
      <c r="Y59" s="21">
        <v>20</v>
      </c>
      <c r="Z59" s="21">
        <v>18</v>
      </c>
      <c r="AA59" s="57">
        <f>+Z59/Y59</f>
        <v>0.9</v>
      </c>
      <c r="AB59" s="57" t="s">
        <v>395</v>
      </c>
      <c r="AC59" s="22">
        <v>20</v>
      </c>
      <c r="AD59" s="22">
        <v>20</v>
      </c>
      <c r="AE59" s="56">
        <f>IFERROR(AD59/AC59,0)</f>
        <v>1</v>
      </c>
      <c r="AF59" s="57" t="s">
        <v>514</v>
      </c>
      <c r="AG59" s="60">
        <v>20</v>
      </c>
      <c r="AH59" s="60">
        <v>20</v>
      </c>
      <c r="AI59" s="61">
        <f>IFERROR(AH59/AG59,0)</f>
        <v>1</v>
      </c>
      <c r="AJ59" s="45" t="s">
        <v>613</v>
      </c>
      <c r="AK59" s="62">
        <v>20</v>
      </c>
      <c r="AL59" s="97">
        <v>20</v>
      </c>
      <c r="AM59" s="105">
        <v>1</v>
      </c>
      <c r="AN59" s="38" t="s">
        <v>614</v>
      </c>
      <c r="AO59" s="138">
        <v>20</v>
      </c>
      <c r="AP59" s="138">
        <v>20</v>
      </c>
      <c r="AQ59" s="156">
        <v>1</v>
      </c>
      <c r="AR59" s="131" t="s">
        <v>658</v>
      </c>
      <c r="AS59" s="177">
        <v>20</v>
      </c>
      <c r="AT59" s="177">
        <v>20</v>
      </c>
      <c r="AU59" s="156">
        <v>1</v>
      </c>
      <c r="AV59" s="131" t="s">
        <v>740</v>
      </c>
      <c r="AW59" s="162">
        <v>20</v>
      </c>
      <c r="AX59" s="138">
        <v>7</v>
      </c>
      <c r="AY59" s="157">
        <v>0.35</v>
      </c>
      <c r="AZ59" s="131" t="s">
        <v>753</v>
      </c>
      <c r="BA59" s="162">
        <v>20</v>
      </c>
      <c r="BB59" s="138">
        <v>17</v>
      </c>
      <c r="BC59" s="57">
        <v>0.85</v>
      </c>
      <c r="BD59" s="199" t="s">
        <v>818</v>
      </c>
      <c r="BE59" s="140">
        <v>20</v>
      </c>
      <c r="BF59" s="140">
        <v>20</v>
      </c>
      <c r="BG59" s="139">
        <v>0.74</v>
      </c>
      <c r="BH59" s="162">
        <v>20</v>
      </c>
      <c r="BI59" s="162">
        <v>18</v>
      </c>
      <c r="BJ59" s="57">
        <v>0.9</v>
      </c>
      <c r="BK59" s="57" t="s">
        <v>906</v>
      </c>
      <c r="BL59" s="140">
        <v>20</v>
      </c>
      <c r="BM59" s="140">
        <v>20</v>
      </c>
      <c r="BN59" s="201">
        <v>0.75</v>
      </c>
      <c r="BO59" s="162">
        <v>20</v>
      </c>
      <c r="BP59" s="162">
        <v>20</v>
      </c>
      <c r="BQ59" s="57">
        <v>1</v>
      </c>
      <c r="BR59" s="57" t="s">
        <v>914</v>
      </c>
      <c r="BS59" s="140">
        <v>20</v>
      </c>
      <c r="BT59" s="140">
        <v>20</v>
      </c>
      <c r="BU59" s="206">
        <v>0.77</v>
      </c>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row>
    <row r="60" spans="1:179" s="2" customFormat="1" ht="149.25" customHeight="1" x14ac:dyDescent="0.25">
      <c r="A60" s="217"/>
      <c r="B60" s="16" t="s">
        <v>396</v>
      </c>
      <c r="C60" s="16" t="s">
        <v>397</v>
      </c>
      <c r="D60" s="16" t="s">
        <v>398</v>
      </c>
      <c r="E60" s="16" t="s">
        <v>29</v>
      </c>
      <c r="F60" s="16" t="s">
        <v>383</v>
      </c>
      <c r="G60" s="99" t="s">
        <v>31</v>
      </c>
      <c r="H60" s="99" t="s">
        <v>42</v>
      </c>
      <c r="I60" s="19">
        <v>1</v>
      </c>
      <c r="J60" s="19">
        <v>0.5</v>
      </c>
      <c r="K60" s="19">
        <v>50</v>
      </c>
      <c r="L60" s="75" t="s">
        <v>399</v>
      </c>
      <c r="M60" s="19">
        <v>1</v>
      </c>
      <c r="N60" s="19">
        <v>1</v>
      </c>
      <c r="O60" s="54">
        <f>+N60/M60</f>
        <v>1</v>
      </c>
      <c r="P60" s="20" t="s">
        <v>400</v>
      </c>
      <c r="Q60" s="55">
        <v>1</v>
      </c>
      <c r="R60" s="55">
        <v>0.25</v>
      </c>
      <c r="S60" s="56">
        <f>IFERROR(R60/Q60,0)</f>
        <v>0.25</v>
      </c>
      <c r="T60" s="16" t="s">
        <v>401</v>
      </c>
      <c r="U60" s="21">
        <v>1</v>
      </c>
      <c r="V60" s="21">
        <v>0.25</v>
      </c>
      <c r="W60" s="57">
        <f>+V60/U60</f>
        <v>0.25</v>
      </c>
      <c r="X60" s="57" t="s">
        <v>402</v>
      </c>
      <c r="Y60" s="21">
        <v>1</v>
      </c>
      <c r="Z60" s="21">
        <v>1</v>
      </c>
      <c r="AA60" s="57">
        <f>+Z60/Y60</f>
        <v>1</v>
      </c>
      <c r="AB60" s="57" t="s">
        <v>403</v>
      </c>
      <c r="AC60" s="22">
        <v>1</v>
      </c>
      <c r="AD60" s="22">
        <v>1</v>
      </c>
      <c r="AE60" s="56">
        <f>IFERROR(AD60/AC60,0)</f>
        <v>1</v>
      </c>
      <c r="AF60" s="57" t="s">
        <v>515</v>
      </c>
      <c r="AG60" s="60">
        <v>1</v>
      </c>
      <c r="AH60" s="60">
        <v>0.24</v>
      </c>
      <c r="AI60" s="61">
        <f>IFERROR(AH60/AG60,0)</f>
        <v>0.24</v>
      </c>
      <c r="AJ60" s="45" t="s">
        <v>595</v>
      </c>
      <c r="AK60" s="62">
        <v>1</v>
      </c>
      <c r="AL60" s="62">
        <v>0.5</v>
      </c>
      <c r="AM60" s="105">
        <v>0.5</v>
      </c>
      <c r="AN60" s="38" t="s">
        <v>615</v>
      </c>
      <c r="AO60" s="138">
        <v>1</v>
      </c>
      <c r="AP60" s="138">
        <v>0.75</v>
      </c>
      <c r="AQ60" s="156">
        <v>0.75</v>
      </c>
      <c r="AR60" s="131" t="s">
        <v>697</v>
      </c>
      <c r="AS60" s="177">
        <v>1</v>
      </c>
      <c r="AT60" s="177">
        <v>0.75</v>
      </c>
      <c r="AU60" s="156">
        <v>0.75</v>
      </c>
      <c r="AV60" s="131" t="s">
        <v>741</v>
      </c>
      <c r="AW60" s="162">
        <v>100</v>
      </c>
      <c r="AX60" s="138">
        <v>25</v>
      </c>
      <c r="AY60" s="157">
        <v>0.25</v>
      </c>
      <c r="AZ60" s="57" t="s">
        <v>761</v>
      </c>
      <c r="BA60" s="162">
        <v>1</v>
      </c>
      <c r="BB60" s="138">
        <v>0.5</v>
      </c>
      <c r="BC60" s="57">
        <v>0.5</v>
      </c>
      <c r="BD60" s="57" t="s">
        <v>819</v>
      </c>
      <c r="BE60" s="140">
        <v>100</v>
      </c>
      <c r="BF60" s="140">
        <v>100</v>
      </c>
      <c r="BG60" s="139">
        <v>0.7</v>
      </c>
      <c r="BH60" s="162">
        <v>1</v>
      </c>
      <c r="BI60" s="159">
        <v>0.75</v>
      </c>
      <c r="BJ60" s="57">
        <v>0.75</v>
      </c>
      <c r="BK60" s="57" t="s">
        <v>856</v>
      </c>
      <c r="BL60" s="140">
        <v>1</v>
      </c>
      <c r="BM60" s="140">
        <v>1</v>
      </c>
      <c r="BN60" s="201">
        <v>0.75</v>
      </c>
      <c r="BO60" s="140">
        <v>1</v>
      </c>
      <c r="BP60" s="140">
        <v>1</v>
      </c>
      <c r="BQ60" s="201">
        <v>1</v>
      </c>
      <c r="BR60" s="57" t="s">
        <v>923</v>
      </c>
      <c r="BS60" s="140">
        <v>1</v>
      </c>
      <c r="BT60" s="140">
        <v>1</v>
      </c>
      <c r="BU60" s="206">
        <v>0.8</v>
      </c>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row>
    <row r="61" spans="1:179" s="2" customFormat="1" ht="27" customHeight="1" x14ac:dyDescent="0.25">
      <c r="A61" s="17"/>
      <c r="B61" s="86" t="s">
        <v>404</v>
      </c>
      <c r="C61" s="53"/>
      <c r="D61" s="53"/>
      <c r="E61" s="53"/>
      <c r="F61" s="53"/>
      <c r="G61" s="53"/>
      <c r="H61" s="53"/>
      <c r="I61" s="53"/>
      <c r="J61" s="53"/>
      <c r="K61" s="53"/>
      <c r="L61" s="53"/>
      <c r="M61" s="53"/>
      <c r="N61" s="53"/>
      <c r="O61" s="87">
        <f>SUM(O58:O60)/3</f>
        <v>0.93518518518518512</v>
      </c>
      <c r="P61" s="53"/>
      <c r="Q61" s="53"/>
      <c r="R61" s="53"/>
      <c r="S61" s="87"/>
      <c r="T61" s="53"/>
      <c r="U61" s="53"/>
      <c r="V61" s="53"/>
      <c r="W61" s="87">
        <f>SUM(W58:W60)/3</f>
        <v>0.6166666666666667</v>
      </c>
      <c r="X61" s="53"/>
      <c r="Y61" s="53"/>
      <c r="Z61" s="53"/>
      <c r="AA61" s="87">
        <f>SUM(AA58:AA60)/3</f>
        <v>0.8833333333333333</v>
      </c>
      <c r="AB61" s="53"/>
      <c r="AC61" s="53"/>
      <c r="AD61" s="53"/>
      <c r="AE61" s="87">
        <f>SUM(AE58:AE60)/3</f>
        <v>1</v>
      </c>
      <c r="AF61" s="53"/>
      <c r="AG61" s="89"/>
      <c r="AH61" s="89"/>
      <c r="AI61" s="98">
        <f>SUM(AI58:AI60)/3</f>
        <v>0.65051282051282056</v>
      </c>
      <c r="AJ61" s="89"/>
      <c r="AK61" s="89"/>
      <c r="AL61" s="89"/>
      <c r="AM61" s="98">
        <f>SUM(AM58:AM60)/3</f>
        <v>0.76317948717948714</v>
      </c>
      <c r="AN61" s="106"/>
      <c r="AO61" s="155"/>
      <c r="AP61" s="155"/>
      <c r="AQ61" s="98">
        <f>SUM(AQ58:AQ60)/3</f>
        <v>0.88133333333333341</v>
      </c>
      <c r="AR61" s="132"/>
      <c r="AS61" s="155"/>
      <c r="AT61" s="155"/>
      <c r="AU61" s="182">
        <f>SUM(AU58:AU60)/3</f>
        <v>0.88133333333333341</v>
      </c>
      <c r="AV61" s="132"/>
      <c r="AW61" s="155"/>
      <c r="AX61" s="155"/>
      <c r="AY61" s="155"/>
      <c r="AZ61" s="53"/>
      <c r="BA61" s="53"/>
      <c r="BB61" s="53"/>
      <c r="BC61" s="53"/>
      <c r="BD61" s="53"/>
      <c r="BE61" s="142"/>
      <c r="BF61" s="142"/>
      <c r="BG61" s="143">
        <f>SUM(BG58:BG60)/3</f>
        <v>0.73410000000000009</v>
      </c>
      <c r="BH61" s="86"/>
      <c r="BI61" s="86"/>
      <c r="BJ61" s="86"/>
      <c r="BK61" s="86"/>
      <c r="BL61" s="86"/>
      <c r="BM61" s="86"/>
      <c r="BN61" s="143">
        <f>SUM(BN58:BN60)/3</f>
        <v>0.77696666666666658</v>
      </c>
      <c r="BO61" s="86"/>
      <c r="BP61" s="86"/>
      <c r="BQ61" s="86"/>
      <c r="BR61" s="86"/>
      <c r="BS61" s="86"/>
      <c r="BT61" s="86"/>
      <c r="BU61" s="143">
        <f>SUM(BU58:BU60)/3</f>
        <v>0.82333333333333325</v>
      </c>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row>
    <row r="62" spans="1:179" s="2" customFormat="1" ht="284.25" customHeight="1" x14ac:dyDescent="0.25">
      <c r="A62" s="30" t="s">
        <v>535</v>
      </c>
      <c r="B62" s="16" t="s">
        <v>405</v>
      </c>
      <c r="C62" s="16" t="s">
        <v>406</v>
      </c>
      <c r="D62" s="16" t="s">
        <v>407</v>
      </c>
      <c r="E62" s="16" t="s">
        <v>29</v>
      </c>
      <c r="F62" s="16" t="s">
        <v>30</v>
      </c>
      <c r="G62" s="16" t="s">
        <v>31</v>
      </c>
      <c r="H62" s="16" t="s">
        <v>32</v>
      </c>
      <c r="I62" s="19">
        <v>10</v>
      </c>
      <c r="J62" s="19">
        <v>0</v>
      </c>
      <c r="K62" s="19">
        <v>0</v>
      </c>
      <c r="L62" s="16" t="s">
        <v>408</v>
      </c>
      <c r="M62" s="19">
        <v>8</v>
      </c>
      <c r="N62" s="19">
        <v>8</v>
      </c>
      <c r="O62" s="54">
        <f>+N62/M62</f>
        <v>1</v>
      </c>
      <c r="P62" s="16" t="s">
        <v>409</v>
      </c>
      <c r="Q62" s="55">
        <v>40</v>
      </c>
      <c r="R62" s="55">
        <v>10</v>
      </c>
      <c r="S62" s="56">
        <f>IFERROR(R62/Q62,0)</f>
        <v>0.25</v>
      </c>
      <c r="T62" s="16" t="s">
        <v>410</v>
      </c>
      <c r="U62" s="21">
        <v>40</v>
      </c>
      <c r="V62" s="21">
        <v>30</v>
      </c>
      <c r="W62" s="57">
        <f>+V62/U62</f>
        <v>0.75</v>
      </c>
      <c r="X62" s="57" t="s">
        <v>411</v>
      </c>
      <c r="Y62" s="21">
        <v>40</v>
      </c>
      <c r="Z62" s="21">
        <v>35</v>
      </c>
      <c r="AA62" s="57">
        <f>+Z62/Y62</f>
        <v>0.875</v>
      </c>
      <c r="AB62" s="57" t="s">
        <v>412</v>
      </c>
      <c r="AC62" s="22">
        <v>40</v>
      </c>
      <c r="AD62" s="22">
        <v>40</v>
      </c>
      <c r="AE62" s="56">
        <f>IFERROR(AD62/AC62,0)</f>
        <v>1</v>
      </c>
      <c r="AF62" s="57" t="s">
        <v>516</v>
      </c>
      <c r="AG62" s="60">
        <v>65</v>
      </c>
      <c r="AH62" s="60">
        <v>0</v>
      </c>
      <c r="AI62" s="61">
        <f t="shared" ref="AI62:AI69" si="11">IFERROR(AH62/AG62,0)</f>
        <v>0</v>
      </c>
      <c r="AJ62" s="107" t="s">
        <v>616</v>
      </c>
      <c r="AK62" s="62">
        <v>65</v>
      </c>
      <c r="AL62" s="62">
        <v>40</v>
      </c>
      <c r="AM62" s="105">
        <v>0.61538461538461542</v>
      </c>
      <c r="AN62" s="108" t="s">
        <v>617</v>
      </c>
      <c r="AO62" s="138">
        <v>100</v>
      </c>
      <c r="AP62" s="138">
        <v>40</v>
      </c>
      <c r="AQ62" s="156">
        <v>0.4</v>
      </c>
      <c r="AR62" s="131" t="s">
        <v>691</v>
      </c>
      <c r="AS62" s="177">
        <v>100</v>
      </c>
      <c r="AT62" s="177">
        <v>40</v>
      </c>
      <c r="AU62" s="156">
        <v>0.4</v>
      </c>
      <c r="AV62" s="131" t="s">
        <v>742</v>
      </c>
      <c r="AW62" s="162">
        <v>100</v>
      </c>
      <c r="AX62" s="162">
        <v>60</v>
      </c>
      <c r="AY62" s="157">
        <v>0.6</v>
      </c>
      <c r="AZ62" s="57" t="s">
        <v>788</v>
      </c>
      <c r="BA62" s="162">
        <v>100</v>
      </c>
      <c r="BB62" s="162">
        <v>60</v>
      </c>
      <c r="BC62" s="57">
        <v>0.6</v>
      </c>
      <c r="BD62" s="57" t="s">
        <v>820</v>
      </c>
      <c r="BE62" s="140">
        <v>100</v>
      </c>
      <c r="BF62" s="140">
        <v>100</v>
      </c>
      <c r="BG62" s="139">
        <v>1</v>
      </c>
      <c r="BH62" s="162">
        <v>100</v>
      </c>
      <c r="BI62" s="162">
        <v>75</v>
      </c>
      <c r="BJ62" s="57">
        <v>0.75</v>
      </c>
      <c r="BK62" s="57" t="s">
        <v>895</v>
      </c>
      <c r="BL62" s="140">
        <v>100</v>
      </c>
      <c r="BM62" s="140">
        <v>100</v>
      </c>
      <c r="BN62" s="201">
        <v>1</v>
      </c>
      <c r="BO62" s="162">
        <v>100</v>
      </c>
      <c r="BP62" s="162">
        <v>90</v>
      </c>
      <c r="BQ62" s="57">
        <v>0.9</v>
      </c>
      <c r="BR62" s="57" t="s">
        <v>924</v>
      </c>
      <c r="BS62" s="140">
        <v>100</v>
      </c>
      <c r="BT62" s="140">
        <v>100</v>
      </c>
      <c r="BU62" s="206">
        <v>1</v>
      </c>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row>
    <row r="63" spans="1:179" s="2" customFormat="1" ht="27" customHeight="1" x14ac:dyDescent="0.25">
      <c r="A63" s="17"/>
      <c r="B63" s="86" t="s">
        <v>413</v>
      </c>
      <c r="C63" s="53"/>
      <c r="D63" s="53"/>
      <c r="E63" s="53"/>
      <c r="F63" s="53"/>
      <c r="G63" s="53"/>
      <c r="H63" s="53"/>
      <c r="I63" s="53"/>
      <c r="J63" s="53"/>
      <c r="K63" s="53"/>
      <c r="L63" s="53"/>
      <c r="M63" s="53"/>
      <c r="N63" s="53"/>
      <c r="O63" s="87">
        <v>1</v>
      </c>
      <c r="P63" s="53"/>
      <c r="Q63" s="53"/>
      <c r="R63" s="53"/>
      <c r="S63" s="87"/>
      <c r="T63" s="53"/>
      <c r="U63" s="53"/>
      <c r="V63" s="53"/>
      <c r="W63" s="87">
        <f>SUM(W62)</f>
        <v>0.75</v>
      </c>
      <c r="X63" s="53"/>
      <c r="Y63" s="53"/>
      <c r="Z63" s="53"/>
      <c r="AA63" s="87">
        <f>SUM(AA62)/1</f>
        <v>0.875</v>
      </c>
      <c r="AB63" s="53"/>
      <c r="AC63" s="53"/>
      <c r="AD63" s="53"/>
      <c r="AE63" s="87">
        <f>SUM(AE62)/1</f>
        <v>1</v>
      </c>
      <c r="AF63" s="53"/>
      <c r="AG63" s="89"/>
      <c r="AH63" s="89"/>
      <c r="AI63" s="98">
        <f>SUM(AI62)/1</f>
        <v>0</v>
      </c>
      <c r="AJ63" s="89"/>
      <c r="AK63" s="89"/>
      <c r="AL63" s="89"/>
      <c r="AM63" s="98">
        <f>SUM(AM62)/1</f>
        <v>0.61538461538461542</v>
      </c>
      <c r="AN63" s="89"/>
      <c r="AO63" s="155"/>
      <c r="AP63" s="155"/>
      <c r="AQ63" s="98">
        <f>SUM(AQ62)/1</f>
        <v>0.4</v>
      </c>
      <c r="AR63" s="132"/>
      <c r="AS63" s="155"/>
      <c r="AT63" s="155"/>
      <c r="AU63" s="182">
        <f>SUM(AU62)/1</f>
        <v>0.4</v>
      </c>
      <c r="AV63" s="132"/>
      <c r="AW63" s="155"/>
      <c r="AX63" s="155"/>
      <c r="AY63" s="155"/>
      <c r="AZ63" s="53"/>
      <c r="BA63" s="53"/>
      <c r="BB63" s="53"/>
      <c r="BC63" s="53"/>
      <c r="BD63" s="53"/>
      <c r="BE63" s="142"/>
      <c r="BF63" s="142"/>
      <c r="BG63" s="143">
        <f>SUM(BG62)/1</f>
        <v>1</v>
      </c>
      <c r="BH63" s="86"/>
      <c r="BI63" s="86"/>
      <c r="BJ63" s="86"/>
      <c r="BK63" s="86"/>
      <c r="BL63" s="86"/>
      <c r="BM63" s="86"/>
      <c r="BN63" s="143">
        <f>SUM(BN62)/1</f>
        <v>1</v>
      </c>
      <c r="BO63" s="86"/>
      <c r="BP63" s="86"/>
      <c r="BQ63" s="86"/>
      <c r="BR63" s="86"/>
      <c r="BS63" s="86"/>
      <c r="BT63" s="86"/>
      <c r="BU63" s="143">
        <f>SUM(BU62)/1</f>
        <v>1</v>
      </c>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row>
    <row r="64" spans="1:179" s="2" customFormat="1" ht="409.6" customHeight="1" x14ac:dyDescent="0.25">
      <c r="A64" s="217" t="s">
        <v>536</v>
      </c>
      <c r="B64" s="16" t="s">
        <v>414</v>
      </c>
      <c r="C64" s="16" t="s">
        <v>415</v>
      </c>
      <c r="D64" s="16" t="s">
        <v>416</v>
      </c>
      <c r="E64" s="16" t="s">
        <v>417</v>
      </c>
      <c r="F64" s="16" t="s">
        <v>418</v>
      </c>
      <c r="G64" s="16" t="s">
        <v>419</v>
      </c>
      <c r="H64" s="19" t="s">
        <v>42</v>
      </c>
      <c r="I64" s="19">
        <v>100</v>
      </c>
      <c r="J64" s="19">
        <v>50</v>
      </c>
      <c r="K64" s="100">
        <v>0.5</v>
      </c>
      <c r="L64" s="16" t="s">
        <v>420</v>
      </c>
      <c r="M64" s="78">
        <v>1</v>
      </c>
      <c r="N64" s="78">
        <v>1</v>
      </c>
      <c r="O64" s="78">
        <v>1</v>
      </c>
      <c r="P64" s="16" t="s">
        <v>421</v>
      </c>
      <c r="Q64" s="109">
        <v>100</v>
      </c>
      <c r="R64" s="109">
        <v>25</v>
      </c>
      <c r="S64" s="56">
        <f t="shared" ref="S64:S69" si="12">IFERROR(R64/Q64,0)</f>
        <v>0.25</v>
      </c>
      <c r="T64" s="16" t="s">
        <v>422</v>
      </c>
      <c r="U64" s="16">
        <v>100</v>
      </c>
      <c r="V64" s="16">
        <v>50</v>
      </c>
      <c r="W64" s="57">
        <f t="shared" ref="W64:W69" si="13">IF(U64=0,0,V64/U64)</f>
        <v>0.5</v>
      </c>
      <c r="X64" s="16" t="s">
        <v>423</v>
      </c>
      <c r="Y64" s="16">
        <v>100</v>
      </c>
      <c r="Z64" s="21">
        <v>75</v>
      </c>
      <c r="AA64" s="57">
        <v>0.75</v>
      </c>
      <c r="AB64" s="16" t="s">
        <v>424</v>
      </c>
      <c r="AC64" s="22">
        <v>100</v>
      </c>
      <c r="AD64" s="22">
        <v>100</v>
      </c>
      <c r="AE64" s="56">
        <f>IFERROR(AD64/AC64,0)</f>
        <v>1</v>
      </c>
      <c r="AF64" s="57" t="s">
        <v>517</v>
      </c>
      <c r="AG64" s="60">
        <v>100</v>
      </c>
      <c r="AH64" s="60">
        <v>25</v>
      </c>
      <c r="AI64" s="61">
        <f t="shared" si="11"/>
        <v>0.25</v>
      </c>
      <c r="AJ64" s="45" t="s">
        <v>618</v>
      </c>
      <c r="AK64" s="62">
        <v>100</v>
      </c>
      <c r="AL64" s="62">
        <v>50</v>
      </c>
      <c r="AM64" s="63">
        <v>0.5</v>
      </c>
      <c r="AN64" s="39" t="s">
        <v>619</v>
      </c>
      <c r="AO64" s="138">
        <v>100</v>
      </c>
      <c r="AP64" s="138">
        <v>75</v>
      </c>
      <c r="AQ64" s="156">
        <v>0.75</v>
      </c>
      <c r="AR64" s="135" t="s">
        <v>695</v>
      </c>
      <c r="AS64" s="161">
        <v>100</v>
      </c>
      <c r="AT64" s="175">
        <v>99.94</v>
      </c>
      <c r="AU64" s="176">
        <f>IF(AS64=0,0,AT64/AS64)</f>
        <v>0.99939999999999996</v>
      </c>
      <c r="AV64" s="135" t="s">
        <v>743</v>
      </c>
      <c r="AW64" s="157">
        <v>1</v>
      </c>
      <c r="AX64" s="157">
        <v>0.25</v>
      </c>
      <c r="AY64" s="157">
        <v>0.25</v>
      </c>
      <c r="AZ64" s="57" t="s">
        <v>789</v>
      </c>
      <c r="BA64" s="57">
        <v>1</v>
      </c>
      <c r="BB64" s="57">
        <v>0.4924</v>
      </c>
      <c r="BC64" s="57">
        <v>0.4924</v>
      </c>
      <c r="BD64" s="57" t="s">
        <v>850</v>
      </c>
      <c r="BE64" s="190">
        <v>100</v>
      </c>
      <c r="BF64" s="138">
        <v>99.94</v>
      </c>
      <c r="BG64" s="139">
        <v>0.69840000000000002</v>
      </c>
      <c r="BH64" s="162">
        <v>100</v>
      </c>
      <c r="BI64" s="190">
        <v>60</v>
      </c>
      <c r="BJ64" s="57">
        <v>0.6</v>
      </c>
      <c r="BK64" s="57" t="s">
        <v>861</v>
      </c>
      <c r="BL64" s="140">
        <v>100</v>
      </c>
      <c r="BM64" s="140">
        <v>99.94</v>
      </c>
      <c r="BN64" s="201">
        <v>0.71989999999999998</v>
      </c>
      <c r="BO64" s="162">
        <v>100</v>
      </c>
      <c r="BP64" s="190">
        <v>100</v>
      </c>
      <c r="BQ64" s="57">
        <v>1</v>
      </c>
      <c r="BR64" s="57" t="s">
        <v>954</v>
      </c>
      <c r="BS64" s="140">
        <v>100</v>
      </c>
      <c r="BT64" s="140">
        <v>100</v>
      </c>
      <c r="BU64" s="206">
        <v>0.79990000000000006</v>
      </c>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row>
    <row r="65" spans="1:179" s="2" customFormat="1" ht="224.25" customHeight="1" x14ac:dyDescent="0.25">
      <c r="A65" s="217"/>
      <c r="B65" s="16" t="s">
        <v>425</v>
      </c>
      <c r="C65" s="16" t="s">
        <v>212</v>
      </c>
      <c r="D65" s="16" t="s">
        <v>426</v>
      </c>
      <c r="E65" s="16" t="s">
        <v>417</v>
      </c>
      <c r="F65" s="16" t="s">
        <v>418</v>
      </c>
      <c r="G65" s="16" t="s">
        <v>419</v>
      </c>
      <c r="H65" s="19" t="s">
        <v>72</v>
      </c>
      <c r="I65" s="19">
        <v>10</v>
      </c>
      <c r="J65" s="19">
        <v>5</v>
      </c>
      <c r="K65" s="100">
        <v>0.5</v>
      </c>
      <c r="L65" s="16" t="s">
        <v>427</v>
      </c>
      <c r="M65" s="110">
        <v>10</v>
      </c>
      <c r="N65" s="110">
        <v>10</v>
      </c>
      <c r="O65" s="78">
        <v>1</v>
      </c>
      <c r="P65" s="16" t="s">
        <v>428</v>
      </c>
      <c r="Q65" s="109">
        <v>25</v>
      </c>
      <c r="R65" s="109">
        <v>6.25</v>
      </c>
      <c r="S65" s="56">
        <f t="shared" si="12"/>
        <v>0.25</v>
      </c>
      <c r="T65" s="16" t="s">
        <v>429</v>
      </c>
      <c r="U65" s="16">
        <v>25</v>
      </c>
      <c r="V65" s="16">
        <v>12.5</v>
      </c>
      <c r="W65" s="57">
        <f t="shared" si="13"/>
        <v>0.5</v>
      </c>
      <c r="X65" s="16" t="s">
        <v>430</v>
      </c>
      <c r="Y65" s="78">
        <v>0.25</v>
      </c>
      <c r="Z65" s="54">
        <v>0.1875</v>
      </c>
      <c r="AA65" s="78">
        <v>0.75</v>
      </c>
      <c r="AB65" s="16" t="s">
        <v>431</v>
      </c>
      <c r="AC65" s="19">
        <v>25</v>
      </c>
      <c r="AD65" s="19">
        <v>25</v>
      </c>
      <c r="AE65" s="54">
        <f>IF(AC65=0,0,AD65/AC65)</f>
        <v>1</v>
      </c>
      <c r="AF65" s="57" t="s">
        <v>492</v>
      </c>
      <c r="AG65" s="111">
        <v>100</v>
      </c>
      <c r="AH65" s="111">
        <v>25</v>
      </c>
      <c r="AI65" s="61">
        <f t="shared" si="11"/>
        <v>0.25</v>
      </c>
      <c r="AJ65" s="45" t="s">
        <v>620</v>
      </c>
      <c r="AK65" s="62">
        <v>100</v>
      </c>
      <c r="AL65" s="62">
        <v>50</v>
      </c>
      <c r="AM65" s="63">
        <v>0.5</v>
      </c>
      <c r="AN65" s="38" t="s">
        <v>621</v>
      </c>
      <c r="AO65" s="138">
        <v>25</v>
      </c>
      <c r="AP65" s="138">
        <v>18.75</v>
      </c>
      <c r="AQ65" s="156">
        <v>0.75</v>
      </c>
      <c r="AR65" s="136" t="s">
        <v>692</v>
      </c>
      <c r="AS65" s="161">
        <v>25</v>
      </c>
      <c r="AT65" s="175">
        <v>25</v>
      </c>
      <c r="AU65" s="176">
        <f>IF(AS65=0,0,AT65/AS65)</f>
        <v>1</v>
      </c>
      <c r="AV65" s="136" t="s">
        <v>744</v>
      </c>
      <c r="AW65" s="157">
        <v>0.25</v>
      </c>
      <c r="AX65" s="157">
        <v>6.25E-2</v>
      </c>
      <c r="AY65" s="157">
        <v>0.25</v>
      </c>
      <c r="AZ65" s="57" t="s">
        <v>790</v>
      </c>
      <c r="BA65" s="57">
        <v>0.25</v>
      </c>
      <c r="BB65" s="57">
        <v>0.1071</v>
      </c>
      <c r="BC65" s="57">
        <v>0.42799999999999999</v>
      </c>
      <c r="BD65" s="57" t="s">
        <v>843</v>
      </c>
      <c r="BE65" s="190">
        <v>100</v>
      </c>
      <c r="BF65" s="190">
        <v>70.709999999999994</v>
      </c>
      <c r="BG65" s="139">
        <v>0.70709999999999995</v>
      </c>
      <c r="BH65" s="162">
        <v>25</v>
      </c>
      <c r="BI65" s="190">
        <v>17</v>
      </c>
      <c r="BJ65" s="57">
        <v>0.68</v>
      </c>
      <c r="BK65" s="57" t="s">
        <v>881</v>
      </c>
      <c r="BL65" s="140">
        <v>100</v>
      </c>
      <c r="BM65" s="140">
        <v>77</v>
      </c>
      <c r="BN65" s="201">
        <v>0.77</v>
      </c>
      <c r="BO65" s="162">
        <v>25</v>
      </c>
      <c r="BP65" s="190">
        <v>25</v>
      </c>
      <c r="BQ65" s="57">
        <v>1</v>
      </c>
      <c r="BR65" s="57" t="s">
        <v>956</v>
      </c>
      <c r="BS65" s="140">
        <v>100</v>
      </c>
      <c r="BT65" s="140">
        <v>85</v>
      </c>
      <c r="BU65" s="206">
        <v>0.85</v>
      </c>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row>
    <row r="66" spans="1:179" ht="409.6" customHeight="1" x14ac:dyDescent="0.25">
      <c r="A66" s="217"/>
      <c r="B66" s="16" t="s">
        <v>432</v>
      </c>
      <c r="C66" s="16" t="s">
        <v>433</v>
      </c>
      <c r="D66" s="16" t="s">
        <v>434</v>
      </c>
      <c r="E66" s="16" t="s">
        <v>417</v>
      </c>
      <c r="F66" s="16" t="s">
        <v>418</v>
      </c>
      <c r="G66" s="16" t="s">
        <v>419</v>
      </c>
      <c r="H66" s="19" t="s">
        <v>72</v>
      </c>
      <c r="I66" s="112">
        <v>10</v>
      </c>
      <c r="J66" s="112">
        <v>5</v>
      </c>
      <c r="K66" s="100">
        <v>0.5</v>
      </c>
      <c r="L66" s="16" t="s">
        <v>435</v>
      </c>
      <c r="M66" s="110">
        <v>10</v>
      </c>
      <c r="N66" s="110">
        <v>10</v>
      </c>
      <c r="O66" s="78">
        <v>1</v>
      </c>
      <c r="P66" s="79" t="s">
        <v>436</v>
      </c>
      <c r="Q66" s="109">
        <v>20</v>
      </c>
      <c r="R66" s="109">
        <v>5</v>
      </c>
      <c r="S66" s="56">
        <f t="shared" si="12"/>
        <v>0.25</v>
      </c>
      <c r="T66" s="79" t="s">
        <v>437</v>
      </c>
      <c r="U66" s="113">
        <v>20</v>
      </c>
      <c r="V66" s="113">
        <v>10</v>
      </c>
      <c r="W66" s="114">
        <f t="shared" si="13"/>
        <v>0.5</v>
      </c>
      <c r="X66" s="113" t="s">
        <v>438</v>
      </c>
      <c r="Y66" s="115">
        <v>0.2</v>
      </c>
      <c r="Z66" s="116">
        <v>0.15</v>
      </c>
      <c r="AA66" s="115">
        <v>0.75</v>
      </c>
      <c r="AB66" s="113" t="s">
        <v>439</v>
      </c>
      <c r="AC66" s="112">
        <v>20</v>
      </c>
      <c r="AD66" s="112">
        <v>20</v>
      </c>
      <c r="AE66" s="117">
        <f>IF(AC66=0,0,AD66/AC66)</f>
        <v>1</v>
      </c>
      <c r="AF66" s="114" t="s">
        <v>495</v>
      </c>
      <c r="AG66" s="111">
        <v>65</v>
      </c>
      <c r="AH66" s="111">
        <v>46.25</v>
      </c>
      <c r="AI66" s="61">
        <f t="shared" si="11"/>
        <v>0.71153846153846156</v>
      </c>
      <c r="AJ66" s="45" t="s">
        <v>622</v>
      </c>
      <c r="AK66" s="62">
        <v>65</v>
      </c>
      <c r="AL66" s="62">
        <v>48.5</v>
      </c>
      <c r="AM66" s="63">
        <f>IFERROR(AL66/AK66,0)</f>
        <v>0.74615384615384617</v>
      </c>
      <c r="AN66" s="38" t="s">
        <v>640</v>
      </c>
      <c r="AO66" s="138">
        <v>35</v>
      </c>
      <c r="AP66" s="138">
        <v>26.25</v>
      </c>
      <c r="AQ66" s="166">
        <v>0.75</v>
      </c>
      <c r="AR66" s="137" t="s">
        <v>651</v>
      </c>
      <c r="AS66" s="177">
        <v>35</v>
      </c>
      <c r="AT66" s="177">
        <v>35</v>
      </c>
      <c r="AU66" s="166">
        <v>1</v>
      </c>
      <c r="AV66" s="137" t="s">
        <v>745</v>
      </c>
      <c r="AW66" s="193">
        <v>0.25</v>
      </c>
      <c r="AX66" s="193">
        <v>6.25E-2</v>
      </c>
      <c r="AY66" s="193">
        <v>0.25</v>
      </c>
      <c r="AZ66" s="114" t="s">
        <v>793</v>
      </c>
      <c r="BA66" s="114">
        <v>0.25</v>
      </c>
      <c r="BB66" s="114">
        <v>0.125</v>
      </c>
      <c r="BC66" s="114">
        <v>0.5</v>
      </c>
      <c r="BD66" s="114" t="s">
        <v>851</v>
      </c>
      <c r="BE66" s="138">
        <v>100</v>
      </c>
      <c r="BF66" s="138">
        <v>77.5</v>
      </c>
      <c r="BG66" s="139">
        <v>0.77500000000000002</v>
      </c>
      <c r="BH66" s="162">
        <v>25</v>
      </c>
      <c r="BI66" s="190">
        <v>18.8</v>
      </c>
      <c r="BJ66" s="57">
        <v>0.752</v>
      </c>
      <c r="BK66" s="57" t="s">
        <v>884</v>
      </c>
      <c r="BL66" s="140">
        <v>100</v>
      </c>
      <c r="BM66" s="140">
        <v>83.8</v>
      </c>
      <c r="BN66" s="201">
        <v>0.83799999999999997</v>
      </c>
      <c r="BO66" s="162">
        <v>100</v>
      </c>
      <c r="BP66" s="190">
        <v>100</v>
      </c>
      <c r="BQ66" s="57">
        <v>0.70399999999999996</v>
      </c>
      <c r="BR66" s="57" t="s">
        <v>955</v>
      </c>
      <c r="BS66" s="140">
        <v>100</v>
      </c>
      <c r="BT66" s="140">
        <v>100</v>
      </c>
      <c r="BU66" s="206">
        <v>0.9</v>
      </c>
    </row>
    <row r="67" spans="1:179" s="2" customFormat="1" ht="409.6" customHeight="1" x14ac:dyDescent="0.25">
      <c r="A67" s="217"/>
      <c r="B67" s="16" t="s">
        <v>440</v>
      </c>
      <c r="C67" s="16" t="s">
        <v>441</v>
      </c>
      <c r="D67" s="16" t="s">
        <v>442</v>
      </c>
      <c r="E67" s="16" t="s">
        <v>417</v>
      </c>
      <c r="F67" s="16" t="s">
        <v>418</v>
      </c>
      <c r="G67" s="16" t="s">
        <v>419</v>
      </c>
      <c r="H67" s="19" t="s">
        <v>443</v>
      </c>
      <c r="I67" s="19">
        <v>5</v>
      </c>
      <c r="J67" s="19">
        <v>2.5</v>
      </c>
      <c r="K67" s="100">
        <v>0.5</v>
      </c>
      <c r="L67" s="16" t="s">
        <v>444</v>
      </c>
      <c r="M67" s="110">
        <v>5</v>
      </c>
      <c r="N67" s="110">
        <v>5</v>
      </c>
      <c r="O67" s="78">
        <v>1</v>
      </c>
      <c r="P67" s="16" t="s">
        <v>445</v>
      </c>
      <c r="Q67" s="109">
        <v>25</v>
      </c>
      <c r="R67" s="109">
        <v>6.25</v>
      </c>
      <c r="S67" s="56">
        <f t="shared" si="12"/>
        <v>0.25</v>
      </c>
      <c r="T67" s="16" t="s">
        <v>446</v>
      </c>
      <c r="U67" s="16">
        <v>25</v>
      </c>
      <c r="V67" s="16">
        <v>12.5</v>
      </c>
      <c r="W67" s="57">
        <f t="shared" si="13"/>
        <v>0.5</v>
      </c>
      <c r="X67" s="16" t="s">
        <v>447</v>
      </c>
      <c r="Y67" s="19">
        <v>25</v>
      </c>
      <c r="Z67" s="19">
        <v>18</v>
      </c>
      <c r="AA67" s="54">
        <v>0.75</v>
      </c>
      <c r="AB67" s="16" t="s">
        <v>448</v>
      </c>
      <c r="AC67" s="19">
        <v>25</v>
      </c>
      <c r="AD67" s="19">
        <v>25</v>
      </c>
      <c r="AE67" s="54">
        <f>IF(AC67=0,0,AD67/AC67)</f>
        <v>1</v>
      </c>
      <c r="AF67" s="57" t="s">
        <v>496</v>
      </c>
      <c r="AG67" s="111">
        <v>100</v>
      </c>
      <c r="AH67" s="111">
        <v>25</v>
      </c>
      <c r="AI67" s="61">
        <f t="shared" si="11"/>
        <v>0.25</v>
      </c>
      <c r="AJ67" s="45" t="s">
        <v>623</v>
      </c>
      <c r="AK67" s="62">
        <v>100</v>
      </c>
      <c r="AL67" s="62">
        <v>47.5</v>
      </c>
      <c r="AM67" s="105">
        <v>0.47499999999999998</v>
      </c>
      <c r="AN67" s="38" t="s">
        <v>641</v>
      </c>
      <c r="AO67" s="138">
        <v>100</v>
      </c>
      <c r="AP67" s="138">
        <v>75</v>
      </c>
      <c r="AQ67" s="171">
        <v>0.75</v>
      </c>
      <c r="AR67" s="131" t="s">
        <v>687</v>
      </c>
      <c r="AS67" s="161">
        <v>50</v>
      </c>
      <c r="AT67" s="175">
        <v>50</v>
      </c>
      <c r="AU67" s="176">
        <f>IF(AS67=0,0,AT67/AS67)</f>
        <v>1</v>
      </c>
      <c r="AV67" s="131" t="s">
        <v>746</v>
      </c>
      <c r="AW67" s="157">
        <v>0.75</v>
      </c>
      <c r="AX67" s="157">
        <v>0.18149999999999999</v>
      </c>
      <c r="AY67" s="157">
        <v>0.25</v>
      </c>
      <c r="AZ67" s="57" t="s">
        <v>845</v>
      </c>
      <c r="BA67" s="138">
        <v>75</v>
      </c>
      <c r="BB67" s="138">
        <v>36.5</v>
      </c>
      <c r="BC67" s="57">
        <v>0.48699999999999999</v>
      </c>
      <c r="BD67" s="57" t="s">
        <v>846</v>
      </c>
      <c r="BE67" s="138">
        <v>100</v>
      </c>
      <c r="BF67" s="138">
        <v>50</v>
      </c>
      <c r="BG67" s="139">
        <v>0.5</v>
      </c>
      <c r="BH67" s="162">
        <v>75</v>
      </c>
      <c r="BI67" s="190">
        <v>57</v>
      </c>
      <c r="BJ67" s="57">
        <v>0.76</v>
      </c>
      <c r="BK67" s="57" t="s">
        <v>894</v>
      </c>
      <c r="BL67" s="140">
        <v>100</v>
      </c>
      <c r="BM67" s="140">
        <v>57</v>
      </c>
      <c r="BN67" s="201">
        <v>0.56999999999999995</v>
      </c>
      <c r="BO67" s="162">
        <v>75</v>
      </c>
      <c r="BP67" s="190">
        <v>75</v>
      </c>
      <c r="BQ67" s="57">
        <v>1</v>
      </c>
      <c r="BR67" s="57" t="s">
        <v>957</v>
      </c>
      <c r="BS67" s="140">
        <v>100</v>
      </c>
      <c r="BT67" s="140">
        <v>75</v>
      </c>
      <c r="BU67" s="206">
        <v>0.75</v>
      </c>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row>
    <row r="68" spans="1:179" s="2" customFormat="1" ht="156.75" customHeight="1" x14ac:dyDescent="0.25">
      <c r="A68" s="217"/>
      <c r="B68" s="16" t="s">
        <v>449</v>
      </c>
      <c r="C68" s="16" t="s">
        <v>450</v>
      </c>
      <c r="D68" s="16" t="s">
        <v>451</v>
      </c>
      <c r="E68" s="16" t="s">
        <v>417</v>
      </c>
      <c r="F68" s="16" t="s">
        <v>418</v>
      </c>
      <c r="G68" s="16" t="s">
        <v>419</v>
      </c>
      <c r="H68" s="19" t="s">
        <v>42</v>
      </c>
      <c r="I68" s="19">
        <v>7</v>
      </c>
      <c r="J68" s="19">
        <v>3.5</v>
      </c>
      <c r="K68" s="100">
        <v>0.5</v>
      </c>
      <c r="L68" s="16" t="s">
        <v>452</v>
      </c>
      <c r="M68" s="110">
        <v>7</v>
      </c>
      <c r="N68" s="110">
        <v>7</v>
      </c>
      <c r="O68" s="78">
        <v>1</v>
      </c>
      <c r="P68" s="16" t="s">
        <v>453</v>
      </c>
      <c r="Q68" s="109">
        <v>7</v>
      </c>
      <c r="R68" s="109">
        <v>7</v>
      </c>
      <c r="S68" s="56">
        <f t="shared" si="12"/>
        <v>1</v>
      </c>
      <c r="T68" s="16" t="s">
        <v>454</v>
      </c>
      <c r="U68" s="16">
        <v>7</v>
      </c>
      <c r="V68" s="16">
        <v>7</v>
      </c>
      <c r="W68" s="57">
        <f t="shared" si="13"/>
        <v>1</v>
      </c>
      <c r="X68" s="16" t="s">
        <v>455</v>
      </c>
      <c r="Y68" s="19">
        <v>7</v>
      </c>
      <c r="Z68" s="19">
        <v>7</v>
      </c>
      <c r="AA68" s="54">
        <f>IF(Y68=0,0,Z68/Y68)</f>
        <v>1</v>
      </c>
      <c r="AB68" s="16" t="s">
        <v>456</v>
      </c>
      <c r="AC68" s="19">
        <v>7</v>
      </c>
      <c r="AD68" s="19">
        <v>7</v>
      </c>
      <c r="AE68" s="54">
        <f>IF(AC68=0,0,AD68/AC68)</f>
        <v>1</v>
      </c>
      <c r="AF68" s="57" t="s">
        <v>518</v>
      </c>
      <c r="AG68" s="111">
        <v>7</v>
      </c>
      <c r="AH68" s="111">
        <v>7</v>
      </c>
      <c r="AI68" s="61">
        <f t="shared" si="11"/>
        <v>1</v>
      </c>
      <c r="AJ68" s="45" t="s">
        <v>624</v>
      </c>
      <c r="AK68" s="118">
        <v>7</v>
      </c>
      <c r="AL68" s="118">
        <v>7</v>
      </c>
      <c r="AM68" s="119">
        <v>1</v>
      </c>
      <c r="AN68" s="38" t="s">
        <v>625</v>
      </c>
      <c r="AO68" s="138">
        <v>7</v>
      </c>
      <c r="AP68" s="138">
        <v>7</v>
      </c>
      <c r="AQ68" s="173">
        <v>1</v>
      </c>
      <c r="AR68" s="38" t="s">
        <v>696</v>
      </c>
      <c r="AS68" s="177">
        <v>7</v>
      </c>
      <c r="AT68" s="177">
        <v>7</v>
      </c>
      <c r="AU68" s="173">
        <v>1</v>
      </c>
      <c r="AV68" s="38" t="s">
        <v>747</v>
      </c>
      <c r="AW68" s="157">
        <v>7.0000000000000007E-2</v>
      </c>
      <c r="AX68" s="157">
        <v>7.0000000000000007E-2</v>
      </c>
      <c r="AY68" s="157">
        <v>1</v>
      </c>
      <c r="AZ68" s="57" t="s">
        <v>791</v>
      </c>
      <c r="BA68" s="148">
        <v>7</v>
      </c>
      <c r="BB68" s="148">
        <v>7</v>
      </c>
      <c r="BC68" s="57">
        <v>1</v>
      </c>
      <c r="BD68" s="57" t="s">
        <v>847</v>
      </c>
      <c r="BE68" s="148">
        <v>7</v>
      </c>
      <c r="BF68" s="148">
        <v>7</v>
      </c>
      <c r="BG68" s="139">
        <v>0.8</v>
      </c>
      <c r="BH68" s="162">
        <v>7</v>
      </c>
      <c r="BI68" s="162">
        <v>7</v>
      </c>
      <c r="BJ68" s="57">
        <v>1</v>
      </c>
      <c r="BK68" s="57" t="s">
        <v>897</v>
      </c>
      <c r="BL68" s="140">
        <v>7</v>
      </c>
      <c r="BM68" s="140">
        <v>7</v>
      </c>
      <c r="BN68" s="201">
        <v>0.8</v>
      </c>
      <c r="BO68" s="162">
        <v>7</v>
      </c>
      <c r="BP68" s="162">
        <v>7</v>
      </c>
      <c r="BQ68" s="57">
        <v>1</v>
      </c>
      <c r="BR68" s="57" t="s">
        <v>958</v>
      </c>
      <c r="BS68" s="140">
        <v>7</v>
      </c>
      <c r="BT68" s="140">
        <v>7</v>
      </c>
      <c r="BU68" s="206">
        <v>0.8</v>
      </c>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row>
    <row r="69" spans="1:179" s="2" customFormat="1" ht="303.75" customHeight="1" x14ac:dyDescent="0.25">
      <c r="A69" s="217"/>
      <c r="B69" s="16" t="s">
        <v>457</v>
      </c>
      <c r="C69" s="16" t="s">
        <v>458</v>
      </c>
      <c r="D69" s="16" t="s">
        <v>459</v>
      </c>
      <c r="E69" s="16" t="s">
        <v>417</v>
      </c>
      <c r="F69" s="16" t="s">
        <v>418</v>
      </c>
      <c r="G69" s="16" t="s">
        <v>419</v>
      </c>
      <c r="H69" s="19" t="s">
        <v>42</v>
      </c>
      <c r="I69" s="19">
        <v>100</v>
      </c>
      <c r="J69" s="19">
        <v>50</v>
      </c>
      <c r="K69" s="100">
        <v>0.5</v>
      </c>
      <c r="L69" s="16" t="s">
        <v>460</v>
      </c>
      <c r="M69" s="54">
        <v>1</v>
      </c>
      <c r="N69" s="54">
        <v>1</v>
      </c>
      <c r="O69" s="54">
        <v>1</v>
      </c>
      <c r="P69" s="80" t="s">
        <v>461</v>
      </c>
      <c r="Q69" s="109">
        <v>100</v>
      </c>
      <c r="R69" s="109">
        <v>25</v>
      </c>
      <c r="S69" s="56">
        <f t="shared" si="12"/>
        <v>0.25</v>
      </c>
      <c r="T69" s="16" t="s">
        <v>462</v>
      </c>
      <c r="U69" s="16">
        <v>100</v>
      </c>
      <c r="V69" s="16">
        <v>50</v>
      </c>
      <c r="W69" s="57">
        <f t="shared" si="13"/>
        <v>0.5</v>
      </c>
      <c r="X69" s="16" t="s">
        <v>463</v>
      </c>
      <c r="Y69" s="78">
        <v>1</v>
      </c>
      <c r="Z69" s="78">
        <v>0.75</v>
      </c>
      <c r="AA69" s="78">
        <v>0.75</v>
      </c>
      <c r="AB69" s="16" t="s">
        <v>464</v>
      </c>
      <c r="AC69" s="19">
        <v>100</v>
      </c>
      <c r="AD69" s="19">
        <v>100</v>
      </c>
      <c r="AE69" s="54">
        <f>IF(AC69=0,0,AD69/AC69)</f>
        <v>1</v>
      </c>
      <c r="AF69" s="57" t="s">
        <v>520</v>
      </c>
      <c r="AG69" s="93">
        <v>100</v>
      </c>
      <c r="AH69" s="93">
        <v>100</v>
      </c>
      <c r="AI69" s="59">
        <f t="shared" si="11"/>
        <v>1</v>
      </c>
      <c r="AJ69" s="37" t="s">
        <v>626</v>
      </c>
      <c r="AK69" s="94">
        <v>100</v>
      </c>
      <c r="AL69" s="94">
        <v>100</v>
      </c>
      <c r="AM69" s="120">
        <f>IF(AK69=0,0,AL69/AK69)</f>
        <v>1</v>
      </c>
      <c r="AN69" s="43" t="s">
        <v>627</v>
      </c>
      <c r="AO69" s="138">
        <v>100</v>
      </c>
      <c r="AP69" s="138">
        <v>100</v>
      </c>
      <c r="AQ69" s="172">
        <v>1</v>
      </c>
      <c r="AR69" s="38" t="s">
        <v>693</v>
      </c>
      <c r="AS69" s="177">
        <v>100</v>
      </c>
      <c r="AT69" s="177">
        <v>100</v>
      </c>
      <c r="AU69" s="172">
        <v>1</v>
      </c>
      <c r="AV69" s="38" t="s">
        <v>748</v>
      </c>
      <c r="AW69" s="157">
        <v>1</v>
      </c>
      <c r="AX69" s="157">
        <v>0.25</v>
      </c>
      <c r="AY69" s="157">
        <v>0.25</v>
      </c>
      <c r="AZ69" s="57" t="s">
        <v>792</v>
      </c>
      <c r="BA69" s="149">
        <v>100</v>
      </c>
      <c r="BB69" s="149">
        <v>50</v>
      </c>
      <c r="BC69" s="57">
        <v>0.5</v>
      </c>
      <c r="BD69" s="57" t="s">
        <v>844</v>
      </c>
      <c r="BE69" s="149">
        <v>100</v>
      </c>
      <c r="BF69" s="149">
        <v>100</v>
      </c>
      <c r="BG69" s="139">
        <v>0.7</v>
      </c>
      <c r="BH69" s="162">
        <v>100</v>
      </c>
      <c r="BI69" s="162">
        <v>75</v>
      </c>
      <c r="BJ69" s="57">
        <v>0.75</v>
      </c>
      <c r="BK69" s="57" t="s">
        <v>898</v>
      </c>
      <c r="BL69" s="140">
        <v>100</v>
      </c>
      <c r="BM69" s="140">
        <v>100</v>
      </c>
      <c r="BN69" s="201">
        <v>0.75</v>
      </c>
      <c r="BO69" s="162">
        <v>100</v>
      </c>
      <c r="BP69" s="162">
        <v>100</v>
      </c>
      <c r="BQ69" s="57">
        <v>1</v>
      </c>
      <c r="BR69" s="57" t="s">
        <v>952</v>
      </c>
      <c r="BS69" s="140">
        <v>100</v>
      </c>
      <c r="BT69" s="140">
        <v>100</v>
      </c>
      <c r="BU69" s="206">
        <v>0.8</v>
      </c>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row>
    <row r="70" spans="1:179" s="2" customFormat="1" ht="27" customHeight="1" x14ac:dyDescent="0.25">
      <c r="A70" s="17"/>
      <c r="B70" s="86" t="s">
        <v>465</v>
      </c>
      <c r="C70" s="53"/>
      <c r="D70" s="53"/>
      <c r="E70" s="53"/>
      <c r="F70" s="53"/>
      <c r="G70" s="53"/>
      <c r="H70" s="53"/>
      <c r="I70" s="53"/>
      <c r="J70" s="53"/>
      <c r="K70" s="87">
        <f>SUM(K64:K69)/6</f>
        <v>0.5</v>
      </c>
      <c r="L70" s="53"/>
      <c r="M70" s="53"/>
      <c r="N70" s="53"/>
      <c r="O70" s="87">
        <f>SUM(O64:O69)/6</f>
        <v>1</v>
      </c>
      <c r="P70" s="53"/>
      <c r="Q70" s="53"/>
      <c r="R70" s="53"/>
      <c r="S70" s="87">
        <f>SUM(S64:S69)/6</f>
        <v>0.375</v>
      </c>
      <c r="T70" s="53"/>
      <c r="U70" s="53"/>
      <c r="V70" s="53"/>
      <c r="W70" s="87">
        <f>SUM(W64:W69)/6</f>
        <v>0.58333333333333337</v>
      </c>
      <c r="X70" s="53"/>
      <c r="Y70" s="53"/>
      <c r="Z70" s="53"/>
      <c r="AA70" s="87">
        <f>SUM(AA64:AA69)/6</f>
        <v>0.79166666666666663</v>
      </c>
      <c r="AB70" s="53"/>
      <c r="AC70" s="53"/>
      <c r="AD70" s="53"/>
      <c r="AE70" s="87">
        <f>SUM(AE64:AE69)/6</f>
        <v>1</v>
      </c>
      <c r="AF70" s="53"/>
      <c r="AG70" s="89"/>
      <c r="AH70" s="89"/>
      <c r="AI70" s="98">
        <f>SUM(AI64:AI69)/6</f>
        <v>0.57692307692307698</v>
      </c>
      <c r="AJ70" s="89"/>
      <c r="AK70" s="89"/>
      <c r="AL70" s="89"/>
      <c r="AM70" s="98">
        <f>SUM(AM64:AM69)/6</f>
        <v>0.70352564102564108</v>
      </c>
      <c r="AN70" s="106"/>
      <c r="AO70" s="155"/>
      <c r="AP70" s="155"/>
      <c r="AQ70" s="98">
        <f>SUM(AQ64:AQ69)/6</f>
        <v>0.83333333333333337</v>
      </c>
      <c r="AR70" s="132"/>
      <c r="AS70" s="155"/>
      <c r="AT70" s="155"/>
      <c r="AU70" s="182">
        <f>SUM(AU64:AU69)/6</f>
        <v>0.9998999999999999</v>
      </c>
      <c r="AV70" s="132"/>
      <c r="AW70" s="155"/>
      <c r="AX70" s="155"/>
      <c r="AY70" s="155"/>
      <c r="AZ70" s="53"/>
      <c r="BA70" s="53"/>
      <c r="BB70" s="53"/>
      <c r="BC70" s="53"/>
      <c r="BD70" s="53"/>
      <c r="BE70" s="142"/>
      <c r="BF70" s="142"/>
      <c r="BG70" s="143">
        <f>SUM(BG64:BG69)/6</f>
        <v>0.69675000000000009</v>
      </c>
      <c r="BH70" s="86"/>
      <c r="BI70" s="86"/>
      <c r="BJ70" s="86"/>
      <c r="BK70" s="86"/>
      <c r="BL70" s="86"/>
      <c r="BM70" s="86"/>
      <c r="BN70" s="143">
        <f>SUM(BN64:BN69)/6</f>
        <v>0.74131666666666662</v>
      </c>
      <c r="BO70" s="86"/>
      <c r="BP70" s="86"/>
      <c r="BQ70" s="86"/>
      <c r="BR70" s="86"/>
      <c r="BS70" s="86"/>
      <c r="BT70" s="86"/>
      <c r="BU70" s="215">
        <f>SUM(BU64:BU69)/6</f>
        <v>0.81664999999999999</v>
      </c>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row>
    <row r="71" spans="1:179" s="2" customFormat="1" ht="374.25" customHeight="1" x14ac:dyDescent="0.25">
      <c r="A71" s="31" t="s">
        <v>466</v>
      </c>
      <c r="B71" s="16" t="s">
        <v>467</v>
      </c>
      <c r="C71" s="16" t="s">
        <v>468</v>
      </c>
      <c r="D71" s="16" t="s">
        <v>469</v>
      </c>
      <c r="E71" s="16" t="s">
        <v>29</v>
      </c>
      <c r="F71" s="16" t="s">
        <v>383</v>
      </c>
      <c r="G71" s="99" t="s">
        <v>31</v>
      </c>
      <c r="H71" s="99" t="s">
        <v>42</v>
      </c>
      <c r="I71" s="16">
        <v>0</v>
      </c>
      <c r="J71" s="16">
        <v>0</v>
      </c>
      <c r="K71" s="16">
        <v>0</v>
      </c>
      <c r="L71" s="16" t="s">
        <v>73</v>
      </c>
      <c r="M71" s="16">
        <v>0</v>
      </c>
      <c r="N71" s="16">
        <v>0</v>
      </c>
      <c r="O71" s="57">
        <v>0</v>
      </c>
      <c r="P71" s="16" t="s">
        <v>73</v>
      </c>
      <c r="Q71" s="121">
        <v>100</v>
      </c>
      <c r="R71" s="121">
        <v>10</v>
      </c>
      <c r="S71" s="122">
        <f>IFERROR(R71/Q71,0)</f>
        <v>0.1</v>
      </c>
      <c r="T71" s="16" t="s">
        <v>470</v>
      </c>
      <c r="U71" s="21">
        <v>100</v>
      </c>
      <c r="V71" s="21">
        <v>50</v>
      </c>
      <c r="W71" s="57">
        <v>0.5</v>
      </c>
      <c r="X71" s="57" t="s">
        <v>471</v>
      </c>
      <c r="Y71" s="21">
        <v>100</v>
      </c>
      <c r="Z71" s="21">
        <v>75</v>
      </c>
      <c r="AA71" s="78">
        <v>0.75</v>
      </c>
      <c r="AB71" s="57" t="s">
        <v>472</v>
      </c>
      <c r="AC71" s="21">
        <v>100</v>
      </c>
      <c r="AD71" s="21">
        <v>100</v>
      </c>
      <c r="AE71" s="122">
        <f>IFERROR(AD71/AC71,0)</f>
        <v>1</v>
      </c>
      <c r="AF71" s="57" t="s">
        <v>519</v>
      </c>
      <c r="AG71" s="123">
        <v>100</v>
      </c>
      <c r="AH71" s="123">
        <v>25</v>
      </c>
      <c r="AI71" s="124">
        <f>IFERROR(AH71/AG71,0)</f>
        <v>0.25</v>
      </c>
      <c r="AJ71" s="37" t="s">
        <v>628</v>
      </c>
      <c r="AK71" s="123">
        <v>100</v>
      </c>
      <c r="AL71" s="123">
        <v>50</v>
      </c>
      <c r="AM71" s="119">
        <v>0.5</v>
      </c>
      <c r="AN71" s="43" t="s">
        <v>629</v>
      </c>
      <c r="AO71" s="138">
        <v>100</v>
      </c>
      <c r="AP71" s="138">
        <v>75</v>
      </c>
      <c r="AQ71" s="167">
        <f>IFERROR(AP71/AO71,0)</f>
        <v>0.75</v>
      </c>
      <c r="AR71" s="130" t="s">
        <v>652</v>
      </c>
      <c r="AS71" s="177">
        <v>100</v>
      </c>
      <c r="AT71" s="177">
        <v>100</v>
      </c>
      <c r="AU71" s="167">
        <f>IFERROR(AT71/AS71,0)</f>
        <v>1</v>
      </c>
      <c r="AV71" s="130" t="s">
        <v>749</v>
      </c>
      <c r="AW71" s="162">
        <v>100</v>
      </c>
      <c r="AX71" s="162">
        <v>80</v>
      </c>
      <c r="AY71" s="157">
        <v>0.8</v>
      </c>
      <c r="AZ71" s="57" t="s">
        <v>794</v>
      </c>
      <c r="BA71" s="162">
        <v>100</v>
      </c>
      <c r="BB71" s="162">
        <v>50</v>
      </c>
      <c r="BC71" s="57">
        <v>0.5</v>
      </c>
      <c r="BD71" s="16" t="s">
        <v>848</v>
      </c>
      <c r="BE71" s="191">
        <v>100</v>
      </c>
      <c r="BF71" s="191">
        <v>100</v>
      </c>
      <c r="BG71" s="192">
        <v>0.5</v>
      </c>
      <c r="BH71" s="162">
        <v>100</v>
      </c>
      <c r="BI71" s="162">
        <v>75</v>
      </c>
      <c r="BJ71" s="57">
        <v>0.75</v>
      </c>
      <c r="BK71" s="57" t="s">
        <v>857</v>
      </c>
      <c r="BL71" s="140">
        <v>100</v>
      </c>
      <c r="BM71" s="140">
        <v>100</v>
      </c>
      <c r="BN71" s="201">
        <v>0.55000000000000004</v>
      </c>
      <c r="BO71" s="140">
        <v>100</v>
      </c>
      <c r="BP71" s="140">
        <v>75</v>
      </c>
      <c r="BQ71" s="201">
        <v>0.75</v>
      </c>
      <c r="BR71" s="57" t="s">
        <v>953</v>
      </c>
      <c r="BS71" s="140">
        <v>100</v>
      </c>
      <c r="BT71" s="140">
        <v>100</v>
      </c>
      <c r="BU71" s="206">
        <v>0.68799999999999994</v>
      </c>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row>
    <row r="72" spans="1:179" s="2" customFormat="1" ht="27" customHeight="1" x14ac:dyDescent="0.25">
      <c r="A72" s="17"/>
      <c r="B72" s="86"/>
      <c r="C72" s="53"/>
      <c r="D72" s="53"/>
      <c r="E72" s="53"/>
      <c r="F72" s="53"/>
      <c r="G72" s="53"/>
      <c r="H72" s="53"/>
      <c r="I72" s="53"/>
      <c r="J72" s="53"/>
      <c r="K72" s="53"/>
      <c r="L72" s="53"/>
      <c r="M72" s="53"/>
      <c r="N72" s="53"/>
      <c r="O72" s="87"/>
      <c r="P72" s="53"/>
      <c r="Q72" s="53"/>
      <c r="R72" s="53"/>
      <c r="S72" s="98">
        <f>SUM(S71:S71)/1</f>
        <v>0.1</v>
      </c>
      <c r="T72" s="53"/>
      <c r="U72" s="53"/>
      <c r="V72" s="53"/>
      <c r="W72" s="98">
        <f>SUM(W71:W71)/1</f>
        <v>0.5</v>
      </c>
      <c r="X72" s="53"/>
      <c r="Y72" s="53"/>
      <c r="Z72" s="53"/>
      <c r="AA72" s="87">
        <f>SUM(AA71:AA71)/1</f>
        <v>0.75</v>
      </c>
      <c r="AB72" s="53"/>
      <c r="AC72" s="53"/>
      <c r="AD72" s="53"/>
      <c r="AE72" s="87">
        <f>SUM(AE71:AE71)/1</f>
        <v>1</v>
      </c>
      <c r="AF72" s="53"/>
      <c r="AG72" s="89"/>
      <c r="AH72" s="89"/>
      <c r="AI72" s="98">
        <f>SUM(AI71:AI71)/1</f>
        <v>0.25</v>
      </c>
      <c r="AJ72" s="89"/>
      <c r="AK72" s="89"/>
      <c r="AL72" s="89"/>
      <c r="AM72" s="98">
        <f>SUM(AM71:AM71)/1</f>
        <v>0.5</v>
      </c>
      <c r="AN72" s="89"/>
      <c r="AO72" s="155"/>
      <c r="AP72" s="155"/>
      <c r="AQ72" s="98">
        <f>SUM(AQ71:AQ71)/1</f>
        <v>0.75</v>
      </c>
      <c r="AR72" s="132"/>
      <c r="AS72" s="155"/>
      <c r="AT72" s="155"/>
      <c r="AU72" s="182">
        <f>SUM(AU71:AU71)/1</f>
        <v>1</v>
      </c>
      <c r="AV72" s="132"/>
      <c r="AW72" s="155"/>
      <c r="AX72" s="155"/>
      <c r="AY72" s="155"/>
      <c r="AZ72" s="53"/>
      <c r="BA72" s="53"/>
      <c r="BB72" s="53"/>
      <c r="BC72" s="53"/>
      <c r="BD72" s="53"/>
      <c r="BE72" s="150"/>
      <c r="BF72" s="150"/>
      <c r="BG72" s="143">
        <f>SUM(BG71:BG71)/1</f>
        <v>0.5</v>
      </c>
      <c r="BH72" s="86"/>
      <c r="BI72" s="86"/>
      <c r="BJ72" s="86"/>
      <c r="BK72" s="86"/>
      <c r="BL72" s="86"/>
      <c r="BM72" s="86"/>
      <c r="BN72" s="98">
        <f>SUM(BN71:BN71)/1</f>
        <v>0.55000000000000004</v>
      </c>
      <c r="BO72" s="86"/>
      <c r="BP72" s="86"/>
      <c r="BQ72" s="86"/>
      <c r="BR72" s="86"/>
      <c r="BS72" s="86"/>
      <c r="BT72" s="86"/>
      <c r="BU72" s="98">
        <f>SUM(BU71:BU71)/1</f>
        <v>0.68799999999999994</v>
      </c>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row>
    <row r="73" spans="1:179" s="4" customFormat="1" x14ac:dyDescent="0.3">
      <c r="E73" s="9"/>
      <c r="F73" s="9"/>
      <c r="G73" s="9"/>
      <c r="H73" s="9"/>
      <c r="P73" s="27"/>
      <c r="T73" s="23"/>
      <c r="AB73" s="47"/>
      <c r="AC73" s="48"/>
      <c r="AD73" s="48"/>
      <c r="AE73" s="48"/>
      <c r="AF73" s="49"/>
      <c r="AG73" s="49"/>
      <c r="AH73" s="49"/>
      <c r="AI73" s="49"/>
      <c r="AJ73" s="49"/>
      <c r="AK73" s="49"/>
      <c r="AL73" s="49"/>
      <c r="AM73" s="49"/>
      <c r="AN73" s="49"/>
      <c r="AO73" s="168"/>
      <c r="AP73" s="168"/>
      <c r="AQ73" s="168"/>
      <c r="AR73" s="49"/>
      <c r="AS73" s="49"/>
      <c r="AT73" s="49"/>
      <c r="AU73" s="49"/>
      <c r="AV73" s="49"/>
      <c r="AW73" s="49"/>
      <c r="AX73" s="49"/>
      <c r="AY73" s="49"/>
      <c r="AZ73" s="49"/>
      <c r="BA73" s="12"/>
      <c r="BB73" s="12"/>
      <c r="BC73" s="12"/>
      <c r="BD73" s="12"/>
      <c r="BO73" s="204"/>
      <c r="BP73" s="204"/>
      <c r="BQ73" s="204"/>
      <c r="BR73" s="204"/>
      <c r="BS73" s="204"/>
      <c r="BT73" s="204"/>
      <c r="BU73" s="204"/>
    </row>
    <row r="74" spans="1:179" s="4" customFormat="1" x14ac:dyDescent="0.3">
      <c r="E74" s="9"/>
      <c r="F74" s="9"/>
      <c r="G74" s="9"/>
      <c r="H74" s="9"/>
      <c r="P74" s="27"/>
      <c r="T74" s="23"/>
      <c r="AB74" s="47"/>
      <c r="AC74" s="48"/>
      <c r="AD74" s="48"/>
      <c r="AE74" s="48"/>
      <c r="AF74" s="49"/>
      <c r="AG74" s="49"/>
      <c r="AH74" s="49"/>
      <c r="AI74" s="49"/>
      <c r="AJ74" s="49"/>
      <c r="AK74" s="49"/>
      <c r="AL74" s="49"/>
      <c r="AM74" s="49"/>
      <c r="AN74" s="49"/>
      <c r="AO74" s="168"/>
      <c r="AP74" s="168"/>
      <c r="AQ74" s="168"/>
      <c r="AR74" s="49"/>
      <c r="AS74" s="49"/>
      <c r="AT74" s="49"/>
      <c r="AU74" s="49"/>
      <c r="AV74" s="49"/>
      <c r="AW74" s="49"/>
      <c r="AX74" s="49"/>
      <c r="AY74" s="49"/>
      <c r="AZ74" s="49"/>
      <c r="BA74" s="12"/>
      <c r="BB74" s="12"/>
      <c r="BC74" s="12"/>
      <c r="BD74" s="12"/>
    </row>
    <row r="75" spans="1:179" s="4" customFormat="1" x14ac:dyDescent="0.3">
      <c r="E75" s="9"/>
      <c r="F75" s="9"/>
      <c r="G75" s="9"/>
      <c r="H75" s="9"/>
      <c r="P75" s="27"/>
      <c r="T75" s="23"/>
      <c r="AB75" s="47"/>
      <c r="AC75" s="48"/>
      <c r="AD75" s="48"/>
      <c r="AE75" s="48"/>
      <c r="AF75" s="49"/>
      <c r="AG75" s="49"/>
      <c r="AH75" s="49"/>
      <c r="AI75" s="49"/>
      <c r="AJ75" s="49"/>
      <c r="AK75" s="49"/>
      <c r="AL75" s="49"/>
      <c r="AM75" s="49"/>
      <c r="AN75" s="49"/>
      <c r="AO75" s="168"/>
      <c r="AP75" s="168"/>
      <c r="AQ75" s="168"/>
      <c r="AR75" s="49"/>
      <c r="AS75" s="49"/>
      <c r="AT75" s="49"/>
      <c r="AU75" s="49"/>
      <c r="AV75" s="49"/>
      <c r="AW75" s="49"/>
      <c r="AX75" s="49"/>
      <c r="AY75" s="49"/>
      <c r="AZ75" s="49"/>
      <c r="BA75" s="12"/>
      <c r="BB75" s="12"/>
      <c r="BC75" s="12"/>
      <c r="BD75" s="12"/>
    </row>
    <row r="76" spans="1:179" s="4" customFormat="1" x14ac:dyDescent="0.3">
      <c r="E76" s="9"/>
      <c r="F76" s="9"/>
      <c r="G76" s="9"/>
      <c r="H76" s="9"/>
      <c r="P76" s="27"/>
      <c r="T76" s="23"/>
      <c r="AB76" s="47"/>
      <c r="AC76" s="48"/>
      <c r="AD76" s="48"/>
      <c r="AE76" s="48"/>
      <c r="AF76" s="49"/>
      <c r="AG76" s="49"/>
      <c r="AH76" s="49"/>
      <c r="AI76" s="49"/>
      <c r="AJ76" s="49"/>
      <c r="AK76" s="49"/>
      <c r="AL76" s="49"/>
      <c r="AM76" s="49"/>
      <c r="AN76" s="49"/>
      <c r="AO76" s="168"/>
      <c r="AP76" s="168"/>
      <c r="AQ76" s="168"/>
      <c r="AR76" s="49"/>
      <c r="AS76" s="49"/>
      <c r="AT76" s="49"/>
      <c r="AU76" s="49"/>
      <c r="AV76" s="49"/>
      <c r="AW76" s="49"/>
      <c r="AX76" s="49"/>
      <c r="AY76" s="49"/>
      <c r="AZ76" s="49"/>
      <c r="BA76" s="12"/>
      <c r="BB76" s="12"/>
      <c r="BC76" s="12"/>
      <c r="BD76" s="12"/>
    </row>
    <row r="77" spans="1:179" s="4" customFormat="1" x14ac:dyDescent="0.3">
      <c r="E77" s="9"/>
      <c r="F77" s="9"/>
      <c r="G77" s="9"/>
      <c r="H77" s="9"/>
      <c r="P77" s="27"/>
      <c r="T77" s="23"/>
      <c r="AB77" s="47"/>
      <c r="AC77" s="48"/>
      <c r="AD77" s="48"/>
      <c r="AE77" s="48"/>
      <c r="AF77" s="49"/>
      <c r="AG77" s="49"/>
      <c r="AH77" s="49"/>
      <c r="AI77" s="49"/>
      <c r="AJ77" s="49"/>
      <c r="AK77" s="49"/>
      <c r="AL77" s="49"/>
      <c r="AM77" s="49"/>
      <c r="AN77" s="49"/>
      <c r="AO77" s="168"/>
      <c r="AP77" s="168"/>
      <c r="AQ77" s="168"/>
      <c r="AR77" s="49"/>
      <c r="AS77" s="49"/>
      <c r="AT77" s="49"/>
      <c r="AU77" s="49"/>
      <c r="AV77" s="49"/>
      <c r="AW77" s="49"/>
      <c r="AX77" s="49"/>
      <c r="AY77" s="49"/>
      <c r="AZ77" s="49"/>
      <c r="BA77" s="12"/>
      <c r="BB77" s="12"/>
      <c r="BC77" s="12"/>
      <c r="BD77" s="12"/>
    </row>
    <row r="78" spans="1:179" s="4" customFormat="1" x14ac:dyDescent="0.3">
      <c r="E78" s="9"/>
      <c r="F78" s="9"/>
      <c r="G78" s="9"/>
      <c r="H78" s="9"/>
      <c r="P78" s="27"/>
      <c r="T78" s="23"/>
      <c r="AB78" s="47"/>
      <c r="AC78" s="48"/>
      <c r="AD78" s="48"/>
      <c r="AE78" s="48"/>
      <c r="AF78" s="49"/>
      <c r="AG78" s="49"/>
      <c r="AH78" s="49"/>
      <c r="AI78" s="49"/>
      <c r="AJ78" s="49"/>
      <c r="AK78" s="49"/>
      <c r="AL78" s="49"/>
      <c r="AM78" s="49"/>
      <c r="AN78" s="49"/>
      <c r="AO78" s="168"/>
      <c r="AP78" s="168"/>
      <c r="AQ78" s="168"/>
      <c r="AR78" s="49"/>
      <c r="AS78" s="49"/>
      <c r="AT78" s="49"/>
      <c r="AU78" s="49"/>
      <c r="AV78" s="49"/>
      <c r="AW78" s="49"/>
      <c r="AX78" s="49"/>
      <c r="AY78" s="49"/>
      <c r="AZ78" s="49"/>
      <c r="BA78" s="12"/>
      <c r="BB78" s="12"/>
      <c r="BC78" s="12"/>
      <c r="BD78" s="12"/>
    </row>
    <row r="79" spans="1:179" s="4" customFormat="1" x14ac:dyDescent="0.3">
      <c r="E79" s="9"/>
      <c r="F79" s="9"/>
      <c r="G79" s="9"/>
      <c r="H79" s="9"/>
      <c r="P79" s="27"/>
      <c r="T79" s="23"/>
      <c r="AB79" s="47"/>
      <c r="AC79" s="48"/>
      <c r="AD79" s="48"/>
      <c r="AE79" s="48"/>
      <c r="AF79" s="49"/>
      <c r="AG79" s="49"/>
      <c r="AH79" s="49"/>
      <c r="AI79" s="49"/>
      <c r="AJ79" s="49"/>
      <c r="AK79" s="49"/>
      <c r="AL79" s="49"/>
      <c r="AM79" s="49"/>
      <c r="AN79" s="49"/>
      <c r="AO79" s="168"/>
      <c r="AP79" s="168"/>
      <c r="AQ79" s="168"/>
      <c r="AR79" s="49"/>
      <c r="AS79" s="49"/>
      <c r="AT79" s="49"/>
      <c r="AU79" s="49"/>
      <c r="AV79" s="49"/>
      <c r="AW79" s="49"/>
      <c r="AX79" s="49"/>
      <c r="AY79" s="49"/>
      <c r="AZ79" s="49"/>
      <c r="BA79" s="12"/>
      <c r="BB79" s="12"/>
      <c r="BC79" s="12"/>
      <c r="BD79" s="12"/>
    </row>
    <row r="80" spans="1:179" s="4" customFormat="1" x14ac:dyDescent="0.3">
      <c r="E80" s="9"/>
      <c r="F80" s="9"/>
      <c r="G80" s="9"/>
      <c r="H80" s="9"/>
      <c r="P80" s="27"/>
      <c r="T80" s="23"/>
      <c r="AB80" s="47"/>
      <c r="AC80" s="48"/>
      <c r="AD80" s="48"/>
      <c r="AE80" s="48"/>
      <c r="AF80" s="49"/>
      <c r="AG80" s="49"/>
      <c r="AH80" s="49"/>
      <c r="AI80" s="49"/>
      <c r="AJ80" s="49"/>
      <c r="AK80" s="49"/>
      <c r="AL80" s="49"/>
      <c r="AM80" s="49"/>
      <c r="AN80" s="49"/>
      <c r="AO80" s="168"/>
      <c r="AP80" s="168"/>
      <c r="AQ80" s="168"/>
      <c r="AR80" s="49"/>
      <c r="AS80" s="49"/>
      <c r="AT80" s="49"/>
      <c r="AU80" s="49"/>
      <c r="AV80" s="49"/>
      <c r="AW80" s="49"/>
      <c r="AX80" s="49"/>
      <c r="AY80" s="49"/>
      <c r="AZ80" s="49"/>
      <c r="BA80" s="12"/>
      <c r="BB80" s="12"/>
      <c r="BC80" s="12"/>
      <c r="BD80" s="12"/>
    </row>
    <row r="81" spans="5:56" s="4" customFormat="1" x14ac:dyDescent="0.3">
      <c r="E81" s="9"/>
      <c r="F81" s="9"/>
      <c r="G81" s="9"/>
      <c r="H81" s="9"/>
      <c r="P81" s="27"/>
      <c r="T81" s="23"/>
      <c r="AB81" s="47"/>
      <c r="AC81" s="48"/>
      <c r="AD81" s="48"/>
      <c r="AE81" s="48"/>
      <c r="AF81" s="49"/>
      <c r="AG81" s="49"/>
      <c r="AH81" s="49"/>
      <c r="AI81" s="49"/>
      <c r="AJ81" s="49"/>
      <c r="AK81" s="49"/>
      <c r="AL81" s="49"/>
      <c r="AM81" s="49"/>
      <c r="AN81" s="49"/>
      <c r="AO81" s="168"/>
      <c r="AP81" s="168"/>
      <c r="AQ81" s="168"/>
      <c r="AR81" s="49"/>
      <c r="AS81" s="49"/>
      <c r="AT81" s="49"/>
      <c r="AU81" s="49"/>
      <c r="AV81" s="49"/>
      <c r="AW81" s="49"/>
      <c r="AX81" s="49"/>
      <c r="AY81" s="49"/>
      <c r="AZ81" s="49"/>
      <c r="BA81" s="12"/>
      <c r="BB81" s="12"/>
      <c r="BC81" s="12"/>
      <c r="BD81" s="12"/>
    </row>
    <row r="82" spans="5:56" s="4" customFormat="1" x14ac:dyDescent="0.3">
      <c r="E82" s="9"/>
      <c r="F82" s="9"/>
      <c r="G82" s="9"/>
      <c r="H82" s="9"/>
      <c r="P82" s="27"/>
      <c r="T82" s="23"/>
      <c r="AB82" s="47"/>
      <c r="AC82" s="48"/>
      <c r="AD82" s="48"/>
      <c r="AE82" s="48"/>
      <c r="AF82" s="49"/>
      <c r="AG82" s="49"/>
      <c r="AH82" s="49"/>
      <c r="AI82" s="49"/>
      <c r="AJ82" s="49"/>
      <c r="AK82" s="49"/>
      <c r="AL82" s="49"/>
      <c r="AM82" s="49"/>
      <c r="AN82" s="49"/>
      <c r="AO82" s="168"/>
      <c r="AP82" s="168"/>
      <c r="AQ82" s="168"/>
      <c r="AR82" s="49"/>
      <c r="AS82" s="49"/>
      <c r="AT82" s="49"/>
      <c r="AU82" s="49"/>
      <c r="AV82" s="49"/>
      <c r="AW82" s="49"/>
      <c r="AX82" s="49"/>
      <c r="AY82" s="49"/>
      <c r="AZ82" s="49"/>
      <c r="BA82" s="12"/>
      <c r="BB82" s="12"/>
      <c r="BC82" s="12"/>
      <c r="BD82" s="12"/>
    </row>
    <row r="83" spans="5:56" s="4" customFormat="1" x14ac:dyDescent="0.3">
      <c r="E83" s="9"/>
      <c r="F83" s="9"/>
      <c r="G83" s="9"/>
      <c r="H83" s="9"/>
      <c r="P83" s="27"/>
      <c r="T83" s="23"/>
      <c r="AB83" s="47"/>
      <c r="AC83" s="48"/>
      <c r="AD83" s="48"/>
      <c r="AE83" s="48"/>
      <c r="AF83" s="49"/>
      <c r="AG83" s="49"/>
      <c r="AH83" s="49"/>
      <c r="AI83" s="49"/>
      <c r="AJ83" s="49"/>
      <c r="AK83" s="49"/>
      <c r="AL83" s="49"/>
      <c r="AM83" s="49"/>
      <c r="AN83" s="49"/>
      <c r="AO83" s="168"/>
      <c r="AP83" s="168"/>
      <c r="AQ83" s="168"/>
      <c r="AR83" s="49"/>
      <c r="AS83" s="49"/>
      <c r="AT83" s="49"/>
      <c r="AU83" s="49"/>
      <c r="AV83" s="49"/>
      <c r="AW83" s="49"/>
      <c r="AX83" s="49"/>
      <c r="AY83" s="49"/>
      <c r="AZ83" s="49"/>
      <c r="BA83" s="12"/>
      <c r="BB83" s="12"/>
      <c r="BC83" s="12"/>
      <c r="BD83" s="12"/>
    </row>
    <row r="84" spans="5:56" s="4" customFormat="1" x14ac:dyDescent="0.3">
      <c r="E84" s="9"/>
      <c r="F84" s="9"/>
      <c r="G84" s="9"/>
      <c r="H84" s="9"/>
      <c r="P84" s="27"/>
      <c r="T84" s="23"/>
      <c r="AB84" s="47"/>
      <c r="AC84" s="48"/>
      <c r="AD84" s="48"/>
      <c r="AE84" s="48"/>
      <c r="AF84" s="49"/>
      <c r="AG84" s="49"/>
      <c r="AH84" s="49"/>
      <c r="AI84" s="49"/>
      <c r="AJ84" s="49"/>
      <c r="AK84" s="49"/>
      <c r="AL84" s="49"/>
      <c r="AM84" s="49"/>
      <c r="AN84" s="49"/>
      <c r="AO84" s="168"/>
      <c r="AP84" s="168"/>
      <c r="AQ84" s="168"/>
      <c r="AR84" s="49"/>
      <c r="AS84" s="49"/>
      <c r="AT84" s="49"/>
      <c r="AU84" s="49"/>
      <c r="AV84" s="49"/>
      <c r="AW84" s="49"/>
      <c r="AX84" s="49"/>
      <c r="AY84" s="49"/>
      <c r="AZ84" s="49"/>
      <c r="BA84" s="12"/>
      <c r="BB84" s="12"/>
      <c r="BC84" s="12"/>
      <c r="BD84" s="12"/>
    </row>
    <row r="85" spans="5:56" s="4" customFormat="1" x14ac:dyDescent="0.3">
      <c r="E85" s="9"/>
      <c r="F85" s="9"/>
      <c r="G85" s="9"/>
      <c r="H85" s="9"/>
      <c r="P85" s="27"/>
      <c r="T85" s="23"/>
      <c r="AB85" s="47"/>
      <c r="AC85" s="48"/>
      <c r="AD85" s="48"/>
      <c r="AE85" s="48"/>
      <c r="AF85" s="49"/>
      <c r="AG85" s="49"/>
      <c r="AH85" s="49"/>
      <c r="AI85" s="49"/>
      <c r="AJ85" s="49"/>
      <c r="AK85" s="49"/>
      <c r="AL85" s="49"/>
      <c r="AM85" s="49"/>
      <c r="AN85" s="49"/>
      <c r="AO85" s="168"/>
      <c r="AP85" s="168"/>
      <c r="AQ85" s="168"/>
      <c r="AR85" s="49"/>
      <c r="AS85" s="49"/>
      <c r="AT85" s="49"/>
      <c r="AU85" s="49"/>
      <c r="AV85" s="49"/>
      <c r="AW85" s="49"/>
      <c r="AX85" s="49"/>
      <c r="AY85" s="49"/>
      <c r="AZ85" s="49"/>
      <c r="BA85" s="12"/>
      <c r="BB85" s="12"/>
      <c r="BC85" s="12"/>
      <c r="BD85" s="12"/>
    </row>
    <row r="86" spans="5:56" s="4" customFormat="1" x14ac:dyDescent="0.3">
      <c r="E86" s="9"/>
      <c r="F86" s="9"/>
      <c r="G86" s="9"/>
      <c r="H86" s="9"/>
      <c r="P86" s="27"/>
      <c r="T86" s="23"/>
      <c r="AB86" s="47"/>
      <c r="AC86" s="48"/>
      <c r="AD86" s="48"/>
      <c r="AE86" s="48"/>
      <c r="AF86" s="49"/>
      <c r="AG86" s="49"/>
      <c r="AH86" s="49"/>
      <c r="AI86" s="49"/>
      <c r="AJ86" s="49"/>
      <c r="AK86" s="49"/>
      <c r="AL86" s="49"/>
      <c r="AM86" s="49"/>
      <c r="AN86" s="49"/>
      <c r="AO86" s="168"/>
      <c r="AP86" s="168"/>
      <c r="AQ86" s="168"/>
      <c r="AR86" s="49"/>
      <c r="AS86" s="49"/>
      <c r="AT86" s="49"/>
      <c r="AU86" s="49"/>
      <c r="AV86" s="49"/>
      <c r="AW86" s="49"/>
      <c r="AX86" s="49"/>
      <c r="AY86" s="49"/>
      <c r="AZ86" s="49"/>
      <c r="BA86" s="12"/>
      <c r="BB86" s="12"/>
      <c r="BC86" s="12"/>
      <c r="BD86" s="12"/>
    </row>
    <row r="87" spans="5:56" s="4" customFormat="1" x14ac:dyDescent="0.3">
      <c r="E87" s="9"/>
      <c r="F87" s="9"/>
      <c r="G87" s="9"/>
      <c r="H87" s="9"/>
      <c r="P87" s="27"/>
      <c r="T87" s="23"/>
      <c r="AB87" s="47"/>
      <c r="AC87" s="48"/>
      <c r="AD87" s="48"/>
      <c r="AE87" s="48"/>
      <c r="AF87" s="49"/>
      <c r="AG87" s="49"/>
      <c r="AH87" s="49"/>
      <c r="AI87" s="49"/>
      <c r="AJ87" s="49"/>
      <c r="AK87" s="49"/>
      <c r="AL87" s="49"/>
      <c r="AM87" s="49"/>
      <c r="AN87" s="49"/>
      <c r="AO87" s="168"/>
      <c r="AP87" s="168"/>
      <c r="AQ87" s="168"/>
      <c r="AR87" s="49"/>
      <c r="AS87" s="49"/>
      <c r="AT87" s="49"/>
      <c r="AU87" s="49"/>
      <c r="AV87" s="49"/>
      <c r="AW87" s="49"/>
      <c r="AX87" s="49"/>
      <c r="AY87" s="49"/>
      <c r="AZ87" s="49"/>
      <c r="BA87" s="12"/>
      <c r="BB87" s="12"/>
      <c r="BC87" s="12"/>
      <c r="BD87" s="12"/>
    </row>
    <row r="88" spans="5:56" s="4" customFormat="1" x14ac:dyDescent="0.3">
      <c r="E88" s="9"/>
      <c r="F88" s="9"/>
      <c r="G88" s="9"/>
      <c r="H88" s="9"/>
      <c r="P88" s="27"/>
      <c r="T88" s="23"/>
      <c r="AB88" s="47"/>
      <c r="AC88" s="48"/>
      <c r="AD88" s="48"/>
      <c r="AE88" s="48"/>
      <c r="AF88" s="49"/>
      <c r="AG88" s="49"/>
      <c r="AH88" s="49"/>
      <c r="AI88" s="49"/>
      <c r="AJ88" s="49"/>
      <c r="AK88" s="49"/>
      <c r="AL88" s="49"/>
      <c r="AM88" s="49"/>
      <c r="AN88" s="49"/>
      <c r="AO88" s="168"/>
      <c r="AP88" s="168"/>
      <c r="AQ88" s="168"/>
      <c r="AR88" s="49"/>
      <c r="AS88" s="49"/>
      <c r="AT88" s="49"/>
      <c r="AU88" s="49"/>
      <c r="AV88" s="49"/>
      <c r="AW88" s="49"/>
      <c r="AX88" s="49"/>
      <c r="AY88" s="49"/>
      <c r="AZ88" s="49"/>
      <c r="BA88" s="12"/>
      <c r="BB88" s="12"/>
      <c r="BC88" s="12"/>
      <c r="BD88" s="12"/>
    </row>
    <row r="89" spans="5:56" s="4" customFormat="1" x14ac:dyDescent="0.3">
      <c r="E89" s="9"/>
      <c r="F89" s="9"/>
      <c r="G89" s="9"/>
      <c r="H89" s="9"/>
      <c r="P89" s="27"/>
      <c r="T89" s="23"/>
      <c r="AB89" s="47"/>
      <c r="AC89" s="48"/>
      <c r="AD89" s="48"/>
      <c r="AE89" s="48"/>
      <c r="AF89" s="49"/>
      <c r="AG89" s="49"/>
      <c r="AH89" s="49"/>
      <c r="AI89" s="49"/>
      <c r="AJ89" s="49"/>
      <c r="AK89" s="49"/>
      <c r="AL89" s="49"/>
      <c r="AM89" s="49"/>
      <c r="AN89" s="49"/>
      <c r="AO89" s="168"/>
      <c r="AP89" s="168"/>
      <c r="AQ89" s="168"/>
      <c r="AR89" s="49"/>
      <c r="AS89" s="49"/>
      <c r="AT89" s="49"/>
      <c r="AU89" s="49"/>
      <c r="AV89" s="49"/>
      <c r="AW89" s="49"/>
      <c r="AX89" s="49"/>
      <c r="AY89" s="49"/>
      <c r="AZ89" s="49"/>
      <c r="BA89" s="12"/>
      <c r="BB89" s="12"/>
      <c r="BC89" s="12"/>
      <c r="BD89" s="12"/>
    </row>
    <row r="90" spans="5:56" s="4" customFormat="1" x14ac:dyDescent="0.3">
      <c r="E90" s="9"/>
      <c r="F90" s="9"/>
      <c r="G90" s="9"/>
      <c r="H90" s="9"/>
      <c r="P90" s="27"/>
      <c r="T90" s="23"/>
      <c r="AB90" s="47"/>
      <c r="AC90" s="48"/>
      <c r="AD90" s="48"/>
      <c r="AE90" s="48"/>
      <c r="AF90" s="49"/>
      <c r="AG90" s="49"/>
      <c r="AH90" s="49"/>
      <c r="AI90" s="49"/>
      <c r="AJ90" s="49"/>
      <c r="AK90" s="49"/>
      <c r="AL90" s="49"/>
      <c r="AM90" s="49"/>
      <c r="AN90" s="49"/>
      <c r="AO90" s="168"/>
      <c r="AP90" s="168"/>
      <c r="AQ90" s="168"/>
      <c r="AR90" s="49"/>
      <c r="AS90" s="49"/>
      <c r="AT90" s="49"/>
      <c r="AU90" s="49"/>
      <c r="AV90" s="49"/>
      <c r="AW90" s="49"/>
      <c r="AX90" s="49"/>
      <c r="AY90" s="49"/>
      <c r="AZ90" s="49"/>
      <c r="BA90" s="12"/>
      <c r="BB90" s="12"/>
      <c r="BC90" s="12"/>
      <c r="BD90" s="12"/>
    </row>
    <row r="91" spans="5:56" s="4" customFormat="1" x14ac:dyDescent="0.3">
      <c r="E91" s="9"/>
      <c r="F91" s="9"/>
      <c r="G91" s="9"/>
      <c r="H91" s="9"/>
      <c r="P91" s="27"/>
      <c r="T91" s="23"/>
      <c r="AB91" s="47"/>
      <c r="AC91" s="48"/>
      <c r="AD91" s="48"/>
      <c r="AE91" s="48"/>
      <c r="AF91" s="49"/>
      <c r="AG91" s="49"/>
      <c r="AH91" s="49"/>
      <c r="AI91" s="49"/>
      <c r="AJ91" s="49"/>
      <c r="AK91" s="49"/>
      <c r="AL91" s="49"/>
      <c r="AM91" s="49"/>
      <c r="AN91" s="49"/>
      <c r="AO91" s="168"/>
      <c r="AP91" s="168"/>
      <c r="AQ91" s="168"/>
      <c r="AR91" s="49"/>
      <c r="AS91" s="49"/>
      <c r="AT91" s="49"/>
      <c r="AU91" s="49"/>
      <c r="AV91" s="49"/>
      <c r="AW91" s="49"/>
      <c r="AX91" s="49"/>
      <c r="AY91" s="49"/>
      <c r="AZ91" s="49"/>
      <c r="BA91" s="12"/>
      <c r="BB91" s="12"/>
      <c r="BC91" s="12"/>
      <c r="BD91" s="12"/>
    </row>
    <row r="92" spans="5:56" s="4" customFormat="1" x14ac:dyDescent="0.3">
      <c r="E92" s="9"/>
      <c r="F92" s="9"/>
      <c r="G92" s="9"/>
      <c r="H92" s="9"/>
      <c r="P92" s="27"/>
      <c r="T92" s="23"/>
      <c r="AB92" s="47"/>
      <c r="AC92" s="48"/>
      <c r="AD92" s="48"/>
      <c r="AE92" s="48"/>
      <c r="AF92" s="49"/>
      <c r="AG92" s="49"/>
      <c r="AH92" s="49"/>
      <c r="AI92" s="49"/>
      <c r="AJ92" s="49"/>
      <c r="AK92" s="49"/>
      <c r="AL92" s="49"/>
      <c r="AM92" s="49"/>
      <c r="AN92" s="49"/>
      <c r="AO92" s="168"/>
      <c r="AP92" s="168"/>
      <c r="AQ92" s="168"/>
      <c r="AR92" s="49"/>
      <c r="AS92" s="49"/>
      <c r="AT92" s="49"/>
      <c r="AU92" s="49"/>
      <c r="AV92" s="49"/>
      <c r="AW92" s="49"/>
      <c r="AX92" s="49"/>
      <c r="AY92" s="49"/>
      <c r="AZ92" s="49"/>
      <c r="BA92" s="12"/>
      <c r="BB92" s="12"/>
      <c r="BC92" s="12"/>
      <c r="BD92" s="12"/>
    </row>
    <row r="93" spans="5:56" s="4" customFormat="1" x14ac:dyDescent="0.3">
      <c r="E93" s="9"/>
      <c r="F93" s="9"/>
      <c r="G93" s="9"/>
      <c r="H93" s="9"/>
      <c r="P93" s="27"/>
      <c r="T93" s="23"/>
      <c r="AB93" s="47"/>
      <c r="AC93" s="48"/>
      <c r="AD93" s="48"/>
      <c r="AE93" s="48"/>
      <c r="AF93" s="49"/>
      <c r="AG93" s="49"/>
      <c r="AH93" s="49"/>
      <c r="AI93" s="49"/>
      <c r="AJ93" s="49"/>
      <c r="AK93" s="49"/>
      <c r="AL93" s="49"/>
      <c r="AM93" s="49"/>
      <c r="AN93" s="49"/>
      <c r="AO93" s="168"/>
      <c r="AP93" s="168"/>
      <c r="AQ93" s="168"/>
      <c r="AR93" s="49"/>
      <c r="AS93" s="49"/>
      <c r="AT93" s="49"/>
      <c r="AU93" s="49"/>
      <c r="AV93" s="49"/>
      <c r="AW93" s="49"/>
      <c r="AX93" s="49"/>
      <c r="AY93" s="49"/>
      <c r="AZ93" s="49"/>
      <c r="BA93" s="12"/>
      <c r="BB93" s="12"/>
      <c r="BC93" s="12"/>
      <c r="BD93" s="12"/>
    </row>
    <row r="94" spans="5:56" s="4" customFormat="1" x14ac:dyDescent="0.3">
      <c r="E94" s="9"/>
      <c r="F94" s="9"/>
      <c r="G94" s="9"/>
      <c r="H94" s="9"/>
      <c r="P94" s="27"/>
      <c r="T94" s="23"/>
      <c r="AB94" s="47"/>
      <c r="AC94" s="48"/>
      <c r="AD94" s="48"/>
      <c r="AE94" s="48"/>
      <c r="AF94" s="49"/>
      <c r="AG94" s="49"/>
      <c r="AH94" s="49"/>
      <c r="AI94" s="49"/>
      <c r="AJ94" s="49"/>
      <c r="AK94" s="49"/>
      <c r="AL94" s="49"/>
      <c r="AM94" s="49"/>
      <c r="AN94" s="49"/>
      <c r="AO94" s="168"/>
      <c r="AP94" s="168"/>
      <c r="AQ94" s="168"/>
      <c r="AR94" s="49"/>
      <c r="AS94" s="49"/>
      <c r="AT94" s="49"/>
      <c r="AU94" s="49"/>
      <c r="AV94" s="49"/>
      <c r="AW94" s="49"/>
      <c r="AX94" s="49"/>
      <c r="AY94" s="49"/>
      <c r="AZ94" s="49"/>
      <c r="BA94" s="12"/>
      <c r="BB94" s="12"/>
      <c r="BC94" s="12"/>
      <c r="BD94" s="12"/>
    </row>
    <row r="95" spans="5:56" s="4" customFormat="1" x14ac:dyDescent="0.3">
      <c r="E95" s="9"/>
      <c r="F95" s="9"/>
      <c r="G95" s="9"/>
      <c r="H95" s="9"/>
      <c r="P95" s="27"/>
      <c r="T95" s="23"/>
      <c r="AB95" s="47"/>
      <c r="AC95" s="48"/>
      <c r="AD95" s="48"/>
      <c r="AE95" s="48"/>
      <c r="AF95" s="49"/>
      <c r="AG95" s="49"/>
      <c r="AH95" s="49"/>
      <c r="AI95" s="49"/>
      <c r="AJ95" s="49"/>
      <c r="AK95" s="49"/>
      <c r="AL95" s="49"/>
      <c r="AM95" s="49"/>
      <c r="AN95" s="49"/>
      <c r="AO95" s="168"/>
      <c r="AP95" s="168"/>
      <c r="AQ95" s="168"/>
      <c r="AR95" s="49"/>
      <c r="AS95" s="49"/>
      <c r="AT95" s="49"/>
      <c r="AU95" s="49"/>
      <c r="AV95" s="49"/>
      <c r="AW95" s="49"/>
      <c r="AX95" s="49"/>
      <c r="AY95" s="49"/>
      <c r="AZ95" s="49"/>
      <c r="BA95" s="12"/>
      <c r="BB95" s="12"/>
      <c r="BC95" s="12"/>
      <c r="BD95" s="12"/>
    </row>
    <row r="96" spans="5:56" s="4" customFormat="1" x14ac:dyDescent="0.3">
      <c r="E96" s="9"/>
      <c r="F96" s="9"/>
      <c r="G96" s="9"/>
      <c r="H96" s="9"/>
      <c r="P96" s="27"/>
      <c r="T96" s="23"/>
      <c r="AB96" s="47"/>
      <c r="AC96" s="48"/>
      <c r="AD96" s="48"/>
      <c r="AE96" s="48"/>
      <c r="AF96" s="49"/>
      <c r="AG96" s="49"/>
      <c r="AH96" s="49"/>
      <c r="AI96" s="49"/>
      <c r="AJ96" s="49"/>
      <c r="AK96" s="49"/>
      <c r="AL96" s="49"/>
      <c r="AM96" s="49"/>
      <c r="AN96" s="49"/>
      <c r="AO96" s="168"/>
      <c r="AP96" s="168"/>
      <c r="AQ96" s="168"/>
      <c r="AR96" s="49"/>
      <c r="AS96" s="49"/>
      <c r="AT96" s="49"/>
      <c r="AU96" s="49"/>
      <c r="AV96" s="49"/>
      <c r="AW96" s="49"/>
      <c r="AX96" s="49"/>
      <c r="AY96" s="49"/>
      <c r="AZ96" s="49"/>
      <c r="BA96" s="12"/>
      <c r="BB96" s="12"/>
      <c r="BC96" s="12"/>
      <c r="BD96" s="12"/>
    </row>
    <row r="97" spans="5:56" s="4" customFormat="1" x14ac:dyDescent="0.3">
      <c r="E97" s="9"/>
      <c r="F97" s="9"/>
      <c r="G97" s="9"/>
      <c r="H97" s="9"/>
      <c r="P97" s="27"/>
      <c r="T97" s="23"/>
      <c r="AB97" s="47"/>
      <c r="AC97" s="48"/>
      <c r="AD97" s="48"/>
      <c r="AE97" s="48"/>
      <c r="AF97" s="49"/>
      <c r="AG97" s="49"/>
      <c r="AH97" s="49"/>
      <c r="AI97" s="49"/>
      <c r="AJ97" s="49"/>
      <c r="AK97" s="49"/>
      <c r="AL97" s="49"/>
      <c r="AM97" s="49"/>
      <c r="AN97" s="49"/>
      <c r="AO97" s="168"/>
      <c r="AP97" s="168"/>
      <c r="AQ97" s="168"/>
      <c r="AR97" s="49"/>
      <c r="AS97" s="49"/>
      <c r="AT97" s="49"/>
      <c r="AU97" s="49"/>
      <c r="AV97" s="49"/>
      <c r="AW97" s="49"/>
      <c r="AX97" s="49"/>
      <c r="AY97" s="49"/>
      <c r="AZ97" s="49"/>
      <c r="BA97" s="12"/>
      <c r="BB97" s="12"/>
      <c r="BC97" s="12"/>
      <c r="BD97" s="12"/>
    </row>
    <row r="98" spans="5:56" s="4" customFormat="1" x14ac:dyDescent="0.3">
      <c r="E98" s="9"/>
      <c r="F98" s="9"/>
      <c r="G98" s="9"/>
      <c r="H98" s="9"/>
      <c r="P98" s="27"/>
      <c r="T98" s="23"/>
      <c r="AB98" s="47"/>
      <c r="AC98" s="48"/>
      <c r="AD98" s="48"/>
      <c r="AE98" s="48"/>
      <c r="AF98" s="49"/>
      <c r="AG98" s="49"/>
      <c r="AH98" s="49"/>
      <c r="AI98" s="49"/>
      <c r="AJ98" s="49"/>
      <c r="AK98" s="49"/>
      <c r="AL98" s="49"/>
      <c r="AM98" s="49"/>
      <c r="AN98" s="49"/>
      <c r="AO98" s="168"/>
      <c r="AP98" s="168"/>
      <c r="AQ98" s="168"/>
      <c r="AR98" s="49"/>
      <c r="AS98" s="49"/>
      <c r="AT98" s="49"/>
      <c r="AU98" s="49"/>
      <c r="AV98" s="49"/>
      <c r="AW98" s="49"/>
      <c r="AX98" s="49"/>
      <c r="AY98" s="49"/>
      <c r="AZ98" s="49"/>
      <c r="BA98" s="12"/>
      <c r="BB98" s="12"/>
      <c r="BC98" s="12"/>
      <c r="BD98" s="12"/>
    </row>
    <row r="99" spans="5:56" s="4" customFormat="1" x14ac:dyDescent="0.3">
      <c r="E99" s="9"/>
      <c r="F99" s="9"/>
      <c r="G99" s="9"/>
      <c r="H99" s="9"/>
      <c r="P99" s="27"/>
      <c r="T99" s="23"/>
      <c r="AB99" s="47"/>
      <c r="AC99" s="48"/>
      <c r="AD99" s="48"/>
      <c r="AE99" s="48"/>
      <c r="AF99" s="49"/>
      <c r="AG99" s="49"/>
      <c r="AH99" s="49"/>
      <c r="AI99" s="49"/>
      <c r="AJ99" s="49"/>
      <c r="AK99" s="49"/>
      <c r="AL99" s="49"/>
      <c r="AM99" s="49"/>
      <c r="AN99" s="49"/>
      <c r="AO99" s="168"/>
      <c r="AP99" s="168"/>
      <c r="AQ99" s="168"/>
      <c r="AR99" s="49"/>
      <c r="AS99" s="49"/>
      <c r="AT99" s="49"/>
      <c r="AU99" s="49"/>
      <c r="AV99" s="49"/>
      <c r="AW99" s="49"/>
      <c r="AX99" s="49"/>
      <c r="AY99" s="49"/>
      <c r="AZ99" s="49"/>
      <c r="BA99" s="12"/>
      <c r="BB99" s="12"/>
      <c r="BC99" s="12"/>
      <c r="BD99" s="12"/>
    </row>
    <row r="100" spans="5:56" s="4" customFormat="1" x14ac:dyDescent="0.3">
      <c r="E100" s="9"/>
      <c r="F100" s="9"/>
      <c r="G100" s="9"/>
      <c r="H100" s="9"/>
      <c r="P100" s="27"/>
      <c r="T100" s="23"/>
      <c r="AB100" s="47"/>
      <c r="AC100" s="48"/>
      <c r="AD100" s="48"/>
      <c r="AE100" s="48"/>
      <c r="AF100" s="49"/>
      <c r="AG100" s="49"/>
      <c r="AH100" s="49"/>
      <c r="AI100" s="49"/>
      <c r="AJ100" s="49"/>
      <c r="AK100" s="49"/>
      <c r="AL100" s="49"/>
      <c r="AM100" s="49"/>
      <c r="AN100" s="49"/>
      <c r="AO100" s="168"/>
      <c r="AP100" s="168"/>
      <c r="AQ100" s="168"/>
      <c r="AR100" s="49"/>
      <c r="AS100" s="49"/>
      <c r="AT100" s="49"/>
      <c r="AU100" s="49"/>
      <c r="AV100" s="49"/>
      <c r="AW100" s="49"/>
      <c r="AX100" s="49"/>
      <c r="AY100" s="49"/>
      <c r="AZ100" s="49"/>
      <c r="BA100" s="12"/>
      <c r="BB100" s="12"/>
      <c r="BC100" s="12"/>
      <c r="BD100" s="12"/>
    </row>
    <row r="101" spans="5:56" s="4" customFormat="1" x14ac:dyDescent="0.3">
      <c r="E101" s="9"/>
      <c r="F101" s="9"/>
      <c r="G101" s="9"/>
      <c r="H101" s="9"/>
      <c r="P101" s="27"/>
      <c r="T101" s="23"/>
      <c r="AB101" s="47"/>
      <c r="AC101" s="48"/>
      <c r="AD101" s="48"/>
      <c r="AE101" s="48"/>
      <c r="AF101" s="49"/>
      <c r="AG101" s="49"/>
      <c r="AH101" s="49"/>
      <c r="AI101" s="49"/>
      <c r="AJ101" s="49"/>
      <c r="AK101" s="49"/>
      <c r="AL101" s="49"/>
      <c r="AM101" s="49"/>
      <c r="AN101" s="49"/>
      <c r="AO101" s="168"/>
      <c r="AP101" s="168"/>
      <c r="AQ101" s="168"/>
      <c r="AR101" s="49"/>
      <c r="AS101" s="49"/>
      <c r="AT101" s="49"/>
      <c r="AU101" s="49"/>
      <c r="AV101" s="49"/>
      <c r="AW101" s="49"/>
      <c r="AX101" s="49"/>
      <c r="AY101" s="49"/>
      <c r="AZ101" s="49"/>
      <c r="BA101" s="12"/>
      <c r="BB101" s="12"/>
      <c r="BC101" s="12"/>
      <c r="BD101" s="12"/>
    </row>
    <row r="102" spans="5:56" s="4" customFormat="1" x14ac:dyDescent="0.3">
      <c r="E102" s="9"/>
      <c r="F102" s="9"/>
      <c r="G102" s="9"/>
      <c r="H102" s="9"/>
      <c r="P102" s="27"/>
      <c r="T102" s="23"/>
      <c r="AB102" s="47"/>
      <c r="AC102" s="48"/>
      <c r="AD102" s="48"/>
      <c r="AE102" s="48"/>
      <c r="AF102" s="49"/>
      <c r="AG102" s="49"/>
      <c r="AH102" s="49"/>
      <c r="AI102" s="49"/>
      <c r="AJ102" s="49"/>
      <c r="AK102" s="49"/>
      <c r="AL102" s="49"/>
      <c r="AM102" s="49"/>
      <c r="AN102" s="49"/>
      <c r="AO102" s="168"/>
      <c r="AP102" s="168"/>
      <c r="AQ102" s="168"/>
      <c r="AR102" s="49"/>
      <c r="AS102" s="49"/>
      <c r="AT102" s="49"/>
      <c r="AU102" s="49"/>
      <c r="AV102" s="49"/>
      <c r="AW102" s="49"/>
      <c r="AX102" s="49"/>
      <c r="AY102" s="49"/>
      <c r="AZ102" s="49"/>
      <c r="BA102" s="12"/>
      <c r="BB102" s="12"/>
      <c r="BC102" s="12"/>
      <c r="BD102" s="12"/>
    </row>
    <row r="103" spans="5:56" s="4" customFormat="1" x14ac:dyDescent="0.3">
      <c r="E103" s="9"/>
      <c r="F103" s="9"/>
      <c r="G103" s="9"/>
      <c r="H103" s="9"/>
      <c r="P103" s="27"/>
      <c r="T103" s="23"/>
      <c r="AB103" s="47"/>
      <c r="AC103" s="48"/>
      <c r="AD103" s="48"/>
      <c r="AE103" s="48"/>
      <c r="AF103" s="49"/>
      <c r="AG103" s="49"/>
      <c r="AH103" s="49"/>
      <c r="AI103" s="49"/>
      <c r="AJ103" s="49"/>
      <c r="AK103" s="49"/>
      <c r="AL103" s="49"/>
      <c r="AM103" s="49"/>
      <c r="AN103" s="49"/>
      <c r="AO103" s="168"/>
      <c r="AP103" s="168"/>
      <c r="AQ103" s="168"/>
      <c r="AR103" s="49"/>
      <c r="AS103" s="49"/>
      <c r="AT103" s="49"/>
      <c r="AU103" s="49"/>
      <c r="AV103" s="49"/>
      <c r="AW103" s="49"/>
      <c r="AX103" s="49"/>
      <c r="AY103" s="49"/>
      <c r="AZ103" s="49"/>
      <c r="BA103" s="12"/>
      <c r="BB103" s="12"/>
      <c r="BC103" s="12"/>
      <c r="BD103" s="12"/>
    </row>
    <row r="104" spans="5:56" s="4" customFormat="1" x14ac:dyDescent="0.3">
      <c r="E104" s="9"/>
      <c r="F104" s="9"/>
      <c r="G104" s="9"/>
      <c r="H104" s="9"/>
      <c r="P104" s="27"/>
      <c r="T104" s="23"/>
      <c r="AB104" s="47"/>
      <c r="AC104" s="48"/>
      <c r="AD104" s="48"/>
      <c r="AE104" s="48"/>
      <c r="AF104" s="49"/>
      <c r="AG104" s="49"/>
      <c r="AH104" s="49"/>
      <c r="AI104" s="49"/>
      <c r="AJ104" s="49"/>
      <c r="AK104" s="49"/>
      <c r="AL104" s="49"/>
      <c r="AM104" s="49"/>
      <c r="AN104" s="49"/>
      <c r="AO104" s="168"/>
      <c r="AP104" s="168"/>
      <c r="AQ104" s="168"/>
      <c r="AR104" s="49"/>
      <c r="AS104" s="49"/>
      <c r="AT104" s="49"/>
      <c r="AU104" s="49"/>
      <c r="AV104" s="49"/>
      <c r="AW104" s="49"/>
      <c r="AX104" s="49"/>
      <c r="AY104" s="49"/>
      <c r="AZ104" s="49"/>
      <c r="BA104" s="12"/>
      <c r="BB104" s="12"/>
      <c r="BC104" s="12"/>
      <c r="BD104" s="12"/>
    </row>
    <row r="105" spans="5:56" s="4" customFormat="1" x14ac:dyDescent="0.3">
      <c r="E105" s="9"/>
      <c r="F105" s="9"/>
      <c r="G105" s="9"/>
      <c r="H105" s="9"/>
      <c r="P105" s="27"/>
      <c r="T105" s="23"/>
      <c r="AB105" s="47"/>
      <c r="AC105" s="48"/>
      <c r="AD105" s="48"/>
      <c r="AE105" s="48"/>
      <c r="AF105" s="49"/>
      <c r="AG105" s="49"/>
      <c r="AH105" s="49"/>
      <c r="AI105" s="49"/>
      <c r="AJ105" s="49"/>
      <c r="AK105" s="49"/>
      <c r="AL105" s="49"/>
      <c r="AM105" s="49"/>
      <c r="AN105" s="49"/>
      <c r="AO105" s="168"/>
      <c r="AP105" s="168"/>
      <c r="AQ105" s="168"/>
      <c r="AR105" s="49"/>
      <c r="AS105" s="49"/>
      <c r="AT105" s="49"/>
      <c r="AU105" s="49"/>
      <c r="AV105" s="49"/>
      <c r="AW105" s="49"/>
      <c r="AX105" s="49"/>
      <c r="AY105" s="49"/>
      <c r="AZ105" s="49"/>
      <c r="BA105" s="12"/>
      <c r="BB105" s="12"/>
      <c r="BC105" s="12"/>
      <c r="BD105" s="12"/>
    </row>
    <row r="106" spans="5:56" s="4" customFormat="1" x14ac:dyDescent="0.3">
      <c r="E106" s="9"/>
      <c r="F106" s="9"/>
      <c r="G106" s="9"/>
      <c r="H106" s="9"/>
      <c r="P106" s="27"/>
      <c r="T106" s="23"/>
      <c r="AB106" s="47"/>
      <c r="AC106" s="48"/>
      <c r="AD106" s="48"/>
      <c r="AE106" s="48"/>
      <c r="AF106" s="49"/>
      <c r="AG106" s="49"/>
      <c r="AH106" s="49"/>
      <c r="AI106" s="49"/>
      <c r="AJ106" s="49"/>
      <c r="AK106" s="49"/>
      <c r="AL106" s="49"/>
      <c r="AM106" s="49"/>
      <c r="AN106" s="49"/>
      <c r="AO106" s="168"/>
      <c r="AP106" s="168"/>
      <c r="AQ106" s="168"/>
      <c r="AR106" s="49"/>
      <c r="AS106" s="49"/>
      <c r="AT106" s="49"/>
      <c r="AU106" s="49"/>
      <c r="AV106" s="49"/>
      <c r="AW106" s="49"/>
      <c r="AX106" s="49"/>
      <c r="AY106" s="49"/>
      <c r="AZ106" s="49"/>
      <c r="BA106" s="12"/>
      <c r="BB106" s="12"/>
      <c r="BC106" s="12"/>
      <c r="BD106" s="12"/>
    </row>
    <row r="107" spans="5:56" s="4" customFormat="1" x14ac:dyDescent="0.3">
      <c r="E107" s="9"/>
      <c r="F107" s="9"/>
      <c r="G107" s="9"/>
      <c r="H107" s="9"/>
      <c r="P107" s="27"/>
      <c r="T107" s="23"/>
      <c r="AB107" s="47"/>
      <c r="AC107" s="48"/>
      <c r="AD107" s="48"/>
      <c r="AE107" s="48"/>
      <c r="AF107" s="49"/>
      <c r="AG107" s="49"/>
      <c r="AH107" s="49"/>
      <c r="AI107" s="49"/>
      <c r="AJ107" s="49"/>
      <c r="AK107" s="49"/>
      <c r="AL107" s="49"/>
      <c r="AM107" s="49"/>
      <c r="AN107" s="49"/>
      <c r="AO107" s="168"/>
      <c r="AP107" s="168"/>
      <c r="AQ107" s="168"/>
      <c r="AR107" s="49"/>
      <c r="AS107" s="49"/>
      <c r="AT107" s="49"/>
      <c r="AU107" s="49"/>
      <c r="AV107" s="49"/>
      <c r="AW107" s="49"/>
      <c r="AX107" s="49"/>
      <c r="AY107" s="49"/>
      <c r="AZ107" s="49"/>
      <c r="BA107" s="12"/>
      <c r="BB107" s="12"/>
      <c r="BC107" s="12"/>
      <c r="BD107" s="12"/>
    </row>
    <row r="108" spans="5:56" s="4" customFormat="1" x14ac:dyDescent="0.3">
      <c r="E108" s="9"/>
      <c r="F108" s="9"/>
      <c r="G108" s="9"/>
      <c r="H108" s="9"/>
      <c r="P108" s="27"/>
      <c r="T108" s="23"/>
      <c r="AB108" s="47"/>
      <c r="AC108" s="48"/>
      <c r="AD108" s="48"/>
      <c r="AE108" s="48"/>
      <c r="AF108" s="49"/>
      <c r="AG108" s="49"/>
      <c r="AH108" s="49"/>
      <c r="AI108" s="49"/>
      <c r="AJ108" s="49"/>
      <c r="AK108" s="49"/>
      <c r="AL108" s="49"/>
      <c r="AM108" s="49"/>
      <c r="AN108" s="49"/>
      <c r="AO108" s="168"/>
      <c r="AP108" s="168"/>
      <c r="AQ108" s="168"/>
      <c r="AR108" s="49"/>
      <c r="AS108" s="49"/>
      <c r="AT108" s="49"/>
      <c r="AU108" s="49"/>
      <c r="AV108" s="49"/>
      <c r="AW108" s="49"/>
      <c r="AX108" s="49"/>
      <c r="AY108" s="49"/>
      <c r="AZ108" s="49"/>
      <c r="BA108" s="12"/>
      <c r="BB108" s="12"/>
      <c r="BC108" s="12"/>
      <c r="BD108" s="12"/>
    </row>
    <row r="109" spans="5:56" s="4" customFormat="1" x14ac:dyDescent="0.3">
      <c r="E109" s="9"/>
      <c r="F109" s="9"/>
      <c r="G109" s="9"/>
      <c r="H109" s="9"/>
      <c r="P109" s="27"/>
      <c r="T109" s="23"/>
      <c r="AB109" s="47"/>
      <c r="AC109" s="48"/>
      <c r="AD109" s="48"/>
      <c r="AE109" s="48"/>
      <c r="AF109" s="49"/>
      <c r="AG109" s="49"/>
      <c r="AH109" s="49"/>
      <c r="AI109" s="49"/>
      <c r="AJ109" s="49"/>
      <c r="AK109" s="49"/>
      <c r="AL109" s="49"/>
      <c r="AM109" s="49"/>
      <c r="AN109" s="49"/>
      <c r="AO109" s="168"/>
      <c r="AP109" s="168"/>
      <c r="AQ109" s="168"/>
      <c r="AR109" s="49"/>
      <c r="AS109" s="49"/>
      <c r="AT109" s="49"/>
      <c r="AU109" s="49"/>
      <c r="AV109" s="49"/>
      <c r="AW109" s="49"/>
      <c r="AX109" s="49"/>
      <c r="AY109" s="49"/>
      <c r="AZ109" s="49"/>
      <c r="BA109" s="12"/>
      <c r="BB109" s="12"/>
      <c r="BC109" s="12"/>
      <c r="BD109" s="12"/>
    </row>
    <row r="110" spans="5:56" s="4" customFormat="1" x14ac:dyDescent="0.3">
      <c r="E110" s="9"/>
      <c r="F110" s="9"/>
      <c r="G110" s="9"/>
      <c r="H110" s="9"/>
      <c r="P110" s="27"/>
      <c r="T110" s="23"/>
      <c r="AB110" s="47"/>
      <c r="AC110" s="48"/>
      <c r="AD110" s="48"/>
      <c r="AE110" s="48"/>
      <c r="AF110" s="49"/>
      <c r="AG110" s="49"/>
      <c r="AH110" s="49"/>
      <c r="AI110" s="49"/>
      <c r="AJ110" s="49"/>
      <c r="AK110" s="49"/>
      <c r="AL110" s="49"/>
      <c r="AM110" s="49"/>
      <c r="AN110" s="49"/>
      <c r="AO110" s="168"/>
      <c r="AP110" s="168"/>
      <c r="AQ110" s="168"/>
      <c r="AR110" s="49"/>
      <c r="AS110" s="49"/>
      <c r="AT110" s="49"/>
      <c r="AU110" s="49"/>
      <c r="AV110" s="49"/>
      <c r="AW110" s="49"/>
      <c r="AX110" s="49"/>
      <c r="AY110" s="49"/>
      <c r="AZ110" s="49"/>
      <c r="BA110" s="12"/>
      <c r="BB110" s="12"/>
      <c r="BC110" s="12"/>
      <c r="BD110" s="12"/>
    </row>
    <row r="111" spans="5:56" s="4" customFormat="1" x14ac:dyDescent="0.3">
      <c r="E111" s="9"/>
      <c r="F111" s="9"/>
      <c r="G111" s="9"/>
      <c r="H111" s="9"/>
      <c r="P111" s="27"/>
      <c r="T111" s="23"/>
      <c r="AB111" s="47"/>
      <c r="AC111" s="48"/>
      <c r="AD111" s="48"/>
      <c r="AE111" s="48"/>
      <c r="AF111" s="49"/>
      <c r="AG111" s="49"/>
      <c r="AH111" s="49"/>
      <c r="AI111" s="49"/>
      <c r="AJ111" s="49"/>
      <c r="AK111" s="49"/>
      <c r="AL111" s="49"/>
      <c r="AM111" s="49"/>
      <c r="AN111" s="49"/>
      <c r="AO111" s="168"/>
      <c r="AP111" s="168"/>
      <c r="AQ111" s="168"/>
      <c r="AR111" s="49"/>
      <c r="AS111" s="49"/>
      <c r="AT111" s="49"/>
      <c r="AU111" s="49"/>
      <c r="AV111" s="49"/>
      <c r="AW111" s="49"/>
      <c r="AX111" s="49"/>
      <c r="AY111" s="49"/>
      <c r="AZ111" s="49"/>
      <c r="BA111" s="12"/>
      <c r="BB111" s="12"/>
      <c r="BC111" s="12"/>
      <c r="BD111" s="12"/>
    </row>
    <row r="112" spans="5:56" s="4" customFormat="1" x14ac:dyDescent="0.3">
      <c r="E112" s="9"/>
      <c r="F112" s="9"/>
      <c r="G112" s="9"/>
      <c r="H112" s="9"/>
      <c r="P112" s="27"/>
      <c r="T112" s="23"/>
      <c r="AB112" s="47"/>
      <c r="AC112" s="48"/>
      <c r="AD112" s="48"/>
      <c r="AE112" s="48"/>
      <c r="AF112" s="49"/>
      <c r="AG112" s="49"/>
      <c r="AH112" s="49"/>
      <c r="AI112" s="49"/>
      <c r="AJ112" s="49"/>
      <c r="AK112" s="49"/>
      <c r="AL112" s="49"/>
      <c r="AM112" s="49"/>
      <c r="AN112" s="49"/>
      <c r="AO112" s="168"/>
      <c r="AP112" s="168"/>
      <c r="AQ112" s="168"/>
      <c r="AR112" s="49"/>
      <c r="AS112" s="49"/>
      <c r="AT112" s="49"/>
      <c r="AU112" s="49"/>
      <c r="AV112" s="49"/>
      <c r="AW112" s="49"/>
      <c r="AX112" s="49"/>
      <c r="AY112" s="49"/>
      <c r="AZ112" s="49"/>
      <c r="BA112" s="12"/>
      <c r="BB112" s="12"/>
      <c r="BC112" s="12"/>
      <c r="BD112" s="12"/>
    </row>
    <row r="113" spans="5:56" s="4" customFormat="1" x14ac:dyDescent="0.3">
      <c r="E113" s="9"/>
      <c r="F113" s="9"/>
      <c r="G113" s="9"/>
      <c r="H113" s="9"/>
      <c r="P113" s="27"/>
      <c r="T113" s="23"/>
      <c r="AB113" s="47"/>
      <c r="AC113" s="48"/>
      <c r="AD113" s="48"/>
      <c r="AE113" s="48"/>
      <c r="AF113" s="49"/>
      <c r="AG113" s="49"/>
      <c r="AH113" s="49"/>
      <c r="AI113" s="49"/>
      <c r="AJ113" s="49"/>
      <c r="AK113" s="49"/>
      <c r="AL113" s="49"/>
      <c r="AM113" s="49"/>
      <c r="AN113" s="49"/>
      <c r="AO113" s="168"/>
      <c r="AP113" s="168"/>
      <c r="AQ113" s="168"/>
      <c r="AR113" s="49"/>
      <c r="AS113" s="49"/>
      <c r="AT113" s="49"/>
      <c r="AU113" s="49"/>
      <c r="AV113" s="49"/>
      <c r="AW113" s="49"/>
      <c r="AX113" s="49"/>
      <c r="AY113" s="49"/>
      <c r="AZ113" s="49"/>
      <c r="BA113" s="12"/>
      <c r="BB113" s="12"/>
      <c r="BC113" s="12"/>
      <c r="BD113" s="12"/>
    </row>
    <row r="114" spans="5:56" s="4" customFormat="1" x14ac:dyDescent="0.3">
      <c r="E114" s="9"/>
      <c r="F114" s="9"/>
      <c r="G114" s="9"/>
      <c r="H114" s="9"/>
      <c r="P114" s="27"/>
      <c r="T114" s="23"/>
      <c r="AB114" s="47"/>
      <c r="AC114" s="48"/>
      <c r="AD114" s="48"/>
      <c r="AE114" s="48"/>
      <c r="AF114" s="49"/>
      <c r="AG114" s="49"/>
      <c r="AH114" s="49"/>
      <c r="AI114" s="49"/>
      <c r="AJ114" s="49"/>
      <c r="AK114" s="49"/>
      <c r="AL114" s="49"/>
      <c r="AM114" s="49"/>
      <c r="AN114" s="49"/>
      <c r="AO114" s="168"/>
      <c r="AP114" s="168"/>
      <c r="AQ114" s="168"/>
      <c r="AR114" s="49"/>
      <c r="AS114" s="49"/>
      <c r="AT114" s="49"/>
      <c r="AU114" s="49"/>
      <c r="AV114" s="49"/>
      <c r="AW114" s="49"/>
      <c r="AX114" s="49"/>
      <c r="AY114" s="49"/>
      <c r="AZ114" s="49"/>
      <c r="BA114" s="12"/>
      <c r="BB114" s="12"/>
      <c r="BC114" s="12"/>
      <c r="BD114" s="12"/>
    </row>
    <row r="115" spans="5:56" s="4" customFormat="1" x14ac:dyDescent="0.3">
      <c r="E115" s="9"/>
      <c r="F115" s="9"/>
      <c r="G115" s="9"/>
      <c r="H115" s="9"/>
      <c r="P115" s="27"/>
      <c r="T115" s="23"/>
      <c r="AB115" s="47"/>
      <c r="AC115" s="48"/>
      <c r="AD115" s="48"/>
      <c r="AE115" s="48"/>
      <c r="AF115" s="49"/>
      <c r="AG115" s="49"/>
      <c r="AH115" s="49"/>
      <c r="AI115" s="49"/>
      <c r="AJ115" s="49"/>
      <c r="AK115" s="49"/>
      <c r="AL115" s="49"/>
      <c r="AM115" s="49"/>
      <c r="AN115" s="49"/>
      <c r="AO115" s="168"/>
      <c r="AP115" s="168"/>
      <c r="AQ115" s="168"/>
      <c r="AR115" s="49"/>
      <c r="AS115" s="49"/>
      <c r="AT115" s="49"/>
      <c r="AU115" s="49"/>
      <c r="AV115" s="49"/>
      <c r="AW115" s="49"/>
      <c r="AX115" s="49"/>
      <c r="AY115" s="49"/>
      <c r="AZ115" s="49"/>
      <c r="BA115" s="12"/>
      <c r="BB115" s="12"/>
      <c r="BC115" s="12"/>
      <c r="BD115" s="12"/>
    </row>
    <row r="116" spans="5:56" s="4" customFormat="1" x14ac:dyDescent="0.3">
      <c r="E116" s="9"/>
      <c r="F116" s="9"/>
      <c r="G116" s="9"/>
      <c r="H116" s="9"/>
      <c r="P116" s="27"/>
      <c r="T116" s="23"/>
      <c r="AB116" s="47"/>
      <c r="AC116" s="48"/>
      <c r="AD116" s="48"/>
      <c r="AE116" s="48"/>
      <c r="AF116" s="49"/>
      <c r="AG116" s="49"/>
      <c r="AH116" s="49"/>
      <c r="AI116" s="49"/>
      <c r="AJ116" s="49"/>
      <c r="AK116" s="49"/>
      <c r="AL116" s="49"/>
      <c r="AM116" s="49"/>
      <c r="AN116" s="49"/>
      <c r="AO116" s="168"/>
      <c r="AP116" s="168"/>
      <c r="AQ116" s="168"/>
      <c r="AR116" s="49"/>
      <c r="AS116" s="49"/>
      <c r="AT116" s="49"/>
      <c r="AU116" s="49"/>
      <c r="AV116" s="49"/>
      <c r="AW116" s="49"/>
      <c r="AX116" s="49"/>
      <c r="AY116" s="49"/>
      <c r="AZ116" s="49"/>
      <c r="BA116" s="12"/>
      <c r="BB116" s="12"/>
      <c r="BC116" s="12"/>
      <c r="BD116" s="12"/>
    </row>
    <row r="117" spans="5:56" s="4" customFormat="1" x14ac:dyDescent="0.3">
      <c r="E117" s="9"/>
      <c r="F117" s="9"/>
      <c r="G117" s="9"/>
      <c r="H117" s="9"/>
      <c r="P117" s="27"/>
      <c r="T117" s="23"/>
      <c r="AB117" s="47"/>
      <c r="AC117" s="48"/>
      <c r="AD117" s="48"/>
      <c r="AE117" s="48"/>
      <c r="AF117" s="49"/>
      <c r="AG117" s="49"/>
      <c r="AH117" s="49"/>
      <c r="AI117" s="49"/>
      <c r="AJ117" s="49"/>
      <c r="AK117" s="49"/>
      <c r="AL117" s="49"/>
      <c r="AM117" s="49"/>
      <c r="AN117" s="49"/>
      <c r="AO117" s="168"/>
      <c r="AP117" s="168"/>
      <c r="AQ117" s="168"/>
      <c r="AR117" s="49"/>
      <c r="AS117" s="49"/>
      <c r="AT117" s="49"/>
      <c r="AU117" s="49"/>
      <c r="AV117" s="49"/>
      <c r="AW117" s="49"/>
      <c r="AX117" s="49"/>
      <c r="AY117" s="49"/>
      <c r="AZ117" s="49"/>
      <c r="BA117" s="12"/>
      <c r="BB117" s="12"/>
      <c r="BC117" s="12"/>
      <c r="BD117" s="12"/>
    </row>
    <row r="118" spans="5:56" s="4" customFormat="1" x14ac:dyDescent="0.3">
      <c r="E118" s="9"/>
      <c r="F118" s="9"/>
      <c r="G118" s="9"/>
      <c r="H118" s="9"/>
      <c r="P118" s="27"/>
      <c r="T118" s="23"/>
      <c r="AB118" s="47"/>
      <c r="AC118" s="48"/>
      <c r="AD118" s="48"/>
      <c r="AE118" s="48"/>
      <c r="AF118" s="49"/>
      <c r="AG118" s="49"/>
      <c r="AH118" s="49"/>
      <c r="AI118" s="49"/>
      <c r="AJ118" s="49"/>
      <c r="AK118" s="49"/>
      <c r="AL118" s="49"/>
      <c r="AM118" s="49"/>
      <c r="AN118" s="49"/>
      <c r="AO118" s="168"/>
      <c r="AP118" s="168"/>
      <c r="AQ118" s="168"/>
      <c r="AR118" s="49"/>
      <c r="AS118" s="49"/>
      <c r="AT118" s="49"/>
      <c r="AU118" s="49"/>
      <c r="AV118" s="49"/>
      <c r="AW118" s="49"/>
      <c r="AX118" s="49"/>
      <c r="AY118" s="49"/>
      <c r="AZ118" s="49"/>
      <c r="BA118" s="12"/>
      <c r="BB118" s="12"/>
      <c r="BC118" s="12"/>
      <c r="BD118" s="12"/>
    </row>
    <row r="119" spans="5:56" s="4" customFormat="1" x14ac:dyDescent="0.3">
      <c r="E119" s="9"/>
      <c r="F119" s="9"/>
      <c r="G119" s="9"/>
      <c r="H119" s="9"/>
      <c r="P119" s="27"/>
      <c r="T119" s="23"/>
      <c r="AB119" s="47"/>
      <c r="AC119" s="48"/>
      <c r="AD119" s="48"/>
      <c r="AE119" s="48"/>
      <c r="AF119" s="49"/>
      <c r="AG119" s="49"/>
      <c r="AH119" s="49"/>
      <c r="AI119" s="49"/>
      <c r="AJ119" s="49"/>
      <c r="AK119" s="49"/>
      <c r="AL119" s="49"/>
      <c r="AM119" s="49"/>
      <c r="AN119" s="49"/>
      <c r="AO119" s="168"/>
      <c r="AP119" s="168"/>
      <c r="AQ119" s="168"/>
      <c r="AR119" s="49"/>
      <c r="AS119" s="49"/>
      <c r="AT119" s="49"/>
      <c r="AU119" s="49"/>
      <c r="AV119" s="49"/>
      <c r="AW119" s="49"/>
      <c r="AX119" s="49"/>
      <c r="AY119" s="49"/>
      <c r="AZ119" s="49"/>
      <c r="BA119" s="12"/>
      <c r="BB119" s="12"/>
      <c r="BC119" s="12"/>
      <c r="BD119" s="12"/>
    </row>
    <row r="120" spans="5:56" s="4" customFormat="1" x14ac:dyDescent="0.3">
      <c r="E120" s="9"/>
      <c r="F120" s="9"/>
      <c r="G120" s="9"/>
      <c r="H120" s="9"/>
      <c r="P120" s="27"/>
      <c r="T120" s="23"/>
      <c r="AB120" s="47"/>
      <c r="AC120" s="48"/>
      <c r="AD120" s="48"/>
      <c r="AE120" s="48"/>
      <c r="AF120" s="49"/>
      <c r="AG120" s="49"/>
      <c r="AH120" s="49"/>
      <c r="AI120" s="49"/>
      <c r="AJ120" s="49"/>
      <c r="AK120" s="49"/>
      <c r="AL120" s="49"/>
      <c r="AM120" s="49"/>
      <c r="AN120" s="49"/>
      <c r="AO120" s="168"/>
      <c r="AP120" s="168"/>
      <c r="AQ120" s="168"/>
      <c r="AR120" s="49"/>
      <c r="AS120" s="49"/>
      <c r="AT120" s="49"/>
      <c r="AU120" s="49"/>
      <c r="AV120" s="49"/>
      <c r="AW120" s="49"/>
      <c r="AX120" s="49"/>
      <c r="AY120" s="49"/>
      <c r="AZ120" s="49"/>
      <c r="BA120" s="12"/>
      <c r="BB120" s="12"/>
      <c r="BC120" s="12"/>
      <c r="BD120" s="12"/>
    </row>
    <row r="121" spans="5:56" s="4" customFormat="1" x14ac:dyDescent="0.3">
      <c r="E121" s="9"/>
      <c r="F121" s="9"/>
      <c r="G121" s="9"/>
      <c r="H121" s="9"/>
      <c r="P121" s="27"/>
      <c r="T121" s="23"/>
      <c r="AB121" s="47"/>
      <c r="AC121" s="48"/>
      <c r="AD121" s="48"/>
      <c r="AE121" s="48"/>
      <c r="AF121" s="49"/>
      <c r="AG121" s="49"/>
      <c r="AH121" s="49"/>
      <c r="AI121" s="49"/>
      <c r="AJ121" s="49"/>
      <c r="AK121" s="49"/>
      <c r="AL121" s="49"/>
      <c r="AM121" s="49"/>
      <c r="AN121" s="49"/>
      <c r="AO121" s="168"/>
      <c r="AP121" s="168"/>
      <c r="AQ121" s="168"/>
      <c r="AR121" s="49"/>
      <c r="AS121" s="49"/>
      <c r="AT121" s="49"/>
      <c r="AU121" s="49"/>
      <c r="AV121" s="49"/>
      <c r="AW121" s="49"/>
      <c r="AX121" s="49"/>
      <c r="AY121" s="49"/>
      <c r="AZ121" s="49"/>
      <c r="BA121" s="12"/>
      <c r="BB121" s="12"/>
      <c r="BC121" s="12"/>
      <c r="BD121" s="12"/>
    </row>
    <row r="122" spans="5:56" s="4" customFormat="1" x14ac:dyDescent="0.3">
      <c r="E122" s="9"/>
      <c r="F122" s="9"/>
      <c r="G122" s="9"/>
      <c r="H122" s="9"/>
      <c r="P122" s="27"/>
      <c r="T122" s="23"/>
      <c r="AB122" s="47"/>
      <c r="AC122" s="48"/>
      <c r="AD122" s="48"/>
      <c r="AE122" s="48"/>
      <c r="AF122" s="49"/>
      <c r="AG122" s="49"/>
      <c r="AH122" s="49"/>
      <c r="AI122" s="49"/>
      <c r="AJ122" s="49"/>
      <c r="AK122" s="49"/>
      <c r="AL122" s="49"/>
      <c r="AM122" s="49"/>
      <c r="AN122" s="49"/>
      <c r="AO122" s="168"/>
      <c r="AP122" s="168"/>
      <c r="AQ122" s="168"/>
      <c r="AR122" s="49"/>
      <c r="AS122" s="49"/>
      <c r="AT122" s="49"/>
      <c r="AU122" s="49"/>
      <c r="AV122" s="49"/>
      <c r="AW122" s="49"/>
      <c r="AX122" s="49"/>
      <c r="AY122" s="49"/>
      <c r="AZ122" s="49"/>
      <c r="BA122" s="12"/>
      <c r="BB122" s="12"/>
      <c r="BC122" s="12"/>
      <c r="BD122" s="12"/>
    </row>
    <row r="123" spans="5:56" s="4" customFormat="1" x14ac:dyDescent="0.3">
      <c r="E123" s="9"/>
      <c r="F123" s="9"/>
      <c r="G123" s="9"/>
      <c r="H123" s="9"/>
      <c r="P123" s="27"/>
      <c r="T123" s="23"/>
      <c r="AB123" s="47"/>
      <c r="AC123" s="48"/>
      <c r="AD123" s="48"/>
      <c r="AE123" s="48"/>
      <c r="AF123" s="49"/>
      <c r="AG123" s="49"/>
      <c r="AH123" s="49"/>
      <c r="AI123" s="49"/>
      <c r="AJ123" s="49"/>
      <c r="AK123" s="49"/>
      <c r="AL123" s="49"/>
      <c r="AM123" s="49"/>
      <c r="AN123" s="49"/>
      <c r="AO123" s="168"/>
      <c r="AP123" s="168"/>
      <c r="AQ123" s="168"/>
      <c r="AR123" s="49"/>
      <c r="AS123" s="49"/>
      <c r="AT123" s="49"/>
      <c r="AU123" s="49"/>
      <c r="AV123" s="49"/>
      <c r="AW123" s="49"/>
      <c r="AX123" s="49"/>
      <c r="AY123" s="49"/>
      <c r="AZ123" s="49"/>
      <c r="BA123" s="12"/>
      <c r="BB123" s="12"/>
      <c r="BC123" s="12"/>
      <c r="BD123" s="12"/>
    </row>
    <row r="124" spans="5:56" s="4" customFormat="1" x14ac:dyDescent="0.3">
      <c r="E124" s="9"/>
      <c r="F124" s="9"/>
      <c r="G124" s="9"/>
      <c r="H124" s="9"/>
      <c r="P124" s="27"/>
      <c r="T124" s="23"/>
      <c r="AB124" s="47"/>
      <c r="AC124" s="48"/>
      <c r="AD124" s="48"/>
      <c r="AE124" s="48"/>
      <c r="AF124" s="49"/>
      <c r="AG124" s="49"/>
      <c r="AH124" s="49"/>
      <c r="AI124" s="49"/>
      <c r="AJ124" s="49"/>
      <c r="AK124" s="49"/>
      <c r="AL124" s="49"/>
      <c r="AM124" s="49"/>
      <c r="AN124" s="49"/>
      <c r="AO124" s="168"/>
      <c r="AP124" s="168"/>
      <c r="AQ124" s="168"/>
      <c r="AR124" s="49"/>
      <c r="AS124" s="49"/>
      <c r="AT124" s="49"/>
      <c r="AU124" s="49"/>
      <c r="AV124" s="49"/>
      <c r="AW124" s="49"/>
      <c r="AX124" s="49"/>
      <c r="AY124" s="49"/>
      <c r="AZ124" s="49"/>
      <c r="BA124" s="12"/>
      <c r="BB124" s="12"/>
      <c r="BC124" s="12"/>
      <c r="BD124" s="12"/>
    </row>
    <row r="125" spans="5:56" s="4" customFormat="1" x14ac:dyDescent="0.3">
      <c r="E125" s="9"/>
      <c r="F125" s="9"/>
      <c r="G125" s="9"/>
      <c r="H125" s="9"/>
      <c r="P125" s="27"/>
      <c r="T125" s="23"/>
      <c r="AB125" s="47"/>
      <c r="AC125" s="48"/>
      <c r="AD125" s="48"/>
      <c r="AE125" s="48"/>
      <c r="AF125" s="49"/>
      <c r="AG125" s="49"/>
      <c r="AH125" s="49"/>
      <c r="AI125" s="49"/>
      <c r="AJ125" s="49"/>
      <c r="AK125" s="49"/>
      <c r="AL125" s="49"/>
      <c r="AM125" s="49"/>
      <c r="AN125" s="49"/>
      <c r="AO125" s="168"/>
      <c r="AP125" s="168"/>
      <c r="AQ125" s="168"/>
      <c r="AR125" s="49"/>
      <c r="AS125" s="49"/>
      <c r="AT125" s="49"/>
      <c r="AU125" s="49"/>
      <c r="AV125" s="49"/>
      <c r="AW125" s="49"/>
      <c r="AX125" s="49"/>
      <c r="AY125" s="49"/>
      <c r="AZ125" s="49"/>
      <c r="BA125" s="12"/>
      <c r="BB125" s="12"/>
      <c r="BC125" s="12"/>
      <c r="BD125" s="12"/>
    </row>
    <row r="126" spans="5:56" s="4" customFormat="1" x14ac:dyDescent="0.3">
      <c r="E126" s="9"/>
      <c r="F126" s="9"/>
      <c r="G126" s="9"/>
      <c r="H126" s="9"/>
      <c r="P126" s="27"/>
      <c r="T126" s="23"/>
      <c r="AB126" s="47"/>
      <c r="AC126" s="48"/>
      <c r="AD126" s="48"/>
      <c r="AE126" s="48"/>
      <c r="AF126" s="49"/>
      <c r="AG126" s="49"/>
      <c r="AH126" s="49"/>
      <c r="AI126" s="49"/>
      <c r="AJ126" s="49"/>
      <c r="AK126" s="49"/>
      <c r="AL126" s="49"/>
      <c r="AM126" s="49"/>
      <c r="AN126" s="49"/>
      <c r="AO126" s="168"/>
      <c r="AP126" s="168"/>
      <c r="AQ126" s="168"/>
      <c r="AR126" s="49"/>
      <c r="AS126" s="49"/>
      <c r="AT126" s="49"/>
      <c r="AU126" s="49"/>
      <c r="AV126" s="49"/>
      <c r="AW126" s="49"/>
      <c r="AX126" s="49"/>
      <c r="AY126" s="49"/>
      <c r="AZ126" s="49"/>
      <c r="BA126" s="12"/>
      <c r="BB126" s="12"/>
      <c r="BC126" s="12"/>
      <c r="BD126" s="12"/>
    </row>
    <row r="127" spans="5:56" s="4" customFormat="1" x14ac:dyDescent="0.3">
      <c r="E127" s="9"/>
      <c r="F127" s="9"/>
      <c r="G127" s="9"/>
      <c r="H127" s="9"/>
      <c r="P127" s="27"/>
      <c r="T127" s="23"/>
      <c r="AB127" s="47"/>
      <c r="AC127" s="48"/>
      <c r="AD127" s="48"/>
      <c r="AE127" s="48"/>
      <c r="AF127" s="49"/>
      <c r="AG127" s="49"/>
      <c r="AH127" s="49"/>
      <c r="AI127" s="49"/>
      <c r="AJ127" s="49"/>
      <c r="AK127" s="49"/>
      <c r="AL127" s="49"/>
      <c r="AM127" s="49"/>
      <c r="AN127" s="49"/>
      <c r="AO127" s="168"/>
      <c r="AP127" s="168"/>
      <c r="AQ127" s="168"/>
      <c r="AR127" s="49"/>
      <c r="AS127" s="49"/>
      <c r="AT127" s="49"/>
      <c r="AU127" s="49"/>
      <c r="AV127" s="49"/>
      <c r="AW127" s="49"/>
      <c r="AX127" s="49"/>
      <c r="AY127" s="49"/>
      <c r="AZ127" s="49"/>
      <c r="BA127" s="12"/>
      <c r="BB127" s="12"/>
      <c r="BC127" s="12"/>
      <c r="BD127" s="12"/>
    </row>
    <row r="128" spans="5:56" s="4" customFormat="1" x14ac:dyDescent="0.3">
      <c r="E128" s="9"/>
      <c r="F128" s="9"/>
      <c r="G128" s="9"/>
      <c r="H128" s="9"/>
      <c r="P128" s="27"/>
      <c r="T128" s="23"/>
      <c r="AB128" s="47"/>
      <c r="AC128" s="48"/>
      <c r="AD128" s="48"/>
      <c r="AE128" s="48"/>
      <c r="AF128" s="49"/>
      <c r="AG128" s="49"/>
      <c r="AH128" s="49"/>
      <c r="AI128" s="49"/>
      <c r="AJ128" s="49"/>
      <c r="AK128" s="49"/>
      <c r="AL128" s="49"/>
      <c r="AM128" s="49"/>
      <c r="AN128" s="49"/>
      <c r="AO128" s="168"/>
      <c r="AP128" s="168"/>
      <c r="AQ128" s="168"/>
      <c r="AR128" s="49"/>
      <c r="AS128" s="49"/>
      <c r="AT128" s="49"/>
      <c r="AU128" s="49"/>
      <c r="AV128" s="49"/>
      <c r="AW128" s="49"/>
      <c r="AX128" s="49"/>
      <c r="AY128" s="49"/>
      <c r="AZ128" s="49"/>
      <c r="BA128" s="12"/>
      <c r="BB128" s="12"/>
      <c r="BC128" s="12"/>
      <c r="BD128" s="12"/>
    </row>
    <row r="129" spans="5:56" s="4" customFormat="1" x14ac:dyDescent="0.3">
      <c r="E129" s="9"/>
      <c r="F129" s="9"/>
      <c r="G129" s="9"/>
      <c r="H129" s="9"/>
      <c r="P129" s="27"/>
      <c r="T129" s="23"/>
      <c r="AB129" s="47"/>
      <c r="AC129" s="48"/>
      <c r="AD129" s="48"/>
      <c r="AE129" s="48"/>
      <c r="AF129" s="49"/>
      <c r="AG129" s="49"/>
      <c r="AH129" s="49"/>
      <c r="AI129" s="49"/>
      <c r="AJ129" s="49"/>
      <c r="AK129" s="49"/>
      <c r="AL129" s="49"/>
      <c r="AM129" s="49"/>
      <c r="AN129" s="49"/>
      <c r="AO129" s="168"/>
      <c r="AP129" s="168"/>
      <c r="AQ129" s="168"/>
      <c r="AR129" s="49"/>
      <c r="AS129" s="49"/>
      <c r="AT129" s="49"/>
      <c r="AU129" s="49"/>
      <c r="AV129" s="49"/>
      <c r="AW129" s="49"/>
      <c r="AX129" s="49"/>
      <c r="AY129" s="49"/>
      <c r="AZ129" s="49"/>
      <c r="BA129" s="12"/>
      <c r="BB129" s="12"/>
      <c r="BC129" s="12"/>
      <c r="BD129" s="12"/>
    </row>
    <row r="130" spans="5:56" s="4" customFormat="1" x14ac:dyDescent="0.3">
      <c r="E130" s="9"/>
      <c r="F130" s="9"/>
      <c r="G130" s="9"/>
      <c r="H130" s="9"/>
      <c r="P130" s="27"/>
      <c r="T130" s="23"/>
      <c r="AB130" s="47"/>
      <c r="AC130" s="48"/>
      <c r="AD130" s="48"/>
      <c r="AE130" s="48"/>
      <c r="AF130" s="49"/>
      <c r="AG130" s="49"/>
      <c r="AH130" s="49"/>
      <c r="AI130" s="49"/>
      <c r="AJ130" s="49"/>
      <c r="AK130" s="49"/>
      <c r="AL130" s="49"/>
      <c r="AM130" s="49"/>
      <c r="AN130" s="49"/>
      <c r="AO130" s="168"/>
      <c r="AP130" s="168"/>
      <c r="AQ130" s="168"/>
      <c r="AR130" s="49"/>
      <c r="AS130" s="49"/>
      <c r="AT130" s="49"/>
      <c r="AU130" s="49"/>
      <c r="AV130" s="49"/>
      <c r="AW130" s="49"/>
      <c r="AX130" s="49"/>
      <c r="AY130" s="49"/>
      <c r="AZ130" s="49"/>
      <c r="BA130" s="12"/>
      <c r="BB130" s="12"/>
      <c r="BC130" s="12"/>
      <c r="BD130" s="12"/>
    </row>
    <row r="131" spans="5:56" s="4" customFormat="1" x14ac:dyDescent="0.3">
      <c r="E131" s="9"/>
      <c r="F131" s="9"/>
      <c r="G131" s="9"/>
      <c r="H131" s="9"/>
      <c r="P131" s="27"/>
      <c r="T131" s="23"/>
      <c r="AB131" s="47"/>
      <c r="AC131" s="48"/>
      <c r="AD131" s="48"/>
      <c r="AE131" s="48"/>
      <c r="AF131" s="49"/>
      <c r="AG131" s="49"/>
      <c r="AH131" s="49"/>
      <c r="AI131" s="49"/>
      <c r="AJ131" s="49"/>
      <c r="AK131" s="49"/>
      <c r="AL131" s="49"/>
      <c r="AM131" s="49"/>
      <c r="AN131" s="49"/>
      <c r="AO131" s="168"/>
      <c r="AP131" s="168"/>
      <c r="AQ131" s="168"/>
      <c r="AR131" s="49"/>
      <c r="AS131" s="49"/>
      <c r="AT131" s="49"/>
      <c r="AU131" s="49"/>
      <c r="AV131" s="49"/>
      <c r="AW131" s="49"/>
      <c r="AX131" s="49"/>
      <c r="AY131" s="49"/>
      <c r="AZ131" s="49"/>
      <c r="BA131" s="12"/>
      <c r="BB131" s="12"/>
      <c r="BC131" s="12"/>
      <c r="BD131" s="12"/>
    </row>
    <row r="132" spans="5:56" s="4" customFormat="1" x14ac:dyDescent="0.3">
      <c r="E132" s="9"/>
      <c r="F132" s="9"/>
      <c r="G132" s="9"/>
      <c r="H132" s="9"/>
      <c r="P132" s="27"/>
      <c r="T132" s="23"/>
      <c r="AB132" s="47"/>
      <c r="AC132" s="48"/>
      <c r="AD132" s="48"/>
      <c r="AE132" s="48"/>
      <c r="AF132" s="49"/>
      <c r="AG132" s="49"/>
      <c r="AH132" s="49"/>
      <c r="AI132" s="49"/>
      <c r="AJ132" s="49"/>
      <c r="AK132" s="49"/>
      <c r="AL132" s="49"/>
      <c r="AM132" s="49"/>
      <c r="AN132" s="49"/>
      <c r="AO132" s="168"/>
      <c r="AP132" s="168"/>
      <c r="AQ132" s="168"/>
      <c r="AR132" s="49"/>
      <c r="AS132" s="49"/>
      <c r="AT132" s="49"/>
      <c r="AU132" s="49"/>
      <c r="AV132" s="49"/>
      <c r="AW132" s="49"/>
      <c r="AX132" s="49"/>
      <c r="AY132" s="49"/>
      <c r="AZ132" s="49"/>
      <c r="BA132" s="12"/>
      <c r="BB132" s="12"/>
      <c r="BC132" s="12"/>
      <c r="BD132" s="12"/>
    </row>
    <row r="133" spans="5:56" s="4" customFormat="1" x14ac:dyDescent="0.3">
      <c r="E133" s="9"/>
      <c r="F133" s="9"/>
      <c r="G133" s="9"/>
      <c r="H133" s="9"/>
      <c r="P133" s="27"/>
      <c r="T133" s="23"/>
      <c r="AB133" s="47"/>
      <c r="AC133" s="48"/>
      <c r="AD133" s="48"/>
      <c r="AE133" s="48"/>
      <c r="AF133" s="49"/>
      <c r="AG133" s="49"/>
      <c r="AH133" s="49"/>
      <c r="AI133" s="49"/>
      <c r="AJ133" s="49"/>
      <c r="AK133" s="49"/>
      <c r="AL133" s="49"/>
      <c r="AM133" s="49"/>
      <c r="AN133" s="49"/>
      <c r="AO133" s="168"/>
      <c r="AP133" s="168"/>
      <c r="AQ133" s="168"/>
      <c r="AR133" s="49"/>
      <c r="AS133" s="49"/>
      <c r="AT133" s="49"/>
      <c r="AU133" s="49"/>
      <c r="AV133" s="49"/>
      <c r="AW133" s="49"/>
      <c r="AX133" s="49"/>
      <c r="AY133" s="49"/>
      <c r="AZ133" s="49"/>
      <c r="BA133" s="12"/>
      <c r="BB133" s="12"/>
      <c r="BC133" s="12"/>
      <c r="BD133" s="12"/>
    </row>
    <row r="134" spans="5:56" s="4" customFormat="1" x14ac:dyDescent="0.3">
      <c r="E134" s="9"/>
      <c r="F134" s="9"/>
      <c r="G134" s="9"/>
      <c r="H134" s="9"/>
      <c r="P134" s="27"/>
      <c r="T134" s="23"/>
      <c r="AB134" s="47"/>
      <c r="AC134" s="48"/>
      <c r="AD134" s="48"/>
      <c r="AE134" s="48"/>
      <c r="AF134" s="49"/>
      <c r="AG134" s="49"/>
      <c r="AH134" s="49"/>
      <c r="AI134" s="49"/>
      <c r="AJ134" s="49"/>
      <c r="AK134" s="49"/>
      <c r="AL134" s="49"/>
      <c r="AM134" s="49"/>
      <c r="AN134" s="49"/>
      <c r="AO134" s="168"/>
      <c r="AP134" s="168"/>
      <c r="AQ134" s="168"/>
      <c r="AR134" s="49"/>
      <c r="AS134" s="49"/>
      <c r="AT134" s="49"/>
      <c r="AU134" s="49"/>
      <c r="AV134" s="49"/>
      <c r="AW134" s="49"/>
      <c r="AX134" s="49"/>
      <c r="AY134" s="49"/>
      <c r="AZ134" s="49"/>
      <c r="BA134" s="12"/>
      <c r="BB134" s="12"/>
      <c r="BC134" s="12"/>
      <c r="BD134" s="12"/>
    </row>
    <row r="135" spans="5:56" s="4" customFormat="1" x14ac:dyDescent="0.3">
      <c r="E135" s="9"/>
      <c r="F135" s="9"/>
      <c r="G135" s="9"/>
      <c r="H135" s="9"/>
      <c r="P135" s="27"/>
      <c r="T135" s="23"/>
      <c r="AB135" s="47"/>
      <c r="AC135" s="48"/>
      <c r="AD135" s="48"/>
      <c r="AE135" s="48"/>
      <c r="AF135" s="49"/>
      <c r="AG135" s="49"/>
      <c r="AH135" s="49"/>
      <c r="AI135" s="49"/>
      <c r="AJ135" s="49"/>
      <c r="AK135" s="49"/>
      <c r="AL135" s="49"/>
      <c r="AM135" s="49"/>
      <c r="AN135" s="49"/>
      <c r="AO135" s="168"/>
      <c r="AP135" s="168"/>
      <c r="AQ135" s="168"/>
      <c r="AR135" s="49"/>
      <c r="AS135" s="49"/>
      <c r="AT135" s="49"/>
      <c r="AU135" s="49"/>
      <c r="AV135" s="49"/>
      <c r="AW135" s="49"/>
      <c r="AX135" s="49"/>
      <c r="AY135" s="49"/>
      <c r="AZ135" s="49"/>
      <c r="BA135" s="12"/>
      <c r="BB135" s="12"/>
      <c r="BC135" s="12"/>
      <c r="BD135" s="12"/>
    </row>
    <row r="136" spans="5:56" s="4" customFormat="1" x14ac:dyDescent="0.3">
      <c r="E136" s="9"/>
      <c r="F136" s="9"/>
      <c r="G136" s="9"/>
      <c r="H136" s="9"/>
      <c r="P136" s="27"/>
      <c r="T136" s="23"/>
      <c r="AB136" s="47"/>
      <c r="AC136" s="48"/>
      <c r="AD136" s="48"/>
      <c r="AE136" s="48"/>
      <c r="AF136" s="49"/>
      <c r="AG136" s="49"/>
      <c r="AH136" s="49"/>
      <c r="AI136" s="49"/>
      <c r="AJ136" s="49"/>
      <c r="AK136" s="49"/>
      <c r="AL136" s="49"/>
      <c r="AM136" s="49"/>
      <c r="AN136" s="49"/>
      <c r="AO136" s="168"/>
      <c r="AP136" s="168"/>
      <c r="AQ136" s="168"/>
      <c r="AR136" s="49"/>
      <c r="AS136" s="49"/>
      <c r="AT136" s="49"/>
      <c r="AU136" s="49"/>
      <c r="AV136" s="49"/>
      <c r="AW136" s="49"/>
      <c r="AX136" s="49"/>
      <c r="AY136" s="49"/>
      <c r="AZ136" s="49"/>
      <c r="BA136" s="12"/>
      <c r="BB136" s="12"/>
      <c r="BC136" s="12"/>
      <c r="BD136" s="12"/>
    </row>
    <row r="137" spans="5:56" s="4" customFormat="1" x14ac:dyDescent="0.3">
      <c r="E137" s="9"/>
      <c r="F137" s="9"/>
      <c r="G137" s="9"/>
      <c r="H137" s="9"/>
      <c r="P137" s="27"/>
      <c r="T137" s="23"/>
      <c r="AB137" s="47"/>
      <c r="AC137" s="48"/>
      <c r="AD137" s="48"/>
      <c r="AE137" s="48"/>
      <c r="AF137" s="49"/>
      <c r="AG137" s="49"/>
      <c r="AH137" s="49"/>
      <c r="AI137" s="49"/>
      <c r="AJ137" s="49"/>
      <c r="AK137" s="49"/>
      <c r="AL137" s="49"/>
      <c r="AM137" s="49"/>
      <c r="AN137" s="49"/>
      <c r="AO137" s="168"/>
      <c r="AP137" s="168"/>
      <c r="AQ137" s="168"/>
      <c r="AR137" s="49"/>
      <c r="AS137" s="49"/>
      <c r="AT137" s="49"/>
      <c r="AU137" s="49"/>
      <c r="AV137" s="49"/>
      <c r="AW137" s="49"/>
      <c r="AX137" s="49"/>
      <c r="AY137" s="49"/>
      <c r="AZ137" s="49"/>
      <c r="BA137" s="12"/>
      <c r="BB137" s="12"/>
      <c r="BC137" s="12"/>
      <c r="BD137" s="12"/>
    </row>
    <row r="138" spans="5:56" s="4" customFormat="1" x14ac:dyDescent="0.3">
      <c r="E138" s="9"/>
      <c r="F138" s="9"/>
      <c r="G138" s="9"/>
      <c r="H138" s="9"/>
      <c r="P138" s="27"/>
      <c r="T138" s="23"/>
      <c r="AB138" s="47"/>
      <c r="AC138" s="48"/>
      <c r="AD138" s="48"/>
      <c r="AE138" s="48"/>
      <c r="AF138" s="49"/>
      <c r="AG138" s="49"/>
      <c r="AH138" s="49"/>
      <c r="AI138" s="49"/>
      <c r="AJ138" s="49"/>
      <c r="AK138" s="49"/>
      <c r="AL138" s="49"/>
      <c r="AM138" s="49"/>
      <c r="AN138" s="49"/>
      <c r="AO138" s="168"/>
      <c r="AP138" s="168"/>
      <c r="AQ138" s="168"/>
      <c r="AR138" s="49"/>
      <c r="AS138" s="49"/>
      <c r="AT138" s="49"/>
      <c r="AU138" s="49"/>
      <c r="AV138" s="49"/>
      <c r="AW138" s="49"/>
      <c r="AX138" s="49"/>
      <c r="AY138" s="49"/>
      <c r="AZ138" s="49"/>
      <c r="BA138" s="12"/>
      <c r="BB138" s="12"/>
      <c r="BC138" s="12"/>
      <c r="BD138" s="12"/>
    </row>
    <row r="139" spans="5:56" s="4" customFormat="1" x14ac:dyDescent="0.3">
      <c r="E139" s="9"/>
      <c r="F139" s="9"/>
      <c r="G139" s="9"/>
      <c r="H139" s="9"/>
      <c r="P139" s="27"/>
      <c r="T139" s="23"/>
      <c r="AB139" s="47"/>
      <c r="AC139" s="48"/>
      <c r="AD139" s="48"/>
      <c r="AE139" s="48"/>
      <c r="AF139" s="49"/>
      <c r="AG139" s="49"/>
      <c r="AH139" s="49"/>
      <c r="AI139" s="49"/>
      <c r="AJ139" s="49"/>
      <c r="AK139" s="49"/>
      <c r="AL139" s="49"/>
      <c r="AM139" s="49"/>
      <c r="AN139" s="49"/>
      <c r="AO139" s="168"/>
      <c r="AP139" s="168"/>
      <c r="AQ139" s="168"/>
      <c r="AR139" s="49"/>
      <c r="AS139" s="49"/>
      <c r="AT139" s="49"/>
      <c r="AU139" s="49"/>
      <c r="AV139" s="49"/>
      <c r="AW139" s="49"/>
      <c r="AX139" s="49"/>
      <c r="AY139" s="49"/>
      <c r="AZ139" s="49"/>
      <c r="BA139" s="12"/>
      <c r="BB139" s="12"/>
      <c r="BC139" s="12"/>
      <c r="BD139" s="12"/>
    </row>
    <row r="140" spans="5:56" s="4" customFormat="1" x14ac:dyDescent="0.3">
      <c r="E140" s="9"/>
      <c r="F140" s="9"/>
      <c r="G140" s="9"/>
      <c r="H140" s="9"/>
      <c r="P140" s="27"/>
      <c r="T140" s="23"/>
      <c r="AB140" s="47"/>
      <c r="AC140" s="48"/>
      <c r="AD140" s="48"/>
      <c r="AE140" s="48"/>
      <c r="AF140" s="49"/>
      <c r="AG140" s="49"/>
      <c r="AH140" s="49"/>
      <c r="AI140" s="49"/>
      <c r="AJ140" s="49"/>
      <c r="AK140" s="49"/>
      <c r="AL140" s="49"/>
      <c r="AM140" s="49"/>
      <c r="AN140" s="49"/>
      <c r="AO140" s="168"/>
      <c r="AP140" s="168"/>
      <c r="AQ140" s="168"/>
      <c r="AR140" s="49"/>
      <c r="AS140" s="49"/>
      <c r="AT140" s="49"/>
      <c r="AU140" s="49"/>
      <c r="AV140" s="49"/>
      <c r="AW140" s="49"/>
      <c r="AX140" s="49"/>
      <c r="AY140" s="49"/>
      <c r="AZ140" s="49"/>
      <c r="BA140" s="12"/>
      <c r="BB140" s="12"/>
      <c r="BC140" s="12"/>
      <c r="BD140" s="12"/>
    </row>
    <row r="141" spans="5:56" s="4" customFormat="1" x14ac:dyDescent="0.3">
      <c r="E141" s="9"/>
      <c r="F141" s="9"/>
      <c r="G141" s="9"/>
      <c r="H141" s="9"/>
      <c r="P141" s="27"/>
      <c r="T141" s="23"/>
      <c r="AB141" s="47"/>
      <c r="AC141" s="48"/>
      <c r="AD141" s="48"/>
      <c r="AE141" s="48"/>
      <c r="AF141" s="49"/>
      <c r="AG141" s="49"/>
      <c r="AH141" s="49"/>
      <c r="AI141" s="49"/>
      <c r="AJ141" s="49"/>
      <c r="AK141" s="49"/>
      <c r="AL141" s="49"/>
      <c r="AM141" s="49"/>
      <c r="AN141" s="49"/>
      <c r="AO141" s="168"/>
      <c r="AP141" s="168"/>
      <c r="AQ141" s="168"/>
      <c r="AR141" s="49"/>
      <c r="AS141" s="49"/>
      <c r="AT141" s="49"/>
      <c r="AU141" s="49"/>
      <c r="AV141" s="49"/>
      <c r="AW141" s="49"/>
      <c r="AX141" s="49"/>
      <c r="AY141" s="49"/>
      <c r="AZ141" s="49"/>
      <c r="BA141" s="12"/>
      <c r="BB141" s="12"/>
      <c r="BC141" s="12"/>
      <c r="BD141" s="12"/>
    </row>
    <row r="142" spans="5:56" s="4" customFormat="1" x14ac:dyDescent="0.3">
      <c r="E142" s="9"/>
      <c r="F142" s="9"/>
      <c r="G142" s="9"/>
      <c r="H142" s="9"/>
      <c r="P142" s="27"/>
      <c r="T142" s="23"/>
      <c r="AB142" s="47"/>
      <c r="AC142" s="48"/>
      <c r="AD142" s="48"/>
      <c r="AE142" s="48"/>
      <c r="AF142" s="49"/>
      <c r="AG142" s="49"/>
      <c r="AH142" s="49"/>
      <c r="AI142" s="49"/>
      <c r="AJ142" s="49"/>
      <c r="AK142" s="49"/>
      <c r="AL142" s="49"/>
      <c r="AM142" s="49"/>
      <c r="AN142" s="49"/>
      <c r="AO142" s="168"/>
      <c r="AP142" s="168"/>
      <c r="AQ142" s="168"/>
      <c r="AR142" s="49"/>
      <c r="AS142" s="49"/>
      <c r="AT142" s="49"/>
      <c r="AU142" s="49"/>
      <c r="AV142" s="49"/>
      <c r="AW142" s="49"/>
      <c r="AX142" s="49"/>
      <c r="AY142" s="49"/>
      <c r="AZ142" s="49"/>
      <c r="BA142" s="12"/>
      <c r="BB142" s="12"/>
      <c r="BC142" s="12"/>
      <c r="BD142" s="12"/>
    </row>
    <row r="143" spans="5:56" s="4" customFormat="1" x14ac:dyDescent="0.3">
      <c r="E143" s="9"/>
      <c r="F143" s="9"/>
      <c r="G143" s="9"/>
      <c r="H143" s="9"/>
      <c r="P143" s="27"/>
      <c r="T143" s="23"/>
      <c r="AB143" s="47"/>
      <c r="AC143" s="48"/>
      <c r="AD143" s="48"/>
      <c r="AE143" s="48"/>
      <c r="AF143" s="49"/>
      <c r="AG143" s="49"/>
      <c r="AH143" s="49"/>
      <c r="AI143" s="49"/>
      <c r="AJ143" s="49"/>
      <c r="AK143" s="49"/>
      <c r="AL143" s="49"/>
      <c r="AM143" s="49"/>
      <c r="AN143" s="49"/>
      <c r="AO143" s="168"/>
      <c r="AP143" s="168"/>
      <c r="AQ143" s="168"/>
      <c r="AR143" s="49"/>
      <c r="AS143" s="49"/>
      <c r="AT143" s="49"/>
      <c r="AU143" s="49"/>
      <c r="AV143" s="49"/>
      <c r="AW143" s="49"/>
      <c r="AX143" s="49"/>
      <c r="AY143" s="49"/>
      <c r="AZ143" s="49"/>
      <c r="BA143" s="12"/>
      <c r="BB143" s="12"/>
      <c r="BC143" s="12"/>
      <c r="BD143" s="12"/>
    </row>
    <row r="144" spans="5:56" s="4" customFormat="1" x14ac:dyDescent="0.3">
      <c r="E144" s="9"/>
      <c r="F144" s="9"/>
      <c r="G144" s="9"/>
      <c r="H144" s="9"/>
      <c r="P144" s="27"/>
      <c r="T144" s="23"/>
      <c r="AB144" s="47"/>
      <c r="AC144" s="48"/>
      <c r="AD144" s="48"/>
      <c r="AE144" s="48"/>
      <c r="AF144" s="49"/>
      <c r="AG144" s="49"/>
      <c r="AH144" s="49"/>
      <c r="AI144" s="49"/>
      <c r="AJ144" s="49"/>
      <c r="AK144" s="49"/>
      <c r="AL144" s="49"/>
      <c r="AM144" s="49"/>
      <c r="AN144" s="49"/>
      <c r="AO144" s="168"/>
      <c r="AP144" s="168"/>
      <c r="AQ144" s="168"/>
      <c r="AR144" s="49"/>
      <c r="AS144" s="49"/>
      <c r="AT144" s="49"/>
      <c r="AU144" s="49"/>
      <c r="AV144" s="49"/>
      <c r="AW144" s="49"/>
      <c r="AX144" s="49"/>
      <c r="AY144" s="49"/>
      <c r="AZ144" s="49"/>
      <c r="BA144" s="12"/>
      <c r="BB144" s="12"/>
      <c r="BC144" s="12"/>
      <c r="BD144" s="12"/>
    </row>
    <row r="145" spans="5:56" s="4" customFormat="1" x14ac:dyDescent="0.3">
      <c r="E145" s="9"/>
      <c r="F145" s="9"/>
      <c r="G145" s="9"/>
      <c r="H145" s="9"/>
      <c r="P145" s="27"/>
      <c r="T145" s="23"/>
      <c r="AB145" s="47"/>
      <c r="AC145" s="48"/>
      <c r="AD145" s="48"/>
      <c r="AE145" s="48"/>
      <c r="AF145" s="49"/>
      <c r="AG145" s="49"/>
      <c r="AH145" s="49"/>
      <c r="AI145" s="49"/>
      <c r="AJ145" s="49"/>
      <c r="AK145" s="49"/>
      <c r="AL145" s="49"/>
      <c r="AM145" s="49"/>
      <c r="AN145" s="49"/>
      <c r="AO145" s="168"/>
      <c r="AP145" s="168"/>
      <c r="AQ145" s="168"/>
      <c r="AR145" s="49"/>
      <c r="AS145" s="49"/>
      <c r="AT145" s="49"/>
      <c r="AU145" s="49"/>
      <c r="AV145" s="49"/>
      <c r="AW145" s="49"/>
      <c r="AX145" s="49"/>
      <c r="AY145" s="49"/>
      <c r="AZ145" s="49"/>
      <c r="BA145" s="12"/>
      <c r="BB145" s="12"/>
      <c r="BC145" s="12"/>
      <c r="BD145" s="12"/>
    </row>
    <row r="146" spans="5:56" s="4" customFormat="1" x14ac:dyDescent="0.3">
      <c r="E146" s="9"/>
      <c r="F146" s="9"/>
      <c r="G146" s="9"/>
      <c r="H146" s="9"/>
      <c r="P146" s="27"/>
      <c r="T146" s="23"/>
      <c r="AB146" s="47"/>
      <c r="AC146" s="48"/>
      <c r="AD146" s="48"/>
      <c r="AE146" s="48"/>
      <c r="AF146" s="49"/>
      <c r="AG146" s="49"/>
      <c r="AH146" s="49"/>
      <c r="AI146" s="49"/>
      <c r="AJ146" s="49"/>
      <c r="AK146" s="49"/>
      <c r="AL146" s="49"/>
      <c r="AM146" s="49"/>
      <c r="AN146" s="49"/>
      <c r="AO146" s="168"/>
      <c r="AP146" s="168"/>
      <c r="AQ146" s="168"/>
      <c r="AR146" s="49"/>
      <c r="AS146" s="49"/>
      <c r="AT146" s="49"/>
      <c r="AU146" s="49"/>
      <c r="AV146" s="49"/>
      <c r="AW146" s="49"/>
      <c r="AX146" s="49"/>
      <c r="AY146" s="49"/>
      <c r="AZ146" s="49"/>
      <c r="BA146" s="12"/>
      <c r="BB146" s="12"/>
      <c r="BC146" s="12"/>
      <c r="BD146" s="12"/>
    </row>
    <row r="147" spans="5:56" s="4" customFormat="1" x14ac:dyDescent="0.3">
      <c r="E147" s="9"/>
      <c r="F147" s="9"/>
      <c r="G147" s="9"/>
      <c r="H147" s="9"/>
      <c r="P147" s="27"/>
      <c r="T147" s="23"/>
      <c r="AB147" s="47"/>
      <c r="AC147" s="48"/>
      <c r="AD147" s="48"/>
      <c r="AE147" s="48"/>
      <c r="AF147" s="49"/>
      <c r="AG147" s="49"/>
      <c r="AH147" s="49"/>
      <c r="AI147" s="49"/>
      <c r="AJ147" s="49"/>
      <c r="AK147" s="49"/>
      <c r="AL147" s="49"/>
      <c r="AM147" s="49"/>
      <c r="AN147" s="49"/>
      <c r="AO147" s="168"/>
      <c r="AP147" s="168"/>
      <c r="AQ147" s="168"/>
      <c r="AR147" s="49"/>
      <c r="AS147" s="49"/>
      <c r="AT147" s="49"/>
      <c r="AU147" s="49"/>
      <c r="AV147" s="49"/>
      <c r="AW147" s="49"/>
      <c r="AX147" s="49"/>
      <c r="AY147" s="49"/>
      <c r="AZ147" s="49"/>
      <c r="BA147" s="12"/>
      <c r="BB147" s="12"/>
      <c r="BC147" s="12"/>
      <c r="BD147" s="12"/>
    </row>
    <row r="148" spans="5:56" s="4" customFormat="1" x14ac:dyDescent="0.3">
      <c r="E148" s="9"/>
      <c r="F148" s="9"/>
      <c r="G148" s="9"/>
      <c r="H148" s="9"/>
      <c r="P148" s="27"/>
      <c r="T148" s="23"/>
      <c r="AB148" s="47"/>
      <c r="AC148" s="48"/>
      <c r="AD148" s="48"/>
      <c r="AE148" s="48"/>
      <c r="AF148" s="49"/>
      <c r="AG148" s="49"/>
      <c r="AH148" s="49"/>
      <c r="AI148" s="49"/>
      <c r="AJ148" s="49"/>
      <c r="AK148" s="49"/>
      <c r="AL148" s="49"/>
      <c r="AM148" s="49"/>
      <c r="AN148" s="49"/>
      <c r="AO148" s="168"/>
      <c r="AP148" s="168"/>
      <c r="AQ148" s="168"/>
      <c r="AR148" s="49"/>
      <c r="AS148" s="49"/>
      <c r="AT148" s="49"/>
      <c r="AU148" s="49"/>
      <c r="AV148" s="49"/>
      <c r="AW148" s="49"/>
      <c r="AX148" s="49"/>
      <c r="AY148" s="49"/>
      <c r="AZ148" s="49"/>
      <c r="BA148" s="12"/>
      <c r="BB148" s="12"/>
      <c r="BC148" s="12"/>
      <c r="BD148" s="12"/>
    </row>
    <row r="149" spans="5:56" s="4" customFormat="1" x14ac:dyDescent="0.3">
      <c r="E149" s="9"/>
      <c r="F149" s="9"/>
      <c r="G149" s="9"/>
      <c r="H149" s="9"/>
      <c r="P149" s="27"/>
      <c r="T149" s="23"/>
      <c r="AB149" s="47"/>
      <c r="AC149" s="48"/>
      <c r="AD149" s="48"/>
      <c r="AE149" s="48"/>
      <c r="AF149" s="49"/>
      <c r="AG149" s="49"/>
      <c r="AH149" s="49"/>
      <c r="AI149" s="49"/>
      <c r="AJ149" s="49"/>
      <c r="AK149" s="49"/>
      <c r="AL149" s="49"/>
      <c r="AM149" s="49"/>
      <c r="AN149" s="49"/>
      <c r="AO149" s="168"/>
      <c r="AP149" s="168"/>
      <c r="AQ149" s="168"/>
      <c r="AR149" s="49"/>
      <c r="AS149" s="49"/>
      <c r="AT149" s="49"/>
      <c r="AU149" s="49"/>
      <c r="AV149" s="49"/>
      <c r="AW149" s="49"/>
      <c r="AX149" s="49"/>
      <c r="AY149" s="49"/>
      <c r="AZ149" s="49"/>
      <c r="BA149" s="12"/>
      <c r="BB149" s="12"/>
      <c r="BC149" s="12"/>
      <c r="BD149" s="12"/>
    </row>
    <row r="150" spans="5:56" s="4" customFormat="1" x14ac:dyDescent="0.3">
      <c r="E150" s="9"/>
      <c r="F150" s="9"/>
      <c r="G150" s="9"/>
      <c r="H150" s="9"/>
      <c r="P150" s="27"/>
      <c r="T150" s="23"/>
      <c r="AB150" s="47"/>
      <c r="AC150" s="48"/>
      <c r="AD150" s="48"/>
      <c r="AE150" s="48"/>
      <c r="AF150" s="49"/>
      <c r="AG150" s="49"/>
      <c r="AH150" s="49"/>
      <c r="AI150" s="49"/>
      <c r="AJ150" s="49"/>
      <c r="AK150" s="49"/>
      <c r="AL150" s="49"/>
      <c r="AM150" s="49"/>
      <c r="AN150" s="49"/>
      <c r="AO150" s="168"/>
      <c r="AP150" s="168"/>
      <c r="AQ150" s="168"/>
      <c r="AR150" s="49"/>
      <c r="AS150" s="49"/>
      <c r="AT150" s="49"/>
      <c r="AU150" s="49"/>
      <c r="AV150" s="49"/>
      <c r="AW150" s="49"/>
      <c r="AX150" s="49"/>
      <c r="AY150" s="49"/>
      <c r="AZ150" s="49"/>
      <c r="BA150" s="12"/>
      <c r="BB150" s="12"/>
      <c r="BC150" s="12"/>
      <c r="BD150" s="12"/>
    </row>
    <row r="151" spans="5:56" s="4" customFormat="1" x14ac:dyDescent="0.3">
      <c r="E151" s="9"/>
      <c r="F151" s="9"/>
      <c r="G151" s="9"/>
      <c r="H151" s="9"/>
      <c r="P151" s="27"/>
      <c r="T151" s="23"/>
      <c r="AB151" s="47"/>
      <c r="AC151" s="48"/>
      <c r="AD151" s="48"/>
      <c r="AE151" s="48"/>
      <c r="AF151" s="49"/>
      <c r="AG151" s="49"/>
      <c r="AH151" s="49"/>
      <c r="AI151" s="49"/>
      <c r="AJ151" s="49"/>
      <c r="AK151" s="49"/>
      <c r="AL151" s="49"/>
      <c r="AM151" s="49"/>
      <c r="AN151" s="49"/>
      <c r="AO151" s="168"/>
      <c r="AP151" s="168"/>
      <c r="AQ151" s="168"/>
      <c r="AR151" s="49"/>
      <c r="AS151" s="49"/>
      <c r="AT151" s="49"/>
      <c r="AU151" s="49"/>
      <c r="AV151" s="49"/>
      <c r="AW151" s="49"/>
      <c r="AX151" s="49"/>
      <c r="AY151" s="49"/>
      <c r="AZ151" s="49"/>
      <c r="BA151" s="12"/>
      <c r="BB151" s="12"/>
      <c r="BC151" s="12"/>
      <c r="BD151" s="12"/>
    </row>
    <row r="152" spans="5:56" s="4" customFormat="1" x14ac:dyDescent="0.3">
      <c r="E152" s="9"/>
      <c r="F152" s="9"/>
      <c r="G152" s="9"/>
      <c r="H152" s="9"/>
      <c r="P152" s="27"/>
      <c r="T152" s="23"/>
      <c r="AB152" s="47"/>
      <c r="AC152" s="48"/>
      <c r="AD152" s="48"/>
      <c r="AE152" s="48"/>
      <c r="AF152" s="49"/>
      <c r="AG152" s="49"/>
      <c r="AH152" s="49"/>
      <c r="AI152" s="49"/>
      <c r="AJ152" s="49"/>
      <c r="AK152" s="49"/>
      <c r="AL152" s="49"/>
      <c r="AM152" s="49"/>
      <c r="AN152" s="49"/>
      <c r="AO152" s="168"/>
      <c r="AP152" s="168"/>
      <c r="AQ152" s="168"/>
      <c r="AR152" s="49"/>
      <c r="AS152" s="49"/>
      <c r="AT152" s="49"/>
      <c r="AU152" s="49"/>
      <c r="AV152" s="49"/>
      <c r="AW152" s="49"/>
      <c r="AX152" s="49"/>
      <c r="AY152" s="49"/>
      <c r="AZ152" s="49"/>
      <c r="BA152" s="12"/>
      <c r="BB152" s="12"/>
      <c r="BC152" s="12"/>
      <c r="BD152" s="12"/>
    </row>
    <row r="153" spans="5:56" s="4" customFormat="1" x14ac:dyDescent="0.3">
      <c r="E153" s="9"/>
      <c r="F153" s="9"/>
      <c r="G153" s="9"/>
      <c r="H153" s="9"/>
      <c r="P153" s="27"/>
      <c r="T153" s="23"/>
      <c r="AB153" s="47"/>
      <c r="AC153" s="48"/>
      <c r="AD153" s="48"/>
      <c r="AE153" s="48"/>
      <c r="AF153" s="49"/>
      <c r="AG153" s="49"/>
      <c r="AH153" s="49"/>
      <c r="AI153" s="49"/>
      <c r="AJ153" s="49"/>
      <c r="AK153" s="49"/>
      <c r="AL153" s="49"/>
      <c r="AM153" s="49"/>
      <c r="AN153" s="49"/>
      <c r="AO153" s="168"/>
      <c r="AP153" s="168"/>
      <c r="AQ153" s="168"/>
      <c r="AR153" s="49"/>
      <c r="AS153" s="49"/>
      <c r="AT153" s="49"/>
      <c r="AU153" s="49"/>
      <c r="AV153" s="49"/>
      <c r="AW153" s="49"/>
      <c r="AX153" s="49"/>
      <c r="AY153" s="49"/>
      <c r="AZ153" s="49"/>
      <c r="BA153" s="12"/>
      <c r="BB153" s="12"/>
      <c r="BC153" s="12"/>
      <c r="BD153" s="12"/>
    </row>
    <row r="154" spans="5:56" s="4" customFormat="1" x14ac:dyDescent="0.3">
      <c r="E154" s="9"/>
      <c r="F154" s="9"/>
      <c r="G154" s="9"/>
      <c r="H154" s="9"/>
      <c r="P154" s="27"/>
      <c r="T154" s="23"/>
      <c r="AB154" s="47"/>
      <c r="AC154" s="48"/>
      <c r="AD154" s="48"/>
      <c r="AE154" s="48"/>
      <c r="AF154" s="49"/>
      <c r="AG154" s="49"/>
      <c r="AH154" s="49"/>
      <c r="AI154" s="49"/>
      <c r="AJ154" s="49"/>
      <c r="AK154" s="49"/>
      <c r="AL154" s="49"/>
      <c r="AM154" s="49"/>
      <c r="AN154" s="49"/>
      <c r="AO154" s="168"/>
      <c r="AP154" s="168"/>
      <c r="AQ154" s="168"/>
      <c r="AR154" s="49"/>
      <c r="AS154" s="49"/>
      <c r="AT154" s="49"/>
      <c r="AU154" s="49"/>
      <c r="AV154" s="49"/>
      <c r="AW154" s="49"/>
      <c r="AX154" s="49"/>
      <c r="AY154" s="49"/>
      <c r="AZ154" s="49"/>
      <c r="BA154" s="12"/>
      <c r="BB154" s="12"/>
      <c r="BC154" s="12"/>
      <c r="BD154" s="12"/>
    </row>
    <row r="155" spans="5:56" s="4" customFormat="1" x14ac:dyDescent="0.3">
      <c r="E155" s="9"/>
      <c r="F155" s="9"/>
      <c r="G155" s="9"/>
      <c r="H155" s="9"/>
      <c r="P155" s="27"/>
      <c r="T155" s="23"/>
      <c r="AB155" s="47"/>
      <c r="AC155" s="48"/>
      <c r="AD155" s="48"/>
      <c r="AE155" s="48"/>
      <c r="AF155" s="49"/>
      <c r="AG155" s="49"/>
      <c r="AH155" s="49"/>
      <c r="AI155" s="49"/>
      <c r="AJ155" s="49"/>
      <c r="AK155" s="49"/>
      <c r="AL155" s="49"/>
      <c r="AM155" s="49"/>
      <c r="AN155" s="49"/>
      <c r="AO155" s="168"/>
      <c r="AP155" s="168"/>
      <c r="AQ155" s="168"/>
      <c r="AR155" s="49"/>
      <c r="AS155" s="49"/>
      <c r="AT155" s="49"/>
      <c r="AU155" s="49"/>
      <c r="AV155" s="49"/>
      <c r="AW155" s="49"/>
      <c r="AX155" s="49"/>
      <c r="AY155" s="49"/>
      <c r="AZ155" s="49"/>
      <c r="BA155" s="12"/>
      <c r="BB155" s="12"/>
      <c r="BC155" s="12"/>
      <c r="BD155" s="12"/>
    </row>
    <row r="156" spans="5:56" s="4" customFormat="1" x14ac:dyDescent="0.3">
      <c r="E156" s="9"/>
      <c r="F156" s="9"/>
      <c r="G156" s="9"/>
      <c r="H156" s="9"/>
      <c r="P156" s="27"/>
      <c r="T156" s="23"/>
      <c r="AB156" s="47"/>
      <c r="AC156" s="48"/>
      <c r="AD156" s="48"/>
      <c r="AE156" s="48"/>
      <c r="AF156" s="49"/>
      <c r="AG156" s="49"/>
      <c r="AH156" s="49"/>
      <c r="AI156" s="49"/>
      <c r="AJ156" s="49"/>
      <c r="AK156" s="49"/>
      <c r="AL156" s="49"/>
      <c r="AM156" s="49"/>
      <c r="AN156" s="49"/>
      <c r="AO156" s="168"/>
      <c r="AP156" s="168"/>
      <c r="AQ156" s="168"/>
      <c r="AR156" s="49"/>
      <c r="AS156" s="49"/>
      <c r="AT156" s="49"/>
      <c r="AU156" s="49"/>
      <c r="AV156" s="49"/>
      <c r="AW156" s="49"/>
      <c r="AX156" s="49"/>
      <c r="AY156" s="49"/>
      <c r="AZ156" s="49"/>
      <c r="BA156" s="12"/>
      <c r="BB156" s="12"/>
      <c r="BC156" s="12"/>
      <c r="BD156" s="12"/>
    </row>
    <row r="157" spans="5:56" s="4" customFormat="1" x14ac:dyDescent="0.3">
      <c r="E157" s="9"/>
      <c r="F157" s="9"/>
      <c r="G157" s="9"/>
      <c r="H157" s="9"/>
      <c r="P157" s="27"/>
      <c r="T157" s="23"/>
      <c r="AB157" s="47"/>
      <c r="AC157" s="48"/>
      <c r="AD157" s="48"/>
      <c r="AE157" s="48"/>
      <c r="AF157" s="49"/>
      <c r="AG157" s="49"/>
      <c r="AH157" s="49"/>
      <c r="AI157" s="49"/>
      <c r="AJ157" s="49"/>
      <c r="AK157" s="49"/>
      <c r="AL157" s="49"/>
      <c r="AM157" s="49"/>
      <c r="AN157" s="49"/>
      <c r="AO157" s="168"/>
      <c r="AP157" s="168"/>
      <c r="AQ157" s="168"/>
      <c r="AR157" s="49"/>
      <c r="AS157" s="49"/>
      <c r="AT157" s="49"/>
      <c r="AU157" s="49"/>
      <c r="AV157" s="49"/>
      <c r="AW157" s="49"/>
      <c r="AX157" s="49"/>
      <c r="AY157" s="49"/>
      <c r="AZ157" s="49"/>
      <c r="BA157" s="12"/>
      <c r="BB157" s="12"/>
      <c r="BC157" s="12"/>
      <c r="BD157" s="12"/>
    </row>
    <row r="158" spans="5:56" s="4" customFormat="1" x14ac:dyDescent="0.3">
      <c r="E158" s="9"/>
      <c r="F158" s="9"/>
      <c r="G158" s="9"/>
      <c r="H158" s="9"/>
      <c r="P158" s="27"/>
      <c r="T158" s="23"/>
      <c r="AB158" s="47"/>
      <c r="AC158" s="48"/>
      <c r="AD158" s="48"/>
      <c r="AE158" s="48"/>
      <c r="AF158" s="49"/>
      <c r="AG158" s="49"/>
      <c r="AH158" s="49"/>
      <c r="AI158" s="49"/>
      <c r="AJ158" s="49"/>
      <c r="AK158" s="49"/>
      <c r="AL158" s="49"/>
      <c r="AM158" s="49"/>
      <c r="AN158" s="49"/>
      <c r="AO158" s="168"/>
      <c r="AP158" s="168"/>
      <c r="AQ158" s="168"/>
      <c r="AR158" s="49"/>
      <c r="AS158" s="49"/>
      <c r="AT158" s="49"/>
      <c r="AU158" s="49"/>
      <c r="AV158" s="49"/>
      <c r="AW158" s="49"/>
      <c r="AX158" s="49"/>
      <c r="AY158" s="49"/>
      <c r="AZ158" s="49"/>
      <c r="BA158" s="12"/>
      <c r="BB158" s="12"/>
      <c r="BC158" s="12"/>
      <c r="BD158" s="12"/>
    </row>
    <row r="159" spans="5:56" s="4" customFormat="1" x14ac:dyDescent="0.3">
      <c r="E159" s="9"/>
      <c r="F159" s="9"/>
      <c r="G159" s="9"/>
      <c r="H159" s="9"/>
      <c r="P159" s="27"/>
      <c r="T159" s="23"/>
      <c r="AB159" s="47"/>
      <c r="AC159" s="48"/>
      <c r="AD159" s="48"/>
      <c r="AE159" s="48"/>
      <c r="AF159" s="49"/>
      <c r="AG159" s="49"/>
      <c r="AH159" s="49"/>
      <c r="AI159" s="49"/>
      <c r="AJ159" s="49"/>
      <c r="AK159" s="49"/>
      <c r="AL159" s="49"/>
      <c r="AM159" s="49"/>
      <c r="AN159" s="49"/>
      <c r="AO159" s="168"/>
      <c r="AP159" s="168"/>
      <c r="AQ159" s="168"/>
      <c r="AR159" s="49"/>
      <c r="AS159" s="49"/>
      <c r="AT159" s="49"/>
      <c r="AU159" s="49"/>
      <c r="AV159" s="49"/>
      <c r="AW159" s="49"/>
      <c r="AX159" s="49"/>
      <c r="AY159" s="49"/>
      <c r="AZ159" s="49"/>
      <c r="BA159" s="12"/>
      <c r="BB159" s="12"/>
      <c r="BC159" s="12"/>
      <c r="BD159" s="12"/>
    </row>
    <row r="160" spans="5:56" s="4" customFormat="1" x14ac:dyDescent="0.3">
      <c r="E160" s="9"/>
      <c r="F160" s="9"/>
      <c r="G160" s="9"/>
      <c r="H160" s="9"/>
      <c r="P160" s="27"/>
      <c r="T160" s="23"/>
      <c r="AB160" s="47"/>
      <c r="AC160" s="48"/>
      <c r="AD160" s="48"/>
      <c r="AE160" s="48"/>
      <c r="AF160" s="49"/>
      <c r="AG160" s="49"/>
      <c r="AH160" s="49"/>
      <c r="AI160" s="49"/>
      <c r="AJ160" s="49"/>
      <c r="AK160" s="49"/>
      <c r="AL160" s="49"/>
      <c r="AM160" s="49"/>
      <c r="AN160" s="49"/>
      <c r="AO160" s="168"/>
      <c r="AP160" s="168"/>
      <c r="AQ160" s="168"/>
      <c r="AR160" s="49"/>
      <c r="AS160" s="49"/>
      <c r="AT160" s="49"/>
      <c r="AU160" s="49"/>
      <c r="AV160" s="49"/>
      <c r="AW160" s="49"/>
      <c r="AX160" s="49"/>
      <c r="AY160" s="49"/>
      <c r="AZ160" s="49"/>
      <c r="BA160" s="12"/>
      <c r="BB160" s="12"/>
      <c r="BC160" s="12"/>
      <c r="BD160" s="12"/>
    </row>
    <row r="161" spans="5:56" s="4" customFormat="1" x14ac:dyDescent="0.3">
      <c r="E161" s="9"/>
      <c r="F161" s="9"/>
      <c r="G161" s="9"/>
      <c r="H161" s="9"/>
      <c r="P161" s="27"/>
      <c r="T161" s="23"/>
      <c r="AB161" s="47"/>
      <c r="AC161" s="48"/>
      <c r="AD161" s="48"/>
      <c r="AE161" s="48"/>
      <c r="AF161" s="49"/>
      <c r="AG161" s="49"/>
      <c r="AH161" s="49"/>
      <c r="AI161" s="49"/>
      <c r="AJ161" s="49"/>
      <c r="AK161" s="49"/>
      <c r="AL161" s="49"/>
      <c r="AM161" s="49"/>
      <c r="AN161" s="49"/>
      <c r="AO161" s="168"/>
      <c r="AP161" s="168"/>
      <c r="AQ161" s="168"/>
      <c r="AR161" s="49"/>
      <c r="AS161" s="49"/>
      <c r="AT161" s="49"/>
      <c r="AU161" s="49"/>
      <c r="AV161" s="49"/>
      <c r="AW161" s="49"/>
      <c r="AX161" s="49"/>
      <c r="AY161" s="49"/>
      <c r="AZ161" s="49"/>
      <c r="BA161" s="12"/>
      <c r="BB161" s="12"/>
      <c r="BC161" s="12"/>
      <c r="BD161" s="12"/>
    </row>
    <row r="162" spans="5:56" s="4" customFormat="1" x14ac:dyDescent="0.3">
      <c r="E162" s="9"/>
      <c r="F162" s="9"/>
      <c r="G162" s="9"/>
      <c r="H162" s="9"/>
      <c r="P162" s="27"/>
      <c r="T162" s="23"/>
      <c r="AB162" s="47"/>
      <c r="AC162" s="48"/>
      <c r="AD162" s="48"/>
      <c r="AE162" s="48"/>
      <c r="AF162" s="49"/>
      <c r="AG162" s="49"/>
      <c r="AH162" s="49"/>
      <c r="AI162" s="49"/>
      <c r="AJ162" s="49"/>
      <c r="AK162" s="49"/>
      <c r="AL162" s="49"/>
      <c r="AM162" s="49"/>
      <c r="AN162" s="49"/>
      <c r="AO162" s="168"/>
      <c r="AP162" s="168"/>
      <c r="AQ162" s="168"/>
      <c r="AR162" s="49"/>
      <c r="AS162" s="49"/>
      <c r="AT162" s="49"/>
      <c r="AU162" s="49"/>
      <c r="AV162" s="49"/>
      <c r="AW162" s="49"/>
      <c r="AX162" s="49"/>
      <c r="AY162" s="49"/>
      <c r="AZ162" s="49"/>
      <c r="BA162" s="12"/>
      <c r="BB162" s="12"/>
      <c r="BC162" s="12"/>
      <c r="BD162" s="12"/>
    </row>
    <row r="163" spans="5:56" s="4" customFormat="1" x14ac:dyDescent="0.3">
      <c r="E163" s="9"/>
      <c r="F163" s="9"/>
      <c r="G163" s="9"/>
      <c r="H163" s="9"/>
      <c r="P163" s="27"/>
      <c r="T163" s="23"/>
      <c r="AB163" s="47"/>
      <c r="AC163" s="48"/>
      <c r="AD163" s="48"/>
      <c r="AE163" s="48"/>
      <c r="AF163" s="49"/>
      <c r="AG163" s="49"/>
      <c r="AH163" s="49"/>
      <c r="AI163" s="49"/>
      <c r="AJ163" s="49"/>
      <c r="AK163" s="49"/>
      <c r="AL163" s="49"/>
      <c r="AM163" s="49"/>
      <c r="AN163" s="49"/>
      <c r="AO163" s="168"/>
      <c r="AP163" s="168"/>
      <c r="AQ163" s="168"/>
      <c r="AR163" s="49"/>
      <c r="AS163" s="49"/>
      <c r="AT163" s="49"/>
      <c r="AU163" s="49"/>
      <c r="AV163" s="49"/>
      <c r="AW163" s="49"/>
      <c r="AX163" s="49"/>
      <c r="AY163" s="49"/>
      <c r="AZ163" s="49"/>
      <c r="BA163" s="12"/>
      <c r="BB163" s="12"/>
      <c r="BC163" s="12"/>
      <c r="BD163" s="12"/>
    </row>
    <row r="164" spans="5:56" s="4" customFormat="1" x14ac:dyDescent="0.3">
      <c r="E164" s="9"/>
      <c r="F164" s="9"/>
      <c r="G164" s="9"/>
      <c r="H164" s="9"/>
      <c r="P164" s="27"/>
      <c r="T164" s="23"/>
      <c r="AB164" s="47"/>
      <c r="AC164" s="48"/>
      <c r="AD164" s="48"/>
      <c r="AE164" s="48"/>
      <c r="AF164" s="49"/>
      <c r="AG164" s="49"/>
      <c r="AH164" s="49"/>
      <c r="AI164" s="49"/>
      <c r="AJ164" s="49"/>
      <c r="AK164" s="49"/>
      <c r="AL164" s="49"/>
      <c r="AM164" s="49"/>
      <c r="AN164" s="49"/>
      <c r="AO164" s="168"/>
      <c r="AP164" s="168"/>
      <c r="AQ164" s="168"/>
      <c r="AR164" s="49"/>
      <c r="AS164" s="49"/>
      <c r="AT164" s="49"/>
      <c r="AU164" s="49"/>
      <c r="AV164" s="49"/>
      <c r="AW164" s="49"/>
      <c r="AX164" s="49"/>
      <c r="AY164" s="49"/>
      <c r="AZ164" s="49"/>
      <c r="BA164" s="12"/>
      <c r="BB164" s="12"/>
      <c r="BC164" s="12"/>
      <c r="BD164" s="12"/>
    </row>
    <row r="165" spans="5:56" s="4" customFormat="1" x14ac:dyDescent="0.3">
      <c r="E165" s="9"/>
      <c r="F165" s="9"/>
      <c r="G165" s="9"/>
      <c r="H165" s="9"/>
      <c r="P165" s="27"/>
      <c r="T165" s="23"/>
      <c r="AB165" s="47"/>
      <c r="AC165" s="48"/>
      <c r="AD165" s="48"/>
      <c r="AE165" s="48"/>
      <c r="AF165" s="49"/>
      <c r="AG165" s="49"/>
      <c r="AH165" s="49"/>
      <c r="AI165" s="49"/>
      <c r="AJ165" s="49"/>
      <c r="AK165" s="49"/>
      <c r="AL165" s="49"/>
      <c r="AM165" s="49"/>
      <c r="AN165" s="49"/>
      <c r="AO165" s="168"/>
      <c r="AP165" s="168"/>
      <c r="AQ165" s="168"/>
      <c r="AR165" s="49"/>
      <c r="AS165" s="49"/>
      <c r="AT165" s="49"/>
      <c r="AU165" s="49"/>
      <c r="AV165" s="49"/>
      <c r="AW165" s="49"/>
      <c r="AX165" s="49"/>
      <c r="AY165" s="49"/>
      <c r="AZ165" s="49"/>
      <c r="BA165" s="12"/>
      <c r="BB165" s="12"/>
      <c r="BC165" s="12"/>
      <c r="BD165" s="12"/>
    </row>
    <row r="166" spans="5:56" s="4" customFormat="1" x14ac:dyDescent="0.3">
      <c r="E166" s="9"/>
      <c r="F166" s="9"/>
      <c r="G166" s="9"/>
      <c r="H166" s="9"/>
      <c r="P166" s="27"/>
      <c r="T166" s="23"/>
      <c r="AB166" s="47"/>
      <c r="AC166" s="48"/>
      <c r="AD166" s="48"/>
      <c r="AE166" s="48"/>
      <c r="AF166" s="49"/>
      <c r="AG166" s="49"/>
      <c r="AH166" s="49"/>
      <c r="AI166" s="49"/>
      <c r="AJ166" s="49"/>
      <c r="AK166" s="49"/>
      <c r="AL166" s="49"/>
      <c r="AM166" s="49"/>
      <c r="AN166" s="49"/>
      <c r="AO166" s="168"/>
      <c r="AP166" s="168"/>
      <c r="AQ166" s="168"/>
      <c r="AR166" s="49"/>
      <c r="AS166" s="49"/>
      <c r="AT166" s="49"/>
      <c r="AU166" s="49"/>
      <c r="AV166" s="49"/>
      <c r="AW166" s="49"/>
      <c r="AX166" s="49"/>
      <c r="AY166" s="49"/>
      <c r="AZ166" s="49"/>
      <c r="BA166" s="12"/>
      <c r="BB166" s="12"/>
      <c r="BC166" s="12"/>
      <c r="BD166" s="12"/>
    </row>
    <row r="167" spans="5:56" s="4" customFormat="1" x14ac:dyDescent="0.3">
      <c r="E167" s="9"/>
      <c r="F167" s="9"/>
      <c r="G167" s="9"/>
      <c r="H167" s="9"/>
      <c r="P167" s="27"/>
      <c r="T167" s="23"/>
      <c r="AB167" s="47"/>
      <c r="AC167" s="48"/>
      <c r="AD167" s="48"/>
      <c r="AE167" s="48"/>
      <c r="AF167" s="49"/>
      <c r="AG167" s="49"/>
      <c r="AH167" s="49"/>
      <c r="AI167" s="49"/>
      <c r="AJ167" s="49"/>
      <c r="AK167" s="49"/>
      <c r="AL167" s="49"/>
      <c r="AM167" s="49"/>
      <c r="AN167" s="49"/>
      <c r="AO167" s="168"/>
      <c r="AP167" s="168"/>
      <c r="AQ167" s="168"/>
      <c r="AR167" s="49"/>
      <c r="AS167" s="49"/>
      <c r="AT167" s="49"/>
      <c r="AU167" s="49"/>
      <c r="AV167" s="49"/>
      <c r="AW167" s="49"/>
      <c r="AX167" s="49"/>
      <c r="AY167" s="49"/>
      <c r="AZ167" s="49"/>
      <c r="BA167" s="12"/>
      <c r="BB167" s="12"/>
      <c r="BC167" s="12"/>
      <c r="BD167" s="12"/>
    </row>
    <row r="168" spans="5:56" s="4" customFormat="1" x14ac:dyDescent="0.3">
      <c r="E168" s="9"/>
      <c r="F168" s="9"/>
      <c r="G168" s="9"/>
      <c r="H168" s="9"/>
      <c r="P168" s="27"/>
      <c r="T168" s="23"/>
      <c r="AB168" s="47"/>
      <c r="AC168" s="48"/>
      <c r="AD168" s="48"/>
      <c r="AE168" s="48"/>
      <c r="AF168" s="49"/>
      <c r="AG168" s="49"/>
      <c r="AH168" s="49"/>
      <c r="AI168" s="49"/>
      <c r="AJ168" s="49"/>
      <c r="AK168" s="49"/>
      <c r="AL168" s="49"/>
      <c r="AM168" s="49"/>
      <c r="AN168" s="49"/>
      <c r="AO168" s="168"/>
      <c r="AP168" s="168"/>
      <c r="AQ168" s="168"/>
      <c r="AR168" s="49"/>
      <c r="AS168" s="49"/>
      <c r="AT168" s="49"/>
      <c r="AU168" s="49"/>
      <c r="AV168" s="49"/>
      <c r="AW168" s="49"/>
      <c r="AX168" s="49"/>
      <c r="AY168" s="49"/>
      <c r="AZ168" s="49"/>
      <c r="BA168" s="12"/>
      <c r="BB168" s="12"/>
      <c r="BC168" s="12"/>
      <c r="BD168" s="12"/>
    </row>
    <row r="169" spans="5:56" s="4" customFormat="1" x14ac:dyDescent="0.3">
      <c r="E169" s="9"/>
      <c r="F169" s="9"/>
      <c r="G169" s="9"/>
      <c r="H169" s="9"/>
      <c r="P169" s="27"/>
      <c r="T169" s="23"/>
      <c r="AB169" s="47"/>
      <c r="AC169" s="48"/>
      <c r="AD169" s="48"/>
      <c r="AE169" s="48"/>
      <c r="AF169" s="49"/>
      <c r="AG169" s="49"/>
      <c r="AH169" s="49"/>
      <c r="AI169" s="49"/>
      <c r="AJ169" s="49"/>
      <c r="AK169" s="49"/>
      <c r="AL169" s="49"/>
      <c r="AM169" s="49"/>
      <c r="AN169" s="49"/>
      <c r="AO169" s="168"/>
      <c r="AP169" s="168"/>
      <c r="AQ169" s="168"/>
      <c r="AR169" s="49"/>
      <c r="AS169" s="49"/>
      <c r="AT169" s="49"/>
      <c r="AU169" s="49"/>
      <c r="AV169" s="49"/>
      <c r="AW169" s="49"/>
      <c r="AX169" s="49"/>
      <c r="AY169" s="49"/>
      <c r="AZ169" s="49"/>
      <c r="BA169" s="12"/>
      <c r="BB169" s="12"/>
      <c r="BC169" s="12"/>
      <c r="BD169" s="12"/>
    </row>
    <row r="170" spans="5:56" s="4" customFormat="1" x14ac:dyDescent="0.3">
      <c r="E170" s="9"/>
      <c r="F170" s="9"/>
      <c r="G170" s="9"/>
      <c r="H170" s="9"/>
      <c r="P170" s="27"/>
      <c r="T170" s="23"/>
      <c r="AB170" s="47"/>
      <c r="AC170" s="48"/>
      <c r="AD170" s="48"/>
      <c r="AE170" s="48"/>
      <c r="AF170" s="49"/>
      <c r="AG170" s="49"/>
      <c r="AH170" s="49"/>
      <c r="AI170" s="49"/>
      <c r="AJ170" s="49"/>
      <c r="AK170" s="49"/>
      <c r="AL170" s="49"/>
      <c r="AM170" s="49"/>
      <c r="AN170" s="49"/>
      <c r="AO170" s="168"/>
      <c r="AP170" s="168"/>
      <c r="AQ170" s="168"/>
      <c r="AR170" s="49"/>
      <c r="AS170" s="49"/>
      <c r="AT170" s="49"/>
      <c r="AU170" s="49"/>
      <c r="AV170" s="49"/>
      <c r="AW170" s="49"/>
      <c r="AX170" s="49"/>
      <c r="AY170" s="49"/>
      <c r="AZ170" s="49"/>
      <c r="BA170" s="12"/>
      <c r="BB170" s="12"/>
      <c r="BC170" s="12"/>
      <c r="BD170" s="12"/>
    </row>
    <row r="171" spans="5:56" s="4" customFormat="1" x14ac:dyDescent="0.3">
      <c r="E171" s="9"/>
      <c r="F171" s="9"/>
      <c r="G171" s="9"/>
      <c r="H171" s="9"/>
      <c r="P171" s="27"/>
      <c r="T171" s="23"/>
      <c r="AB171" s="47"/>
      <c r="AC171" s="48"/>
      <c r="AD171" s="48"/>
      <c r="AE171" s="48"/>
      <c r="AF171" s="49"/>
      <c r="AG171" s="49"/>
      <c r="AH171" s="49"/>
      <c r="AI171" s="49"/>
      <c r="AJ171" s="49"/>
      <c r="AK171" s="49"/>
      <c r="AL171" s="49"/>
      <c r="AM171" s="49"/>
      <c r="AN171" s="49"/>
      <c r="AO171" s="168"/>
      <c r="AP171" s="168"/>
      <c r="AQ171" s="168"/>
      <c r="AR171" s="49"/>
      <c r="AS171" s="49"/>
      <c r="AT171" s="49"/>
      <c r="AU171" s="49"/>
      <c r="AV171" s="49"/>
      <c r="AW171" s="49"/>
      <c r="AX171" s="49"/>
      <c r="AY171" s="49"/>
      <c r="AZ171" s="49"/>
      <c r="BA171" s="12"/>
      <c r="BB171" s="12"/>
      <c r="BC171" s="12"/>
      <c r="BD171" s="12"/>
    </row>
    <row r="172" spans="5:56" s="4" customFormat="1" x14ac:dyDescent="0.3">
      <c r="E172" s="9"/>
      <c r="F172" s="9"/>
      <c r="G172" s="9"/>
      <c r="H172" s="9"/>
      <c r="P172" s="27"/>
      <c r="T172" s="23"/>
      <c r="AB172" s="47"/>
      <c r="AC172" s="48"/>
      <c r="AD172" s="48"/>
      <c r="AE172" s="48"/>
      <c r="AF172" s="49"/>
      <c r="AG172" s="49"/>
      <c r="AH172" s="49"/>
      <c r="AI172" s="49"/>
      <c r="AJ172" s="49"/>
      <c r="AK172" s="49"/>
      <c r="AL172" s="49"/>
      <c r="AM172" s="49"/>
      <c r="AN172" s="49"/>
      <c r="AO172" s="168"/>
      <c r="AP172" s="168"/>
      <c r="AQ172" s="168"/>
      <c r="AR172" s="49"/>
      <c r="AS172" s="49"/>
      <c r="AT172" s="49"/>
      <c r="AU172" s="49"/>
      <c r="AV172" s="49"/>
      <c r="AW172" s="49"/>
      <c r="AX172" s="49"/>
      <c r="AY172" s="49"/>
      <c r="AZ172" s="49"/>
      <c r="BA172" s="12"/>
      <c r="BB172" s="12"/>
      <c r="BC172" s="12"/>
      <c r="BD172" s="12"/>
    </row>
    <row r="173" spans="5:56" s="4" customFormat="1" x14ac:dyDescent="0.3">
      <c r="E173" s="9"/>
      <c r="F173" s="9"/>
      <c r="G173" s="9"/>
      <c r="H173" s="9"/>
      <c r="P173" s="27"/>
      <c r="T173" s="23"/>
      <c r="AB173" s="47"/>
      <c r="AC173" s="48"/>
      <c r="AD173" s="48"/>
      <c r="AE173" s="48"/>
      <c r="AF173" s="49"/>
      <c r="AG173" s="49"/>
      <c r="AH173" s="49"/>
      <c r="AI173" s="49"/>
      <c r="AJ173" s="49"/>
      <c r="AK173" s="49"/>
      <c r="AL173" s="49"/>
      <c r="AM173" s="49"/>
      <c r="AN173" s="49"/>
      <c r="AO173" s="168"/>
      <c r="AP173" s="168"/>
      <c r="AQ173" s="168"/>
      <c r="AR173" s="49"/>
      <c r="AS173" s="49"/>
      <c r="AT173" s="49"/>
      <c r="AU173" s="49"/>
      <c r="AV173" s="49"/>
      <c r="AW173" s="49"/>
      <c r="AX173" s="49"/>
      <c r="AY173" s="49"/>
      <c r="AZ173" s="49"/>
      <c r="BA173" s="12"/>
      <c r="BB173" s="12"/>
      <c r="BC173" s="12"/>
      <c r="BD173" s="12"/>
    </row>
    <row r="174" spans="5:56" s="4" customFormat="1" x14ac:dyDescent="0.3">
      <c r="E174" s="9"/>
      <c r="F174" s="9"/>
      <c r="G174" s="9"/>
      <c r="H174" s="9"/>
      <c r="P174" s="27"/>
      <c r="T174" s="23"/>
      <c r="AB174" s="47"/>
      <c r="AC174" s="48"/>
      <c r="AD174" s="48"/>
      <c r="AE174" s="48"/>
      <c r="AF174" s="49"/>
      <c r="AG174" s="49"/>
      <c r="AH174" s="49"/>
      <c r="AI174" s="49"/>
      <c r="AJ174" s="49"/>
      <c r="AK174" s="49"/>
      <c r="AL174" s="49"/>
      <c r="AM174" s="49"/>
      <c r="AN174" s="49"/>
      <c r="AO174" s="168"/>
      <c r="AP174" s="168"/>
      <c r="AQ174" s="168"/>
      <c r="AR174" s="49"/>
      <c r="AS174" s="49"/>
      <c r="AT174" s="49"/>
      <c r="AU174" s="49"/>
      <c r="AV174" s="49"/>
      <c r="AW174" s="49"/>
      <c r="AX174" s="49"/>
      <c r="AY174" s="49"/>
      <c r="AZ174" s="49"/>
      <c r="BA174" s="12"/>
      <c r="BB174" s="12"/>
      <c r="BC174" s="12"/>
      <c r="BD174" s="12"/>
    </row>
    <row r="175" spans="5:56" s="4" customFormat="1" x14ac:dyDescent="0.3">
      <c r="E175" s="9"/>
      <c r="F175" s="9"/>
      <c r="G175" s="9"/>
      <c r="H175" s="9"/>
      <c r="P175" s="27"/>
      <c r="T175" s="23"/>
      <c r="AB175" s="47"/>
      <c r="AC175" s="48"/>
      <c r="AD175" s="48"/>
      <c r="AE175" s="48"/>
      <c r="AF175" s="49"/>
      <c r="AG175" s="49"/>
      <c r="AH175" s="49"/>
      <c r="AI175" s="49"/>
      <c r="AJ175" s="49"/>
      <c r="AK175" s="49"/>
      <c r="AL175" s="49"/>
      <c r="AM175" s="49"/>
      <c r="AN175" s="49"/>
      <c r="AO175" s="168"/>
      <c r="AP175" s="168"/>
      <c r="AQ175" s="168"/>
      <c r="AR175" s="49"/>
      <c r="AS175" s="49"/>
      <c r="AT175" s="49"/>
      <c r="AU175" s="49"/>
      <c r="AV175" s="49"/>
      <c r="AW175" s="49"/>
      <c r="AX175" s="49"/>
      <c r="AY175" s="49"/>
      <c r="AZ175" s="49"/>
      <c r="BA175" s="12"/>
      <c r="BB175" s="12"/>
      <c r="BC175" s="12"/>
      <c r="BD175" s="12"/>
    </row>
    <row r="176" spans="5:56" s="4" customFormat="1" x14ac:dyDescent="0.3">
      <c r="E176" s="9"/>
      <c r="F176" s="9"/>
      <c r="G176" s="9"/>
      <c r="H176" s="9"/>
      <c r="P176" s="27"/>
      <c r="T176" s="23"/>
      <c r="AB176" s="47"/>
      <c r="AC176" s="48"/>
      <c r="AD176" s="48"/>
      <c r="AE176" s="48"/>
      <c r="AF176" s="49"/>
      <c r="AG176" s="49"/>
      <c r="AH176" s="49"/>
      <c r="AI176" s="49"/>
      <c r="AJ176" s="49"/>
      <c r="AK176" s="49"/>
      <c r="AL176" s="49"/>
      <c r="AM176" s="49"/>
      <c r="AN176" s="49"/>
      <c r="AO176" s="168"/>
      <c r="AP176" s="168"/>
      <c r="AQ176" s="168"/>
      <c r="AR176" s="49"/>
      <c r="AS176" s="49"/>
      <c r="AT176" s="49"/>
      <c r="AU176" s="49"/>
      <c r="AV176" s="49"/>
      <c r="AW176" s="49"/>
      <c r="AX176" s="49"/>
      <c r="AY176" s="49"/>
      <c r="AZ176" s="49"/>
      <c r="BA176" s="12"/>
      <c r="BB176" s="12"/>
      <c r="BC176" s="12"/>
      <c r="BD176" s="12"/>
    </row>
    <row r="177" spans="5:56" s="4" customFormat="1" x14ac:dyDescent="0.3">
      <c r="E177" s="9"/>
      <c r="F177" s="9"/>
      <c r="G177" s="9"/>
      <c r="H177" s="9"/>
      <c r="P177" s="27"/>
      <c r="T177" s="23"/>
      <c r="AB177" s="47"/>
      <c r="AC177" s="48"/>
      <c r="AD177" s="48"/>
      <c r="AE177" s="48"/>
      <c r="AF177" s="49"/>
      <c r="AG177" s="49"/>
      <c r="AH177" s="49"/>
      <c r="AI177" s="49"/>
      <c r="AJ177" s="49"/>
      <c r="AK177" s="49"/>
      <c r="AL177" s="49"/>
      <c r="AM177" s="49"/>
      <c r="AN177" s="49"/>
      <c r="AO177" s="168"/>
      <c r="AP177" s="168"/>
      <c r="AQ177" s="168"/>
      <c r="AR177" s="49"/>
      <c r="AS177" s="49"/>
      <c r="AT177" s="49"/>
      <c r="AU177" s="49"/>
      <c r="AV177" s="49"/>
      <c r="AW177" s="49"/>
      <c r="AX177" s="49"/>
      <c r="AY177" s="49"/>
      <c r="AZ177" s="49"/>
      <c r="BA177" s="12"/>
      <c r="BB177" s="12"/>
      <c r="BC177" s="12"/>
      <c r="BD177" s="12"/>
    </row>
    <row r="178" spans="5:56" s="4" customFormat="1" x14ac:dyDescent="0.3">
      <c r="E178" s="9"/>
      <c r="F178" s="9"/>
      <c r="G178" s="9"/>
      <c r="H178" s="9"/>
      <c r="P178" s="27"/>
      <c r="T178" s="23"/>
      <c r="AB178" s="47"/>
      <c r="AC178" s="48"/>
      <c r="AD178" s="48"/>
      <c r="AE178" s="48"/>
      <c r="AF178" s="49"/>
      <c r="AG178" s="49"/>
      <c r="AH178" s="49"/>
      <c r="AI178" s="49"/>
      <c r="AJ178" s="49"/>
      <c r="AK178" s="49"/>
      <c r="AL178" s="49"/>
      <c r="AM178" s="49"/>
      <c r="AN178" s="49"/>
      <c r="AO178" s="168"/>
      <c r="AP178" s="168"/>
      <c r="AQ178" s="168"/>
      <c r="AR178" s="49"/>
      <c r="AS178" s="49"/>
      <c r="AT178" s="49"/>
      <c r="AU178" s="49"/>
      <c r="AV178" s="49"/>
      <c r="AW178" s="49"/>
      <c r="AX178" s="49"/>
      <c r="AY178" s="49"/>
      <c r="AZ178" s="49"/>
      <c r="BA178" s="12"/>
      <c r="BB178" s="12"/>
      <c r="BC178" s="12"/>
      <c r="BD178" s="12"/>
    </row>
    <row r="179" spans="5:56" s="4" customFormat="1" x14ac:dyDescent="0.3">
      <c r="E179" s="9"/>
      <c r="F179" s="9"/>
      <c r="G179" s="9"/>
      <c r="H179" s="9"/>
      <c r="P179" s="27"/>
      <c r="T179" s="23"/>
      <c r="AB179" s="47"/>
      <c r="AC179" s="48"/>
      <c r="AD179" s="48"/>
      <c r="AE179" s="48"/>
      <c r="AF179" s="49"/>
      <c r="AG179" s="49"/>
      <c r="AH179" s="49"/>
      <c r="AI179" s="49"/>
      <c r="AJ179" s="49"/>
      <c r="AK179" s="49"/>
      <c r="AL179" s="49"/>
      <c r="AM179" s="49"/>
      <c r="AN179" s="49"/>
      <c r="AO179" s="168"/>
      <c r="AP179" s="168"/>
      <c r="AQ179" s="168"/>
      <c r="AR179" s="49"/>
      <c r="AS179" s="49"/>
      <c r="AT179" s="49"/>
      <c r="AU179" s="49"/>
      <c r="AV179" s="49"/>
      <c r="AW179" s="49"/>
      <c r="AX179" s="49"/>
      <c r="AY179" s="49"/>
      <c r="AZ179" s="49"/>
      <c r="BA179" s="12"/>
      <c r="BB179" s="12"/>
      <c r="BC179" s="12"/>
      <c r="BD179" s="12"/>
    </row>
    <row r="180" spans="5:56" s="4" customFormat="1" x14ac:dyDescent="0.3">
      <c r="E180" s="9"/>
      <c r="F180" s="9"/>
      <c r="G180" s="9"/>
      <c r="H180" s="9"/>
      <c r="P180" s="27"/>
      <c r="T180" s="23"/>
      <c r="AB180" s="47"/>
      <c r="AC180" s="48"/>
      <c r="AD180" s="48"/>
      <c r="AE180" s="48"/>
      <c r="AF180" s="49"/>
      <c r="AG180" s="49"/>
      <c r="AH180" s="49"/>
      <c r="AI180" s="49"/>
      <c r="AJ180" s="49"/>
      <c r="AK180" s="49"/>
      <c r="AL180" s="49"/>
      <c r="AM180" s="49"/>
      <c r="AN180" s="49"/>
      <c r="AO180" s="168"/>
      <c r="AP180" s="168"/>
      <c r="AQ180" s="168"/>
      <c r="AR180" s="49"/>
      <c r="AS180" s="49"/>
      <c r="AT180" s="49"/>
      <c r="AU180" s="49"/>
      <c r="AV180" s="49"/>
      <c r="AW180" s="49"/>
      <c r="AX180" s="49"/>
      <c r="AY180" s="49"/>
      <c r="AZ180" s="49"/>
      <c r="BA180" s="12"/>
      <c r="BB180" s="12"/>
      <c r="BC180" s="12"/>
      <c r="BD180" s="12"/>
    </row>
    <row r="181" spans="5:56" s="4" customFormat="1" x14ac:dyDescent="0.3">
      <c r="E181" s="9"/>
      <c r="F181" s="9"/>
      <c r="G181" s="9"/>
      <c r="H181" s="9"/>
      <c r="P181" s="27"/>
      <c r="T181" s="23"/>
      <c r="AB181" s="47"/>
      <c r="AC181" s="48"/>
      <c r="AD181" s="48"/>
      <c r="AE181" s="48"/>
      <c r="AF181" s="49"/>
      <c r="AG181" s="49"/>
      <c r="AH181" s="49"/>
      <c r="AI181" s="49"/>
      <c r="AJ181" s="49"/>
      <c r="AK181" s="49"/>
      <c r="AL181" s="49"/>
      <c r="AM181" s="49"/>
      <c r="AN181" s="49"/>
      <c r="AO181" s="168"/>
      <c r="AP181" s="168"/>
      <c r="AQ181" s="168"/>
      <c r="AR181" s="49"/>
      <c r="AS181" s="49"/>
      <c r="AT181" s="49"/>
      <c r="AU181" s="49"/>
      <c r="AV181" s="49"/>
      <c r="AW181" s="49"/>
      <c r="AX181" s="49"/>
      <c r="AY181" s="49"/>
      <c r="AZ181" s="49"/>
      <c r="BA181" s="12"/>
      <c r="BB181" s="12"/>
      <c r="BC181" s="12"/>
      <c r="BD181" s="12"/>
    </row>
    <row r="182" spans="5:56" s="4" customFormat="1" x14ac:dyDescent="0.3">
      <c r="E182" s="9"/>
      <c r="F182" s="9"/>
      <c r="G182" s="9"/>
      <c r="H182" s="9"/>
      <c r="P182" s="27"/>
      <c r="T182" s="23"/>
      <c r="AB182" s="47"/>
      <c r="AC182" s="48"/>
      <c r="AD182" s="48"/>
      <c r="AE182" s="48"/>
      <c r="AF182" s="49"/>
      <c r="AG182" s="49"/>
      <c r="AH182" s="49"/>
      <c r="AI182" s="49"/>
      <c r="AJ182" s="49"/>
      <c r="AK182" s="49"/>
      <c r="AL182" s="49"/>
      <c r="AM182" s="49"/>
      <c r="AN182" s="49"/>
      <c r="AO182" s="168"/>
      <c r="AP182" s="168"/>
      <c r="AQ182" s="168"/>
      <c r="AR182" s="49"/>
      <c r="AS182" s="49"/>
      <c r="AT182" s="49"/>
      <c r="AU182" s="49"/>
      <c r="AV182" s="49"/>
      <c r="AW182" s="49"/>
      <c r="AX182" s="49"/>
      <c r="AY182" s="49"/>
      <c r="AZ182" s="49"/>
      <c r="BA182" s="12"/>
      <c r="BB182" s="12"/>
      <c r="BC182" s="12"/>
      <c r="BD182" s="12"/>
    </row>
    <row r="183" spans="5:56" s="4" customFormat="1" x14ac:dyDescent="0.3">
      <c r="E183" s="9"/>
      <c r="F183" s="9"/>
      <c r="G183" s="9"/>
      <c r="H183" s="9"/>
      <c r="P183" s="27"/>
      <c r="T183" s="23"/>
      <c r="AB183" s="47"/>
      <c r="AC183" s="48"/>
      <c r="AD183" s="48"/>
      <c r="AE183" s="48"/>
      <c r="AF183" s="49"/>
      <c r="AG183" s="49"/>
      <c r="AH183" s="49"/>
      <c r="AI183" s="49"/>
      <c r="AJ183" s="49"/>
      <c r="AK183" s="49"/>
      <c r="AL183" s="49"/>
      <c r="AM183" s="49"/>
      <c r="AN183" s="49"/>
      <c r="AO183" s="168"/>
      <c r="AP183" s="168"/>
      <c r="AQ183" s="168"/>
      <c r="AR183" s="49"/>
      <c r="AS183" s="49"/>
      <c r="AT183" s="49"/>
      <c r="AU183" s="49"/>
      <c r="AV183" s="49"/>
      <c r="AW183" s="49"/>
      <c r="AX183" s="49"/>
      <c r="AY183" s="49"/>
      <c r="AZ183" s="49"/>
      <c r="BA183" s="12"/>
      <c r="BB183" s="12"/>
      <c r="BC183" s="12"/>
      <c r="BD183" s="12"/>
    </row>
    <row r="184" spans="5:56" s="4" customFormat="1" x14ac:dyDescent="0.3">
      <c r="E184" s="9"/>
      <c r="F184" s="9"/>
      <c r="G184" s="9"/>
      <c r="H184" s="9"/>
      <c r="P184" s="27"/>
      <c r="T184" s="23"/>
      <c r="AB184" s="47"/>
      <c r="AC184" s="48"/>
      <c r="AD184" s="48"/>
      <c r="AE184" s="48"/>
      <c r="AF184" s="49"/>
      <c r="AG184" s="49"/>
      <c r="AH184" s="49"/>
      <c r="AI184" s="49"/>
      <c r="AJ184" s="49"/>
      <c r="AK184" s="49"/>
      <c r="AL184" s="49"/>
      <c r="AM184" s="49"/>
      <c r="AN184" s="49"/>
      <c r="AO184" s="168"/>
      <c r="AP184" s="168"/>
      <c r="AQ184" s="168"/>
      <c r="AR184" s="49"/>
      <c r="AS184" s="49"/>
      <c r="AT184" s="49"/>
      <c r="AU184" s="49"/>
      <c r="AV184" s="49"/>
      <c r="AW184" s="49"/>
      <c r="AX184" s="49"/>
      <c r="AY184" s="49"/>
      <c r="AZ184" s="49"/>
      <c r="BA184" s="12"/>
      <c r="BB184" s="12"/>
      <c r="BC184" s="12"/>
      <c r="BD184" s="12"/>
    </row>
    <row r="185" spans="5:56" s="4" customFormat="1" x14ac:dyDescent="0.3">
      <c r="E185" s="9"/>
      <c r="F185" s="9"/>
      <c r="G185" s="9"/>
      <c r="H185" s="9"/>
      <c r="P185" s="27"/>
      <c r="T185" s="23"/>
      <c r="AB185" s="47"/>
      <c r="AC185" s="48"/>
      <c r="AD185" s="48"/>
      <c r="AE185" s="48"/>
      <c r="AF185" s="49"/>
      <c r="AG185" s="49"/>
      <c r="AH185" s="49"/>
      <c r="AI185" s="49"/>
      <c r="AJ185" s="49"/>
      <c r="AK185" s="49"/>
      <c r="AL185" s="49"/>
      <c r="AM185" s="49"/>
      <c r="AN185" s="49"/>
      <c r="AO185" s="168"/>
      <c r="AP185" s="168"/>
      <c r="AQ185" s="168"/>
      <c r="AR185" s="49"/>
      <c r="AS185" s="49"/>
      <c r="AT185" s="49"/>
      <c r="AU185" s="49"/>
      <c r="AV185" s="49"/>
      <c r="AW185" s="49"/>
      <c r="AX185" s="49"/>
      <c r="AY185" s="49"/>
      <c r="AZ185" s="49"/>
      <c r="BA185" s="12"/>
      <c r="BB185" s="12"/>
      <c r="BC185" s="12"/>
      <c r="BD185" s="12"/>
    </row>
    <row r="186" spans="5:56" s="4" customFormat="1" x14ac:dyDescent="0.3">
      <c r="E186" s="9"/>
      <c r="F186" s="9"/>
      <c r="G186" s="9"/>
      <c r="H186" s="9"/>
      <c r="P186" s="27"/>
      <c r="T186" s="23"/>
      <c r="AB186" s="47"/>
      <c r="AC186" s="48"/>
      <c r="AD186" s="48"/>
      <c r="AE186" s="48"/>
      <c r="AF186" s="49"/>
      <c r="AG186" s="49"/>
      <c r="AH186" s="49"/>
      <c r="AI186" s="49"/>
      <c r="AJ186" s="49"/>
      <c r="AK186" s="49"/>
      <c r="AL186" s="49"/>
      <c r="AM186" s="49"/>
      <c r="AN186" s="49"/>
      <c r="AO186" s="168"/>
      <c r="AP186" s="168"/>
      <c r="AQ186" s="168"/>
      <c r="AR186" s="49"/>
      <c r="AS186" s="49"/>
      <c r="AT186" s="49"/>
      <c r="AU186" s="49"/>
      <c r="AV186" s="49"/>
      <c r="AW186" s="49"/>
      <c r="AX186" s="49"/>
      <c r="AY186" s="49"/>
      <c r="AZ186" s="49"/>
      <c r="BA186" s="12"/>
      <c r="BB186" s="12"/>
      <c r="BC186" s="12"/>
      <c r="BD186" s="12"/>
    </row>
    <row r="187" spans="5:56" s="4" customFormat="1" x14ac:dyDescent="0.3">
      <c r="E187" s="9"/>
      <c r="F187" s="9"/>
      <c r="G187" s="9"/>
      <c r="H187" s="9"/>
      <c r="P187" s="27"/>
      <c r="T187" s="23"/>
      <c r="AB187" s="47"/>
      <c r="AC187" s="48"/>
      <c r="AD187" s="48"/>
      <c r="AE187" s="48"/>
      <c r="AF187" s="49"/>
      <c r="AG187" s="49"/>
      <c r="AH187" s="49"/>
      <c r="AI187" s="49"/>
      <c r="AJ187" s="49"/>
      <c r="AK187" s="49"/>
      <c r="AL187" s="49"/>
      <c r="AM187" s="49"/>
      <c r="AN187" s="49"/>
      <c r="AO187" s="168"/>
      <c r="AP187" s="168"/>
      <c r="AQ187" s="168"/>
      <c r="AR187" s="49"/>
      <c r="AS187" s="49"/>
      <c r="AT187" s="49"/>
      <c r="AU187" s="49"/>
      <c r="AV187" s="49"/>
      <c r="AW187" s="49"/>
      <c r="AX187" s="49"/>
      <c r="AY187" s="49"/>
      <c r="AZ187" s="49"/>
      <c r="BA187" s="12"/>
      <c r="BB187" s="12"/>
      <c r="BC187" s="12"/>
      <c r="BD187" s="12"/>
    </row>
    <row r="188" spans="5:56" s="4" customFormat="1" x14ac:dyDescent="0.3">
      <c r="E188" s="9"/>
      <c r="F188" s="9"/>
      <c r="G188" s="9"/>
      <c r="H188" s="9"/>
      <c r="P188" s="27"/>
      <c r="T188" s="23"/>
      <c r="AB188" s="47"/>
      <c r="AC188" s="48"/>
      <c r="AD188" s="48"/>
      <c r="AE188" s="48"/>
      <c r="AF188" s="49"/>
      <c r="AG188" s="49"/>
      <c r="AH188" s="49"/>
      <c r="AI188" s="49"/>
      <c r="AJ188" s="49"/>
      <c r="AK188" s="49"/>
      <c r="AL188" s="49"/>
      <c r="AM188" s="49"/>
      <c r="AN188" s="49"/>
      <c r="AO188" s="168"/>
      <c r="AP188" s="168"/>
      <c r="AQ188" s="168"/>
      <c r="AR188" s="49"/>
      <c r="AS188" s="49"/>
      <c r="AT188" s="49"/>
      <c r="AU188" s="49"/>
      <c r="AV188" s="49"/>
      <c r="AW188" s="49"/>
      <c r="AX188" s="49"/>
      <c r="AY188" s="49"/>
      <c r="AZ188" s="49"/>
      <c r="BA188" s="12"/>
      <c r="BB188" s="12"/>
      <c r="BC188" s="12"/>
      <c r="BD188" s="12"/>
    </row>
    <row r="189" spans="5:56" s="4" customFormat="1" x14ac:dyDescent="0.3">
      <c r="E189" s="9"/>
      <c r="F189" s="9"/>
      <c r="G189" s="9"/>
      <c r="H189" s="9"/>
      <c r="P189" s="27"/>
      <c r="T189" s="23"/>
      <c r="AB189" s="47"/>
      <c r="AC189" s="48"/>
      <c r="AD189" s="48"/>
      <c r="AE189" s="48"/>
      <c r="AF189" s="49"/>
      <c r="AG189" s="49"/>
      <c r="AH189" s="49"/>
      <c r="AI189" s="49"/>
      <c r="AJ189" s="49"/>
      <c r="AK189" s="49"/>
      <c r="AL189" s="49"/>
      <c r="AM189" s="49"/>
      <c r="AN189" s="49"/>
      <c r="AO189" s="168"/>
      <c r="AP189" s="168"/>
      <c r="AQ189" s="168"/>
      <c r="AR189" s="49"/>
      <c r="AS189" s="49"/>
      <c r="AT189" s="49"/>
      <c r="AU189" s="49"/>
      <c r="AV189" s="49"/>
      <c r="AW189" s="49"/>
      <c r="AX189" s="49"/>
      <c r="AY189" s="49"/>
      <c r="AZ189" s="49"/>
      <c r="BA189" s="12"/>
      <c r="BB189" s="12"/>
      <c r="BC189" s="12"/>
      <c r="BD189" s="12"/>
    </row>
    <row r="190" spans="5:56" s="4" customFormat="1" x14ac:dyDescent="0.3">
      <c r="E190" s="9"/>
      <c r="F190" s="9"/>
      <c r="G190" s="9"/>
      <c r="H190" s="9"/>
      <c r="P190" s="27"/>
      <c r="T190" s="23"/>
      <c r="AB190" s="47"/>
      <c r="AC190" s="48"/>
      <c r="AD190" s="48"/>
      <c r="AE190" s="48"/>
      <c r="AF190" s="49"/>
      <c r="AG190" s="49"/>
      <c r="AH190" s="49"/>
      <c r="AI190" s="49"/>
      <c r="AJ190" s="49"/>
      <c r="AK190" s="49"/>
      <c r="AL190" s="49"/>
      <c r="AM190" s="49"/>
      <c r="AN190" s="49"/>
      <c r="AO190" s="168"/>
      <c r="AP190" s="168"/>
      <c r="AQ190" s="168"/>
      <c r="AR190" s="49"/>
      <c r="AS190" s="49"/>
      <c r="AT190" s="49"/>
      <c r="AU190" s="49"/>
      <c r="AV190" s="49"/>
      <c r="AW190" s="49"/>
      <c r="AX190" s="49"/>
      <c r="AY190" s="49"/>
      <c r="AZ190" s="49"/>
      <c r="BA190" s="12"/>
      <c r="BB190" s="12"/>
      <c r="BC190" s="12"/>
      <c r="BD190" s="12"/>
    </row>
    <row r="191" spans="5:56" s="4" customFormat="1" x14ac:dyDescent="0.3">
      <c r="E191" s="9"/>
      <c r="F191" s="9"/>
      <c r="G191" s="9"/>
      <c r="H191" s="9"/>
      <c r="P191" s="27"/>
      <c r="T191" s="23"/>
      <c r="AB191" s="47"/>
      <c r="AC191" s="48"/>
      <c r="AD191" s="48"/>
      <c r="AE191" s="48"/>
      <c r="AF191" s="49"/>
      <c r="AG191" s="49"/>
      <c r="AH191" s="49"/>
      <c r="AI191" s="49"/>
      <c r="AJ191" s="49"/>
      <c r="AK191" s="49"/>
      <c r="AL191" s="49"/>
      <c r="AM191" s="49"/>
      <c r="AN191" s="49"/>
      <c r="AO191" s="168"/>
      <c r="AP191" s="168"/>
      <c r="AQ191" s="168"/>
      <c r="AR191" s="49"/>
      <c r="AS191" s="49"/>
      <c r="AT191" s="49"/>
      <c r="AU191" s="49"/>
      <c r="AV191" s="49"/>
      <c r="AW191" s="49"/>
      <c r="AX191" s="49"/>
      <c r="AY191" s="49"/>
      <c r="AZ191" s="49"/>
      <c r="BA191" s="12"/>
      <c r="BB191" s="12"/>
      <c r="BC191" s="12"/>
      <c r="BD191" s="12"/>
    </row>
    <row r="192" spans="5:56" s="4" customFormat="1" x14ac:dyDescent="0.3">
      <c r="E192" s="9"/>
      <c r="F192" s="9"/>
      <c r="G192" s="9"/>
      <c r="H192" s="9"/>
      <c r="P192" s="27"/>
      <c r="T192" s="23"/>
      <c r="AB192" s="47"/>
      <c r="AC192" s="48"/>
      <c r="AD192" s="48"/>
      <c r="AE192" s="48"/>
      <c r="AF192" s="49"/>
      <c r="AG192" s="49"/>
      <c r="AH192" s="49"/>
      <c r="AI192" s="49"/>
      <c r="AJ192" s="49"/>
      <c r="AK192" s="49"/>
      <c r="AL192" s="49"/>
      <c r="AM192" s="49"/>
      <c r="AN192" s="49"/>
      <c r="AO192" s="168"/>
      <c r="AP192" s="168"/>
      <c r="AQ192" s="168"/>
      <c r="AR192" s="49"/>
      <c r="AS192" s="49"/>
      <c r="AT192" s="49"/>
      <c r="AU192" s="49"/>
      <c r="AV192" s="49"/>
      <c r="AW192" s="49"/>
      <c r="AX192" s="49"/>
      <c r="AY192" s="49"/>
      <c r="AZ192" s="49"/>
      <c r="BA192" s="12"/>
      <c r="BB192" s="12"/>
      <c r="BC192" s="12"/>
      <c r="BD192" s="12"/>
    </row>
    <row r="193" spans="5:56" s="4" customFormat="1" x14ac:dyDescent="0.3">
      <c r="E193" s="9"/>
      <c r="F193" s="9"/>
      <c r="G193" s="9"/>
      <c r="H193" s="9"/>
      <c r="P193" s="27"/>
      <c r="T193" s="23"/>
      <c r="AB193" s="47"/>
      <c r="AC193" s="48"/>
      <c r="AD193" s="48"/>
      <c r="AE193" s="48"/>
      <c r="AF193" s="49"/>
      <c r="AG193" s="49"/>
      <c r="AH193" s="49"/>
      <c r="AI193" s="49"/>
      <c r="AJ193" s="49"/>
      <c r="AK193" s="49"/>
      <c r="AL193" s="49"/>
      <c r="AM193" s="49"/>
      <c r="AN193" s="49"/>
      <c r="AO193" s="168"/>
      <c r="AP193" s="168"/>
      <c r="AQ193" s="168"/>
      <c r="AR193" s="49"/>
      <c r="AS193" s="49"/>
      <c r="AT193" s="49"/>
      <c r="AU193" s="49"/>
      <c r="AV193" s="49"/>
      <c r="AW193" s="49"/>
      <c r="AX193" s="49"/>
      <c r="AY193" s="49"/>
      <c r="AZ193" s="49"/>
      <c r="BA193" s="12"/>
      <c r="BB193" s="12"/>
      <c r="BC193" s="12"/>
      <c r="BD193" s="12"/>
    </row>
    <row r="194" spans="5:56" s="4" customFormat="1" x14ac:dyDescent="0.3">
      <c r="E194" s="9"/>
      <c r="F194" s="9"/>
      <c r="G194" s="9"/>
      <c r="H194" s="9"/>
      <c r="P194" s="27"/>
      <c r="T194" s="23"/>
      <c r="AB194" s="47"/>
      <c r="AC194" s="48"/>
      <c r="AD194" s="48"/>
      <c r="AE194" s="48"/>
      <c r="AF194" s="49"/>
      <c r="AG194" s="49"/>
      <c r="AH194" s="49"/>
      <c r="AI194" s="49"/>
      <c r="AJ194" s="49"/>
      <c r="AK194" s="49"/>
      <c r="AL194" s="49"/>
      <c r="AM194" s="49"/>
      <c r="AN194" s="49"/>
      <c r="AO194" s="168"/>
      <c r="AP194" s="168"/>
      <c r="AQ194" s="168"/>
      <c r="AR194" s="49"/>
      <c r="AS194" s="49"/>
      <c r="AT194" s="49"/>
      <c r="AU194" s="49"/>
      <c r="AV194" s="49"/>
      <c r="AW194" s="49"/>
      <c r="AX194" s="49"/>
      <c r="AY194" s="49"/>
      <c r="AZ194" s="49"/>
      <c r="BA194" s="12"/>
      <c r="BB194" s="12"/>
      <c r="BC194" s="12"/>
      <c r="BD194" s="12"/>
    </row>
    <row r="195" spans="5:56" s="4" customFormat="1" x14ac:dyDescent="0.3">
      <c r="E195" s="9"/>
      <c r="F195" s="9"/>
      <c r="G195" s="9"/>
      <c r="H195" s="9"/>
      <c r="P195" s="27"/>
      <c r="T195" s="23"/>
      <c r="AB195" s="47"/>
      <c r="AC195" s="48"/>
      <c r="AD195" s="48"/>
      <c r="AE195" s="48"/>
      <c r="AF195" s="49"/>
      <c r="AG195" s="49"/>
      <c r="AH195" s="49"/>
      <c r="AI195" s="49"/>
      <c r="AJ195" s="49"/>
      <c r="AK195" s="49"/>
      <c r="AL195" s="49"/>
      <c r="AM195" s="49"/>
      <c r="AN195" s="49"/>
      <c r="AO195" s="168"/>
      <c r="AP195" s="168"/>
      <c r="AQ195" s="168"/>
      <c r="AR195" s="49"/>
      <c r="AS195" s="49"/>
      <c r="AT195" s="49"/>
      <c r="AU195" s="49"/>
      <c r="AV195" s="49"/>
      <c r="AW195" s="49"/>
      <c r="AX195" s="49"/>
      <c r="AY195" s="49"/>
      <c r="AZ195" s="49"/>
      <c r="BA195" s="12"/>
      <c r="BB195" s="12"/>
      <c r="BC195" s="12"/>
      <c r="BD195" s="12"/>
    </row>
    <row r="196" spans="5:56" s="4" customFormat="1" x14ac:dyDescent="0.3">
      <c r="E196" s="9"/>
      <c r="F196" s="9"/>
      <c r="G196" s="9"/>
      <c r="H196" s="9"/>
      <c r="P196" s="27"/>
      <c r="T196" s="23"/>
      <c r="AB196" s="47"/>
      <c r="AC196" s="48"/>
      <c r="AD196" s="48"/>
      <c r="AE196" s="48"/>
      <c r="AF196" s="49"/>
      <c r="AG196" s="49"/>
      <c r="AH196" s="49"/>
      <c r="AI196" s="49"/>
      <c r="AJ196" s="49"/>
      <c r="AK196" s="49"/>
      <c r="AL196" s="49"/>
      <c r="AM196" s="49"/>
      <c r="AN196" s="49"/>
      <c r="AO196" s="168"/>
      <c r="AP196" s="168"/>
      <c r="AQ196" s="168"/>
      <c r="AR196" s="49"/>
      <c r="AS196" s="49"/>
      <c r="AT196" s="49"/>
      <c r="AU196" s="49"/>
      <c r="AV196" s="49"/>
      <c r="AW196" s="49"/>
      <c r="AX196" s="49"/>
      <c r="AY196" s="49"/>
      <c r="AZ196" s="49"/>
      <c r="BA196" s="12"/>
      <c r="BB196" s="12"/>
      <c r="BC196" s="12"/>
      <c r="BD196" s="12"/>
    </row>
    <row r="197" spans="5:56" s="4" customFormat="1" x14ac:dyDescent="0.3">
      <c r="E197" s="9"/>
      <c r="F197" s="9"/>
      <c r="G197" s="9"/>
      <c r="H197" s="9"/>
      <c r="P197" s="27"/>
      <c r="T197" s="23"/>
      <c r="AB197" s="47"/>
      <c r="AC197" s="48"/>
      <c r="AD197" s="48"/>
      <c r="AE197" s="48"/>
      <c r="AF197" s="49"/>
      <c r="AG197" s="49"/>
      <c r="AH197" s="49"/>
      <c r="AI197" s="49"/>
      <c r="AJ197" s="49"/>
      <c r="AK197" s="49"/>
      <c r="AL197" s="49"/>
      <c r="AM197" s="49"/>
      <c r="AN197" s="49"/>
      <c r="AO197" s="168"/>
      <c r="AP197" s="168"/>
      <c r="AQ197" s="168"/>
      <c r="AR197" s="49"/>
      <c r="AS197" s="49"/>
      <c r="AT197" s="49"/>
      <c r="AU197" s="49"/>
      <c r="AV197" s="49"/>
      <c r="AW197" s="49"/>
      <c r="AX197" s="49"/>
      <c r="AY197" s="49"/>
      <c r="AZ197" s="49"/>
      <c r="BA197" s="12"/>
      <c r="BB197" s="12"/>
      <c r="BC197" s="12"/>
      <c r="BD197" s="12"/>
    </row>
    <row r="198" spans="5:56" s="4" customFormat="1" x14ac:dyDescent="0.3">
      <c r="E198" s="9"/>
      <c r="F198" s="9"/>
      <c r="G198" s="9"/>
      <c r="H198" s="9"/>
      <c r="P198" s="27"/>
      <c r="T198" s="23"/>
      <c r="AB198" s="47"/>
      <c r="AC198" s="48"/>
      <c r="AD198" s="48"/>
      <c r="AE198" s="48"/>
      <c r="AF198" s="49"/>
      <c r="AG198" s="49"/>
      <c r="AH198" s="49"/>
      <c r="AI198" s="49"/>
      <c r="AJ198" s="49"/>
      <c r="AK198" s="49"/>
      <c r="AL198" s="49"/>
      <c r="AM198" s="49"/>
      <c r="AN198" s="49"/>
      <c r="AO198" s="168"/>
      <c r="AP198" s="168"/>
      <c r="AQ198" s="168"/>
      <c r="AR198" s="49"/>
      <c r="AS198" s="49"/>
      <c r="AT198" s="49"/>
      <c r="AU198" s="49"/>
      <c r="AV198" s="49"/>
      <c r="AW198" s="49"/>
      <c r="AX198" s="49"/>
      <c r="AY198" s="49"/>
      <c r="AZ198" s="49"/>
      <c r="BA198" s="12"/>
      <c r="BB198" s="12"/>
      <c r="BC198" s="12"/>
      <c r="BD198" s="12"/>
    </row>
    <row r="199" spans="5:56" s="4" customFormat="1" x14ac:dyDescent="0.3">
      <c r="E199" s="9"/>
      <c r="F199" s="9"/>
      <c r="G199" s="9"/>
      <c r="H199" s="9"/>
      <c r="P199" s="27"/>
      <c r="T199" s="23"/>
      <c r="AB199" s="47"/>
      <c r="AC199" s="48"/>
      <c r="AD199" s="48"/>
      <c r="AE199" s="48"/>
      <c r="AF199" s="49"/>
      <c r="AG199" s="49"/>
      <c r="AH199" s="49"/>
      <c r="AI199" s="49"/>
      <c r="AJ199" s="49"/>
      <c r="AK199" s="49"/>
      <c r="AL199" s="49"/>
      <c r="AM199" s="49"/>
      <c r="AN199" s="49"/>
      <c r="AO199" s="168"/>
      <c r="AP199" s="168"/>
      <c r="AQ199" s="168"/>
      <c r="AR199" s="49"/>
      <c r="AS199" s="49"/>
      <c r="AT199" s="49"/>
      <c r="AU199" s="49"/>
      <c r="AV199" s="49"/>
      <c r="AW199" s="49"/>
      <c r="AX199" s="49"/>
      <c r="AY199" s="49"/>
      <c r="AZ199" s="49"/>
      <c r="BA199" s="12"/>
      <c r="BB199" s="12"/>
      <c r="BC199" s="12"/>
      <c r="BD199" s="12"/>
    </row>
    <row r="200" spans="5:56" s="4" customFormat="1" x14ac:dyDescent="0.3">
      <c r="E200" s="9"/>
      <c r="F200" s="9"/>
      <c r="G200" s="9"/>
      <c r="H200" s="9"/>
      <c r="P200" s="27"/>
      <c r="T200" s="23"/>
      <c r="AB200" s="47"/>
      <c r="AC200" s="48"/>
      <c r="AD200" s="48"/>
      <c r="AE200" s="48"/>
      <c r="AF200" s="49"/>
      <c r="AG200" s="49"/>
      <c r="AH200" s="49"/>
      <c r="AI200" s="49"/>
      <c r="AJ200" s="49"/>
      <c r="AK200" s="49"/>
      <c r="AL200" s="49"/>
      <c r="AM200" s="49"/>
      <c r="AN200" s="49"/>
      <c r="AO200" s="168"/>
      <c r="AP200" s="168"/>
      <c r="AQ200" s="168"/>
      <c r="AR200" s="49"/>
      <c r="AS200" s="49"/>
      <c r="AT200" s="49"/>
      <c r="AU200" s="49"/>
      <c r="AV200" s="49"/>
      <c r="AW200" s="49"/>
      <c r="AX200" s="49"/>
      <c r="AY200" s="49"/>
      <c r="AZ200" s="49"/>
      <c r="BA200" s="12"/>
      <c r="BB200" s="12"/>
      <c r="BC200" s="12"/>
      <c r="BD200" s="12"/>
    </row>
    <row r="201" spans="5:56" s="4" customFormat="1" x14ac:dyDescent="0.3">
      <c r="E201" s="9"/>
      <c r="F201" s="9"/>
      <c r="G201" s="9"/>
      <c r="H201" s="9"/>
      <c r="P201" s="27"/>
      <c r="T201" s="23"/>
      <c r="AB201" s="47"/>
      <c r="AC201" s="48"/>
      <c r="AD201" s="48"/>
      <c r="AE201" s="48"/>
      <c r="AF201" s="49"/>
      <c r="AG201" s="49"/>
      <c r="AH201" s="49"/>
      <c r="AI201" s="49"/>
      <c r="AJ201" s="49"/>
      <c r="AK201" s="49"/>
      <c r="AL201" s="49"/>
      <c r="AM201" s="49"/>
      <c r="AN201" s="49"/>
      <c r="AO201" s="168"/>
      <c r="AP201" s="168"/>
      <c r="AQ201" s="168"/>
      <c r="AR201" s="49"/>
      <c r="AS201" s="49"/>
      <c r="AT201" s="49"/>
      <c r="AU201" s="49"/>
      <c r="AV201" s="49"/>
      <c r="AW201" s="49"/>
      <c r="AX201" s="49"/>
      <c r="AY201" s="49"/>
      <c r="AZ201" s="49"/>
      <c r="BA201" s="12"/>
      <c r="BB201" s="12"/>
      <c r="BC201" s="12"/>
      <c r="BD201" s="12"/>
    </row>
    <row r="202" spans="5:56" s="4" customFormat="1" x14ac:dyDescent="0.3">
      <c r="E202" s="9"/>
      <c r="F202" s="9"/>
      <c r="G202" s="9"/>
      <c r="H202" s="9"/>
      <c r="P202" s="27"/>
      <c r="T202" s="23"/>
      <c r="AB202" s="47"/>
      <c r="AC202" s="48"/>
      <c r="AD202" s="48"/>
      <c r="AE202" s="48"/>
      <c r="AF202" s="49"/>
      <c r="AG202" s="49"/>
      <c r="AH202" s="49"/>
      <c r="AI202" s="49"/>
      <c r="AJ202" s="49"/>
      <c r="AK202" s="49"/>
      <c r="AL202" s="49"/>
      <c r="AM202" s="49"/>
      <c r="AN202" s="49"/>
      <c r="AO202" s="168"/>
      <c r="AP202" s="168"/>
      <c r="AQ202" s="168"/>
      <c r="AR202" s="49"/>
      <c r="AS202" s="49"/>
      <c r="AT202" s="49"/>
      <c r="AU202" s="49"/>
      <c r="AV202" s="49"/>
      <c r="AW202" s="49"/>
      <c r="AX202" s="49"/>
      <c r="AY202" s="49"/>
      <c r="AZ202" s="49"/>
      <c r="BA202" s="12"/>
      <c r="BB202" s="12"/>
      <c r="BC202" s="12"/>
      <c r="BD202" s="12"/>
    </row>
    <row r="203" spans="5:56" s="4" customFormat="1" x14ac:dyDescent="0.3">
      <c r="E203" s="9"/>
      <c r="F203" s="9"/>
      <c r="G203" s="9"/>
      <c r="H203" s="9"/>
      <c r="P203" s="27"/>
      <c r="T203" s="23"/>
      <c r="AB203" s="47"/>
      <c r="AC203" s="48"/>
      <c r="AD203" s="48"/>
      <c r="AE203" s="48"/>
      <c r="AF203" s="49"/>
      <c r="AG203" s="49"/>
      <c r="AH203" s="49"/>
      <c r="AI203" s="49"/>
      <c r="AJ203" s="49"/>
      <c r="AK203" s="49"/>
      <c r="AL203" s="49"/>
      <c r="AM203" s="49"/>
      <c r="AN203" s="49"/>
      <c r="AO203" s="168"/>
      <c r="AP203" s="168"/>
      <c r="AQ203" s="168"/>
      <c r="AR203" s="49"/>
      <c r="AS203" s="49"/>
      <c r="AT203" s="49"/>
      <c r="AU203" s="49"/>
      <c r="AV203" s="49"/>
      <c r="AW203" s="49"/>
      <c r="AX203" s="49"/>
      <c r="AY203" s="49"/>
      <c r="AZ203" s="49"/>
      <c r="BA203" s="12"/>
      <c r="BB203" s="12"/>
      <c r="BC203" s="12"/>
      <c r="BD203" s="12"/>
    </row>
    <row r="204" spans="5:56" s="4" customFormat="1" x14ac:dyDescent="0.3">
      <c r="E204" s="9"/>
      <c r="F204" s="9"/>
      <c r="G204" s="9"/>
      <c r="H204" s="9"/>
      <c r="P204" s="27"/>
      <c r="T204" s="23"/>
      <c r="AB204" s="47"/>
      <c r="AC204" s="48"/>
      <c r="AD204" s="48"/>
      <c r="AE204" s="48"/>
      <c r="AF204" s="49"/>
      <c r="AG204" s="49"/>
      <c r="AH204" s="49"/>
      <c r="AI204" s="49"/>
      <c r="AJ204" s="49"/>
      <c r="AK204" s="49"/>
      <c r="AL204" s="49"/>
      <c r="AM204" s="49"/>
      <c r="AN204" s="49"/>
      <c r="AO204" s="168"/>
      <c r="AP204" s="168"/>
      <c r="AQ204" s="168"/>
      <c r="AR204" s="49"/>
      <c r="AS204" s="49"/>
      <c r="AT204" s="49"/>
      <c r="AU204" s="49"/>
      <c r="AV204" s="49"/>
      <c r="AW204" s="49"/>
      <c r="AX204" s="49"/>
      <c r="AY204" s="49"/>
      <c r="AZ204" s="49"/>
      <c r="BA204" s="12"/>
      <c r="BB204" s="12"/>
      <c r="BC204" s="12"/>
      <c r="BD204" s="12"/>
    </row>
    <row r="205" spans="5:56" s="4" customFormat="1" x14ac:dyDescent="0.3">
      <c r="E205" s="9"/>
      <c r="F205" s="9"/>
      <c r="G205" s="9"/>
      <c r="H205" s="9"/>
      <c r="P205" s="27"/>
      <c r="T205" s="23"/>
      <c r="AB205" s="47"/>
      <c r="AC205" s="48"/>
      <c r="AD205" s="48"/>
      <c r="AE205" s="48"/>
      <c r="AF205" s="49"/>
      <c r="AG205" s="49"/>
      <c r="AH205" s="49"/>
      <c r="AI205" s="49"/>
      <c r="AJ205" s="49"/>
      <c r="AK205" s="49"/>
      <c r="AL205" s="49"/>
      <c r="AM205" s="49"/>
      <c r="AN205" s="49"/>
      <c r="AO205" s="168"/>
      <c r="AP205" s="168"/>
      <c r="AQ205" s="168"/>
      <c r="AR205" s="49"/>
      <c r="AS205" s="49"/>
      <c r="AT205" s="49"/>
      <c r="AU205" s="49"/>
      <c r="AV205" s="49"/>
      <c r="AW205" s="49"/>
      <c r="AX205" s="49"/>
      <c r="AY205" s="49"/>
      <c r="AZ205" s="49"/>
      <c r="BA205" s="12"/>
      <c r="BB205" s="12"/>
      <c r="BC205" s="12"/>
      <c r="BD205" s="12"/>
    </row>
    <row r="206" spans="5:56" s="4" customFormat="1" x14ac:dyDescent="0.3">
      <c r="E206" s="9"/>
      <c r="F206" s="9"/>
      <c r="G206" s="9"/>
      <c r="H206" s="9"/>
      <c r="P206" s="27"/>
      <c r="T206" s="23"/>
      <c r="AB206" s="47"/>
      <c r="AC206" s="48"/>
      <c r="AD206" s="48"/>
      <c r="AE206" s="48"/>
      <c r="AF206" s="49"/>
      <c r="AG206" s="49"/>
      <c r="AH206" s="49"/>
      <c r="AI206" s="49"/>
      <c r="AJ206" s="49"/>
      <c r="AK206" s="49"/>
      <c r="AL206" s="49"/>
      <c r="AM206" s="49"/>
      <c r="AN206" s="49"/>
      <c r="AO206" s="168"/>
      <c r="AP206" s="168"/>
      <c r="AQ206" s="168"/>
      <c r="AR206" s="49"/>
      <c r="AS206" s="49"/>
      <c r="AT206" s="49"/>
      <c r="AU206" s="49"/>
      <c r="AV206" s="49"/>
      <c r="AW206" s="49"/>
      <c r="AX206" s="49"/>
      <c r="AY206" s="49"/>
      <c r="AZ206" s="49"/>
      <c r="BA206" s="12"/>
      <c r="BB206" s="12"/>
      <c r="BC206" s="12"/>
      <c r="BD206" s="12"/>
    </row>
    <row r="207" spans="5:56" s="4" customFormat="1" x14ac:dyDescent="0.3">
      <c r="E207" s="9"/>
      <c r="F207" s="9"/>
      <c r="G207" s="9"/>
      <c r="H207" s="9"/>
      <c r="P207" s="27"/>
      <c r="T207" s="23"/>
      <c r="AB207" s="47"/>
      <c r="AC207" s="48"/>
      <c r="AD207" s="48"/>
      <c r="AE207" s="48"/>
      <c r="AF207" s="49"/>
      <c r="AG207" s="49"/>
      <c r="AH207" s="49"/>
      <c r="AI207" s="49"/>
      <c r="AJ207" s="49"/>
      <c r="AK207" s="49"/>
      <c r="AL207" s="49"/>
      <c r="AM207" s="49"/>
      <c r="AN207" s="49"/>
      <c r="AO207" s="168"/>
      <c r="AP207" s="168"/>
      <c r="AQ207" s="168"/>
      <c r="AR207" s="49"/>
      <c r="AS207" s="49"/>
      <c r="AT207" s="49"/>
      <c r="AU207" s="49"/>
      <c r="AV207" s="49"/>
      <c r="AW207" s="49"/>
      <c r="AX207" s="49"/>
      <c r="AY207" s="49"/>
      <c r="AZ207" s="49"/>
      <c r="BA207" s="12"/>
      <c r="BB207" s="12"/>
      <c r="BC207" s="12"/>
      <c r="BD207" s="12"/>
    </row>
    <row r="208" spans="5:56" s="4" customFormat="1" x14ac:dyDescent="0.3">
      <c r="E208" s="9"/>
      <c r="F208" s="9"/>
      <c r="G208" s="9"/>
      <c r="H208" s="9"/>
      <c r="P208" s="27"/>
      <c r="T208" s="23"/>
      <c r="AB208" s="47"/>
      <c r="AC208" s="48"/>
      <c r="AD208" s="48"/>
      <c r="AE208" s="48"/>
      <c r="AF208" s="49"/>
      <c r="AG208" s="49"/>
      <c r="AH208" s="49"/>
      <c r="AI208" s="49"/>
      <c r="AJ208" s="49"/>
      <c r="AK208" s="49"/>
      <c r="AL208" s="49"/>
      <c r="AM208" s="49"/>
      <c r="AN208" s="49"/>
      <c r="AO208" s="168"/>
      <c r="AP208" s="168"/>
      <c r="AQ208" s="168"/>
      <c r="AR208" s="49"/>
      <c r="AS208" s="49"/>
      <c r="AT208" s="49"/>
      <c r="AU208" s="49"/>
      <c r="AV208" s="49"/>
      <c r="AW208" s="49"/>
      <c r="AX208" s="49"/>
      <c r="AY208" s="49"/>
      <c r="AZ208" s="49"/>
      <c r="BA208" s="12"/>
      <c r="BB208" s="12"/>
      <c r="BC208" s="12"/>
      <c r="BD208" s="12"/>
    </row>
    <row r="209" spans="5:56" s="4" customFormat="1" x14ac:dyDescent="0.3">
      <c r="E209" s="9"/>
      <c r="F209" s="9"/>
      <c r="G209" s="9"/>
      <c r="H209" s="9"/>
      <c r="P209" s="27"/>
      <c r="T209" s="23"/>
      <c r="AB209" s="47"/>
      <c r="AC209" s="48"/>
      <c r="AD209" s="48"/>
      <c r="AE209" s="48"/>
      <c r="AF209" s="49"/>
      <c r="AG209" s="49"/>
      <c r="AH209" s="49"/>
      <c r="AI209" s="49"/>
      <c r="AJ209" s="49"/>
      <c r="AK209" s="49"/>
      <c r="AL209" s="49"/>
      <c r="AM209" s="49"/>
      <c r="AN209" s="49"/>
      <c r="AO209" s="168"/>
      <c r="AP209" s="168"/>
      <c r="AQ209" s="168"/>
      <c r="AR209" s="49"/>
      <c r="AS209" s="49"/>
      <c r="AT209" s="49"/>
      <c r="AU209" s="49"/>
      <c r="AV209" s="49"/>
      <c r="AW209" s="49"/>
      <c r="AX209" s="49"/>
      <c r="AY209" s="49"/>
      <c r="AZ209" s="49"/>
      <c r="BA209" s="12"/>
      <c r="BB209" s="12"/>
      <c r="BC209" s="12"/>
      <c r="BD209" s="12"/>
    </row>
    <row r="210" spans="5:56" s="4" customFormat="1" x14ac:dyDescent="0.3">
      <c r="E210" s="9"/>
      <c r="F210" s="9"/>
      <c r="G210" s="9"/>
      <c r="H210" s="9"/>
      <c r="P210" s="27"/>
      <c r="T210" s="23"/>
      <c r="AB210" s="47"/>
      <c r="AC210" s="48"/>
      <c r="AD210" s="48"/>
      <c r="AE210" s="48"/>
      <c r="AF210" s="49"/>
      <c r="AG210" s="49"/>
      <c r="AH210" s="49"/>
      <c r="AI210" s="49"/>
      <c r="AJ210" s="49"/>
      <c r="AK210" s="49"/>
      <c r="AL210" s="49"/>
      <c r="AM210" s="49"/>
      <c r="AN210" s="49"/>
      <c r="AO210" s="168"/>
      <c r="AP210" s="168"/>
      <c r="AQ210" s="168"/>
      <c r="AR210" s="49"/>
      <c r="AS210" s="49"/>
      <c r="AT210" s="49"/>
      <c r="AU210" s="49"/>
      <c r="AV210" s="49"/>
      <c r="AW210" s="49"/>
      <c r="AX210" s="49"/>
      <c r="AY210" s="49"/>
      <c r="AZ210" s="49"/>
      <c r="BA210" s="12"/>
      <c r="BB210" s="12"/>
      <c r="BC210" s="12"/>
      <c r="BD210" s="12"/>
    </row>
    <row r="211" spans="5:56" s="4" customFormat="1" x14ac:dyDescent="0.3">
      <c r="E211" s="9"/>
      <c r="F211" s="9"/>
      <c r="G211" s="9"/>
      <c r="H211" s="9"/>
      <c r="P211" s="27"/>
      <c r="T211" s="23"/>
      <c r="AB211" s="47"/>
      <c r="AC211" s="48"/>
      <c r="AD211" s="48"/>
      <c r="AE211" s="48"/>
      <c r="AF211" s="49"/>
      <c r="AG211" s="49"/>
      <c r="AH211" s="49"/>
      <c r="AI211" s="49"/>
      <c r="AJ211" s="49"/>
      <c r="AK211" s="49"/>
      <c r="AL211" s="49"/>
      <c r="AM211" s="49"/>
      <c r="AN211" s="49"/>
      <c r="AO211" s="168"/>
      <c r="AP211" s="168"/>
      <c r="AQ211" s="168"/>
      <c r="AR211" s="49"/>
      <c r="AS211" s="49"/>
      <c r="AT211" s="49"/>
      <c r="AU211" s="49"/>
      <c r="AV211" s="49"/>
      <c r="AW211" s="49"/>
      <c r="AX211" s="49"/>
      <c r="AY211" s="49"/>
      <c r="AZ211" s="49"/>
      <c r="BA211" s="12"/>
      <c r="BB211" s="12"/>
      <c r="BC211" s="12"/>
      <c r="BD211" s="12"/>
    </row>
    <row r="212" spans="5:56" s="4" customFormat="1" x14ac:dyDescent="0.3">
      <c r="E212" s="9"/>
      <c r="F212" s="9"/>
      <c r="G212" s="9"/>
      <c r="H212" s="9"/>
      <c r="P212" s="27"/>
      <c r="T212" s="23"/>
      <c r="AB212" s="47"/>
      <c r="AC212" s="48"/>
      <c r="AD212" s="48"/>
      <c r="AE212" s="48"/>
      <c r="AF212" s="49"/>
      <c r="AG212" s="49"/>
      <c r="AH212" s="49"/>
      <c r="AI212" s="49"/>
      <c r="AJ212" s="49"/>
      <c r="AK212" s="49"/>
      <c r="AL212" s="49"/>
      <c r="AM212" s="49"/>
      <c r="AN212" s="49"/>
      <c r="AO212" s="168"/>
      <c r="AP212" s="168"/>
      <c r="AQ212" s="168"/>
      <c r="AR212" s="49"/>
      <c r="AS212" s="49"/>
      <c r="AT212" s="49"/>
      <c r="AU212" s="49"/>
      <c r="AV212" s="49"/>
      <c r="AW212" s="49"/>
      <c r="AX212" s="49"/>
      <c r="AY212" s="49"/>
      <c r="AZ212" s="49"/>
      <c r="BA212" s="12"/>
      <c r="BB212" s="12"/>
      <c r="BC212" s="12"/>
      <c r="BD212" s="12"/>
    </row>
    <row r="213" spans="5:56" s="4" customFormat="1" x14ac:dyDescent="0.3">
      <c r="E213" s="9"/>
      <c r="F213" s="9"/>
      <c r="G213" s="9"/>
      <c r="H213" s="9"/>
      <c r="P213" s="27"/>
      <c r="T213" s="23"/>
      <c r="AB213" s="47"/>
      <c r="AC213" s="48"/>
      <c r="AD213" s="48"/>
      <c r="AE213" s="48"/>
      <c r="AF213" s="49"/>
      <c r="AG213" s="49"/>
      <c r="AH213" s="49"/>
      <c r="AI213" s="49"/>
      <c r="AJ213" s="49"/>
      <c r="AK213" s="49"/>
      <c r="AL213" s="49"/>
      <c r="AM213" s="49"/>
      <c r="AN213" s="49"/>
      <c r="AO213" s="168"/>
      <c r="AP213" s="168"/>
      <c r="AQ213" s="168"/>
      <c r="AR213" s="49"/>
      <c r="AS213" s="49"/>
      <c r="AT213" s="49"/>
      <c r="AU213" s="49"/>
      <c r="AV213" s="49"/>
      <c r="AW213" s="49"/>
      <c r="AX213" s="49"/>
      <c r="AY213" s="49"/>
      <c r="AZ213" s="49"/>
      <c r="BA213" s="12"/>
      <c r="BB213" s="12"/>
      <c r="BC213" s="12"/>
      <c r="BD213" s="12"/>
    </row>
    <row r="214" spans="5:56" s="4" customFormat="1" x14ac:dyDescent="0.3">
      <c r="E214" s="9"/>
      <c r="F214" s="9"/>
      <c r="G214" s="9"/>
      <c r="H214" s="9"/>
      <c r="P214" s="27"/>
      <c r="T214" s="23"/>
      <c r="AB214" s="47"/>
      <c r="AC214" s="48"/>
      <c r="AD214" s="48"/>
      <c r="AE214" s="48"/>
      <c r="AF214" s="49"/>
      <c r="AG214" s="49"/>
      <c r="AH214" s="49"/>
      <c r="AI214" s="49"/>
      <c r="AJ214" s="49"/>
      <c r="AK214" s="49"/>
      <c r="AL214" s="49"/>
      <c r="AM214" s="49"/>
      <c r="AN214" s="49"/>
      <c r="AO214" s="168"/>
      <c r="AP214" s="168"/>
      <c r="AQ214" s="168"/>
      <c r="AR214" s="49"/>
      <c r="AS214" s="49"/>
      <c r="AT214" s="49"/>
      <c r="AU214" s="49"/>
      <c r="AV214" s="49"/>
      <c r="AW214" s="49"/>
      <c r="AX214" s="49"/>
      <c r="AY214" s="49"/>
      <c r="AZ214" s="49"/>
      <c r="BA214" s="12"/>
      <c r="BB214" s="12"/>
      <c r="BC214" s="12"/>
      <c r="BD214" s="12"/>
    </row>
    <row r="215" spans="5:56" s="4" customFormat="1" x14ac:dyDescent="0.3">
      <c r="E215" s="9"/>
      <c r="F215" s="9"/>
      <c r="G215" s="9"/>
      <c r="H215" s="9"/>
      <c r="P215" s="27"/>
      <c r="T215" s="23"/>
      <c r="AB215" s="47"/>
      <c r="AC215" s="48"/>
      <c r="AD215" s="48"/>
      <c r="AE215" s="48"/>
      <c r="AF215" s="49"/>
      <c r="AG215" s="49"/>
      <c r="AH215" s="49"/>
      <c r="AI215" s="49"/>
      <c r="AJ215" s="49"/>
      <c r="AK215" s="49"/>
      <c r="AL215" s="49"/>
      <c r="AM215" s="49"/>
      <c r="AN215" s="49"/>
      <c r="AO215" s="168"/>
      <c r="AP215" s="168"/>
      <c r="AQ215" s="168"/>
      <c r="AR215" s="49"/>
      <c r="AS215" s="49"/>
      <c r="AT215" s="49"/>
      <c r="AU215" s="49"/>
      <c r="AV215" s="49"/>
      <c r="AW215" s="49"/>
      <c r="AX215" s="49"/>
      <c r="AY215" s="49"/>
      <c r="AZ215" s="49"/>
      <c r="BA215" s="12"/>
      <c r="BB215" s="12"/>
      <c r="BC215" s="12"/>
      <c r="BD215" s="12"/>
    </row>
    <row r="216" spans="5:56" s="4" customFormat="1" ht="63.75" customHeight="1" x14ac:dyDescent="0.3">
      <c r="E216" s="9"/>
      <c r="F216" s="9"/>
      <c r="G216" s="9"/>
      <c r="H216" s="9"/>
      <c r="P216" s="27"/>
      <c r="T216" s="23"/>
      <c r="AB216" s="47"/>
      <c r="AC216" s="48"/>
      <c r="AD216" s="48"/>
      <c r="AE216" s="48"/>
      <c r="AF216" s="49"/>
      <c r="AG216" s="49"/>
      <c r="AH216" s="49"/>
      <c r="AI216" s="49"/>
      <c r="AJ216" s="49"/>
      <c r="AK216" s="49"/>
      <c r="AL216" s="49"/>
      <c r="AM216" s="49"/>
      <c r="AN216" s="49"/>
      <c r="AO216" s="168"/>
      <c r="AP216" s="168"/>
      <c r="AQ216" s="168"/>
      <c r="AR216" s="49"/>
      <c r="AS216" s="49"/>
      <c r="AT216" s="49"/>
      <c r="AU216" s="49"/>
      <c r="AV216" s="49"/>
      <c r="AW216" s="49"/>
      <c r="AX216" s="49"/>
      <c r="AY216" s="49"/>
      <c r="AZ216" s="49"/>
      <c r="BA216" s="12"/>
      <c r="BB216" s="12"/>
      <c r="BC216" s="12"/>
      <c r="BD216" s="12"/>
    </row>
    <row r="217" spans="5:56" s="4" customFormat="1" ht="70.5" customHeight="1" x14ac:dyDescent="0.3">
      <c r="E217" s="9"/>
      <c r="F217" s="9"/>
      <c r="G217" s="9"/>
      <c r="H217" s="9"/>
      <c r="P217" s="27"/>
      <c r="T217" s="23"/>
      <c r="AB217" s="47"/>
      <c r="AC217" s="48"/>
      <c r="AD217" s="48"/>
      <c r="AE217" s="48"/>
      <c r="AF217" s="49"/>
      <c r="AG217" s="49"/>
      <c r="AH217" s="49"/>
      <c r="AI217" s="49"/>
      <c r="AJ217" s="49"/>
      <c r="AK217" s="49"/>
      <c r="AL217" s="49"/>
      <c r="AM217" s="49"/>
      <c r="AN217" s="49"/>
      <c r="AO217" s="168"/>
      <c r="AP217" s="168"/>
      <c r="AQ217" s="168"/>
      <c r="AR217" s="49"/>
      <c r="AS217" s="49"/>
      <c r="AT217" s="49"/>
      <c r="AU217" s="49"/>
      <c r="AV217" s="49"/>
      <c r="AW217" s="49"/>
      <c r="AX217" s="49"/>
      <c r="AY217" s="49"/>
      <c r="AZ217" s="49"/>
      <c r="BA217" s="12"/>
      <c r="BB217" s="12"/>
      <c r="BC217" s="12"/>
      <c r="BD217" s="12"/>
    </row>
    <row r="218" spans="5:56" s="4" customFormat="1" ht="70.5" customHeight="1" x14ac:dyDescent="0.3">
      <c r="E218" s="9"/>
      <c r="F218" s="9"/>
      <c r="G218" s="9"/>
      <c r="H218" s="9"/>
      <c r="P218" s="27"/>
      <c r="T218" s="23"/>
      <c r="AB218" s="47"/>
      <c r="AC218" s="48"/>
      <c r="AD218" s="48"/>
      <c r="AE218" s="48"/>
      <c r="AF218" s="49"/>
      <c r="AG218" s="49"/>
      <c r="AH218" s="49"/>
      <c r="AI218" s="49"/>
      <c r="AJ218" s="49"/>
      <c r="AK218" s="49"/>
      <c r="AL218" s="49"/>
      <c r="AM218" s="49"/>
      <c r="AN218" s="49"/>
      <c r="AO218" s="168"/>
      <c r="AP218" s="168"/>
      <c r="AQ218" s="168"/>
      <c r="AR218" s="49"/>
      <c r="AS218" s="49"/>
      <c r="AT218" s="49"/>
      <c r="AU218" s="49"/>
      <c r="AV218" s="49"/>
      <c r="AW218" s="49"/>
      <c r="AX218" s="49"/>
      <c r="AY218" s="49"/>
      <c r="AZ218" s="49"/>
      <c r="BA218" s="12"/>
      <c r="BB218" s="12"/>
      <c r="BC218" s="12"/>
      <c r="BD218" s="12"/>
    </row>
    <row r="219" spans="5:56" s="4" customFormat="1" ht="70.5" customHeight="1" x14ac:dyDescent="0.3">
      <c r="E219" s="9"/>
      <c r="F219" s="9"/>
      <c r="G219" s="9"/>
      <c r="H219" s="9"/>
      <c r="P219" s="27"/>
      <c r="T219" s="23"/>
      <c r="AB219" s="47"/>
      <c r="AC219" s="48"/>
      <c r="AD219" s="48"/>
      <c r="AE219" s="48"/>
      <c r="AF219" s="49"/>
      <c r="AG219" s="49"/>
      <c r="AH219" s="49"/>
      <c r="AI219" s="49"/>
      <c r="AJ219" s="49"/>
      <c r="AK219" s="49"/>
      <c r="AL219" s="49"/>
      <c r="AM219" s="49"/>
      <c r="AN219" s="49"/>
      <c r="AO219" s="168"/>
      <c r="AP219" s="168"/>
      <c r="AQ219" s="168"/>
      <c r="AR219" s="49"/>
      <c r="AS219" s="49"/>
      <c r="AT219" s="49"/>
      <c r="AU219" s="49"/>
      <c r="AV219" s="49"/>
      <c r="AW219" s="49"/>
      <c r="AX219" s="49"/>
      <c r="AY219" s="49"/>
      <c r="AZ219" s="49"/>
      <c r="BA219" s="12"/>
      <c r="BB219" s="12"/>
      <c r="BC219" s="12"/>
      <c r="BD219" s="12"/>
    </row>
    <row r="220" spans="5:56" s="4" customFormat="1" ht="70.5" customHeight="1" x14ac:dyDescent="0.3">
      <c r="E220" s="9"/>
      <c r="F220" s="9"/>
      <c r="G220" s="9"/>
      <c r="H220" s="9"/>
      <c r="P220" s="27"/>
      <c r="T220" s="23"/>
      <c r="AB220" s="47"/>
      <c r="AC220" s="48"/>
      <c r="AD220" s="48"/>
      <c r="AE220" s="48"/>
      <c r="AF220" s="49"/>
      <c r="AG220" s="49"/>
      <c r="AH220" s="49"/>
      <c r="AI220" s="49"/>
      <c r="AJ220" s="49"/>
      <c r="AK220" s="49"/>
      <c r="AL220" s="49"/>
      <c r="AM220" s="49"/>
      <c r="AN220" s="49"/>
      <c r="AO220" s="168"/>
      <c r="AP220" s="168"/>
      <c r="AQ220" s="168"/>
      <c r="AR220" s="49"/>
      <c r="AS220" s="49"/>
      <c r="AT220" s="49"/>
      <c r="AU220" s="49"/>
      <c r="AV220" s="49"/>
      <c r="AW220" s="49"/>
      <c r="AX220" s="49"/>
      <c r="AY220" s="49"/>
      <c r="AZ220" s="49"/>
      <c r="BA220" s="12"/>
      <c r="BB220" s="12"/>
      <c r="BC220" s="12"/>
      <c r="BD220" s="12"/>
    </row>
    <row r="235" spans="61:61" x14ac:dyDescent="0.3">
      <c r="BI235" s="4" t="s">
        <v>801</v>
      </c>
    </row>
  </sheetData>
  <mergeCells count="98">
    <mergeCell ref="AO4:AR5"/>
    <mergeCell ref="AS4:AV5"/>
    <mergeCell ref="AW4:AZ5"/>
    <mergeCell ref="BA4:BD5"/>
    <mergeCell ref="BH4:BK5"/>
    <mergeCell ref="BO6:BQ7"/>
    <mergeCell ref="BR6:BR9"/>
    <mergeCell ref="BO8:BQ8"/>
    <mergeCell ref="BS1:BU1"/>
    <mergeCell ref="BS2:BU2"/>
    <mergeCell ref="BS3:BU3"/>
    <mergeCell ref="BS4:BU5"/>
    <mergeCell ref="BS6:BU7"/>
    <mergeCell ref="BS8:BU8"/>
    <mergeCell ref="BO4:BR5"/>
    <mergeCell ref="BL1:BN1"/>
    <mergeCell ref="BL2:BN2"/>
    <mergeCell ref="BL3:BN3"/>
    <mergeCell ref="BL4:BN5"/>
    <mergeCell ref="BH6:BJ7"/>
    <mergeCell ref="BK6:BK9"/>
    <mergeCell ref="BL6:BN7"/>
    <mergeCell ref="BH8:BJ8"/>
    <mergeCell ref="BL8:BN8"/>
    <mergeCell ref="AW6:AY7"/>
    <mergeCell ref="AZ6:AZ9"/>
    <mergeCell ref="AW8:AY8"/>
    <mergeCell ref="BA6:BC7"/>
    <mergeCell ref="BD6:BD9"/>
    <mergeCell ref="BA8:BC8"/>
    <mergeCell ref="AG6:AI7"/>
    <mergeCell ref="AJ6:AJ9"/>
    <mergeCell ref="AG8:AI8"/>
    <mergeCell ref="AK6:AM7"/>
    <mergeCell ref="AN6:AN9"/>
    <mergeCell ref="AK8:AM8"/>
    <mergeCell ref="AO8:AQ8"/>
    <mergeCell ref="AR6:AR9"/>
    <mergeCell ref="AS6:AU7"/>
    <mergeCell ref="AV6:AV9"/>
    <mergeCell ref="AS8:AU8"/>
    <mergeCell ref="BE6:BG7"/>
    <mergeCell ref="L6:L9"/>
    <mergeCell ref="P6:P9"/>
    <mergeCell ref="A1:A5"/>
    <mergeCell ref="B1:L3"/>
    <mergeCell ref="M1:P3"/>
    <mergeCell ref="BE1:BG1"/>
    <mergeCell ref="BE2:BG2"/>
    <mergeCell ref="BE3:BG3"/>
    <mergeCell ref="BE4:BG5"/>
    <mergeCell ref="BE8:BG8"/>
    <mergeCell ref="C6:C9"/>
    <mergeCell ref="A6:A9"/>
    <mergeCell ref="AB6:AB9"/>
    <mergeCell ref="AO6:AQ7"/>
    <mergeCell ref="G6:G9"/>
    <mergeCell ref="H6:H9"/>
    <mergeCell ref="M8:O8"/>
    <mergeCell ref="U8:W8"/>
    <mergeCell ref="AF6:AF9"/>
    <mergeCell ref="Y8:AA8"/>
    <mergeCell ref="Y6:AA7"/>
    <mergeCell ref="T6:T7"/>
    <mergeCell ref="U6:W7"/>
    <mergeCell ref="X6:X7"/>
    <mergeCell ref="A58:A60"/>
    <mergeCell ref="A64:A69"/>
    <mergeCell ref="AC6:AE7"/>
    <mergeCell ref="AC8:AE8"/>
    <mergeCell ref="A28:A31"/>
    <mergeCell ref="A33:A37"/>
    <mergeCell ref="A39:A51"/>
    <mergeCell ref="I6:K7"/>
    <mergeCell ref="M6:O7"/>
    <mergeCell ref="Q6:S7"/>
    <mergeCell ref="A10:A11"/>
    <mergeCell ref="A13:A24"/>
    <mergeCell ref="I8:K8"/>
    <mergeCell ref="Q8:S8"/>
    <mergeCell ref="D6:D9"/>
    <mergeCell ref="E6:E9"/>
    <mergeCell ref="AG1:AJ3"/>
    <mergeCell ref="AG4:AJ5"/>
    <mergeCell ref="AK1:AN3"/>
    <mergeCell ref="AK4:AN5"/>
    <mergeCell ref="A53:A56"/>
    <mergeCell ref="B4:L5"/>
    <mergeCell ref="M4:P5"/>
    <mergeCell ref="Q1:T3"/>
    <mergeCell ref="U1:X3"/>
    <mergeCell ref="Y1:AB3"/>
    <mergeCell ref="AC1:AF3"/>
    <mergeCell ref="Q4:T5"/>
    <mergeCell ref="U4:X5"/>
    <mergeCell ref="Y4:AB5"/>
    <mergeCell ref="AC4:AF5"/>
    <mergeCell ref="F6:F9"/>
  </mergeCells>
  <dataValidations count="3">
    <dataValidation type="textLength" allowBlank="1" showInputMessage="1" showErrorMessage="1" errorTitle="SE DEBE TENER EN CUENTA" error="Los avances de las metas se deben resumir en maximo 1900" promptTitle="SE DEBE TENER EN CUENTA:" prompt="Los avances de las metas se deben resumir en maximo 1900 caracteres_x000a_" sqref="AR29:AR32 AR34:AR35 AR19:AR20 AR62:AR63 AR69:AR70 AR26:AR27 AV29:AV32 AV62:AV63 AV20 AV69:AV70 AV34 AV26:AV27">
      <formula1>0</formula1>
      <formula2>1900</formula2>
    </dataValidation>
    <dataValidation allowBlank="1" showInputMessage="1" showErrorMessage="1" errorTitle="SE DEBE TENER EN CUENTA" error="Los avances de las metas se deben resumir en maximo 1900" promptTitle="SE DEBE TENER EN CUENTA:" prompt="Los avances de las metas se deben resumir en maximo 1900 caracteres_x000a_" sqref="AR10:AR11 AV10:AV11"/>
    <dataValidation allowBlank="1" showInputMessage="1" promptTitle="Atencion!" prompt="(En la redacción no se debe enunciar procesos contractuales. Solo se deben reportar los avances de las acciones y actividades realizadas para el cumplimiento de la meta. Estas actividades deben ser cuantificadas en la redacción)" sqref="AR13:AR17 AR24 AR36 AR65 AR45:AR51 AV13:AV17 AV24 AV36 AV65 AV45:AV51"/>
  </dataValidations>
  <pageMargins left="0.7" right="0.7" top="0.75" bottom="0.75" header="0.3" footer="0.3"/>
  <pageSetup orientation="portrait" r:id="rId1"/>
  <ignoredErrors>
    <ignoredError sqref="AE12" formula="1"/>
  </ignoredErrors>
  <drawing r:id="rId2"/>
  <legacyDrawing r:id="rId3"/>
  <controls>
    <mc:AlternateContent xmlns:mc="http://schemas.openxmlformats.org/markup-compatibility/2006">
      <mc:Choice Requires="x14">
        <control shapeId="1033" r:id="rId4" name="Control 9">
          <controlPr defaultSize="0" r:id="rId5">
            <anchor moveWithCells="1">
              <from>
                <xdr:col>58</xdr:col>
                <xdr:colOff>1333500</xdr:colOff>
                <xdr:row>218</xdr:row>
                <xdr:rowOff>790575</xdr:rowOff>
              </from>
              <to>
                <xdr:col>59</xdr:col>
                <xdr:colOff>95250</xdr:colOff>
                <xdr:row>219</xdr:row>
                <xdr:rowOff>38100</xdr:rowOff>
              </to>
            </anchor>
          </controlPr>
        </control>
      </mc:Choice>
      <mc:Fallback>
        <control shapeId="1033" r:id="rId4" name="Control 9"/>
      </mc:Fallback>
    </mc:AlternateContent>
    <mc:AlternateContent xmlns:mc="http://schemas.openxmlformats.org/markup-compatibility/2006">
      <mc:Choice Requires="x14">
        <control shapeId="1032" r:id="rId6" name="Control 8">
          <controlPr defaultSize="0" r:id="rId7">
            <anchor moveWithCells="1">
              <from>
                <xdr:col>58</xdr:col>
                <xdr:colOff>1333500</xdr:colOff>
                <xdr:row>218</xdr:row>
                <xdr:rowOff>790575</xdr:rowOff>
              </from>
              <to>
                <xdr:col>59</xdr:col>
                <xdr:colOff>95250</xdr:colOff>
                <xdr:row>219</xdr:row>
                <xdr:rowOff>38100</xdr:rowOff>
              </to>
            </anchor>
          </controlPr>
        </control>
      </mc:Choice>
      <mc:Fallback>
        <control shapeId="1032" r:id="rId6" name="Control 8"/>
      </mc:Fallback>
    </mc:AlternateContent>
    <mc:AlternateContent xmlns:mc="http://schemas.openxmlformats.org/markup-compatibility/2006">
      <mc:Choice Requires="x14">
        <control shapeId="1030" r:id="rId8" name="Control 6">
          <controlPr defaultSize="0" r:id="rId9">
            <anchor moveWithCells="1">
              <from>
                <xdr:col>58</xdr:col>
                <xdr:colOff>1257300</xdr:colOff>
                <xdr:row>197</xdr:row>
                <xdr:rowOff>142875</xdr:rowOff>
              </from>
              <to>
                <xdr:col>59</xdr:col>
                <xdr:colOff>123825</xdr:colOff>
                <xdr:row>198</xdr:row>
                <xdr:rowOff>104775</xdr:rowOff>
              </to>
            </anchor>
          </controlPr>
        </control>
      </mc:Choice>
      <mc:Fallback>
        <control shapeId="1030" r:id="rId8" name="Control 6"/>
      </mc:Fallback>
    </mc:AlternateContent>
    <mc:AlternateContent xmlns:mc="http://schemas.openxmlformats.org/markup-compatibility/2006">
      <mc:Choice Requires="x14">
        <control shapeId="1028" r:id="rId10" name="Control 4">
          <controlPr defaultSize="0" r:id="rId9">
            <anchor moveWithCells="1">
              <from>
                <xdr:col>58</xdr:col>
                <xdr:colOff>1257300</xdr:colOff>
                <xdr:row>193</xdr:row>
                <xdr:rowOff>161925</xdr:rowOff>
              </from>
              <to>
                <xdr:col>59</xdr:col>
                <xdr:colOff>123825</xdr:colOff>
                <xdr:row>194</xdr:row>
                <xdr:rowOff>123825</xdr:rowOff>
              </to>
            </anchor>
          </controlPr>
        </control>
      </mc:Choice>
      <mc:Fallback>
        <control shapeId="1028" r:id="rId10" name="Control 4"/>
      </mc:Fallback>
    </mc:AlternateContent>
    <mc:AlternateContent xmlns:mc="http://schemas.openxmlformats.org/markup-compatibility/2006">
      <mc:Choice Requires="x14">
        <control shapeId="1026" r:id="rId11" name="Control 2">
          <controlPr defaultSize="0" r:id="rId9">
            <anchor moveWithCells="1">
              <from>
                <xdr:col>58</xdr:col>
                <xdr:colOff>1257300</xdr:colOff>
                <xdr:row>193</xdr:row>
                <xdr:rowOff>161925</xdr:rowOff>
              </from>
              <to>
                <xdr:col>59</xdr:col>
                <xdr:colOff>123825</xdr:colOff>
                <xdr:row>194</xdr:row>
                <xdr:rowOff>123825</xdr:rowOff>
              </to>
            </anchor>
          </controlPr>
        </control>
      </mc:Choice>
      <mc:Fallback>
        <control shapeId="1026" r:id="rId11" name="Control 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6" sqref="C6:C10"/>
    </sheetView>
  </sheetViews>
  <sheetFormatPr baseColWidth="10" defaultRowHeight="15" x14ac:dyDescent="0.25"/>
  <cols>
    <col min="1" max="2" width="11.42578125" style="200"/>
    <col min="3" max="3" width="14.28515625" style="200" bestFit="1" customWidth="1"/>
    <col min="4" max="4" width="13.140625" style="200" bestFit="1" customWidth="1"/>
    <col min="5" max="16384" width="11.42578125" style="200"/>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Hoja1!_Toc141794028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Luis Enrique Arias Vera</cp:lastModifiedBy>
  <dcterms:created xsi:type="dcterms:W3CDTF">2022-03-16T13:07:31Z</dcterms:created>
  <dcterms:modified xsi:type="dcterms:W3CDTF">2024-01-30T20:46:14Z</dcterms:modified>
</cp:coreProperties>
</file>