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mc:AlternateContent xmlns:mc="http://schemas.openxmlformats.org/markup-compatibility/2006">
    <mc:Choice Requires="x15">
      <x15ac:absPath xmlns:x15ac="http://schemas.microsoft.com/office/spreadsheetml/2010/11/ac" url="/Users/ASUS/Documents/"/>
    </mc:Choice>
  </mc:AlternateContent>
  <xr:revisionPtr revIDLastSave="0" documentId="8_{944AF9E9-132A-3348-B29A-8DE1A094216B}" xr6:coauthVersionLast="47" xr6:coauthVersionMax="47" xr10:uidLastSave="{00000000-0000-0000-0000-000000000000}"/>
  <bookViews>
    <workbookView xWindow="340" yWindow="1660" windowWidth="27600" windowHeight="14720" activeTab="1" xr2:uid="{00000000-000D-0000-FFFF-FFFF00000000}"/>
  </bookViews>
  <sheets>
    <sheet name="Hoja1" sheetId="3" state="hidden" r:id="rId1"/>
    <sheet name="Productos" sheetId="1" r:id="rId2"/>
    <sheet name="Graficas" sheetId="6" state="hidden" r:id="rId3"/>
    <sheet name="$$" sheetId="2" state="hidden" r:id="rId4"/>
  </sheets>
  <externalReferences>
    <externalReference r:id="rId5"/>
  </externalReferences>
  <definedNames>
    <definedName name="_xlnm._FilterDatabase" localSheetId="2" hidden="1">Graficas!$A$1:$B$1</definedName>
    <definedName name="_xlnm._FilterDatabase" localSheetId="1" hidden="1">Productos!$A$5:$AQ$68</definedName>
    <definedName name="_xlnm.Print_Area" localSheetId="3">'$$'!$B$1:$H$50</definedName>
    <definedName name="_xlnm.Print_Area" localSheetId="1">Productos!$A$1:$AR$78</definedName>
  </definedNames>
  <calcPr calcId="191028"/>
  <pivotCaches>
    <pivotCache cacheId="1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5" i="1" l="1"/>
  <c r="AL8" i="1"/>
  <c r="AL9" i="1"/>
  <c r="AL10" i="1"/>
  <c r="AL11" i="1"/>
  <c r="AL12" i="1"/>
  <c r="AL13" i="1"/>
  <c r="AL14" i="1"/>
  <c r="AL16" i="1"/>
  <c r="AL17" i="1"/>
  <c r="AL18" i="1"/>
  <c r="AL19" i="1"/>
  <c r="AL20" i="1"/>
  <c r="AL21" i="1"/>
  <c r="AL22" i="1"/>
  <c r="AL23" i="1"/>
  <c r="AL24" i="1"/>
  <c r="AL25" i="1"/>
  <c r="AL26" i="1"/>
  <c r="AL27" i="1"/>
  <c r="AL28" i="1"/>
  <c r="AL29" i="1"/>
  <c r="AL30" i="1"/>
  <c r="AL31" i="1"/>
  <c r="AL32" i="1"/>
  <c r="AL33"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7" i="1"/>
  <c r="AM65" i="1"/>
  <c r="AM66" i="1"/>
  <c r="AM67" i="1"/>
  <c r="AM68" i="1"/>
  <c r="AN66" i="1" l="1"/>
  <c r="AO66" i="1" s="1"/>
  <c r="AN68" i="1"/>
  <c r="AO68" i="1" s="1"/>
  <c r="AN67" i="1"/>
  <c r="AO67" i="1" s="1"/>
  <c r="AN65" i="1"/>
  <c r="AO65" i="1" s="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N63" i="1" s="1"/>
  <c r="AO63" i="1" s="1"/>
  <c r="AM64" i="1"/>
  <c r="AM30" i="1"/>
  <c r="AM29" i="1"/>
  <c r="AM28" i="1"/>
  <c r="AM27" i="1"/>
  <c r="AM26" i="1"/>
  <c r="AN47" i="1" l="1"/>
  <c r="AO47" i="1" s="1"/>
  <c r="AN55" i="1"/>
  <c r="AO55" i="1" s="1"/>
  <c r="AN54" i="1"/>
  <c r="AO54" i="1" s="1"/>
  <c r="AN38" i="1"/>
  <c r="AO38" i="1" s="1"/>
  <c r="AN37" i="1"/>
  <c r="AO37" i="1" s="1"/>
  <c r="AN32" i="1"/>
  <c r="AO32" i="1" s="1"/>
  <c r="AN53" i="1"/>
  <c r="AO53" i="1" s="1"/>
  <c r="AN45" i="1"/>
  <c r="AO45" i="1" s="1"/>
  <c r="AN62" i="1"/>
  <c r="AO62" i="1" s="1"/>
  <c r="AN46" i="1"/>
  <c r="AO46" i="1" s="1"/>
  <c r="AN61" i="1"/>
  <c r="AO61" i="1" s="1"/>
  <c r="AN35" i="1"/>
  <c r="AO35" i="1" s="1"/>
  <c r="AN60" i="1"/>
  <c r="AO60" i="1" s="1"/>
  <c r="AN52" i="1"/>
  <c r="AO52" i="1" s="1"/>
  <c r="AN44" i="1"/>
  <c r="AO44" i="1" s="1"/>
  <c r="AN59" i="1"/>
  <c r="AO59" i="1" s="1"/>
  <c r="AN51" i="1"/>
  <c r="AO51" i="1" s="1"/>
  <c r="AN43" i="1"/>
  <c r="AO43" i="1" s="1"/>
  <c r="AN64" i="1"/>
  <c r="AO64" i="1" s="1"/>
  <c r="AN56" i="1"/>
  <c r="AO56" i="1" s="1"/>
  <c r="AN40" i="1"/>
  <c r="AO40" i="1" s="1"/>
  <c r="AN58" i="1"/>
  <c r="AO58" i="1" s="1"/>
  <c r="AN50" i="1"/>
  <c r="AO50" i="1" s="1"/>
  <c r="AN42" i="1"/>
  <c r="AO42" i="1" s="1"/>
  <c r="AN31" i="1"/>
  <c r="AO31" i="1" s="1"/>
  <c r="AN57" i="1"/>
  <c r="AO57" i="1" s="1"/>
  <c r="AN49" i="1"/>
  <c r="AO49" i="1" s="1"/>
  <c r="AN41" i="1"/>
  <c r="AO41" i="1" s="1"/>
  <c r="AN48" i="1"/>
  <c r="AO48" i="1" s="1"/>
  <c r="AN39" i="1"/>
  <c r="AO39" i="1" s="1"/>
  <c r="AN33" i="1"/>
  <c r="AO33" i="1" s="1"/>
  <c r="AN27" i="1"/>
  <c r="AO27" i="1" s="1"/>
  <c r="AN26" i="1"/>
  <c r="AO26" i="1" s="1"/>
  <c r="AN28" i="1"/>
  <c r="AO28" i="1" s="1"/>
  <c r="AN29" i="1"/>
  <c r="AO29" i="1" s="1"/>
  <c r="AN30" i="1"/>
  <c r="AO30" i="1" s="1"/>
  <c r="AN36" i="1" l="1"/>
  <c r="AO36" i="1" s="1"/>
  <c r="AJ34" i="1" l="1"/>
  <c r="AL34" i="1" l="1"/>
  <c r="AN34" i="1" s="1"/>
  <c r="AO34" i="1" s="1"/>
  <c r="AM23" i="1"/>
  <c r="AM22" i="1"/>
  <c r="AM21" i="1"/>
  <c r="AM24" i="1"/>
  <c r="AM19" i="1"/>
  <c r="AM18" i="1"/>
  <c r="AM20" i="1"/>
  <c r="AM13" i="1"/>
  <c r="AN13" i="1" s="1"/>
  <c r="AO13" i="1"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C5" i="3"/>
  <c r="P16" i="6"/>
  <c r="B4" i="6"/>
  <c r="B5" i="6"/>
  <c r="B6" i="6"/>
  <c r="B3" i="6"/>
  <c r="AM9" i="1"/>
  <c r="AN23" i="1" l="1"/>
  <c r="AO23" i="1" s="1"/>
  <c r="AN22" i="1"/>
  <c r="AO22" i="1" s="1"/>
  <c r="AN21" i="1"/>
  <c r="AO21" i="1" s="1"/>
  <c r="AN24" i="1"/>
  <c r="AO24" i="1" s="1"/>
  <c r="AN19" i="1"/>
  <c r="AO19" i="1" s="1"/>
  <c r="AN18" i="1"/>
  <c r="AO18" i="1" s="1"/>
  <c r="AN20" i="1"/>
  <c r="AO20" i="1" s="1"/>
  <c r="B2" i="6"/>
  <c r="C5" i="6" s="1"/>
  <c r="AM7" i="1"/>
  <c r="C6" i="6" l="1"/>
  <c r="C3" i="6"/>
  <c r="C4" i="6"/>
  <c r="AN7" i="1"/>
  <c r="AO7" i="1" s="1"/>
  <c r="C2" i="6" l="1"/>
  <c r="AM15" i="1"/>
  <c r="AN15" i="1" s="1"/>
  <c r="AO15" i="1" s="1"/>
  <c r="AM14" i="1"/>
  <c r="AN14" i="1" s="1"/>
  <c r="AO14" i="1" s="1"/>
  <c r="O6" i="1" l="1"/>
  <c r="AM8" i="1" l="1"/>
  <c r="AN9" i="1"/>
  <c r="AO9" i="1" s="1"/>
  <c r="AM10" i="1"/>
  <c r="AM11" i="1"/>
  <c r="AM12" i="1"/>
  <c r="AM16" i="1"/>
  <c r="AM17" i="1"/>
  <c r="AM25" i="1"/>
  <c r="AN16" i="1" l="1"/>
  <c r="AO16" i="1" s="1"/>
  <c r="AN10" i="1"/>
  <c r="AO10" i="1" s="1"/>
  <c r="AN25" i="1"/>
  <c r="AO25" i="1" s="1"/>
  <c r="AN8" i="1"/>
  <c r="AO8" i="1" s="1"/>
  <c r="AN12" i="1"/>
  <c r="AO12" i="1" s="1"/>
  <c r="AN17" i="1"/>
  <c r="AO17" i="1" s="1"/>
  <c r="AN11" i="1"/>
  <c r="AO11" i="1" s="1"/>
  <c r="AO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E5" authorId="0" shapeId="0" xr:uid="{00000000-0006-0000-0200-000001000000}">
      <text>
        <r>
          <rPr>
            <b/>
            <sz val="9"/>
            <color rgb="FF000000"/>
            <rFont val="Tahoma"/>
            <family val="2"/>
          </rPr>
          <t xml:space="preserve">En portal MIPG: es la categoría 
</t>
        </r>
        <r>
          <rPr>
            <sz val="9"/>
            <color rgb="FF000000"/>
            <rFont val="Tahoma"/>
            <family val="2"/>
          </rPr>
          <t xml:space="preserve">
</t>
        </r>
      </text>
    </comment>
    <comment ref="F5" authorId="0" shapeId="0" xr:uid="{00000000-0006-0000-0200-000002000000}">
      <text>
        <r>
          <rPr>
            <b/>
            <sz val="9"/>
            <color indexed="81"/>
            <rFont val="Tahoma"/>
            <family val="2"/>
          </rPr>
          <t>En portal MIPG: es el componente</t>
        </r>
      </text>
    </comment>
    <comment ref="G5" authorId="0" shapeId="0" xr:uid="{00000000-0006-0000-0200-000003000000}">
      <text>
        <r>
          <rPr>
            <b/>
            <sz val="9"/>
            <color rgb="FF000000"/>
            <rFont val="Tahoma"/>
            <family val="2"/>
          </rPr>
          <t>En portal MIPG: es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tc={D2E04291-6D10-4E14-BCBD-CDB247F9C07D}</author>
    <author>tc={61D116AF-88C2-45F3-A7BC-533EBEB2F93A}</author>
  </authors>
  <commentList>
    <comment ref="F34" authorId="0" shapeId="0" xr:uid="{00000000-0006-0000-0300-000001000000}">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mejora </t>
      </text>
    </comment>
    <comment ref="F35" authorId="1" shapeId="0" xr:uid="{00000000-0006-0000-0300-000002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Capacitar, divulgar, socializar, comunicar</t>
      </text>
    </comment>
  </commentList>
</comments>
</file>

<file path=xl/sharedStrings.xml><?xml version="1.0" encoding="utf-8"?>
<sst xmlns="http://schemas.openxmlformats.org/spreadsheetml/2006/main" count="836" uniqueCount="340">
  <si>
    <t>Fecha Inicio de ejecución (día-mes-año)</t>
  </si>
  <si>
    <t>(Todas)</t>
  </si>
  <si>
    <t>Etiquetas de fila</t>
  </si>
  <si>
    <t xml:space="preserve">Cuenta de Actividad </t>
  </si>
  <si>
    <t>(en blanco)</t>
  </si>
  <si>
    <t>8. Servicio al ciudadano</t>
  </si>
  <si>
    <t xml:space="preserve">7. Fortalecimiento organizacional y simplificación de procesos </t>
  </si>
  <si>
    <t>6. Transparencia, acceso a la información pública y lucha contra la corrupción</t>
  </si>
  <si>
    <t>4. Talento humano _x000D_</t>
  </si>
  <si>
    <t>2. Gestión presupuestal y eficiencia del gasto público</t>
  </si>
  <si>
    <t>19. Control interno</t>
  </si>
  <si>
    <t>18. Seguimiento y evaluación del desempeño institucional</t>
  </si>
  <si>
    <t>17.Gestión de la información estadística</t>
  </si>
  <si>
    <t xml:space="preserve">16.Gestión documental </t>
  </si>
  <si>
    <t>15.Gestión del conocimiento y la innovación</t>
  </si>
  <si>
    <t>14. Mejora normativa</t>
  </si>
  <si>
    <t>13.Defensa jurídica</t>
  </si>
  <si>
    <t xml:space="preserve">11.Gobierno digital </t>
  </si>
  <si>
    <t xml:space="preserve">1. Planeación Institucional </t>
  </si>
  <si>
    <t>Total general</t>
  </si>
  <si>
    <t xml:space="preserve">       </t>
  </si>
  <si>
    <t>PLAN DE ACCIÓN ANUAL MIPG</t>
  </si>
  <si>
    <t>F-FI-1388
V.1</t>
  </si>
  <si>
    <t>#</t>
  </si>
  <si>
    <t>Articulación</t>
  </si>
  <si>
    <t>Información Actividades</t>
  </si>
  <si>
    <t>Programación y reporte</t>
  </si>
  <si>
    <t>EJECUCIÓN DEL PLAN 2024</t>
  </si>
  <si>
    <t>Febrero</t>
  </si>
  <si>
    <t>Marzo</t>
  </si>
  <si>
    <t>Abril</t>
  </si>
  <si>
    <t>Mayo</t>
  </si>
  <si>
    <t>Junio</t>
  </si>
  <si>
    <t>Julio</t>
  </si>
  <si>
    <t>Agosto</t>
  </si>
  <si>
    <t>Septiembre</t>
  </si>
  <si>
    <t>Octubre</t>
  </si>
  <si>
    <t>Noviembre</t>
  </si>
  <si>
    <t>Diciembre</t>
  </si>
  <si>
    <t>Acumulado</t>
  </si>
  <si>
    <t>Avance</t>
  </si>
  <si>
    <t>Dimensiones del Modelo Integrado de Planeación y Gestión</t>
  </si>
  <si>
    <t>Políticas de Gestión y Desempeño Institucional</t>
  </si>
  <si>
    <t>Proceso Asociado</t>
  </si>
  <si>
    <t>Fuente</t>
  </si>
  <si>
    <t xml:space="preserve">Categoría </t>
  </si>
  <si>
    <t xml:space="preserve">Producto MIPG </t>
  </si>
  <si>
    <t xml:space="preserve">% ejecución producto </t>
  </si>
  <si>
    <t xml:space="preserve">Actividad </t>
  </si>
  <si>
    <t>Meta</t>
  </si>
  <si>
    <t>Unidad de Medida</t>
  </si>
  <si>
    <t xml:space="preserve">Dependencia responsable </t>
  </si>
  <si>
    <t>Fecha Fin de ejecución (día-mes-año)</t>
  </si>
  <si>
    <t xml:space="preserve">Ponderación </t>
  </si>
  <si>
    <t>Responsable de ejecución</t>
  </si>
  <si>
    <t>Programado</t>
  </si>
  <si>
    <t>Ejecutado</t>
  </si>
  <si>
    <t>Seguimiento OAP
Trimestre I</t>
  </si>
  <si>
    <t>Estado
Trimestre I</t>
  </si>
  <si>
    <t>3. Gestión  de valores para los resultados</t>
  </si>
  <si>
    <t>Gestión de Tecnologías de la Información-GT</t>
  </si>
  <si>
    <t>Autodiagnósticos MIPG</t>
  </si>
  <si>
    <t xml:space="preserve">Planear </t>
  </si>
  <si>
    <t>Tecnologías emergentes</t>
  </si>
  <si>
    <t>Realizar seguimiento trimestral a proyectos de herramientas Tecnológica para Gestión de Proyectos</t>
  </si>
  <si>
    <t>4 Reporte de seguimiento a Proyectos de herramientas Tecnológica</t>
  </si>
  <si>
    <t>Documento</t>
  </si>
  <si>
    <t>Dirección de Tecnologías y Sistemas de Información</t>
  </si>
  <si>
    <t>7. Control Interno</t>
  </si>
  <si>
    <t>Fortalecimiento Institucional-FI</t>
  </si>
  <si>
    <t xml:space="preserve">Sostenibilidad MIPG </t>
  </si>
  <si>
    <t xml:space="preserve">Apropiar </t>
  </si>
  <si>
    <t>Matriz de riesgos socializada</t>
  </si>
  <si>
    <t>Presentar ante el Comité Institucional de Gestión y Desempeño los resultados del seguimiento a Riesgos de Gestión de la Entidad</t>
  </si>
  <si>
    <t>Acta de reunión</t>
  </si>
  <si>
    <t>Oficina Asesora de Planeación</t>
  </si>
  <si>
    <t>Verificar</t>
  </si>
  <si>
    <t xml:space="preserve">Matriz de riesgos  revisada y actualizada </t>
  </si>
  <si>
    <t xml:space="preserve">Desarrollar mesas de trabajo de revisión de Riesgos y actualizar matriz </t>
  </si>
  <si>
    <t xml:space="preserve">Matriz de oportunidades revisada y actualizada </t>
  </si>
  <si>
    <t xml:space="preserve">Desarrollar  mesas de trabajo de revisión de Gestión de Oportunidades y actualizar matriz. </t>
  </si>
  <si>
    <t xml:space="preserve">Generar informes de monitoreo a la ejecución de los controles de los riesgos </t>
  </si>
  <si>
    <t>3 Informes de monitoreo a riesgos</t>
  </si>
  <si>
    <t>Informe</t>
  </si>
  <si>
    <t>4. Evaluación de resultados</t>
  </si>
  <si>
    <t>Seguimiento y monitoreo  de indicadores de gestión por proceso</t>
  </si>
  <si>
    <t>Generar informe de monitoreo a la ejecución de los indicadores de gestión</t>
  </si>
  <si>
    <t xml:space="preserve">Resultados vigencia anterior </t>
  </si>
  <si>
    <t>Actuar</t>
  </si>
  <si>
    <t>Modelo de operación por procesos</t>
  </si>
  <si>
    <t>Actualizar la caracterización del  proceso Gestión Estratégica del Talento Humano</t>
  </si>
  <si>
    <t>1 Caracterización actualizada</t>
  </si>
  <si>
    <t xml:space="preserve">Dirección de Gestión Humana
</t>
  </si>
  <si>
    <t>Gestión de Emergencias-GE</t>
  </si>
  <si>
    <t>Actualizar la caracterización del  proceso Gestión de Emergencias</t>
  </si>
  <si>
    <t>Oficina Centro de Comando, Control,  Comunicaciones y Computo C4 
Gestión de Emergencias</t>
  </si>
  <si>
    <t>Actualizar los procedimientos de la entidad que se encuentran pendiente por realizar transición al mapa de proceso versión 2.  Lo anterior,  de acuerdo con los lineamientos de la Oficina Asesora de Planeación</t>
  </si>
  <si>
    <t>100% de los procedimientos pendiente por  actualizar</t>
  </si>
  <si>
    <t xml:space="preserve">Todas las dependencias </t>
  </si>
  <si>
    <t>5. Información y comunicaciones</t>
  </si>
  <si>
    <t>Gestión y Análisis de la Información-GI</t>
  </si>
  <si>
    <t>Hacer</t>
  </si>
  <si>
    <t xml:space="preserve">Plan estadístico </t>
  </si>
  <si>
    <t>Seguimiento al Plan de acción distrital de análisis de la información</t>
  </si>
  <si>
    <t>100% seguimientos solicitados</t>
  </si>
  <si>
    <t>Plan de actividades</t>
  </si>
  <si>
    <t>Oficina de Análisis de Información y Estudios Estratégicos</t>
  </si>
  <si>
    <t>2. Direccionamiento y planeación</t>
  </si>
  <si>
    <t>Gestión Financiera-GF</t>
  </si>
  <si>
    <t>Planear</t>
  </si>
  <si>
    <t>Lineamentos para Gestión presupuestal y eficiencia del gasto público</t>
  </si>
  <si>
    <t>Emitir lineamientos para realizar  anteproyectos de presupuesto 2025 para siguiente vigencia fiscal</t>
  </si>
  <si>
    <t>1 lineamiento</t>
  </si>
  <si>
    <t>Dirección Financiera</t>
  </si>
  <si>
    <t>Gestión Jurídica-GJ</t>
  </si>
  <si>
    <t>Política Daño antijurídico</t>
  </si>
  <si>
    <t>Formular y socializar el Plan de acción del Comité de Conciliación y comunicar a la Oficina de planeación y control interno</t>
  </si>
  <si>
    <t>1 formalización y socialización del plan de acción</t>
  </si>
  <si>
    <t>Dirección Jurídica y Contractual</t>
  </si>
  <si>
    <t>16.Gestión documental _x000D_</t>
  </si>
  <si>
    <t>Gestión Documental-GDO</t>
  </si>
  <si>
    <t xml:space="preserve">Verificar </t>
  </si>
  <si>
    <t>Plan de Gestión Documental</t>
  </si>
  <si>
    <t>Realizar seguimiento al plan de trabajo para la implementación sistemas de gestión de documentos electrónicos de archivo- SGDEA</t>
  </si>
  <si>
    <t>3 Seguimientos trimestrales</t>
  </si>
  <si>
    <t>Plan de acción</t>
  </si>
  <si>
    <t xml:space="preserve">Dirección de Recursos Físicos y Gestión Documental
</t>
  </si>
  <si>
    <t>Realizar capacitaciones para la creación y generación de documentos en el  marco del sistema de gestión de calidad</t>
  </si>
  <si>
    <t>Socializar a los líderes operativos el Manual Modelo Integrado de Planeación y Gestión MIPG y la resolución que crea el Comité Institucional de Gestión y Desempeño</t>
  </si>
  <si>
    <t>Formular y socializar cronograma de reportes ante la Oficina Asesora de Planeación</t>
  </si>
  <si>
    <t>1 calendario socializado</t>
  </si>
  <si>
    <t>Direccionamiento Estratégico-DE</t>
  </si>
  <si>
    <t>Seguimiento OCI</t>
  </si>
  <si>
    <t>Seguimiento a la implementación del MIPG</t>
  </si>
  <si>
    <t>Actualizar el procedimiento del plan de acción MIPG</t>
  </si>
  <si>
    <t>1 Documento actualizado</t>
  </si>
  <si>
    <t>Socializar a los líderes operativos el instructivo de gestión del cambio</t>
  </si>
  <si>
    <t>1. Gestión del talento humano</t>
  </si>
  <si>
    <t>5. Integridad</t>
  </si>
  <si>
    <t>Gestión Estratégica del Talento Humano-GH</t>
  </si>
  <si>
    <t>Estrategia de gestión de conflicto de intereses</t>
  </si>
  <si>
    <t>Presentar ante el Comité Institucional de Gestión y Desempeño los resultados del seguimiento a la implementación de la estrategia de gestión de conflicto de intereses el Comité Institucional de Gestión y Desempeño</t>
  </si>
  <si>
    <t>1 acta de reunión del CIGD</t>
  </si>
  <si>
    <t xml:space="preserve">Actas de reunión </t>
  </si>
  <si>
    <t>Dirección de Talento Humano</t>
  </si>
  <si>
    <t>Política de Control Interno</t>
  </si>
  <si>
    <t xml:space="preserve">Revisión y/o actualización del documento esquema de  líneas de defensa </t>
  </si>
  <si>
    <t>1 Matriz  actualizada</t>
  </si>
  <si>
    <t>Evaluación al Sistema de Control Interno-ESC</t>
  </si>
  <si>
    <t>Revisión y/o actualización del mapa de aseguramiento de la Entidad</t>
  </si>
  <si>
    <t>1 Soporte de revisión y/o actualización</t>
  </si>
  <si>
    <t>Oficina de Control Interno</t>
  </si>
  <si>
    <t xml:space="preserve">Realizar seguimiento a la ejecución del Plan Anual de Auditoria Interna de la Entidad en el marco del CICCI </t>
  </si>
  <si>
    <t>1 Acta de reunión del CICCI</t>
  </si>
  <si>
    <t>Mapa de Aseguramiento</t>
  </si>
  <si>
    <t>Seguimiento al Mapa de aseguramiento de la Entidad.</t>
  </si>
  <si>
    <t>1 Informe de seguimiento</t>
  </si>
  <si>
    <t xml:space="preserve">
Publicar las actas de las sesiones celebradas del CICCI en el botón de transparencia y acceso a la información de la página web de la entidad.</t>
  </si>
  <si>
    <t>2 Publicaciones</t>
  </si>
  <si>
    <t>8. Servicio al ciudadano_x000D_</t>
  </si>
  <si>
    <t>Atención y Relación con el Ciudadano-AR</t>
  </si>
  <si>
    <t>Recomendaciones FURAG</t>
  </si>
  <si>
    <t>Transparencia y acceso a la información</t>
  </si>
  <si>
    <t>Generar un repositorio con la información relacionada con la Política de Servicio a la Ciudadanía de la cual hace seguimiento FURAG, que permita garantizar la completitud de la misma, para el reporte de la vigencia 2023.</t>
  </si>
  <si>
    <t>1 Carpeta consolidada con información para reporte FURAG vigencia 2023</t>
  </si>
  <si>
    <t>Carpeta consolidada</t>
  </si>
  <si>
    <t>Subsecretaría de Gestión Institucional - Equipo Atención y Servicio con el Ciudadano</t>
  </si>
  <si>
    <t xml:space="preserve">Hacer </t>
  </si>
  <si>
    <t>Plan de acción de la estrategia de lenguaje claro implementado.</t>
  </si>
  <si>
    <t>Diseñar e implementar una estrategia de lenguaje claro en la SDSCJ.</t>
  </si>
  <si>
    <t>1 Plan de acción de la estrategia de lenguaje claro.</t>
  </si>
  <si>
    <t xml:space="preserve">Plan de acción </t>
  </si>
  <si>
    <t xml:space="preserve">Actuar </t>
  </si>
  <si>
    <t>Análisis satisfacción ciudadana</t>
  </si>
  <si>
    <t>Realizar socializaciones periódicas del informe de satisfacción ciudadana respecto de la atención recibida en canales con las áreas involucradas, para establecer las mejoras necesarias en el marco de dicha atención.</t>
  </si>
  <si>
    <t xml:space="preserve">3 socializaciones del informe de satisfacción ciudadana </t>
  </si>
  <si>
    <t>Actas de reuniones</t>
  </si>
  <si>
    <t>Esquema de Metadatos</t>
  </si>
  <si>
    <t>N/A</t>
  </si>
  <si>
    <t>Elaborar el esquema de metadatos de acuerdo con las necesidades de la SDSCJ</t>
  </si>
  <si>
    <t>Esquema de metadatos</t>
  </si>
  <si>
    <t xml:space="preserve">Programa de Reprografía </t>
  </si>
  <si>
    <t xml:space="preserve">Elaborar el Programa Especifico de Reprografía </t>
  </si>
  <si>
    <t>Información estadística</t>
  </si>
  <si>
    <t>Analizar respuestas de la encuesta de la página web asociadas a la consulta de estadísticas y mapas.</t>
  </si>
  <si>
    <t>2 encuestas analizadas</t>
  </si>
  <si>
    <t xml:space="preserve">Análisis de resultados de la encuesta realizados </t>
  </si>
  <si>
    <t>Decisiones basadas en datos</t>
  </si>
  <si>
    <t>Convocar las áreas requeridas y/o grupos de interés (Mesa Técnicas de gobierno Digital), para la toma de decisiones relacionadas con la implementación de la política de Gobierno Digital</t>
  </si>
  <si>
    <t>1 Acta de reunión</t>
  </si>
  <si>
    <t>Actas</t>
  </si>
  <si>
    <t>Gobierno Digital</t>
  </si>
  <si>
    <t>Hacer participe a los grupos de valor o interés en la toma de decisiones sobre la implementación de la Política de Gobierno Digital.</t>
  </si>
  <si>
    <t>1 Documento Soporte</t>
  </si>
  <si>
    <t>Servicios y procesos inteligentes</t>
  </si>
  <si>
    <t>Efectuar actividades de innovación basadas en enfoque experimental haciendo uso de las TICs.</t>
  </si>
  <si>
    <t>Proyectos de transformación digital</t>
  </si>
  <si>
    <t>Identificar e implementar las tecnologías emergentes de la cuarta revolución industrial en la Entidad en los procesos de innovación publica digital.</t>
  </si>
  <si>
    <t>Arquitectura Empresarial</t>
  </si>
  <si>
    <t xml:space="preserve">Implementar modelos del Marco de Referencia de Arquitectura Empresarial (MRAE) en la Entidad.
</t>
  </si>
  <si>
    <t>Incluir en la elaboración del PETI, el plan de acción anual, el tablero de control con indicadores y la hoja de ruta.</t>
  </si>
  <si>
    <t>1 Documento PETI</t>
  </si>
  <si>
    <t>Documento PETI</t>
  </si>
  <si>
    <t>Cultura y apropiación</t>
  </si>
  <si>
    <t xml:space="preserve">Establecer plan de comunicación para la gestión de proyectos con componentes de TI, con alcance y priorizaron de las actividades de los proyectos, seguimiento a la ejecución, análisis y tratamiento de riesgos.
</t>
  </si>
  <si>
    <t>1 Documento</t>
  </si>
  <si>
    <t>Gestionar estrategias de capacitación y/o entrenamientos para los colaboradores de la Entidad y/o grupos de valor en los casos que aplique sobre las temáticas de la política de gobierno digital.</t>
  </si>
  <si>
    <t>12. Seguridad digital</t>
  </si>
  <si>
    <t>Seguridad digital</t>
  </si>
  <si>
    <t xml:space="preserve">Diligenciar el Modelo de Seguridad y Privacidad de la Información (MSPI) y presentarlo para aprobación ante el Comité de Institucional Gestión y Desempeño </t>
  </si>
  <si>
    <t>Estructuración de un servicio ciudadano que se debe llevar a los escenarios de interoperabilidad para viabilizar la puesta en funcionamiento de un servidor con las características descritas en el anexo 2 del Decreto 620 de 2020.</t>
  </si>
  <si>
    <t>1 Servicio</t>
  </si>
  <si>
    <t>Servicio</t>
  </si>
  <si>
    <t xml:space="preserve">Solicitar a la Oficina de Análisis y Estudios Estratégicos la incorporación en el plan de datos abiertos lo relacionado con procedimientos y técnicas de análisis de datos y gestión de datos para la toma de decisiones. </t>
  </si>
  <si>
    <t>1 plan</t>
  </si>
  <si>
    <t>plan</t>
  </si>
  <si>
    <t>Transformación digital</t>
  </si>
  <si>
    <t>Incluir en la elaboración del PETI iniciativas relacionadas con temas de Transformación Digital de conformidad con el Decreto 1263 de 2022.</t>
  </si>
  <si>
    <t xml:space="preserve">Estrategia de Ciudades y Territorios Inteligentes </t>
  </si>
  <si>
    <t>Realizar la formulación de la Estrategia de Ciudades y Territorios Inteligentes aplicable para la Entidad.</t>
  </si>
  <si>
    <t>1 Documento estrategia</t>
  </si>
  <si>
    <t>Documento estrategia</t>
  </si>
  <si>
    <t>Adelantar gestiones pertinentes por parte de la Dirección de tecnologías y Sistemas de la Información, en lo referente al responsable de seguridad de la información y la asignación de recursos.</t>
  </si>
  <si>
    <t>1 Acta</t>
  </si>
  <si>
    <t>Acta</t>
  </si>
  <si>
    <t>Definir, documentar y aprobar el  plan de continuidad de tecnologías de la Información.</t>
  </si>
  <si>
    <t>1 Plan</t>
  </si>
  <si>
    <t>Plan</t>
  </si>
  <si>
    <t>Identificar y gestionar los riesgos de seguridad de la información. .</t>
  </si>
  <si>
    <t>1matriz</t>
  </si>
  <si>
    <t>matriz</t>
  </si>
  <si>
    <t xml:space="preserve">Realizar análisis de vulnerabilidades a soluciones tecnológicas criticas de la Entidad por parte de un tercero. </t>
  </si>
  <si>
    <t>1 documento</t>
  </si>
  <si>
    <t>documento</t>
  </si>
  <si>
    <t>Realizar seguimiento a los avances en relación  a la implementación de la  Ley de protección de datos personales  (Ley 1581 de 2012) en la Entidad</t>
  </si>
  <si>
    <t>Reportar los incidentes de seguridad de la información de acuerdo a lo establecido en la resolución 500 de 2022 MinTIC.</t>
  </si>
  <si>
    <t>1correo</t>
  </si>
  <si>
    <t>correo</t>
  </si>
  <si>
    <t>1. Planeación Institucional _x000D_</t>
  </si>
  <si>
    <t>Fortalecimiento Institucional</t>
  </si>
  <si>
    <t>Elaborar documento donde se definan los lineamientos para diligenciar el FURAG</t>
  </si>
  <si>
    <t>Matriz de riesgo</t>
  </si>
  <si>
    <t>Formular los indicadores clave para los riesgos de Gestión oficializados en la matriz</t>
  </si>
  <si>
    <t>Numérica</t>
  </si>
  <si>
    <t>6. Gestión del conocimiento y la innovación</t>
  </si>
  <si>
    <t>15.Gestión del conocimiento y la innovación_x000D_</t>
  </si>
  <si>
    <t>Gestión del Conocimiento y la Innovación Pública-GCI</t>
  </si>
  <si>
    <t>Generación y producción</t>
  </si>
  <si>
    <t>Actualizar una estrategia de cultura organizacional orientada a la innovación en la entidad y analizar sus resultados.</t>
  </si>
  <si>
    <t>1 estrategia de cultura organizacional</t>
  </si>
  <si>
    <t>Investigación e innovación institucional</t>
  </si>
  <si>
    <t xml:space="preserve">Identificar las necesidades de investigación en la entidad, implementar acciones y evaluarlas. </t>
  </si>
  <si>
    <t>1 necesidad de investigación</t>
  </si>
  <si>
    <t>Realizar mesa de trabajo para identificar las necesidades de tecnología para la gestión del conocimiento y la innovación en la entidad.</t>
  </si>
  <si>
    <t>Memoria Institucional</t>
  </si>
  <si>
    <t>Elaborar un documento de la memoria institucional y publicar en la intranet de la SDSCJ</t>
  </si>
  <si>
    <t>Comunidades de práctica y redes de conocimiento</t>
  </si>
  <si>
    <t xml:space="preserve">Realizar actividades que permitan compartir y retroalimentar el conocimiento
</t>
  </si>
  <si>
    <t>4 actividades para compartir conocimiento</t>
  </si>
  <si>
    <t>Gestión documental y recolección de información</t>
  </si>
  <si>
    <t>Actualizar el inventario de Conocimiento tácito y explicito  de la entidad y publicarlo en un espacio de fácil acceso.</t>
  </si>
  <si>
    <t>3. Compras y Contratación Pública</t>
  </si>
  <si>
    <t>Gestión Contractual-GCT</t>
  </si>
  <si>
    <t>Plataforma transaccional SECOP II</t>
  </si>
  <si>
    <t>Mesa de trabajo que involucre las 2 unidades ejecutoras de la SDSCJ junto con la Dirección de Tecnologías y Sistemas de la Información, para explorar alternativas para asignar responsables en el  cierre de los contratos en el SECOP II.</t>
  </si>
  <si>
    <t>1 Mesa de trabajo</t>
  </si>
  <si>
    <t>Mesas de trabajo con las dos unidades ejecutoras para definir y ejecutar  un plan d e trabajo que permita avanzar en el uso del modulo de plan de pagos en SECOP II</t>
  </si>
  <si>
    <t>2 Mesas de trabajo</t>
  </si>
  <si>
    <t>Gestión de conocimiento</t>
  </si>
  <si>
    <t>Certificación de al menos 2 miembros del equipo de defensa jurídica en el Diplomado de la ANDJE y la ESAP.</t>
  </si>
  <si>
    <t xml:space="preserve">2 Certificado de diplomados </t>
  </si>
  <si>
    <t xml:space="preserve">Certificados de diplomados </t>
  </si>
  <si>
    <t>Certificación en al menos dos cursos virtuales de la Comunidad Jurídica del Conocimiento.</t>
  </si>
  <si>
    <t>2 Certificados de cursos virtuales</t>
  </si>
  <si>
    <t>Certificados de cursos virtuales</t>
  </si>
  <si>
    <t>Versión 1</t>
  </si>
  <si>
    <t>Estado</t>
  </si>
  <si>
    <t>Total</t>
  </si>
  <si>
    <t>Total de actividades del plan</t>
  </si>
  <si>
    <t>Actividades que inician ejecución el tercer trimeste</t>
  </si>
  <si>
    <t>Actividades programadas para el peridodo, que no han iniciado y tienen alertamiento</t>
  </si>
  <si>
    <t>Actividades que inician a tiempo y presentan avance</t>
  </si>
  <si>
    <t>Actividades programadas y cumplidas en el segundo trimestre</t>
  </si>
  <si>
    <t xml:space="preserve">No de Actividad </t>
  </si>
  <si>
    <t>DIMENSIÓN</t>
  </si>
  <si>
    <t>POLÍTICA</t>
  </si>
  <si>
    <t xml:space="preserve">LÍDER DE POLÍTICA </t>
  </si>
  <si>
    <t xml:space="preserve">PROCESO </t>
  </si>
  <si>
    <t>Dirección de Talento Humano </t>
  </si>
  <si>
    <t>Gestión humana</t>
  </si>
  <si>
    <t>2. Direccionemiento y planeación</t>
  </si>
  <si>
    <t>Direccionamiento sectorial e institucional</t>
  </si>
  <si>
    <t>Dirección financiera</t>
  </si>
  <si>
    <t>Gestión financiera</t>
  </si>
  <si>
    <t>Atención y servicio al ciudadano</t>
  </si>
  <si>
    <t>7. Fortalecimiento organizacional y simplificación de procesos _x000D_</t>
  </si>
  <si>
    <t xml:space="preserve">Subsecretaría de Gestión Institucional </t>
  </si>
  <si>
    <t>9. Participación ciudadana en la gestión pública</t>
  </si>
  <si>
    <t>10. Racionalización de trámites _x000D_</t>
  </si>
  <si>
    <t>Gestión de la tecnologia de la información</t>
  </si>
  <si>
    <t>Gestión Jurídica y Contractual</t>
  </si>
  <si>
    <t>18. Seguimiento y evaluación del desempeño institucional_x000D_</t>
  </si>
  <si>
    <t>Dirección de Recursos Físicos y Gestión Documental</t>
  </si>
  <si>
    <t>Oficina de Análisis de la información y estudios estratégicos</t>
  </si>
  <si>
    <t>Gestión de Recursos Físicos y Gestión Documental</t>
  </si>
  <si>
    <t>Apoyos</t>
  </si>
  <si>
    <t>Control Disciplinario Interno</t>
  </si>
  <si>
    <t>Oficina de Control Disciplinario Interno</t>
  </si>
  <si>
    <t>Gestión de Comunicaciones</t>
  </si>
  <si>
    <t>Oficina Asesora de Comunicaciones</t>
  </si>
  <si>
    <t>Seguimiento y Monitoreo al Sistema de Control Interno</t>
  </si>
  <si>
    <t>ESTADO DE LA ACTIVIDAD</t>
  </si>
  <si>
    <t xml:space="preserve">Componente </t>
  </si>
  <si>
    <t>Administración de Bienes Muebles e Inmuebles para el Fortalecimiento de las Capacidades Operativas-AB</t>
  </si>
  <si>
    <t>EN EJECUCIÓN</t>
  </si>
  <si>
    <t>Diligenciamiento FURAG</t>
  </si>
  <si>
    <t>Acceso y Fortalecimiento a la Justicia-AJ</t>
  </si>
  <si>
    <t>EJECUTADA</t>
  </si>
  <si>
    <t>Control Disciplinario-CID</t>
  </si>
  <si>
    <t xml:space="preserve">Cumplimiento Normativo </t>
  </si>
  <si>
    <t>Verificaciones externas</t>
  </si>
  <si>
    <t>Gestión de Comunicaciones Estratégicas-GC</t>
  </si>
  <si>
    <t>Cumplida</t>
  </si>
  <si>
    <t>Con avance</t>
  </si>
  <si>
    <t>Con alertamiento</t>
  </si>
  <si>
    <t>Gestión Integral a las Personas Privadas de la Libertad -PPL--GIP</t>
  </si>
  <si>
    <t>Gestión de Recursos Físicos al Servicio de la Entidad-GRF</t>
  </si>
  <si>
    <t>Gestión de Seguridad y Convivencia-GS</t>
  </si>
  <si>
    <t>Gestión Tecnológica de Seguridad y Emergencias-GTS</t>
  </si>
  <si>
    <t>2 presentación al CIGD del seguimiento a Riesgos de Gestión</t>
  </si>
  <si>
    <t>mesas de trabajo con el 100% de los procesos observados</t>
  </si>
  <si>
    <t>2 informes de indicadores de gestión</t>
  </si>
  <si>
    <t>1 Capacitación</t>
  </si>
  <si>
    <t>1 Socialización</t>
  </si>
  <si>
    <t>Generar diccionario de datos de las operaciones estadisticas de oferta</t>
  </si>
  <si>
    <t>4 diccionarios de datos</t>
  </si>
  <si>
    <t>Diccionario de datos</t>
  </si>
  <si>
    <t>1 formulación indicadores de riesgos</t>
  </si>
  <si>
    <t>1mesa de trabajo</t>
  </si>
  <si>
    <t>1 Inventario de conocimiento actualizado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</si>
</sst>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0%"/>
    <numFmt numFmtId="165" formatCode="0.000"/>
    <numFmt numFmtId="166" formatCode="0.0"/>
  </numFmts>
  <fonts count="33" x14ac:knownFonts="1">
    <font>
      <sz val="11"/>
      <color indexed="8"/>
      <name val="Calibri"/>
      <family val="2"/>
      <scheme val="minor"/>
    </font>
    <font>
      <sz val="11"/>
      <color indexed="8"/>
      <name val="Calibri"/>
      <family val="2"/>
      <scheme val="minor"/>
    </font>
    <font>
      <sz val="12"/>
      <color theme="1"/>
      <name val="Calibri"/>
      <family val="2"/>
      <scheme val="minor"/>
    </font>
    <font>
      <sz val="16"/>
      <color theme="1"/>
      <name val="Verdana"/>
      <family val="2"/>
    </font>
    <font>
      <sz val="10"/>
      <name val="Arial"/>
      <family val="2"/>
    </font>
    <font>
      <b/>
      <sz val="11"/>
      <color theme="0" tint="-4.9989318521683403E-2"/>
      <name val="Calibri"/>
      <family val="2"/>
      <scheme val="minor"/>
    </font>
    <font>
      <b/>
      <sz val="11"/>
      <color indexed="8"/>
      <name val="Calibri"/>
      <family val="2"/>
      <scheme val="minor"/>
    </font>
    <font>
      <sz val="11"/>
      <color theme="0" tint="-0.499984740745262"/>
      <name val="Calibri"/>
      <family val="2"/>
      <scheme val="minor"/>
    </font>
    <font>
      <sz val="12"/>
      <color indexed="8"/>
      <name val="Calibri"/>
      <family val="2"/>
      <scheme val="minor"/>
    </font>
    <font>
      <sz val="9"/>
      <color rgb="FF000000"/>
      <name val="Arial"/>
      <family val="2"/>
    </font>
    <font>
      <sz val="10"/>
      <color indexed="8"/>
      <name val="Calibri"/>
      <family val="2"/>
      <scheme val="minor"/>
    </font>
    <font>
      <b/>
      <sz val="10"/>
      <color theme="0" tint="-4.9989318521683403E-2"/>
      <name val="Calibri"/>
      <family val="2"/>
      <scheme val="minor"/>
    </font>
    <font>
      <sz val="10"/>
      <color theme="0" tint="-0.499984740745262"/>
      <name val="Calibri"/>
      <family val="2"/>
      <scheme val="minor"/>
    </font>
    <font>
      <sz val="12"/>
      <color theme="1"/>
      <name val="Verdana"/>
      <family val="2"/>
    </font>
    <font>
      <sz val="11"/>
      <color indexed="8"/>
      <name val="Arial Narrow"/>
      <family val="2"/>
    </font>
    <font>
      <sz val="11"/>
      <name val="Arial Narrow"/>
      <family val="2"/>
    </font>
    <font>
      <b/>
      <sz val="11"/>
      <color theme="0"/>
      <name val="Arial Narrow"/>
      <family val="2"/>
    </font>
    <font>
      <b/>
      <sz val="11"/>
      <name val="Arial Narrow"/>
      <family val="2"/>
    </font>
    <font>
      <b/>
      <sz val="26"/>
      <name val="Arial Narrow"/>
      <family val="2"/>
    </font>
    <font>
      <b/>
      <sz val="9"/>
      <color indexed="81"/>
      <name val="Tahoma"/>
      <family val="2"/>
    </font>
    <font>
      <sz val="18"/>
      <color rgb="FFFFFFFF"/>
      <name val="Franklin Gothic Book"/>
      <family val="2"/>
    </font>
    <font>
      <sz val="18"/>
      <color rgb="FF000000"/>
      <name val="Calibri"/>
      <family val="2"/>
    </font>
    <font>
      <sz val="11"/>
      <color rgb="FF000000"/>
      <name val="Calibri"/>
      <family val="2"/>
      <scheme val="minor"/>
    </font>
    <font>
      <sz val="11"/>
      <color rgb="FF000000"/>
      <name val="Arial"/>
      <family val="2"/>
    </font>
    <font>
      <b/>
      <sz val="12"/>
      <color theme="9" tint="0.79998168889431442"/>
      <name val="Calibri"/>
      <family val="2"/>
      <scheme val="minor"/>
    </font>
    <font>
      <b/>
      <sz val="12"/>
      <color theme="7" tint="-0.249977111117893"/>
      <name val="Calibri"/>
      <family val="2"/>
      <scheme val="minor"/>
    </font>
    <font>
      <b/>
      <sz val="9"/>
      <color rgb="FF000000"/>
      <name val="Tahoma"/>
      <family val="2"/>
    </font>
    <font>
      <sz val="11"/>
      <color theme="1"/>
      <name val="Arial"/>
      <family val="2"/>
    </font>
    <font>
      <b/>
      <sz val="11"/>
      <color theme="1"/>
      <name val="Arial"/>
      <family val="2"/>
    </font>
    <font>
      <sz val="9"/>
      <color rgb="FF000000"/>
      <name val="Tahoma"/>
      <family val="2"/>
    </font>
    <font>
      <sz val="11"/>
      <name val="Arial"/>
      <family val="2"/>
    </font>
    <font>
      <b/>
      <sz val="11"/>
      <name val="Arial"/>
      <family val="2"/>
    </font>
    <font>
      <sz val="11"/>
      <color indexed="8"/>
      <name val="Arial"/>
      <family val="2"/>
    </font>
  </fonts>
  <fills count="21">
    <fill>
      <patternFill patternType="none"/>
    </fill>
    <fill>
      <patternFill patternType="gray125"/>
    </fill>
    <fill>
      <patternFill patternType="solid">
        <fgColor rgb="FFE4F0F0"/>
        <bgColor rgb="FFFDE9D9"/>
      </patternFill>
    </fill>
    <fill>
      <patternFill patternType="solid">
        <fgColor theme="0" tint="-0.249977111117893"/>
        <bgColor rgb="FFFDE9D9"/>
      </patternFill>
    </fill>
    <fill>
      <patternFill patternType="solid">
        <fgColor theme="8"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59999389629810485"/>
        <bgColor rgb="FFFDE9D9"/>
      </patternFill>
    </fill>
    <fill>
      <patternFill patternType="solid">
        <fgColor theme="7" tint="0.79998168889431442"/>
        <bgColor rgb="FFFDE9D9"/>
      </patternFill>
    </fill>
    <fill>
      <patternFill patternType="solid">
        <fgColor theme="4" tint="0.79998168889431442"/>
        <bgColor rgb="FFFDE9D9"/>
      </patternFill>
    </fill>
    <fill>
      <patternFill patternType="solid">
        <fgColor theme="4" tint="0.79998168889431442"/>
        <bgColor indexed="64"/>
      </patternFill>
    </fill>
    <fill>
      <patternFill patternType="solid">
        <fgColor theme="0" tint="-0.34998626667073579"/>
        <bgColor rgb="FFFDE9D9"/>
      </patternFill>
    </fill>
    <fill>
      <patternFill patternType="solid">
        <fgColor theme="8" tint="0.59999389629810485"/>
        <bgColor rgb="FFFDE9D9"/>
      </patternFill>
    </fill>
    <fill>
      <patternFill patternType="solid">
        <fgColor theme="3" tint="0.79998168889431442"/>
        <bgColor rgb="FFFDE9D9"/>
      </patternFill>
    </fill>
    <fill>
      <patternFill patternType="solid">
        <fgColor theme="4" tint="0.59999389629810485"/>
        <bgColor indexed="64"/>
      </patternFill>
    </fill>
    <fill>
      <patternFill patternType="solid">
        <fgColor rgb="FFFFFFFF"/>
        <bgColor indexed="64"/>
      </patternFill>
    </fill>
    <fill>
      <patternFill patternType="solid">
        <fgColor rgb="FF808080"/>
        <bgColor indexed="64"/>
      </patternFill>
    </fill>
    <fill>
      <patternFill patternType="solid">
        <fgColor rgb="FFFFFF00"/>
        <bgColor indexed="64"/>
      </patternFill>
    </fill>
    <fill>
      <patternFill patternType="solid">
        <fgColor rgb="FFD60C61"/>
        <bgColor indexed="64"/>
      </patternFill>
    </fill>
    <fill>
      <patternFill patternType="solid">
        <fgColor rgb="FF00B050"/>
        <bgColor indexed="64"/>
      </patternFill>
    </fill>
    <fill>
      <patternFill patternType="solid">
        <fgColor theme="0"/>
        <bgColor indexed="64"/>
      </patternFill>
    </fill>
  </fills>
  <borders count="2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top style="medium">
        <color indexed="64"/>
      </top>
      <bottom/>
      <diagonal/>
    </border>
    <border>
      <left/>
      <right style="hair">
        <color auto="1"/>
      </right>
      <top style="medium">
        <color indexed="64"/>
      </top>
      <bottom/>
      <diagonal/>
    </border>
    <border>
      <left style="thin">
        <color rgb="FF000000"/>
      </left>
      <right style="thin">
        <color rgb="FF000000"/>
      </right>
      <top style="thin">
        <color rgb="FF000000"/>
      </top>
      <bottom style="thin">
        <color rgb="FF000000"/>
      </bottom>
      <diagonal/>
    </border>
    <border>
      <left style="hair">
        <color auto="1"/>
      </left>
      <right/>
      <top style="hair">
        <color auto="1"/>
      </top>
      <bottom style="hair">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1">
    <xf numFmtId="0" fontId="0" fillId="0" borderId="0"/>
    <xf numFmtId="41" fontId="1" fillId="0" borderId="0" applyFont="0" applyFill="0" applyBorder="0" applyAlignment="0" applyProtection="0"/>
    <xf numFmtId="41" fontId="2" fillId="0" borderId="0" applyFont="0" applyFill="0" applyBorder="0" applyAlignment="0" applyProtection="0"/>
    <xf numFmtId="0" fontId="4" fillId="0" borderId="0"/>
    <xf numFmtId="41" fontId="1" fillId="0" borderId="0" applyFont="0" applyFill="0" applyBorder="0" applyAlignment="0" applyProtection="0"/>
    <xf numFmtId="41" fontId="2"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cellStyleXfs>
  <cellXfs count="168">
    <xf numFmtId="0" fontId="0" fillId="0" borderId="0" xfId="0"/>
    <xf numFmtId="0" fontId="0" fillId="0" borderId="0" xfId="0" applyAlignment="1">
      <alignment horizontal="center"/>
    </xf>
    <xf numFmtId="0" fontId="0" fillId="6" borderId="0" xfId="0" applyFill="1" applyAlignment="1">
      <alignment wrapText="1"/>
    </xf>
    <xf numFmtId="0" fontId="0" fillId="0" borderId="0" xfId="0" applyAlignment="1">
      <alignment wrapText="1"/>
    </xf>
    <xf numFmtId="0" fontId="7" fillId="0" borderId="0" xfId="0" applyFont="1" applyAlignment="1">
      <alignment wrapText="1"/>
    </xf>
    <xf numFmtId="0" fontId="8" fillId="0" borderId="0" xfId="0" applyFont="1"/>
    <xf numFmtId="0" fontId="7" fillId="5" borderId="10" xfId="0" applyFont="1" applyFill="1" applyBorder="1"/>
    <xf numFmtId="0" fontId="7" fillId="5" borderId="10" xfId="0" applyFont="1" applyFill="1" applyBorder="1" applyAlignment="1">
      <alignment wrapText="1"/>
    </xf>
    <xf numFmtId="0" fontId="0" fillId="0" borderId="10" xfId="0" applyBorder="1" applyAlignment="1">
      <alignment horizontal="center"/>
    </xf>
    <xf numFmtId="0" fontId="5" fillId="4" borderId="10" xfId="0" applyFont="1" applyFill="1" applyBorder="1" applyAlignment="1">
      <alignment horizontal="center" vertical="center"/>
    </xf>
    <xf numFmtId="0" fontId="5" fillId="4" borderId="10" xfId="0" applyFont="1" applyFill="1" applyBorder="1" applyAlignment="1">
      <alignment horizontal="center" vertical="center" wrapText="1"/>
    </xf>
    <xf numFmtId="0" fontId="6" fillId="0" borderId="10" xfId="0" applyFont="1" applyBorder="1" applyAlignment="1">
      <alignment horizontal="center" vertical="center"/>
    </xf>
    <xf numFmtId="0" fontId="0" fillId="15" borderId="0" xfId="0" applyFill="1"/>
    <xf numFmtId="0" fontId="9" fillId="15" borderId="0" xfId="0" applyFont="1" applyFill="1" applyAlignment="1">
      <alignment wrapText="1"/>
    </xf>
    <xf numFmtId="0" fontId="0" fillId="15" borderId="0" xfId="0" applyFill="1" applyAlignment="1">
      <alignment wrapText="1"/>
    </xf>
    <xf numFmtId="0" fontId="11" fillId="16" borderId="19" xfId="0" applyFont="1" applyFill="1" applyBorder="1"/>
    <xf numFmtId="0" fontId="11" fillId="16" borderId="19" xfId="0" applyFont="1" applyFill="1" applyBorder="1" applyAlignment="1">
      <alignment horizontal="center" wrapText="1"/>
    </xf>
    <xf numFmtId="0" fontId="11" fillId="16" borderId="19" xfId="0" applyFont="1" applyFill="1" applyBorder="1" applyAlignment="1">
      <alignment horizontal="center"/>
    </xf>
    <xf numFmtId="0" fontId="12" fillId="15" borderId="19" xfId="0" applyFont="1" applyFill="1" applyBorder="1" applyAlignment="1">
      <alignment horizontal="center" wrapText="1"/>
    </xf>
    <xf numFmtId="0" fontId="10" fillId="15" borderId="19" xfId="0" applyFont="1" applyFill="1" applyBorder="1"/>
    <xf numFmtId="0" fontId="12" fillId="15" borderId="19" xfId="0" applyFont="1" applyFill="1" applyBorder="1"/>
    <xf numFmtId="0" fontId="10" fillId="15" borderId="19" xfId="0" applyFont="1" applyFill="1" applyBorder="1" applyAlignment="1">
      <alignment horizontal="center"/>
    </xf>
    <xf numFmtId="0" fontId="10" fillId="15" borderId="0" xfId="0" applyFont="1" applyFill="1" applyAlignment="1">
      <alignment wrapText="1"/>
    </xf>
    <xf numFmtId="0" fontId="10" fillId="15" borderId="0" xfId="0" applyFont="1" applyFill="1"/>
    <xf numFmtId="0" fontId="8" fillId="0" borderId="0" xfId="0" applyFont="1" applyAlignment="1">
      <alignment horizontal="center"/>
    </xf>
    <xf numFmtId="0" fontId="14" fillId="0" borderId="0" xfId="0" applyFont="1" applyAlignment="1">
      <alignment horizontal="left"/>
    </xf>
    <xf numFmtId="0" fontId="14" fillId="0" borderId="0" xfId="0" applyFont="1" applyAlignment="1">
      <alignment horizontal="left" vertical="center"/>
    </xf>
    <xf numFmtId="0" fontId="14" fillId="0" borderId="0" xfId="0" applyFont="1" applyAlignment="1">
      <alignment vertical="center"/>
    </xf>
    <xf numFmtId="41" fontId="16" fillId="0" borderId="0" xfId="1" applyFont="1" applyFill="1" applyBorder="1" applyAlignment="1">
      <alignment horizontal="left" vertical="center" wrapText="1"/>
    </xf>
    <xf numFmtId="0" fontId="17" fillId="0" borderId="0" xfId="3" applyFont="1" applyAlignment="1">
      <alignment horizontal="left" vertical="center"/>
    </xf>
    <xf numFmtId="0" fontId="17" fillId="0" borderId="0" xfId="3" applyFont="1" applyAlignment="1">
      <alignment vertical="center"/>
    </xf>
    <xf numFmtId="0" fontId="17" fillId="0" borderId="0" xfId="3" applyFont="1" applyAlignment="1">
      <alignment horizontal="center" vertical="center"/>
    </xf>
    <xf numFmtId="1" fontId="17" fillId="0" borderId="0" xfId="3" applyNumberFormat="1" applyFont="1" applyAlignment="1">
      <alignment horizontal="center" vertical="center"/>
    </xf>
    <xf numFmtId="0" fontId="3" fillId="0" borderId="0" xfId="0" applyFont="1" applyAlignment="1">
      <alignment horizontal="center" vertical="center" wrapText="1"/>
    </xf>
    <xf numFmtId="0" fontId="13" fillId="0" borderId="0" xfId="0" applyFont="1" applyAlignment="1">
      <alignment horizontal="center" vertical="center" wrapText="1"/>
    </xf>
    <xf numFmtId="164" fontId="17" fillId="0" borderId="0" xfId="3" applyNumberFormat="1" applyFont="1" applyAlignment="1">
      <alignment horizontal="center" vertical="center"/>
    </xf>
    <xf numFmtId="0" fontId="0" fillId="0" borderId="0" xfId="0" pivotButton="1"/>
    <xf numFmtId="0" fontId="0" fillId="0" borderId="0" xfId="0" applyAlignment="1">
      <alignment horizontal="left"/>
    </xf>
    <xf numFmtId="9" fontId="0" fillId="0" borderId="0" xfId="6" applyFont="1"/>
    <xf numFmtId="9" fontId="0" fillId="0" borderId="0" xfId="0" applyNumberFormat="1"/>
    <xf numFmtId="0" fontId="20" fillId="18" borderId="0" xfId="0" applyFont="1" applyFill="1" applyAlignment="1">
      <alignment horizontal="center" wrapText="1" readingOrder="1"/>
    </xf>
    <xf numFmtId="0" fontId="21" fillId="18" borderId="0" xfId="0" applyFont="1" applyFill="1" applyAlignment="1">
      <alignment horizontal="center" wrapText="1" readingOrder="1"/>
    </xf>
    <xf numFmtId="0" fontId="22" fillId="0" borderId="0" xfId="0" applyFont="1" applyAlignment="1">
      <alignment horizontal="center" vertical="center" wrapText="1"/>
    </xf>
    <xf numFmtId="0" fontId="23" fillId="0" borderId="0" xfId="0" applyFont="1" applyAlignment="1">
      <alignment wrapText="1"/>
    </xf>
    <xf numFmtId="0" fontId="23" fillId="0" borderId="0" xfId="3" applyFont="1" applyAlignment="1">
      <alignment horizontal="center" vertical="center" wrapText="1"/>
    </xf>
    <xf numFmtId="0" fontId="23" fillId="0" borderId="0" xfId="0" applyFont="1" applyAlignment="1">
      <alignment horizontal="left" vertical="top" wrapText="1"/>
    </xf>
    <xf numFmtId="0" fontId="23" fillId="0" borderId="0" xfId="0" applyFont="1" applyAlignment="1">
      <alignment horizontal="center" vertical="center" wrapText="1"/>
    </xf>
    <xf numFmtId="0" fontId="24" fillId="19" borderId="19" xfId="0" applyFont="1" applyFill="1" applyBorder="1" applyAlignment="1">
      <alignment horizontal="center"/>
    </xf>
    <xf numFmtId="0" fontId="25" fillId="17" borderId="19" xfId="0" applyFont="1" applyFill="1" applyBorder="1" applyAlignment="1">
      <alignment horizontal="center"/>
    </xf>
    <xf numFmtId="0" fontId="14" fillId="0" borderId="0" xfId="0" applyFont="1" applyAlignment="1">
      <alignment horizontal="left" vertical="center" wrapText="1"/>
    </xf>
    <xf numFmtId="9" fontId="23" fillId="0" borderId="0" xfId="6" applyFont="1" applyFill="1" applyBorder="1" applyAlignment="1">
      <alignment horizontal="left" vertical="top" wrapText="1"/>
    </xf>
    <xf numFmtId="0" fontId="14" fillId="0" borderId="0" xfId="0" applyFont="1" applyAlignment="1">
      <alignment horizontal="justify" vertical="center" wrapText="1"/>
    </xf>
    <xf numFmtId="41" fontId="27" fillId="0" borderId="0" xfId="1" applyFont="1" applyFill="1" applyBorder="1" applyAlignment="1">
      <alignment horizontal="center" vertical="center" wrapText="1"/>
    </xf>
    <xf numFmtId="164" fontId="28" fillId="9" borderId="1" xfId="1" applyNumberFormat="1" applyFont="1" applyFill="1" applyBorder="1" applyAlignment="1">
      <alignment horizontal="center" vertical="center" wrapText="1"/>
    </xf>
    <xf numFmtId="164" fontId="27" fillId="10" borderId="1" xfId="6" applyNumberFormat="1" applyFont="1" applyFill="1" applyBorder="1" applyAlignment="1">
      <alignment horizontal="center" vertical="center"/>
    </xf>
    <xf numFmtId="0" fontId="27" fillId="0" borderId="1" xfId="0" applyFont="1" applyBorder="1" applyAlignment="1">
      <alignment horizontal="left" vertical="center" wrapText="1"/>
    </xf>
    <xf numFmtId="9" fontId="27" fillId="0" borderId="1" xfId="6" applyFont="1" applyBorder="1" applyAlignment="1">
      <alignment horizontal="center" vertical="center" wrapText="1"/>
    </xf>
    <xf numFmtId="1" fontId="27" fillId="0" borderId="1" xfId="0" applyNumberFormat="1" applyFont="1" applyBorder="1" applyAlignment="1">
      <alignment horizontal="left" vertical="center" wrapText="1"/>
    </xf>
    <xf numFmtId="9" fontId="27" fillId="0" borderId="1" xfId="0" applyNumberFormat="1" applyFont="1" applyBorder="1" applyAlignment="1">
      <alignment horizontal="left" vertical="center" wrapText="1"/>
    </xf>
    <xf numFmtId="0" fontId="27" fillId="20" borderId="1" xfId="0" applyFont="1" applyFill="1" applyBorder="1" applyAlignment="1">
      <alignment horizontal="left" vertical="center" wrapText="1"/>
    </xf>
    <xf numFmtId="9" fontId="27" fillId="20" borderId="1" xfId="6" applyFont="1" applyFill="1" applyBorder="1" applyAlignment="1">
      <alignment horizontal="center" vertical="center" wrapText="1"/>
    </xf>
    <xf numFmtId="0" fontId="27" fillId="0" borderId="0" xfId="0" applyFont="1" applyAlignment="1">
      <alignment horizontal="center" vertical="center" wrapText="1"/>
    </xf>
    <xf numFmtId="0" fontId="27" fillId="0" borderId="1" xfId="0" applyFont="1" applyBorder="1" applyAlignment="1">
      <alignment horizontal="center" vertical="center"/>
    </xf>
    <xf numFmtId="9" fontId="27" fillId="0" borderId="1" xfId="6" applyFont="1" applyFill="1" applyBorder="1" applyAlignment="1">
      <alignment horizontal="left" vertical="center" wrapText="1"/>
    </xf>
    <xf numFmtId="41" fontId="28" fillId="11" borderId="16" xfId="2" applyFont="1" applyFill="1" applyBorder="1" applyAlignment="1">
      <alignment horizontal="center" vertical="center" wrapText="1"/>
    </xf>
    <xf numFmtId="1" fontId="28" fillId="9" borderId="1" xfId="2" applyNumberFormat="1" applyFont="1" applyFill="1" applyBorder="1" applyAlignment="1">
      <alignment horizontal="center" vertical="center" textRotation="90" wrapText="1"/>
    </xf>
    <xf numFmtId="1" fontId="28" fillId="8" borderId="1" xfId="2" applyNumberFormat="1" applyFont="1" applyFill="1" applyBorder="1" applyAlignment="1">
      <alignment horizontal="center" vertical="center" textRotation="90" wrapText="1"/>
    </xf>
    <xf numFmtId="41" fontId="28" fillId="3" borderId="1" xfId="2" applyFont="1" applyFill="1" applyBorder="1" applyAlignment="1">
      <alignment horizontal="center" vertical="center" textRotation="90" wrapText="1"/>
    </xf>
    <xf numFmtId="164" fontId="27" fillId="14" borderId="20" xfId="6" applyNumberFormat="1" applyFont="1" applyFill="1" applyBorder="1" applyAlignment="1">
      <alignment horizontal="center" vertical="center"/>
    </xf>
    <xf numFmtId="41" fontId="27" fillId="7" borderId="21" xfId="1" applyFont="1" applyFill="1" applyBorder="1" applyAlignment="1">
      <alignment horizontal="center" vertical="center" wrapText="1"/>
    </xf>
    <xf numFmtId="41" fontId="27" fillId="7" borderId="22" xfId="1" applyFont="1" applyFill="1" applyBorder="1" applyAlignment="1">
      <alignment horizontal="center" vertical="center" wrapText="1"/>
    </xf>
    <xf numFmtId="9" fontId="27" fillId="0" borderId="23" xfId="6" applyFont="1" applyFill="1" applyBorder="1" applyAlignment="1">
      <alignment horizontal="left" vertical="top" wrapText="1"/>
    </xf>
    <xf numFmtId="0" fontId="27" fillId="0" borderId="24" xfId="0" applyFont="1" applyBorder="1" applyAlignment="1">
      <alignment horizontal="center" vertical="center" wrapText="1"/>
    </xf>
    <xf numFmtId="0" fontId="28" fillId="0" borderId="24" xfId="0" applyFont="1" applyBorder="1" applyAlignment="1">
      <alignment horizontal="center" vertical="center" wrapText="1"/>
    </xf>
    <xf numFmtId="9" fontId="23" fillId="0" borderId="23" xfId="6" applyFont="1" applyFill="1" applyBorder="1" applyAlignment="1">
      <alignment horizontal="left" vertical="top" wrapText="1"/>
    </xf>
    <xf numFmtId="9" fontId="23" fillId="0" borderId="25" xfId="6" applyFont="1" applyFill="1" applyBorder="1" applyAlignment="1">
      <alignment horizontal="left" vertical="top" wrapText="1"/>
    </xf>
    <xf numFmtId="0" fontId="17" fillId="0" borderId="0" xfId="3" applyFont="1" applyAlignment="1">
      <alignment horizontal="left" vertical="center" wrapText="1"/>
    </xf>
    <xf numFmtId="0" fontId="14" fillId="0" borderId="0" xfId="0" applyFont="1" applyAlignment="1">
      <alignment horizontal="left" wrapText="1"/>
    </xf>
    <xf numFmtId="164" fontId="30" fillId="0" borderId="1" xfId="6" applyNumberFormat="1" applyFont="1" applyFill="1" applyBorder="1" applyAlignment="1">
      <alignment horizontal="center" vertical="center" wrapText="1"/>
    </xf>
    <xf numFmtId="1" fontId="31" fillId="0" borderId="1" xfId="0" applyNumberFormat="1" applyFont="1" applyBorder="1" applyAlignment="1">
      <alignment horizontal="center" vertical="center"/>
    </xf>
    <xf numFmtId="2" fontId="31" fillId="0" borderId="1" xfId="6" applyNumberFormat="1" applyFont="1" applyFill="1" applyBorder="1" applyAlignment="1">
      <alignment horizontal="center" vertical="center"/>
    </xf>
    <xf numFmtId="2" fontId="31" fillId="0" borderId="1" xfId="0" applyNumberFormat="1" applyFont="1" applyBorder="1" applyAlignment="1">
      <alignment horizontal="center" vertical="center"/>
    </xf>
    <xf numFmtId="1" fontId="31" fillId="0" borderId="1" xfId="6" applyNumberFormat="1" applyFont="1" applyFill="1" applyBorder="1" applyAlignment="1">
      <alignment horizontal="center" vertical="center"/>
    </xf>
    <xf numFmtId="9" fontId="31" fillId="0" borderId="1" xfId="6" applyFont="1" applyFill="1" applyBorder="1" applyAlignment="1">
      <alignment horizontal="center" vertical="center"/>
    </xf>
    <xf numFmtId="164" fontId="31" fillId="0" borderId="20" xfId="6" applyNumberFormat="1" applyFont="1" applyFill="1" applyBorder="1" applyAlignment="1">
      <alignment horizontal="center" vertical="center"/>
    </xf>
    <xf numFmtId="1" fontId="31" fillId="0" borderId="1" xfId="0" applyNumberFormat="1" applyFont="1" applyBorder="1"/>
    <xf numFmtId="166" fontId="31" fillId="0" borderId="1" xfId="0" applyNumberFormat="1" applyFont="1" applyBorder="1"/>
    <xf numFmtId="9" fontId="31" fillId="0" borderId="1" xfId="6" applyFont="1" applyBorder="1"/>
    <xf numFmtId="10" fontId="31" fillId="0" borderId="1" xfId="6" applyNumberFormat="1" applyFont="1" applyFill="1" applyBorder="1" applyAlignment="1">
      <alignment horizontal="center" vertical="center"/>
    </xf>
    <xf numFmtId="9" fontId="31" fillId="0" borderId="1" xfId="6" applyFont="1" applyFill="1" applyBorder="1"/>
    <xf numFmtId="2" fontId="31" fillId="0" borderId="1" xfId="0" applyNumberFormat="1" applyFont="1" applyBorder="1"/>
    <xf numFmtId="9" fontId="31" fillId="0" borderId="1" xfId="0" applyNumberFormat="1" applyFont="1" applyBorder="1"/>
    <xf numFmtId="1" fontId="31" fillId="20" borderId="1" xfId="6" applyNumberFormat="1" applyFont="1" applyFill="1" applyBorder="1" applyAlignment="1">
      <alignment horizontal="center" vertical="center"/>
    </xf>
    <xf numFmtId="1" fontId="31" fillId="20" borderId="1" xfId="0" applyNumberFormat="1" applyFont="1" applyFill="1" applyBorder="1" applyAlignment="1">
      <alignment horizontal="center" vertical="center"/>
    </xf>
    <xf numFmtId="164" fontId="15" fillId="0" borderId="0" xfId="6" applyNumberFormat="1" applyFont="1" applyFill="1" applyBorder="1" applyAlignment="1">
      <alignment horizontal="center" vertical="center" wrapText="1"/>
    </xf>
    <xf numFmtId="1" fontId="17" fillId="0" borderId="0" xfId="0" applyNumberFormat="1" applyFont="1"/>
    <xf numFmtId="0" fontId="17" fillId="0" borderId="0" xfId="6" applyNumberFormat="1" applyFont="1" applyFill="1" applyBorder="1" applyAlignment="1">
      <alignment horizontal="center" vertical="center"/>
    </xf>
    <xf numFmtId="1" fontId="17" fillId="0" borderId="0" xfId="6" applyNumberFormat="1" applyFont="1" applyFill="1" applyBorder="1" applyAlignment="1">
      <alignment horizontal="center" vertical="center"/>
    </xf>
    <xf numFmtId="2" fontId="17" fillId="0" borderId="0" xfId="6" applyNumberFormat="1" applyFont="1" applyFill="1" applyBorder="1" applyAlignment="1">
      <alignment horizontal="center" vertical="center"/>
    </xf>
    <xf numFmtId="164" fontId="17" fillId="0" borderId="0" xfId="6" applyNumberFormat="1" applyFont="1" applyFill="1" applyBorder="1" applyAlignment="1">
      <alignment horizontal="center" vertical="center"/>
    </xf>
    <xf numFmtId="164" fontId="15" fillId="0" borderId="0" xfId="0" applyNumberFormat="1" applyFont="1"/>
    <xf numFmtId="1" fontId="15" fillId="0" borderId="0" xfId="0" applyNumberFormat="1" applyFont="1"/>
    <xf numFmtId="0" fontId="15" fillId="0" borderId="0" xfId="0" applyFont="1"/>
    <xf numFmtId="165" fontId="15" fillId="0" borderId="0" xfId="0" applyNumberFormat="1" applyFont="1"/>
    <xf numFmtId="9" fontId="14" fillId="0" borderId="0" xfId="6" applyFont="1" applyBorder="1" applyAlignment="1">
      <alignment horizontal="center" vertical="center" wrapText="1"/>
    </xf>
    <xf numFmtId="0" fontId="14" fillId="0" borderId="0" xfId="0" applyFont="1" applyAlignment="1">
      <alignment horizontal="center"/>
    </xf>
    <xf numFmtId="14" fontId="27" fillId="0" borderId="1" xfId="0" applyNumberFormat="1" applyFont="1" applyBorder="1" applyAlignment="1">
      <alignment horizontal="center" vertical="center" wrapText="1"/>
    </xf>
    <xf numFmtId="14" fontId="14" fillId="0" borderId="0" xfId="0" applyNumberFormat="1" applyFont="1" applyAlignment="1">
      <alignment horizontal="center" vertical="center" wrapText="1"/>
    </xf>
    <xf numFmtId="41" fontId="16" fillId="0" borderId="9" xfId="1" applyFont="1" applyFill="1" applyBorder="1" applyAlignment="1">
      <alignment horizontal="center" vertical="center" wrapText="1"/>
    </xf>
    <xf numFmtId="0" fontId="14" fillId="0" borderId="0" xfId="0" applyFont="1" applyAlignment="1">
      <alignment horizontal="center" vertical="center"/>
    </xf>
    <xf numFmtId="1" fontId="28" fillId="20" borderId="1" xfId="0" applyNumberFormat="1" applyFont="1" applyFill="1" applyBorder="1"/>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41" fontId="28" fillId="13" borderId="1" xfId="1" applyFont="1" applyFill="1" applyBorder="1" applyAlignment="1">
      <alignment horizontal="center" vertical="center" wrapText="1"/>
    </xf>
    <xf numFmtId="1" fontId="28" fillId="3" borderId="1" xfId="2" applyNumberFormat="1" applyFont="1" applyFill="1" applyBorder="1" applyAlignment="1">
      <alignment horizontal="center" vertical="center" wrapText="1"/>
    </xf>
    <xf numFmtId="0" fontId="28" fillId="2" borderId="1" xfId="0" applyFont="1" applyFill="1" applyBorder="1" applyAlignment="1">
      <alignment horizontal="center" vertical="center" wrapText="1"/>
    </xf>
    <xf numFmtId="41" fontId="27" fillId="0" borderId="0" xfId="1" applyFont="1" applyFill="1" applyBorder="1" applyAlignment="1">
      <alignment horizontal="center" vertical="center" wrapText="1"/>
    </xf>
    <xf numFmtId="0" fontId="28" fillId="12" borderId="17" xfId="0" applyFont="1" applyFill="1" applyBorder="1" applyAlignment="1">
      <alignment horizontal="center" vertical="center" wrapText="1"/>
    </xf>
    <xf numFmtId="0" fontId="28" fillId="12" borderId="8" xfId="0" applyFont="1" applyFill="1" applyBorder="1" applyAlignment="1">
      <alignment horizontal="center" vertical="center" wrapText="1"/>
    </xf>
    <xf numFmtId="0" fontId="28" fillId="12" borderId="18" xfId="0" applyFont="1" applyFill="1" applyBorder="1" applyAlignment="1">
      <alignment horizontal="center" vertical="center" wrapText="1"/>
    </xf>
    <xf numFmtId="0" fontId="28" fillId="12" borderId="11" xfId="0" applyFont="1" applyFill="1" applyBorder="1" applyAlignment="1">
      <alignment horizontal="center" vertical="center" wrapText="1"/>
    </xf>
    <xf numFmtId="0" fontId="28" fillId="12" borderId="12" xfId="0" applyFont="1" applyFill="1" applyBorder="1" applyAlignment="1">
      <alignment horizontal="center" vertical="center" wrapText="1"/>
    </xf>
    <xf numFmtId="0" fontId="28" fillId="12" borderId="13" xfId="0" applyFont="1" applyFill="1" applyBorder="1" applyAlignment="1">
      <alignment horizontal="center" vertical="center" wrapText="1"/>
    </xf>
    <xf numFmtId="41" fontId="28" fillId="3" borderId="2" xfId="2" applyFont="1" applyFill="1" applyBorder="1" applyAlignment="1">
      <alignment horizontal="center" vertical="center" wrapText="1"/>
    </xf>
    <xf numFmtId="41" fontId="28" fillId="3" borderId="3" xfId="2" applyFont="1" applyFill="1" applyBorder="1" applyAlignment="1">
      <alignment horizontal="center" vertical="center" wrapText="1"/>
    </xf>
    <xf numFmtId="41" fontId="28" fillId="11" borderId="16" xfId="2" applyFont="1" applyFill="1" applyBorder="1" applyAlignment="1">
      <alignment horizontal="center" vertical="center" wrapText="1"/>
    </xf>
    <xf numFmtId="41" fontId="28" fillId="12" borderId="16" xfId="1" applyFont="1" applyFill="1" applyBorder="1" applyAlignment="1">
      <alignment horizontal="center" vertical="center" wrapText="1"/>
    </xf>
    <xf numFmtId="41" fontId="28" fillId="12" borderId="1" xfId="1"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2" borderId="14" xfId="0" applyFont="1" applyFill="1" applyBorder="1" applyAlignment="1">
      <alignment horizontal="center" vertical="center" wrapText="1"/>
    </xf>
    <xf numFmtId="41" fontId="16" fillId="0" borderId="5" xfId="1" applyFont="1" applyFill="1" applyBorder="1" applyAlignment="1">
      <alignment horizontal="left" vertical="center" wrapText="1"/>
    </xf>
    <xf numFmtId="41" fontId="16" fillId="0" borderId="6" xfId="1" applyFont="1" applyFill="1" applyBorder="1" applyAlignment="1">
      <alignment horizontal="left" vertical="center" wrapText="1"/>
    </xf>
    <xf numFmtId="0" fontId="18" fillId="0" borderId="6" xfId="3" applyFont="1" applyBorder="1" applyAlignment="1">
      <alignment horizontal="center" vertical="center"/>
    </xf>
    <xf numFmtId="0" fontId="18" fillId="0" borderId="6" xfId="3" applyFont="1" applyBorder="1" applyAlignment="1">
      <alignment horizontal="center" vertical="center" wrapText="1"/>
    </xf>
    <xf numFmtId="0" fontId="18" fillId="0" borderId="6" xfId="3" applyFont="1" applyBorder="1" applyAlignment="1">
      <alignment vertical="center"/>
    </xf>
    <xf numFmtId="0" fontId="18" fillId="0" borderId="7" xfId="3" applyFont="1" applyBorder="1" applyAlignment="1">
      <alignment horizontal="center" vertical="center"/>
    </xf>
    <xf numFmtId="0" fontId="28" fillId="2" borderId="4" xfId="0" applyFont="1" applyFill="1" applyBorder="1" applyAlignment="1">
      <alignment horizontal="center" vertical="center" wrapText="1"/>
    </xf>
    <xf numFmtId="0" fontId="28" fillId="2" borderId="11" xfId="0" applyFont="1" applyFill="1" applyBorder="1" applyAlignment="1">
      <alignment horizontal="center" vertical="center" wrapText="1"/>
    </xf>
    <xf numFmtId="41" fontId="28" fillId="3" borderId="1" xfId="2" applyFont="1" applyFill="1" applyBorder="1" applyAlignment="1">
      <alignment horizontal="center" vertical="center" wrapText="1"/>
    </xf>
    <xf numFmtId="41" fontId="28" fillId="7" borderId="16" xfId="1" applyFont="1" applyFill="1" applyBorder="1" applyAlignment="1">
      <alignment horizontal="center" vertical="center" wrapText="1"/>
    </xf>
    <xf numFmtId="41" fontId="28" fillId="7" borderId="1" xfId="1" applyFont="1" applyFill="1" applyBorder="1" applyAlignment="1">
      <alignment horizontal="center" vertical="center" wrapText="1"/>
    </xf>
    <xf numFmtId="0" fontId="0" fillId="0" borderId="10" xfId="0" applyBorder="1" applyAlignment="1">
      <alignment horizontal="center" vertical="center" wrapText="1"/>
    </xf>
    <xf numFmtId="0" fontId="6" fillId="0" borderId="10" xfId="0" applyFont="1" applyBorder="1" applyAlignment="1">
      <alignment horizontal="center" vertical="center"/>
    </xf>
    <xf numFmtId="14" fontId="27" fillId="0" borderId="20" xfId="0" applyNumberFormat="1" applyFont="1" applyBorder="1" applyAlignment="1">
      <alignment horizontal="center" vertical="center" wrapText="1"/>
    </xf>
    <xf numFmtId="1" fontId="28" fillId="0" borderId="1" xfId="0" applyNumberFormat="1" applyFont="1" applyBorder="1"/>
    <xf numFmtId="1" fontId="30" fillId="0" borderId="1" xfId="6" applyNumberFormat="1" applyFont="1" applyFill="1" applyBorder="1" applyAlignment="1">
      <alignment vertical="center"/>
    </xf>
    <xf numFmtId="9" fontId="30" fillId="0" borderId="1" xfId="6" applyFont="1" applyFill="1" applyBorder="1" applyAlignment="1">
      <alignment vertical="center"/>
    </xf>
    <xf numFmtId="1" fontId="28" fillId="0" borderId="1" xfId="6" applyNumberFormat="1" applyFont="1" applyFill="1" applyBorder="1" applyAlignment="1">
      <alignment horizontal="center" vertical="center"/>
    </xf>
    <xf numFmtId="1" fontId="28" fillId="0" borderId="1" xfId="0" applyNumberFormat="1" applyFont="1" applyBorder="1" applyAlignment="1">
      <alignment horizontal="center" vertical="center"/>
    </xf>
    <xf numFmtId="166" fontId="28" fillId="0" borderId="1" xfId="6" applyNumberFormat="1" applyFont="1" applyFill="1" applyBorder="1" applyAlignment="1">
      <alignment horizontal="center" vertical="center"/>
    </xf>
    <xf numFmtId="1" fontId="31" fillId="0" borderId="1" xfId="6" applyNumberFormat="1" applyFont="1" applyFill="1" applyBorder="1"/>
    <xf numFmtId="0" fontId="27" fillId="0" borderId="1" xfId="0" applyFont="1" applyFill="1" applyBorder="1" applyAlignment="1">
      <alignment horizontal="left" vertical="center" wrapText="1"/>
    </xf>
    <xf numFmtId="9" fontId="28" fillId="0" borderId="1" xfId="6" applyFont="1" applyBorder="1"/>
    <xf numFmtId="0" fontId="23" fillId="0" borderId="1" xfId="0" applyFont="1" applyBorder="1" applyAlignment="1">
      <alignment horizontal="left" vertical="center" wrapText="1"/>
    </xf>
    <xf numFmtId="0" fontId="32" fillId="0" borderId="1" xfId="0" applyFont="1" applyBorder="1" applyAlignment="1">
      <alignment horizontal="left" vertical="center" wrapText="1"/>
    </xf>
    <xf numFmtId="0" fontId="27" fillId="0" borderId="1" xfId="0" applyFont="1" applyBorder="1" applyAlignment="1">
      <alignment horizontal="justify" vertical="center" wrapText="1"/>
    </xf>
    <xf numFmtId="14" fontId="27" fillId="0" borderId="1" xfId="0" applyNumberFormat="1" applyFont="1" applyBorder="1" applyAlignment="1">
      <alignment horizontal="left" vertical="center" wrapText="1"/>
    </xf>
    <xf numFmtId="0" fontId="32" fillId="0" borderId="1" xfId="0" applyFont="1" applyBorder="1" applyAlignment="1">
      <alignment horizontal="justify" vertical="center" wrapText="1"/>
    </xf>
    <xf numFmtId="14" fontId="32" fillId="0" borderId="1" xfId="0" applyNumberFormat="1" applyFont="1" applyBorder="1" applyAlignment="1">
      <alignment horizontal="center" vertical="center" wrapText="1"/>
    </xf>
    <xf numFmtId="0" fontId="32" fillId="0" borderId="1" xfId="0" applyFont="1" applyBorder="1" applyAlignment="1">
      <alignment horizontal="left" vertical="center"/>
    </xf>
    <xf numFmtId="0" fontId="32" fillId="20" borderId="1" xfId="0" applyFont="1" applyFill="1" applyBorder="1" applyAlignment="1">
      <alignment horizontal="left" vertical="center" wrapText="1"/>
    </xf>
    <xf numFmtId="14" fontId="23" fillId="0" borderId="1" xfId="0" applyNumberFormat="1" applyFont="1" applyBorder="1" applyAlignment="1">
      <alignment horizontal="center" vertical="center" wrapText="1"/>
    </xf>
    <xf numFmtId="0" fontId="23" fillId="0" borderId="24" xfId="0" applyFont="1" applyBorder="1" applyAlignment="1">
      <alignment horizontal="center" vertical="center" wrapText="1"/>
    </xf>
    <xf numFmtId="1" fontId="32" fillId="20" borderId="1" xfId="0" applyNumberFormat="1" applyFont="1" applyFill="1" applyBorder="1" applyAlignment="1">
      <alignment horizontal="left" vertical="center" wrapText="1"/>
    </xf>
    <xf numFmtId="0" fontId="23" fillId="20" borderId="1" xfId="0" applyFont="1" applyFill="1" applyBorder="1" applyAlignment="1">
      <alignment horizontal="left" vertical="center" wrapText="1"/>
    </xf>
    <xf numFmtId="14" fontId="32" fillId="20" borderId="1" xfId="0" applyNumberFormat="1" applyFont="1" applyFill="1" applyBorder="1" applyAlignment="1">
      <alignment horizontal="center" vertical="center" wrapText="1"/>
    </xf>
    <xf numFmtId="9" fontId="30" fillId="20" borderId="1" xfId="6" applyFont="1" applyFill="1" applyBorder="1" applyAlignment="1">
      <alignment horizontal="left" vertical="center" wrapText="1"/>
    </xf>
    <xf numFmtId="0" fontId="23" fillId="0" borderId="26" xfId="0" applyFont="1" applyBorder="1" applyAlignment="1">
      <alignment horizontal="center" vertical="center" wrapText="1"/>
    </xf>
  </cellXfs>
  <cellStyles count="11">
    <cellStyle name="Millares [0]" xfId="1" builtinId="6"/>
    <cellStyle name="Millares [0] 2" xfId="2" xr:uid="{00000000-0005-0000-0000-000001000000}"/>
    <cellStyle name="Millares [0] 2 2" xfId="5" xr:uid="{00000000-0005-0000-0000-000002000000}"/>
    <cellStyle name="Millares [0] 2 2 2" xfId="10" xr:uid="{00000000-0005-0000-0000-000003000000}"/>
    <cellStyle name="Millares [0] 2 3" xfId="8" xr:uid="{00000000-0005-0000-0000-000004000000}"/>
    <cellStyle name="Millares [0] 3" xfId="4" xr:uid="{00000000-0005-0000-0000-000005000000}"/>
    <cellStyle name="Millares [0] 3 2" xfId="9" xr:uid="{00000000-0005-0000-0000-000006000000}"/>
    <cellStyle name="Millares [0] 4" xfId="7" xr:uid="{00000000-0005-0000-0000-000007000000}"/>
    <cellStyle name="Normal" xfId="0" builtinId="0"/>
    <cellStyle name="Normal 3" xfId="3" xr:uid="{00000000-0005-0000-0000-000009000000}"/>
    <cellStyle name="Porcentaje" xfId="6" builtinId="5"/>
  </cellStyles>
  <dxfs count="1">
    <dxf>
      <font>
        <b/>
        <i val="0"/>
        <color theme="0"/>
      </font>
      <fill>
        <patternFill patternType="solid">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Primes monitoreo . Trimes II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0009652580833087"/>
          <c:y val="0.17171296296296296"/>
          <c:w val="0.86155474472669069"/>
          <c:h val="0.7591614981912167"/>
        </c:manualLayout>
      </c:layout>
      <c:barChart>
        <c:barDir val="bar"/>
        <c:grouping val="clustered"/>
        <c:varyColors val="0"/>
        <c:ser>
          <c:idx val="0"/>
          <c:order val="0"/>
          <c:tx>
            <c:strRef>
              <c:f>Graficas!$A$2</c:f>
              <c:strCache>
                <c:ptCount val="1"/>
                <c:pt idx="0">
                  <c:v>Total de actividades del plan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Graficas!$B$2</c:f>
              <c:numCache>
                <c:formatCode>General</c:formatCode>
                <c:ptCount val="1"/>
                <c:pt idx="0">
                  <c:v>0</c:v>
                </c:pt>
              </c:numCache>
            </c:numRef>
          </c:val>
          <c:extLst>
            <c:ext xmlns:c16="http://schemas.microsoft.com/office/drawing/2014/chart" uri="{C3380CC4-5D6E-409C-BE32-E72D297353CC}">
              <c16:uniqueId val="{00000000-73E9-45D5-B3FD-DBDD86BD5A71}"/>
            </c:ext>
          </c:extLst>
        </c:ser>
        <c:ser>
          <c:idx val="1"/>
          <c:order val="1"/>
          <c:tx>
            <c:strRef>
              <c:f>Graficas!$A$3</c:f>
              <c:strCache>
                <c:ptCount val="1"/>
                <c:pt idx="0">
                  <c:v>Actividades que inician ejecución el tercer trimeste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Graficas!$B$3</c:f>
              <c:numCache>
                <c:formatCode>General</c:formatCode>
                <c:ptCount val="1"/>
                <c:pt idx="0">
                  <c:v>0</c:v>
                </c:pt>
              </c:numCache>
            </c:numRef>
          </c:val>
          <c:extLst>
            <c:ext xmlns:c16="http://schemas.microsoft.com/office/drawing/2014/chart" uri="{C3380CC4-5D6E-409C-BE32-E72D297353CC}">
              <c16:uniqueId val="{00000001-73E9-45D5-B3FD-DBDD86BD5A71}"/>
            </c:ext>
          </c:extLst>
        </c:ser>
        <c:ser>
          <c:idx val="2"/>
          <c:order val="2"/>
          <c:tx>
            <c:strRef>
              <c:f>Graficas!$A$4</c:f>
              <c:strCache>
                <c:ptCount val="1"/>
                <c:pt idx="0">
                  <c:v>Actividades programadas para el peridodo, que no han iniciado y tienen alertamiento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Graficas!$B$4</c:f>
              <c:numCache>
                <c:formatCode>General</c:formatCode>
                <c:ptCount val="1"/>
                <c:pt idx="0">
                  <c:v>0</c:v>
                </c:pt>
              </c:numCache>
            </c:numRef>
          </c:val>
          <c:extLst>
            <c:ext xmlns:c16="http://schemas.microsoft.com/office/drawing/2014/chart" uri="{C3380CC4-5D6E-409C-BE32-E72D297353CC}">
              <c16:uniqueId val="{00000002-73E9-45D5-B3FD-DBDD86BD5A71}"/>
            </c:ext>
          </c:extLst>
        </c:ser>
        <c:ser>
          <c:idx val="3"/>
          <c:order val="3"/>
          <c:tx>
            <c:strRef>
              <c:f>Graficas!$A$5</c:f>
              <c:strCache>
                <c:ptCount val="1"/>
                <c:pt idx="0">
                  <c:v>Actividades que inician a tiempo y presentan avance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Graficas!$B$5</c:f>
              <c:numCache>
                <c:formatCode>General</c:formatCode>
                <c:ptCount val="1"/>
                <c:pt idx="0">
                  <c:v>0</c:v>
                </c:pt>
              </c:numCache>
            </c:numRef>
          </c:val>
          <c:extLst>
            <c:ext xmlns:c16="http://schemas.microsoft.com/office/drawing/2014/chart" uri="{C3380CC4-5D6E-409C-BE32-E72D297353CC}">
              <c16:uniqueId val="{00000003-73E9-45D5-B3FD-DBDD86BD5A71}"/>
            </c:ext>
          </c:extLst>
        </c:ser>
        <c:ser>
          <c:idx val="4"/>
          <c:order val="4"/>
          <c:tx>
            <c:strRef>
              <c:f>Graficas!$A$6</c:f>
              <c:strCache>
                <c:ptCount val="1"/>
                <c:pt idx="0">
                  <c:v>Actividades programadas y cumplidas en el segundo trimestre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Graficas!$B$6</c:f>
              <c:numCache>
                <c:formatCode>General</c:formatCode>
                <c:ptCount val="1"/>
                <c:pt idx="0">
                  <c:v>0</c:v>
                </c:pt>
              </c:numCache>
            </c:numRef>
          </c:val>
          <c:extLst>
            <c:ext xmlns:c16="http://schemas.microsoft.com/office/drawing/2014/chart" uri="{C3380CC4-5D6E-409C-BE32-E72D297353CC}">
              <c16:uniqueId val="{00000004-73E9-45D5-B3FD-DBDD86BD5A71}"/>
            </c:ext>
          </c:extLst>
        </c:ser>
        <c:dLbls>
          <c:dLblPos val="outEnd"/>
          <c:showLegendKey val="0"/>
          <c:showVal val="1"/>
          <c:showCatName val="0"/>
          <c:showSerName val="0"/>
          <c:showPercent val="0"/>
          <c:showBubbleSize val="0"/>
        </c:dLbls>
        <c:gapWidth val="182"/>
        <c:axId val="1129089776"/>
        <c:axId val="915394768"/>
      </c:barChart>
      <c:valAx>
        <c:axId val="915394768"/>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MX"/>
                  <a:t>Total de actividades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out"/>
        <c:minorTickMark val="none"/>
        <c:tickLblPos val="nextTo"/>
        <c:crossAx val="1129089776"/>
        <c:crosses val="autoZero"/>
        <c:crossBetween val="between"/>
      </c:valAx>
      <c:catAx>
        <c:axId val="1129089776"/>
        <c:scaling>
          <c:orientation val="minMax"/>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MX"/>
                  <a:t>Estado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out"/>
        <c:minorTickMark val="none"/>
        <c:tickLblPos val="nextTo"/>
        <c:crossAx val="915394768"/>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714375</xdr:colOff>
      <xdr:row>0</xdr:row>
      <xdr:rowOff>209550</xdr:rowOff>
    </xdr:from>
    <xdr:to>
      <xdr:col>1</xdr:col>
      <xdr:colOff>1803400</xdr:colOff>
      <xdr:row>0</xdr:row>
      <xdr:rowOff>1015999</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275" y="209550"/>
          <a:ext cx="1089025" cy="80644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180974</xdr:colOff>
      <xdr:row>0</xdr:row>
      <xdr:rowOff>185736</xdr:rowOff>
    </xdr:from>
    <xdr:to>
      <xdr:col>13</xdr:col>
      <xdr:colOff>323850</xdr:colOff>
      <xdr:row>16</xdr:row>
      <xdr:rowOff>95249</xdr:rowOff>
    </xdr:to>
    <xdr:graphicFrame macro="">
      <xdr:nvGraphicFramePr>
        <xdr:cNvPr id="2" name="Gráfico 1">
          <a:extLst>
            <a:ext uri="{FF2B5EF4-FFF2-40B4-BE49-F238E27FC236}">
              <a16:creationId xmlns:a16="http://schemas.microsoft.com/office/drawing/2014/main" id="{7F4F681D-C9AB-AF14-6CAB-3415C59A6D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jgovcol-my.sharepoint.com/Users/ASUS/Library/Containers/com.microsoft.Excel/Data/Documents/C:/Users/sandra.torres/Downloads/Plan%20de%20acci&#243;n%20MIPG-2023%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Mary Lizeth Buitrago Sierra" id="{007FC5F6-D19C-4095-A507-A0C9266C2084}" userId="S::mary.buitrago@scj.gov.co::765e2049-1cca-47ae-baf8-a2e28680c2f2"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ce" refreshedDate="45121.517471643521" createdVersion="8" refreshedVersion="8" minRefreshableVersion="3" recordCount="47" xr:uid="{00000000-000A-0000-FFFF-FFFF01000000}">
  <cacheSource type="worksheet">
    <worksheetSource ref="B5:N25" sheet="Productos"/>
  </cacheSource>
  <cacheFields count="13">
    <cacheField name="Dimensiones del Modelo Integrado de Planeación y Gestión" numFmtId="0">
      <sharedItems containsBlank="1"/>
    </cacheField>
    <cacheField name="Políticas de Gestión y Desempeño Institucional" numFmtId="0">
      <sharedItems containsBlank="1" count="15">
        <m/>
        <s v="15.Gestión del conocimiento y la innovación"/>
        <s v="11.Gobierno digital "/>
        <s v="14. Mejora normativa"/>
        <s v="19. Control interno"/>
        <s v="6. Transparencia, acceso a la información pública y lucha contra la corrupción"/>
        <s v="8. Servicio al ciudadano"/>
        <s v="1. Planeación Institucional "/>
        <s v="18. Seguimiento y evaluación del desempeño institucional"/>
        <s v="7. Fortalecimiento organizacional y simplificación de procesos "/>
        <s v="13.Defensa jurídica"/>
        <s v="17.Gestión de la información estadística"/>
        <s v="16.Gestión documental "/>
        <s v="2. Gestión presupuestal y eficiencia del gasto público"/>
        <s v="4. Talento humano _x000d_"/>
      </sharedItems>
    </cacheField>
    <cacheField name="Proceso Asociado" numFmtId="0">
      <sharedItems containsBlank="1"/>
    </cacheField>
    <cacheField name="Fuente" numFmtId="0">
      <sharedItems containsBlank="1"/>
    </cacheField>
    <cacheField name="Categoría " numFmtId="0">
      <sharedItems containsBlank="1"/>
    </cacheField>
    <cacheField name="Producto MIPG " numFmtId="0">
      <sharedItems containsBlank="1"/>
    </cacheField>
    <cacheField name="% ejecución producto " numFmtId="0">
      <sharedItems containsString="0" containsBlank="1" containsNumber="1" minValue="0" maxValue="1"/>
    </cacheField>
    <cacheField name="Actividad " numFmtId="0">
      <sharedItems containsBlank="1"/>
    </cacheField>
    <cacheField name="Meta" numFmtId="0">
      <sharedItems containsBlank="1"/>
    </cacheField>
    <cacheField name="Unidad de Medida" numFmtId="0">
      <sharedItems containsBlank="1"/>
    </cacheField>
    <cacheField name="Dependencia responsable " numFmtId="0">
      <sharedItems count="12">
        <s v="Responsable de ejecución"/>
        <s v="Oficina Asesora de Planeación"/>
        <s v="Dirección de tecnologías y sistemas de información"/>
        <s v="Dirección de tecnologías y sistemas de información_x000a_C4"/>
        <s v="Oficina de análisis de la información"/>
        <s v="Dirección Jurídica"/>
        <s v="Oficina de Control Interno "/>
        <s v="Todas las Dependencias responsables de Políticas "/>
        <s v="Todas las dependencias "/>
        <s v="Dirección de recursos físicos"/>
        <s v="Dirección financiera"/>
        <s v="Dirección de Talento Humano"/>
      </sharedItems>
    </cacheField>
    <cacheField name="Fecha Inicio de ejecución (día-mes-año)" numFmtId="0">
      <sharedItems containsNonDate="0" containsDate="1" containsString="0" containsBlank="1" minDate="2023-01-01T00:00:00" maxDate="2023-10-02T00:00:00" count="10">
        <m/>
        <d v="2023-07-01T00:00:00"/>
        <d v="2023-06-01T00:00:00"/>
        <d v="2023-05-01T00:00:00"/>
        <d v="2023-09-01T00:00:00"/>
        <d v="2023-05-02T00:00:00"/>
        <d v="2023-04-01T00:00:00"/>
        <d v="2023-10-01T00:00:00"/>
        <d v="2023-01-01T00:00:00"/>
        <d v="2023-08-01T00:00:00"/>
      </sharedItems>
    </cacheField>
    <cacheField name="Fecha Fin de ejecución (día-mes-año)" numFmtId="0">
      <sharedItems containsDate="1" containsBlank="1" containsMixedTypes="1" minDate="2023-04-30T00:00:00" maxDate="2024-01-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7">
  <r>
    <m/>
    <x v="0"/>
    <m/>
    <m/>
    <m/>
    <m/>
    <m/>
    <m/>
    <m/>
    <m/>
    <x v="0"/>
    <x v="0"/>
    <m/>
  </r>
  <r>
    <s v="6. Gestión del conocimiento y la innovación"/>
    <x v="1"/>
    <s v="Gestión del Conocimiento y la Innovación Pública-GCI"/>
    <s v="Resultados vigencia anterior "/>
    <s v="Planear"/>
    <s v="Mapa de riesgos "/>
    <n v="1"/>
    <s v="Identificar los riesgos y gestionar los controles relacionados con la conservación de conocimiento en la entidad"/>
    <s v="1 Mapa de riesgos  administrados"/>
    <s v="Riesgos"/>
    <x v="1"/>
    <x v="1"/>
    <d v="2023-07-31T00:00:00"/>
  </r>
  <r>
    <s v="3. Gestión  de valores para los resultados"/>
    <x v="2"/>
    <s v="Gestión de Tecnologías de la Información-GT"/>
    <s v="Resultados vigencia anterior "/>
    <s v="Planear"/>
    <s v="Tecnologías emergentes"/>
    <n v="0"/>
    <s v="FURAG - Identificar de acuerdo a lo requerido por la Entidad, las tecnologías emergentes de cuarta revolución industrial que pueden ser implementadas  en la Secretaria, para mejorar la prestación de servicios "/>
    <s v="1 Documento de análisis"/>
    <s v="Documento"/>
    <x v="2"/>
    <x v="2"/>
    <d v="2023-12-31T00:00:00"/>
  </r>
  <r>
    <s v="3. Gestión  de valores para los resultados"/>
    <x v="2"/>
    <s v="Gestión de Tecnologías de la Información-GT"/>
    <s v="Resultados vigencia anterior "/>
    <s v="Planear "/>
    <s v="Tecnologías emergentes"/>
    <n v="0"/>
    <s v="FURAG -Proponer alternativas que permitan salvaguardar y proteger la infraestructura crítica cibernética identificada para la entidad."/>
    <s v="1 Documento de Alternativas para  salvaguardar y proteger la infraestructura crítica cibernética"/>
    <s v="Documento"/>
    <x v="3"/>
    <x v="2"/>
    <d v="2023-12-31T00:00:00"/>
  </r>
  <r>
    <s v="3. Gestión  de valores para los resultados"/>
    <x v="2"/>
    <s v="Gestión de Tecnologías de la Información-GT"/>
    <s v="Autodiagnósticos MIPG"/>
    <s v="Planear "/>
    <s v="Tecnologías emergentes"/>
    <n v="0"/>
    <s v="Realizar seguimiento a proyectos de herramientas Tecnológica para Gestión de Proyectos"/>
    <s v="2 Reporte de seguimiento a Proyectos de herramientas Tecnológica"/>
    <s v="Documento"/>
    <x v="2"/>
    <x v="1"/>
    <d v="2023-10-31T00:00:00"/>
  </r>
  <r>
    <s v="3. Gestión  de valores para los resultados"/>
    <x v="2"/>
    <s v="Gestión de Tecnologías de la Información-GT"/>
    <s v="Resultados vigencia anterior "/>
    <s v="Planear"/>
    <s v="Plan de continuidad de servicios tecnológicos"/>
    <n v="0"/>
    <s v="FURAG - Realizar el análisis de los Sistemas de Información e infraestructura TI para elaborar el plan de continuidad de los servicios tecnológicos para posterior implementación._x000a_"/>
    <s v="1 Documento de análisis  de los Sistemas de Información e infraestructura TI del plan de continuidad de servicios tecnológicos_x000a_"/>
    <s v="Documento"/>
    <x v="2"/>
    <x v="2"/>
    <d v="2023-12-31T00:00:00"/>
  </r>
  <r>
    <s v="3. Gestión  de valores para los resultados"/>
    <x v="2"/>
    <s v="Gestión y Análisis de la Información-GI"/>
    <s v="Resultados vigencia anterior "/>
    <s v="Hacer"/>
    <s v="Plan de gestión de datos y sistemas de información"/>
    <n v="0.2"/>
    <s v="FURAG - Actualizar el documento de aseguramiento de la calidad de datos de la bodega de datos de la SDSCJ"/>
    <s v="1 Instructivo  de aseguramiento de calidad de datos actualizado"/>
    <s v="Documento"/>
    <x v="4"/>
    <x v="3"/>
    <d v="2023-07-31T00:00:00"/>
  </r>
  <r>
    <s v="3. Gestión  de valores para los resultados"/>
    <x v="3"/>
    <s v="Gestión Jurídica-GJ"/>
    <s v="Resultados vigencia anterior "/>
    <s v="Actuar"/>
    <s v="Normograma"/>
    <n v="1"/>
    <s v="FURAG - Emitir un lineamiento para la actualización del normograma que regula la gestión de la Secretaria y sus dependencias"/>
    <s v="1 lineamiento de actualización"/>
    <s v="Documento"/>
    <x v="5"/>
    <x v="4"/>
    <s v="31/11/0/2023"/>
  </r>
  <r>
    <s v="6. Gestión del conocimiento y la innovación"/>
    <x v="1"/>
    <s v="Gestión del Conocimiento y la Innovación Pública-GCI"/>
    <s v="Resultados vigencia anterior "/>
    <s v="Planear"/>
    <s v="Política de Gestión del conocimiento y la innovación"/>
    <n v="0.56000000000000005"/>
    <s v="Elaborar metodología  de uso y aplicación del mapa de conocimiento"/>
    <s v="1 instructivo de la metodología ajustada y aprobada"/>
    <s v="Instructivo "/>
    <x v="1"/>
    <x v="5"/>
    <d v="2023-06-30T00:00:00"/>
  </r>
  <r>
    <s v="6. Gestión del conocimiento y la innovación"/>
    <x v="1"/>
    <s v="Gestión del Conocimiento y la Innovación Pública-GCI"/>
    <s v="Resultados vigencia anterior "/>
    <s v="Planear"/>
    <s v="Política de Gestión del conocimiento y la innovación"/>
    <n v="0.56000000000000005"/>
    <s v="Elaborar metodología y lineamientos para identificar, promover y evaluar ideas innovadoras"/>
    <s v=" 1 Documento aprobado y socializado"/>
    <s v="Documento "/>
    <x v="1"/>
    <x v="5"/>
    <d v="2023-07-31T00:00:00"/>
  </r>
  <r>
    <s v="7. Control Interno"/>
    <x v="4"/>
    <s v="Fortalecimiento Institucional-FI"/>
    <s v="Sostenibilidad MIPG "/>
    <s v="Apropiar "/>
    <s v="Matriz de riesgos socializada"/>
    <n v="1"/>
    <s v="Presentar ante el Comité Institucional de Gestión y Desempeño los resultados del seguimiento a Riesgos de Gestión de la Entidad"/>
    <s v="1 presentación al CIGD del seguimiento a Riesgos de Gestión"/>
    <s v="Acta de reunión"/>
    <x v="1"/>
    <x v="6"/>
    <d v="2023-05-31T00:00:00"/>
  </r>
  <r>
    <s v="7. Control Interno"/>
    <x v="4"/>
    <s v="Fortalecimiento Institucional-FI"/>
    <s v="Sostenibilidad MIPG "/>
    <s v="Verificar"/>
    <s v="Matriz de riesgos  revisada y actualizada "/>
    <n v="1"/>
    <s v="Desarrollar mesas de trabajo de revisión de Riesgos y actualizar matriz "/>
    <s v="100% de mesas de trabajo realizadas"/>
    <s v="Documento"/>
    <x v="1"/>
    <x v="6"/>
    <d v="2023-12-31T00:00:00"/>
  </r>
  <r>
    <s v="7. Control Interno"/>
    <x v="4"/>
    <s v="Fortalecimiento Institucional-FI"/>
    <s v="Sostenibilidad MIPG "/>
    <s v="Verificar"/>
    <s v="Matriz de oportunidades revisada y actualizada "/>
    <n v="1"/>
    <s v="Desarrollar  mesas de trabajo de revisión de Gestión de Oportunidades y actualizar matriz. "/>
    <s v="100% de mesas de trabajo realizadas"/>
    <s v="Documento"/>
    <x v="1"/>
    <x v="6"/>
    <d v="2023-12-31T00:00:00"/>
  </r>
  <r>
    <s v="7. Control Interno"/>
    <x v="4"/>
    <s v="Fortalecimiento Institucional-FI"/>
    <s v="Sostenibilidad MIPG "/>
    <s v="Verificar"/>
    <s v="Matriz de oportunidades revisada y actualizada "/>
    <n v="1"/>
    <s v="Generar informes de monitoreo a la ejecución de los controles de los riesgos "/>
    <s v="2 Informes de monitoreo a riesgos"/>
    <s v="Informe"/>
    <x v="1"/>
    <x v="6"/>
    <d v="2023-12-31T00:00:00"/>
  </r>
  <r>
    <s v="7. Control Interno"/>
    <x v="4"/>
    <s v="Evaluación al Sistema de Control Interno-ESC"/>
    <s v="Recomendaciones FURAG"/>
    <s v="Verificar "/>
    <s v="Mapa de aseguramiento "/>
    <n v="0"/>
    <s v="Elaborar y/o actualizar la matriz de líneas de defensa de la entidad y el manual de MIPG"/>
    <s v="1Documento de líneas de defensa"/>
    <s v="Documento"/>
    <x v="1"/>
    <x v="3"/>
    <d v="2023-06-30T00:00:00"/>
  </r>
  <r>
    <s v="7. Control Interno"/>
    <x v="4"/>
    <s v="Evaluación al Sistema de Control Interno-ESC"/>
    <s v="Recomendaciones FURAG"/>
    <s v="Verificar "/>
    <s v="Mapa de aseguramiento "/>
    <n v="0"/>
    <s v="Elaborar la propuesta de criterios para la evaluación de los aspectos claves de éxito"/>
    <s v="1 Documento de Mapa de aseguramiento "/>
    <s v="Documento"/>
    <x v="6"/>
    <x v="2"/>
    <d v="2023-06-30T00:00:00"/>
  </r>
  <r>
    <s v="7. Control Interno"/>
    <x v="4"/>
    <s v="Evaluación al Sistema de Control Interno-ESC"/>
    <s v="Recomendaciones FURAG"/>
    <s v="Verificar "/>
    <s v="Mapa de aseguramiento "/>
    <n v="0"/>
    <s v="Presentar para aprobación el Mapa de Aseguramiento ante el Comité Institucional de Control Interno"/>
    <s v="1Mapa de aseguramiento aprobado"/>
    <s v="Documento"/>
    <x v="6"/>
    <x v="1"/>
    <d v="2023-07-31T00:00:00"/>
  </r>
  <r>
    <s v="3. Gestión  de valores para los resultados"/>
    <x v="5"/>
    <s v="Direccionamiento Estratégico-DE"/>
    <s v="Cumplimiento Normativo "/>
    <s v="Planear"/>
    <s v="Programa de transparencia y ética pública "/>
    <n v="0"/>
    <s v="Formular y presentar la primera versión del Programa de transparencia y ética pública "/>
    <s v="1 programa"/>
    <s v="Documento"/>
    <x v="1"/>
    <x v="7"/>
    <d v="2023-12-31T00:00:00"/>
  </r>
  <r>
    <s v="3. Gestión  de valores para los resultados"/>
    <x v="5"/>
    <s v="Direccionamiento Estratégico-DE"/>
    <s v="Cumplimiento Normativo "/>
    <s v="Apropiar "/>
    <s v="Programa de transparencia y ética pública "/>
    <n v="0"/>
    <s v="Socializar lineamientos y transición del PAAC al programa  de transparencia y ética pública"/>
    <s v="1 socialización"/>
    <s v="Lista de asistencia"/>
    <x v="1"/>
    <x v="4"/>
    <d v="2023-09-30T00:00:00"/>
  </r>
  <r>
    <s v="3. Gestión  de valores para los resultados"/>
    <x v="6"/>
    <s v="Fortalecimiento Institucional-FI"/>
    <s v="Cumplimiento Normativo "/>
    <s v="Verificar"/>
    <s v="Proceso de atención y  relacionamiento con el ciudadano"/>
    <n v="0"/>
    <s v="Hacer seguimiento a la creación de la caracterización y documentación del proceso de relacionamiento con el ciudadano"/>
    <s v="1 caracterización"/>
    <s v="Documento"/>
    <x v="1"/>
    <x v="3"/>
    <d v="2023-08-31T00:00:00"/>
  </r>
  <r>
    <s v="2. Direccionamiento y planeación"/>
    <x v="7"/>
    <s v="Fortalecimiento Institucional-FI"/>
    <s v="Sostenibilidad MIPG "/>
    <s v="Verificar"/>
    <s v="Autodiagnósticos políticas de gestión MIPG "/>
    <n v="1"/>
    <s v="Actualizar los autodiagnósticos definidos por el Departamento de la Función Pública de acuerdo a los resultados 2023"/>
    <s v="100% de los autodiagnósticos de la Función Pública"/>
    <s v="Porcentaje "/>
    <x v="7"/>
    <x v="4"/>
    <d v="2023-12-31T00:00:00"/>
  </r>
  <r>
    <s v="2. Direccionamiento y planeación"/>
    <x v="7"/>
    <s v="Fortalecimiento Institucional-FI"/>
    <s v="Recomendaciones FURAG"/>
    <s v="Actuar"/>
    <s v="Plan de acción MIPG "/>
    <n v="1"/>
    <s v="Realizar mesas de trabajo con las dependencias responsables de la políticas de gestión del MIPG, para formular acciones de los resultados y recomendaciones de la medición de Furag 2023. "/>
    <s v="9  mesas de trabajo "/>
    <s v="Documento"/>
    <x v="1"/>
    <x v="4"/>
    <d v="2023-10-31T00:00:00"/>
  </r>
  <r>
    <s v="4. Evaluación de resultados"/>
    <x v="8"/>
    <s v="Fortalecimiento Institucional-FI"/>
    <s v="Sostenibilidad MIPG "/>
    <s v="Verificar"/>
    <s v="Seguimiento y monitoreo  de indicadores de gestión por proceso"/>
    <n v="1"/>
    <s v="Generar informe de monitoreo a la ejecución de los indicadores de gestión de indicadores de gestión"/>
    <s v="3 informes de indicadores de gestión"/>
    <s v="Documento"/>
    <x v="1"/>
    <x v="8"/>
    <d v="2023-12-31T00:00:00"/>
  </r>
  <r>
    <s v="4. Evaluación de resultados"/>
    <x v="8"/>
    <s v="Fortalecimiento Institucional-FI"/>
    <s v="Sostenibilidad MIPG "/>
    <s v="Actuar"/>
    <s v="Seguimiento y monitoreo  de indicadores de gestión por proceso"/>
    <n v="1"/>
    <s v="Realizar mesas de trabajo para la actualización y armonización de indicadores de gestión de acuerdo con el mapa de procesos V.2"/>
    <s v="100% de las mesas de trabajo"/>
    <s v="Actas de reunión"/>
    <x v="1"/>
    <x v="2"/>
    <d v="2023-08-31T00:00:00"/>
  </r>
  <r>
    <s v="3. Gestión  de valores para los resultados"/>
    <x v="9"/>
    <s v="Fortalecimiento Institucional-FI"/>
    <s v="Sostenibilidad MIPG "/>
    <s v="Actuar"/>
    <s v="Modelo de operación por procesos"/>
    <n v="1"/>
    <s v="Actualizar las caracterizaciones de los procesos de la Entidad "/>
    <s v="21 caracterizaciones actualizadas "/>
    <s v="Documento"/>
    <x v="8"/>
    <x v="3"/>
    <s v="31/06/2023"/>
  </r>
  <r>
    <s v="3. Gestión  de valores para los resultados"/>
    <x v="9"/>
    <s v="Fortalecimiento Institucional-FI"/>
    <s v="Sostenibilidad MIPG "/>
    <s v="Actuar"/>
    <s v="Modelo de operación por procesos"/>
    <n v="1"/>
    <s v="Actualizar los procedimientos de la entidad, de acuerdo a los lineamientos de la Oficina Asesora de Planeación "/>
    <s v="100% de los procedimientos actualizados "/>
    <s v="Documento"/>
    <x v="8"/>
    <x v="3"/>
    <d v="2023-08-31T00:00:00"/>
  </r>
  <r>
    <s v="3. Gestión  de valores para los resultados"/>
    <x v="9"/>
    <s v="Fortalecimiento Institucional-FI"/>
    <s v="Sostenibilidad MIPG "/>
    <s v="Actuar"/>
    <s v="Portafolio de bienes y servicio"/>
    <n v="1"/>
    <s v="Realizar mesas de trabajo para identificación y actualización de bienes y servicios de los procesos misionales de acuerdo con el mapa de procesos V.2"/>
    <s v="6 mesas de trabajo"/>
    <s v="Documento"/>
    <x v="1"/>
    <x v="2"/>
    <d v="2023-07-31T00:00:00"/>
  </r>
  <r>
    <s v="3. Gestión  de valores para los resultados"/>
    <x v="5"/>
    <s v="Atención y Relación con el Ciudadano-AR"/>
    <s v="Cumplimiento Normativo "/>
    <s v="Hacer"/>
    <s v="Política de transparencia y acceso a la información"/>
    <n v="1"/>
    <s v="Mesa de trabajo con TIC y Comunicaciones a fin de realizar la solicitud de elaboración de videos de lenguaje de señas para el botón de transparencia."/>
    <s v="2 mesas de trabajo"/>
    <s v="Actas de reunión"/>
    <x v="1"/>
    <x v="3"/>
    <d v="2023-12-31T00:00:00"/>
  </r>
  <r>
    <s v="6. Gestión del conocimiento y la innovación"/>
    <x v="1"/>
    <s v="Gestión del Conocimiento y la Innovación Pública-GCI"/>
    <s v="Autodiagnósticos MIPG"/>
    <s v="Hacer"/>
    <s v="Política de Gestión del conocimiento y la innovación"/>
    <n v="0.56000000000000005"/>
    <s v="Identificar, capturar, clasificar y organizar el conocimiento explícito de la entidad"/>
    <s v="1 Matriz de Identificación "/>
    <s v="Documento "/>
    <x v="1"/>
    <x v="1"/>
    <d v="2023-09-30T00:00:00"/>
  </r>
  <r>
    <s v="6. Gestión del conocimiento y la innovación"/>
    <x v="1"/>
    <s v="Gestión del Conocimiento y la Innovación Pública-GCI"/>
    <s v="Autodiagnósticos MIPG"/>
    <s v="Hacer "/>
    <s v="Política de Gestión del conocimiento y la innovación"/>
    <n v="0.56000000000000005"/>
    <s v="Elaborar inventario del conocimiento explícito de la entidad.  "/>
    <s v="1 Matriz de Inventario de Conocimiento"/>
    <s v="Documento "/>
    <x v="1"/>
    <x v="1"/>
    <d v="2023-09-30T00:00:00"/>
  </r>
  <r>
    <s v="6. Gestión del conocimiento y la innovación"/>
    <x v="1"/>
    <s v="Gestión del Conocimiento y la Innovación Pública-GCI"/>
    <s v="Autodiagnósticos MIPG"/>
    <s v="Hacer "/>
    <s v="Implementación del proceso de gestión del conocimiento y la innovación pública"/>
    <n v="0"/>
    <s v="Identificar, clasificar y actualizar el conocimiento tácito de la entidad para la planeación del conocimiento requerido por la entidad."/>
    <s v="1 Matriz de Inventario de Conocimiento"/>
    <s v="Documento "/>
    <x v="1"/>
    <x v="1"/>
    <d v="2023-09-30T00:00:00"/>
  </r>
  <r>
    <s v="3. Gestión  de valores para los resultados"/>
    <x v="5"/>
    <s v="Direccionamiento Estratégico-DE"/>
    <s v="Sostenibilidad MIPG "/>
    <s v="Verificar"/>
    <s v="Estrategia de Gobierno Abierto de Bogotá"/>
    <n v="1"/>
    <s v="Realizar seguimiento a los compromisos del Plan de Acción de Bogotá en la Alianza para el Gobierno Abierto a cargo de la Secretaría de Seguridad, Convivencia y Justicia"/>
    <s v="4 seguimientos "/>
    <s v="Plan de acción"/>
    <x v="1"/>
    <x v="2"/>
    <d v="2023-12-31T00:00:00"/>
  </r>
  <r>
    <s v="3. Gestión  de valores para los resultados"/>
    <x v="9"/>
    <s v="Fortalecimiento Institucional-FI"/>
    <s v="Cumplimiento Normativo "/>
    <s v="Actuar"/>
    <s v="Reglamentación del MIPG de la Entidad"/>
    <n v="1"/>
    <s v="Actualizar el acto administrativo que regula el comité institucional de gestión y desempeño."/>
    <s v="1 Acto administrativo actualizado "/>
    <s v="Documento"/>
    <x v="1"/>
    <x v="6"/>
    <d v="2023-07-31T00:00:00"/>
  </r>
  <r>
    <s v="3. Gestión  de valores para los resultados"/>
    <x v="10"/>
    <s v="Gestión Jurídica-GJ"/>
    <s v="Sostenibilidad MIPG "/>
    <s v="Actuar"/>
    <s v="Implementación del proceso de Gestión Jurídica"/>
    <n v="0"/>
    <s v="Documentar la caracterización del proceso y los procedimientos del proceso de Gestión Jurídica"/>
    <s v="100% de los documentos actualizados y/o creados"/>
    <s v="Documento"/>
    <x v="5"/>
    <x v="2"/>
    <d v="2023-07-31T00:00:00"/>
  </r>
  <r>
    <s v="3. Gestión  de valores para los resultados"/>
    <x v="9"/>
    <s v="Fortalecimiento Institucional-FI"/>
    <s v="Sostenibilidad MIPG "/>
    <s v="Apropiar "/>
    <s v="Política de fortalecimiento organizacional y simplificación de proceso "/>
    <n v="0.56000000000000005"/>
    <s v="Actualizar y socializar el lineamiento de elaboración y control de documentos del Sistema de Gestión"/>
    <s v="1 actualización y socialización del lineamiento"/>
    <s v="Documento"/>
    <x v="1"/>
    <x v="6"/>
    <d v="2023-04-30T00:00:00"/>
  </r>
  <r>
    <s v="5. Información y comunicaciones"/>
    <x v="11"/>
    <s v="Gestión y Análisis de la Información-GI"/>
    <s v="Sostenibilidad MIPG "/>
    <s v="Hacer"/>
    <s v="Plan estadístico "/>
    <n v="1"/>
    <s v="Seguimiento al Plan de acción distrital de análisis de la información"/>
    <s v="100% seguimientos solicitados"/>
    <s v="Plan de actividades"/>
    <x v="4"/>
    <x v="2"/>
    <d v="2023-12-31T00:00:00"/>
  </r>
  <r>
    <s v="5. Información y comunicaciones"/>
    <x v="12"/>
    <s v="Gestión Documental-GDO"/>
    <s v="Sostenibilidad MIPG "/>
    <s v="Apropiar "/>
    <s v="Política de fortalecimiento organizacional y simplificación de proceso "/>
    <n v="1"/>
    <s v="Actualizar la documentación del proceso de gestión documental de acuerdo al mapa de procesos V2"/>
    <s v="100% de los documentos actualizados y/o creados"/>
    <s v="Documento"/>
    <x v="9"/>
    <x v="2"/>
    <d v="2023-07-31T00:00:00"/>
  </r>
  <r>
    <s v="2. Direccionamiento y planeación"/>
    <x v="13"/>
    <s v="Gestión Financiera-GF"/>
    <s v="Sostenibilidad MIPG "/>
    <s v="Planear"/>
    <s v="Lineamentos para Gestión presupuestal y eficiencia del gasto público"/>
    <n v="0"/>
    <s v="Emitir lineamientos para realizar  anteproyectos de presupuesto para siguiente vigencia fiscal"/>
    <s v="1 lineamiento"/>
    <s v="Documento"/>
    <x v="10"/>
    <x v="1"/>
    <d v="2023-07-31T00:00:00"/>
  </r>
  <r>
    <s v="6. Gestión del conocimiento y la innovación"/>
    <x v="1"/>
    <s v="Gestión del Conocimiento y la Innovación Pública-GCI"/>
    <s v="Autodiagnósticos MIPG"/>
    <s v="Planear"/>
    <s v="Política de Gestión del conocimiento y la innovación"/>
    <n v="0.56000000000000005"/>
    <s v="Identificar las necesidades de conocimiento asociadas a la formación y capacitación requeridas anualmente por el personal de la entidad. "/>
    <s v="1 Matriz de Identificación de necesidades de conocimiento"/>
    <s v="Documento "/>
    <x v="1"/>
    <x v="7"/>
    <d v="2023-12-15T00:00:00"/>
  </r>
  <r>
    <s v="6. Gestión del conocimiento y la innovación"/>
    <x v="1"/>
    <s v="Gestión del Conocimiento y la Innovación Pública-GCI"/>
    <s v="Autodiagnósticos MIPG"/>
    <s v="Hacer "/>
    <s v="Política de Gestión del conocimiento y la innovación"/>
    <n v="0.56000000000000005"/>
    <s v="Elaborar e implementar una estrategia de gestión del conocimiento articulado con la planeación estratégica de la entidad."/>
    <s v="1 Estrategia de gestión de conocimiento"/>
    <s v="Documento "/>
    <x v="1"/>
    <x v="3"/>
    <d v="2023-12-15T00:00:00"/>
  </r>
  <r>
    <s v="6. Gestión del conocimiento y la innovación"/>
    <x v="1"/>
    <s v="Gestión del Conocimiento y la Innovación Pública-GCI"/>
    <s v="Autodiagnósticos MIPG"/>
    <s v="Planear"/>
    <s v="Política de Gestión del conocimiento y la innovación"/>
    <n v="0.56000000000000005"/>
    <s v="Documentar métodos de creación e ideación para generar soluciones efectivas a problemas cotidianos de la entidad "/>
    <s v="1 Documento con metodología para la creación de ideación"/>
    <s v="Documento "/>
    <x v="1"/>
    <x v="3"/>
    <d v="2023-07-31T00:00:00"/>
  </r>
  <r>
    <s v="6. Gestión del conocimiento y la innovación"/>
    <x v="1"/>
    <s v="Gestión del Conocimiento y la Innovación Pública-GCI"/>
    <s v="Autodiagnósticos MIPG"/>
    <s v="Planear"/>
    <s v="Política de Gestión del conocimiento y la innovación"/>
    <n v="0.56000000000000005"/>
    <s v="Diseñar estrategias y planes de comunicación para compartir y difundir el conocimiento que produce la entidad tanto al interior."/>
    <s v="1 Estrategia de comunicación"/>
    <s v="Documento "/>
    <x v="1"/>
    <x v="2"/>
    <d v="2023-12-15T00:00:00"/>
  </r>
  <r>
    <s v="6. Gestión del conocimiento y la innovación"/>
    <x v="1"/>
    <s v="Gestión del Conocimiento y la Innovación Pública-GCI"/>
    <s v="Autodiagnósticos MIPG"/>
    <s v="Planear"/>
    <s v="Política de Gestión del conocimiento y la innovación"/>
    <n v="0.56000000000000005"/>
    <s v="Diseñar una estrategia de cultura organizacional orientada a la innovación en la entidad y analizar sus resultados."/>
    <s v="1 Estrategia de Cultura Organizacional"/>
    <s v="Documento Estrategia de Cultura Organizacional"/>
    <x v="1"/>
    <x v="2"/>
    <d v="2023-08-30T00:00:00"/>
  </r>
  <r>
    <s v="6. Gestión del conocimiento y la innovación"/>
    <x v="1"/>
    <s v="Gestión del Conocimiento y la Innovación Pública-GCI"/>
    <s v="Autodiagnósticos MIPG"/>
    <s v="Planear"/>
    <s v="Política de seguimiento y medición"/>
    <n v="1"/>
    <s v="Definir los indicadores de medición de madurez de la gestión del conocimiento y la innovación en la entidad."/>
    <s v="Indicadores formulados"/>
    <s v="Indicadores de gestión"/>
    <x v="1"/>
    <x v="9"/>
    <d v="2023-08-30T00:00:00"/>
  </r>
  <r>
    <s v="6. Gestión del conocimiento y la innovación"/>
    <x v="1"/>
    <s v="Gestión del Conocimiento y la Innovación Pública-GCI"/>
    <s v="Autodiagnósticos MIPG"/>
    <s v="Planear"/>
    <s v="Política de Gestión del conocimiento y la innovación"/>
    <n v="0.56000000000000005"/>
    <s v="Contar con repositorios de información de fácil acceso y conocidos por el talento humano de la entidad, además de definir lineamientos para documentar las buenas prácticas y lecciones aprendidas.  "/>
    <s v="1 Repositorio de información"/>
    <s v="Repositorio de información"/>
    <x v="1"/>
    <x v="9"/>
    <d v="2023-12-15T00:00:00"/>
  </r>
  <r>
    <s v="6. Gestión del conocimiento y la innovación"/>
    <x v="1"/>
    <s v="Gestión del Conocimiento y la Innovación Pública-GCI"/>
    <s v="Autodiagnósticos MIPG"/>
    <s v="Hacer "/>
    <s v="Política de Gestión del conocimiento y la innovación"/>
    <n v="0.56000000000000005"/>
    <s v="Definir y ejecutar un plan de actividades para avanzar en la elaboración documentación de la memoria institucional de fácil acceso."/>
    <s v="1 Plan de actividades"/>
    <s v="Plan de actividades"/>
    <x v="1"/>
    <x v="9"/>
    <d v="2023-12-15T00:00:00"/>
  </r>
  <r>
    <s v="1. Gestión del talento humano"/>
    <x v="14"/>
    <s v="Gestión Estratégica del Talento Humano-GH"/>
    <s v="Autodiagnósticos MIPG"/>
    <s v="Verificar "/>
    <s v="Estrategia de gestión de conflicto de intereses"/>
    <n v="1"/>
    <s v="Presentar ante el Comité Institucional de Gestión y Desempeño los resultados del seguimiento a la implementación de la estrategia de gestión de conflicto de intereses el Comité Institucional de Gestión y Desempeño"/>
    <s v="1 acta de reunión del CIGD"/>
    <s v="Actas de reunión "/>
    <x v="11"/>
    <x v="2"/>
    <d v="2023-12-31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1" cacheId="1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4:B20" firstHeaderRow="1" firstDataRow="1" firstDataCol="1" rowPageCount="1" colPageCount="1"/>
  <pivotFields count="13">
    <pivotField showAll="0" sortType="ascending"/>
    <pivotField axis="axisRow" showAll="0" sortType="descending">
      <items count="16">
        <item x="0"/>
        <item x="6"/>
        <item x="9"/>
        <item x="5"/>
        <item x="14"/>
        <item x="13"/>
        <item x="4"/>
        <item x="8"/>
        <item x="11"/>
        <item x="12"/>
        <item x="1"/>
        <item x="3"/>
        <item x="10"/>
        <item x="2"/>
        <item x="7"/>
        <item t="default"/>
      </items>
    </pivotField>
    <pivotField showAll="0"/>
    <pivotField showAll="0"/>
    <pivotField showAll="0"/>
    <pivotField showAll="0"/>
    <pivotField showAll="0"/>
    <pivotField dataField="1" showAll="0"/>
    <pivotField showAll="0"/>
    <pivotField showAll="0"/>
    <pivotField showAll="0">
      <items count="13">
        <item x="9"/>
        <item x="11"/>
        <item x="2"/>
        <item x="3"/>
        <item x="10"/>
        <item x="5"/>
        <item x="1"/>
        <item x="4"/>
        <item x="6"/>
        <item x="0"/>
        <item x="8"/>
        <item x="7"/>
        <item t="default"/>
      </items>
    </pivotField>
    <pivotField axis="axisPage" multipleItemSelectionAllowed="1" showAll="0">
      <items count="11">
        <item x="8"/>
        <item x="6"/>
        <item x="3"/>
        <item x="5"/>
        <item x="2"/>
        <item x="1"/>
        <item x="9"/>
        <item x="4"/>
        <item x="7"/>
        <item x="0"/>
        <item t="default"/>
      </items>
    </pivotField>
    <pivotField showAll="0"/>
  </pivotFields>
  <rowFields count="1">
    <field x="1"/>
  </rowFields>
  <rowItems count="16">
    <i>
      <x/>
    </i>
    <i>
      <x v="1"/>
    </i>
    <i>
      <x v="2"/>
    </i>
    <i>
      <x v="3"/>
    </i>
    <i>
      <x v="4"/>
    </i>
    <i>
      <x v="5"/>
    </i>
    <i>
      <x v="6"/>
    </i>
    <i>
      <x v="7"/>
    </i>
    <i>
      <x v="8"/>
    </i>
    <i>
      <x v="9"/>
    </i>
    <i>
      <x v="10"/>
    </i>
    <i>
      <x v="11"/>
    </i>
    <i>
      <x v="12"/>
    </i>
    <i>
      <x v="13"/>
    </i>
    <i>
      <x v="14"/>
    </i>
    <i t="grand">
      <x/>
    </i>
  </rowItems>
  <colItems count="1">
    <i/>
  </colItems>
  <pageFields count="1">
    <pageField fld="11" hier="-1"/>
  </pageFields>
  <dataFields count="1">
    <dataField name="Cuenta de Actividad "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4" dT="2023-04-24T21:47:54.48" personId="{007FC5F6-D19C-4095-A507-A0C9266C2084}" id="{D2E04291-6D10-4E14-BCBD-CDB247F9C07D}">
    <text xml:space="preserve">mejora </text>
  </threadedComment>
  <threadedComment ref="F35" dT="2023-04-24T21:27:16.39" personId="{007FC5F6-D19C-4095-A507-A0C9266C2084}" id="{61D116AF-88C2-45F3-A7BC-533EBEB2F93A}">
    <text>Capacitar, divulgar, socializar, comunicar</text>
  </threadedComment>
</ThreadedComments>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0"/>
  <sheetViews>
    <sheetView topLeftCell="A2" workbookViewId="0">
      <selection activeCell="A2" sqref="A2"/>
    </sheetView>
  </sheetViews>
  <sheetFormatPr baseColWidth="10" defaultColWidth="11.5" defaultRowHeight="15" x14ac:dyDescent="0.2"/>
  <cols>
    <col min="1" max="1" width="70" bestFit="1" customWidth="1"/>
    <col min="2" max="2" width="19.83203125" bestFit="1" customWidth="1"/>
  </cols>
  <sheetData>
    <row r="2" spans="1:3" x14ac:dyDescent="0.2">
      <c r="A2" s="36" t="s">
        <v>0</v>
      </c>
      <c r="B2" t="s">
        <v>1</v>
      </c>
    </row>
    <row r="4" spans="1:3" x14ac:dyDescent="0.2">
      <c r="A4" s="36" t="s">
        <v>2</v>
      </c>
      <c r="B4" t="s">
        <v>3</v>
      </c>
    </row>
    <row r="5" spans="1:3" x14ac:dyDescent="0.2">
      <c r="A5" s="37" t="s">
        <v>4</v>
      </c>
      <c r="C5" s="39">
        <f>6/46</f>
        <v>0.13043478260869565</v>
      </c>
    </row>
    <row r="6" spans="1:3" x14ac:dyDescent="0.2">
      <c r="A6" s="37" t="s">
        <v>5</v>
      </c>
      <c r="B6">
        <v>1</v>
      </c>
    </row>
    <row r="7" spans="1:3" x14ac:dyDescent="0.2">
      <c r="A7" s="37" t="s">
        <v>6</v>
      </c>
      <c r="B7">
        <v>5</v>
      </c>
    </row>
    <row r="8" spans="1:3" x14ac:dyDescent="0.2">
      <c r="A8" s="37" t="s">
        <v>7</v>
      </c>
      <c r="B8">
        <v>4</v>
      </c>
    </row>
    <row r="9" spans="1:3" x14ac:dyDescent="0.2">
      <c r="A9" s="37" t="s">
        <v>8</v>
      </c>
      <c r="B9">
        <v>1</v>
      </c>
    </row>
    <row r="10" spans="1:3" x14ac:dyDescent="0.2">
      <c r="A10" s="37" t="s">
        <v>9</v>
      </c>
      <c r="B10">
        <v>1</v>
      </c>
    </row>
    <row r="11" spans="1:3" x14ac:dyDescent="0.2">
      <c r="A11" s="37" t="s">
        <v>10</v>
      </c>
      <c r="B11">
        <v>7</v>
      </c>
    </row>
    <row r="12" spans="1:3" x14ac:dyDescent="0.2">
      <c r="A12" s="37" t="s">
        <v>11</v>
      </c>
      <c r="B12">
        <v>2</v>
      </c>
    </row>
    <row r="13" spans="1:3" x14ac:dyDescent="0.2">
      <c r="A13" s="37" t="s">
        <v>12</v>
      </c>
      <c r="B13">
        <v>1</v>
      </c>
    </row>
    <row r="14" spans="1:3" x14ac:dyDescent="0.2">
      <c r="A14" s="37" t="s">
        <v>13</v>
      </c>
      <c r="B14">
        <v>1</v>
      </c>
    </row>
    <row r="15" spans="1:3" x14ac:dyDescent="0.2">
      <c r="A15" s="37" t="s">
        <v>14</v>
      </c>
      <c r="B15">
        <v>14</v>
      </c>
    </row>
    <row r="16" spans="1:3" x14ac:dyDescent="0.2">
      <c r="A16" s="37" t="s">
        <v>15</v>
      </c>
      <c r="B16">
        <v>1</v>
      </c>
    </row>
    <row r="17" spans="1:2" x14ac:dyDescent="0.2">
      <c r="A17" s="37" t="s">
        <v>16</v>
      </c>
      <c r="B17">
        <v>1</v>
      </c>
    </row>
    <row r="18" spans="1:2" x14ac:dyDescent="0.2">
      <c r="A18" s="37" t="s">
        <v>17</v>
      </c>
      <c r="B18">
        <v>5</v>
      </c>
    </row>
    <row r="19" spans="1:2" x14ac:dyDescent="0.2">
      <c r="A19" s="37" t="s">
        <v>18</v>
      </c>
      <c r="B19">
        <v>2</v>
      </c>
    </row>
    <row r="20" spans="1:2" x14ac:dyDescent="0.2">
      <c r="A20" s="37" t="s">
        <v>19</v>
      </c>
      <c r="B20">
        <v>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451"/>
  <sheetViews>
    <sheetView showGridLines="0" tabSelected="1" view="pageBreakPreview" topLeftCell="B54" zoomScaleNormal="60" workbookViewId="0">
      <selection activeCell="G59" sqref="G59"/>
    </sheetView>
  </sheetViews>
  <sheetFormatPr baseColWidth="10" defaultColWidth="9" defaultRowHeight="15" x14ac:dyDescent="0.2"/>
  <cols>
    <col min="1" max="1" width="6.1640625" style="109" customWidth="1"/>
    <col min="2" max="2" width="25.5" style="25" customWidth="1"/>
    <col min="3" max="3" width="21.5" style="25" customWidth="1"/>
    <col min="4" max="4" width="25" style="25" customWidth="1"/>
    <col min="5" max="5" width="19.5" style="25" customWidth="1"/>
    <col min="6" max="6" width="16.6640625" style="25" customWidth="1"/>
    <col min="7" max="7" width="19.5" style="26" customWidth="1"/>
    <col min="8" max="8" width="14" style="105" customWidth="1"/>
    <col min="9" max="9" width="39.1640625" style="77" customWidth="1"/>
    <col min="10" max="10" width="15.83203125" style="25" customWidth="1"/>
    <col min="11" max="11" width="16.33203125" style="26" customWidth="1"/>
    <col min="12" max="12" width="24.5" style="27" customWidth="1"/>
    <col min="13" max="14" width="13.6640625" style="105" customWidth="1"/>
    <col min="15" max="15" width="11" style="100" customWidth="1"/>
    <col min="16" max="19" width="4.1640625" style="95" customWidth="1"/>
    <col min="20" max="21" width="4.1640625" style="101" customWidth="1"/>
    <col min="22" max="22" width="6.1640625" style="101" bestFit="1" customWidth="1"/>
    <col min="23" max="23" width="4.1640625" style="101" customWidth="1"/>
    <col min="24" max="24" width="8.5" style="101" customWidth="1"/>
    <col min="25" max="25" width="7.5" style="101" customWidth="1"/>
    <col min="26" max="26" width="6.5" style="101" customWidth="1"/>
    <col min="27" max="27" width="6" style="101" customWidth="1"/>
    <col min="28" max="28" width="7.5" style="101" customWidth="1"/>
    <col min="29" max="29" width="11.33203125" style="101" customWidth="1"/>
    <col min="30" max="30" width="4.1640625" style="101" customWidth="1"/>
    <col min="31" max="31" width="8.33203125" style="101" customWidth="1"/>
    <col min="32" max="32" width="13.5" style="101" customWidth="1"/>
    <col min="33" max="33" width="11.5" style="101" customWidth="1"/>
    <col min="34" max="34" width="7.5" style="101" customWidth="1"/>
    <col min="35" max="35" width="13.33203125" style="101" customWidth="1"/>
    <col min="36" max="36" width="12" style="101" customWidth="1"/>
    <col min="37" max="37" width="8.83203125" style="101" customWidth="1"/>
    <col min="38" max="38" width="13.1640625" style="102" customWidth="1"/>
    <col min="39" max="40" width="11" style="102" customWidth="1"/>
    <col min="41" max="41" width="18.5" style="102" customWidth="1"/>
    <col min="42" max="42" width="42.6640625" style="43" customWidth="1"/>
    <col min="43" max="43" width="42.6640625" style="42" customWidth="1"/>
  </cols>
  <sheetData>
    <row r="1" spans="1:43" ht="94" customHeight="1" thickBot="1" x14ac:dyDescent="0.25">
      <c r="A1" s="130" t="s">
        <v>20</v>
      </c>
      <c r="B1" s="131"/>
      <c r="C1" s="131"/>
      <c r="D1" s="132" t="s">
        <v>21</v>
      </c>
      <c r="E1" s="132"/>
      <c r="F1" s="132"/>
      <c r="G1" s="132"/>
      <c r="H1" s="132"/>
      <c r="I1" s="133"/>
      <c r="J1" s="132"/>
      <c r="K1" s="132"/>
      <c r="L1" s="134"/>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5"/>
      <c r="AP1" s="46" t="s">
        <v>22</v>
      </c>
    </row>
    <row r="2" spans="1:43" ht="27" customHeight="1" thickBot="1" x14ac:dyDescent="0.25">
      <c r="A2" s="108"/>
      <c r="B2" s="28"/>
      <c r="C2" s="28"/>
      <c r="D2" s="29"/>
      <c r="E2" s="29"/>
      <c r="F2" s="29"/>
      <c r="G2" s="29"/>
      <c r="H2" s="31"/>
      <c r="I2" s="76"/>
      <c r="J2" s="29"/>
      <c r="K2" s="29"/>
      <c r="L2" s="30"/>
      <c r="M2" s="31"/>
      <c r="N2" s="31"/>
      <c r="O2" s="35"/>
      <c r="P2" s="32"/>
      <c r="Q2" s="32"/>
      <c r="R2" s="32"/>
      <c r="S2" s="32"/>
      <c r="T2" s="32"/>
      <c r="U2" s="32"/>
      <c r="V2" s="32"/>
      <c r="W2" s="32"/>
      <c r="X2" s="32"/>
      <c r="Y2" s="32"/>
      <c r="Z2" s="32"/>
      <c r="AA2" s="32"/>
      <c r="AB2" s="32"/>
      <c r="AC2" s="32"/>
      <c r="AD2" s="32"/>
      <c r="AE2" s="32"/>
      <c r="AF2" s="32"/>
      <c r="AG2" s="32"/>
      <c r="AH2" s="32"/>
      <c r="AI2" s="32"/>
      <c r="AJ2" s="32"/>
      <c r="AK2" s="32"/>
      <c r="AL2" s="31"/>
      <c r="AM2" s="31"/>
      <c r="AN2" s="31"/>
      <c r="AO2" s="31"/>
      <c r="AP2" s="44"/>
    </row>
    <row r="3" spans="1:43" s="33" customFormat="1" ht="19.5" customHeight="1" x14ac:dyDescent="0.2">
      <c r="A3" s="128" t="s">
        <v>23</v>
      </c>
      <c r="B3" s="117" t="s">
        <v>24</v>
      </c>
      <c r="C3" s="118"/>
      <c r="D3" s="118"/>
      <c r="E3" s="118"/>
      <c r="F3" s="118"/>
      <c r="G3" s="118"/>
      <c r="H3" s="119"/>
      <c r="I3" s="126" t="s">
        <v>25</v>
      </c>
      <c r="J3" s="126"/>
      <c r="K3" s="126"/>
      <c r="L3" s="126"/>
      <c r="M3" s="126"/>
      <c r="N3" s="126"/>
      <c r="O3" s="126"/>
      <c r="P3" s="125" t="s">
        <v>26</v>
      </c>
      <c r="Q3" s="125"/>
      <c r="R3" s="125"/>
      <c r="S3" s="125"/>
      <c r="T3" s="125"/>
      <c r="U3" s="125"/>
      <c r="V3" s="125"/>
      <c r="W3" s="125"/>
      <c r="X3" s="125"/>
      <c r="Y3" s="125"/>
      <c r="Z3" s="125"/>
      <c r="AA3" s="125"/>
      <c r="AB3" s="125"/>
      <c r="AC3" s="125"/>
      <c r="AD3" s="125"/>
      <c r="AE3" s="125"/>
      <c r="AF3" s="125"/>
      <c r="AG3" s="125"/>
      <c r="AH3" s="125"/>
      <c r="AI3" s="125"/>
      <c r="AJ3" s="125"/>
      <c r="AK3" s="125"/>
      <c r="AL3" s="125"/>
      <c r="AM3" s="125"/>
      <c r="AN3" s="64"/>
      <c r="AO3" s="139" t="s">
        <v>27</v>
      </c>
      <c r="AP3" s="116"/>
      <c r="AQ3" s="61"/>
    </row>
    <row r="4" spans="1:43" s="33" customFormat="1" ht="19.5" customHeight="1" x14ac:dyDescent="0.2">
      <c r="A4" s="129"/>
      <c r="B4" s="120"/>
      <c r="C4" s="121"/>
      <c r="D4" s="121"/>
      <c r="E4" s="121"/>
      <c r="F4" s="121"/>
      <c r="G4" s="121"/>
      <c r="H4" s="122"/>
      <c r="I4" s="127"/>
      <c r="J4" s="127"/>
      <c r="K4" s="127"/>
      <c r="L4" s="127"/>
      <c r="M4" s="127"/>
      <c r="N4" s="127"/>
      <c r="O4" s="127"/>
      <c r="P4" s="114" t="s">
        <v>28</v>
      </c>
      <c r="Q4" s="114"/>
      <c r="R4" s="114" t="s">
        <v>29</v>
      </c>
      <c r="S4" s="114"/>
      <c r="T4" s="114" t="s">
        <v>30</v>
      </c>
      <c r="U4" s="114"/>
      <c r="V4" s="114" t="s">
        <v>31</v>
      </c>
      <c r="W4" s="114"/>
      <c r="X4" s="114" t="s">
        <v>32</v>
      </c>
      <c r="Y4" s="114"/>
      <c r="Z4" s="114" t="s">
        <v>33</v>
      </c>
      <c r="AA4" s="114"/>
      <c r="AB4" s="114" t="s">
        <v>34</v>
      </c>
      <c r="AC4" s="114"/>
      <c r="AD4" s="114" t="s">
        <v>35</v>
      </c>
      <c r="AE4" s="114"/>
      <c r="AF4" s="114" t="s">
        <v>36</v>
      </c>
      <c r="AG4" s="114"/>
      <c r="AH4" s="114" t="s">
        <v>37</v>
      </c>
      <c r="AI4" s="114"/>
      <c r="AJ4" s="114" t="s">
        <v>38</v>
      </c>
      <c r="AK4" s="114"/>
      <c r="AL4" s="138" t="s">
        <v>39</v>
      </c>
      <c r="AM4" s="138"/>
      <c r="AN4" s="123" t="s">
        <v>40</v>
      </c>
      <c r="AO4" s="140"/>
      <c r="AP4" s="116"/>
      <c r="AQ4" s="52"/>
    </row>
    <row r="5" spans="1:43" s="34" customFormat="1" ht="48" customHeight="1" thickBot="1" x14ac:dyDescent="0.25">
      <c r="A5" s="129"/>
      <c r="B5" s="111" t="s">
        <v>41</v>
      </c>
      <c r="C5" s="111" t="s">
        <v>42</v>
      </c>
      <c r="D5" s="111" t="s">
        <v>43</v>
      </c>
      <c r="E5" s="136" t="s">
        <v>44</v>
      </c>
      <c r="F5" s="115" t="s">
        <v>45</v>
      </c>
      <c r="G5" s="115" t="s">
        <v>46</v>
      </c>
      <c r="H5" s="115" t="s">
        <v>47</v>
      </c>
      <c r="I5" s="113" t="s">
        <v>48</v>
      </c>
      <c r="J5" s="113" t="s">
        <v>49</v>
      </c>
      <c r="K5" s="113" t="s">
        <v>50</v>
      </c>
      <c r="L5" s="113" t="s">
        <v>51</v>
      </c>
      <c r="M5" s="113" t="s">
        <v>0</v>
      </c>
      <c r="N5" s="113" t="s">
        <v>52</v>
      </c>
      <c r="O5" s="53" t="s">
        <v>53</v>
      </c>
      <c r="P5" s="114"/>
      <c r="Q5" s="114"/>
      <c r="R5" s="114"/>
      <c r="S5" s="114"/>
      <c r="T5" s="114"/>
      <c r="U5" s="114"/>
      <c r="V5" s="114"/>
      <c r="W5" s="114"/>
      <c r="X5" s="114"/>
      <c r="Y5" s="114"/>
      <c r="Z5" s="114"/>
      <c r="AA5" s="114"/>
      <c r="AB5" s="114"/>
      <c r="AC5" s="114"/>
      <c r="AD5" s="114"/>
      <c r="AE5" s="114"/>
      <c r="AF5" s="114"/>
      <c r="AG5" s="114"/>
      <c r="AH5" s="114"/>
      <c r="AI5" s="114"/>
      <c r="AJ5" s="114"/>
      <c r="AK5" s="114"/>
      <c r="AL5" s="138"/>
      <c r="AM5" s="138"/>
      <c r="AN5" s="124"/>
      <c r="AO5" s="140"/>
      <c r="AP5" s="116"/>
      <c r="AQ5" s="52"/>
    </row>
    <row r="6" spans="1:43" s="24" customFormat="1" ht="63.75" customHeight="1" x14ac:dyDescent="0.2">
      <c r="A6" s="129"/>
      <c r="B6" s="112"/>
      <c r="C6" s="112"/>
      <c r="D6" s="112"/>
      <c r="E6" s="137"/>
      <c r="F6" s="115"/>
      <c r="G6" s="115"/>
      <c r="H6" s="115"/>
      <c r="I6" s="113"/>
      <c r="J6" s="113"/>
      <c r="K6" s="113"/>
      <c r="L6" s="113" t="s">
        <v>54</v>
      </c>
      <c r="M6" s="113"/>
      <c r="N6" s="113"/>
      <c r="O6" s="54">
        <f>+SUM(O7:O25)</f>
        <v>0.30646999999999996</v>
      </c>
      <c r="P6" s="65" t="s">
        <v>55</v>
      </c>
      <c r="Q6" s="66" t="s">
        <v>56</v>
      </c>
      <c r="R6" s="65" t="s">
        <v>55</v>
      </c>
      <c r="S6" s="66" t="s">
        <v>56</v>
      </c>
      <c r="T6" s="65" t="s">
        <v>55</v>
      </c>
      <c r="U6" s="66" t="s">
        <v>56</v>
      </c>
      <c r="V6" s="65" t="s">
        <v>55</v>
      </c>
      <c r="W6" s="66" t="s">
        <v>56</v>
      </c>
      <c r="X6" s="65" t="s">
        <v>55</v>
      </c>
      <c r="Y6" s="66" t="s">
        <v>56</v>
      </c>
      <c r="Z6" s="65" t="s">
        <v>55</v>
      </c>
      <c r="AA6" s="66" t="s">
        <v>56</v>
      </c>
      <c r="AB6" s="65" t="s">
        <v>55</v>
      </c>
      <c r="AC6" s="66" t="s">
        <v>56</v>
      </c>
      <c r="AD6" s="65" t="s">
        <v>55</v>
      </c>
      <c r="AE6" s="66" t="s">
        <v>56</v>
      </c>
      <c r="AF6" s="65" t="s">
        <v>55</v>
      </c>
      <c r="AG6" s="66" t="s">
        <v>56</v>
      </c>
      <c r="AH6" s="65" t="s">
        <v>55</v>
      </c>
      <c r="AI6" s="66" t="s">
        <v>56</v>
      </c>
      <c r="AJ6" s="65" t="s">
        <v>55</v>
      </c>
      <c r="AK6" s="66" t="s">
        <v>56</v>
      </c>
      <c r="AL6" s="67" t="s">
        <v>55</v>
      </c>
      <c r="AM6" s="67" t="s">
        <v>56</v>
      </c>
      <c r="AN6" s="67"/>
      <c r="AO6" s="68">
        <f>+SUM(AO7:AO25)</f>
        <v>0</v>
      </c>
      <c r="AP6" s="69" t="s">
        <v>57</v>
      </c>
      <c r="AQ6" s="70" t="s">
        <v>58</v>
      </c>
    </row>
    <row r="7" spans="1:43" ht="75" x14ac:dyDescent="0.2">
      <c r="A7" s="62">
        <v>1</v>
      </c>
      <c r="B7" s="55" t="s">
        <v>59</v>
      </c>
      <c r="C7" s="55" t="s">
        <v>17</v>
      </c>
      <c r="D7" s="55" t="s">
        <v>60</v>
      </c>
      <c r="E7" s="55" t="s">
        <v>61</v>
      </c>
      <c r="F7" s="55" t="s">
        <v>62</v>
      </c>
      <c r="G7" s="55" t="s">
        <v>63</v>
      </c>
      <c r="H7" s="56">
        <v>0</v>
      </c>
      <c r="I7" s="63" t="s">
        <v>64</v>
      </c>
      <c r="J7" s="57" t="s">
        <v>65</v>
      </c>
      <c r="K7" s="55" t="s">
        <v>66</v>
      </c>
      <c r="L7" s="55" t="s">
        <v>67</v>
      </c>
      <c r="M7" s="106">
        <v>45383</v>
      </c>
      <c r="N7" s="106">
        <v>45657</v>
      </c>
      <c r="O7" s="78">
        <v>1.6129999999999999E-2</v>
      </c>
      <c r="P7" s="79"/>
      <c r="Q7" s="79"/>
      <c r="R7" s="79"/>
      <c r="S7" s="79"/>
      <c r="T7" s="79">
        <v>1</v>
      </c>
      <c r="U7" s="79"/>
      <c r="V7" s="79"/>
      <c r="W7" s="79"/>
      <c r="X7" s="79"/>
      <c r="Y7" s="80"/>
      <c r="Z7" s="79">
        <v>1</v>
      </c>
      <c r="AA7" s="81"/>
      <c r="AB7" s="79"/>
      <c r="AC7" s="79"/>
      <c r="AD7" s="79"/>
      <c r="AE7" s="79"/>
      <c r="AF7" s="79">
        <v>1</v>
      </c>
      <c r="AG7" s="81"/>
      <c r="AH7" s="79"/>
      <c r="AI7" s="79"/>
      <c r="AJ7" s="79"/>
      <c r="AK7" s="79"/>
      <c r="AL7" s="82">
        <f>P7+R7+T7+V7+X7+Z7+AB7+AD7+AF7+AH7+AJ7</f>
        <v>3</v>
      </c>
      <c r="AM7" s="82">
        <f t="shared" ref="AM7:AM11" si="0">S7+U7+W7+Y7+AA7+AC7+AE7+AG7+AI7+AK7</f>
        <v>0</v>
      </c>
      <c r="AN7" s="83">
        <f t="shared" ref="AN7:AN64" si="1">AM7/AL7</f>
        <v>0</v>
      </c>
      <c r="AO7" s="84">
        <f t="shared" ref="AO7:AO12" si="2">+AN7*O7</f>
        <v>0</v>
      </c>
      <c r="AP7" s="71"/>
      <c r="AQ7" s="72"/>
    </row>
    <row r="8" spans="1:43" ht="76.5" customHeight="1" x14ac:dyDescent="0.2">
      <c r="A8" s="62">
        <f>A7+1</f>
        <v>2</v>
      </c>
      <c r="B8" s="55" t="s">
        <v>68</v>
      </c>
      <c r="C8" s="55" t="s">
        <v>10</v>
      </c>
      <c r="D8" s="55" t="s">
        <v>69</v>
      </c>
      <c r="E8" s="55" t="s">
        <v>70</v>
      </c>
      <c r="F8" s="55" t="s">
        <v>71</v>
      </c>
      <c r="G8" s="55" t="s">
        <v>72</v>
      </c>
      <c r="H8" s="56">
        <v>1</v>
      </c>
      <c r="I8" s="55" t="s">
        <v>73</v>
      </c>
      <c r="J8" s="55" t="s">
        <v>329</v>
      </c>
      <c r="K8" s="55" t="s">
        <v>74</v>
      </c>
      <c r="L8" s="55" t="s">
        <v>75</v>
      </c>
      <c r="M8" s="106">
        <v>45444</v>
      </c>
      <c r="N8" s="106">
        <v>45657</v>
      </c>
      <c r="O8" s="78">
        <v>1.6129999999999999E-2</v>
      </c>
      <c r="P8" s="85"/>
      <c r="Q8" s="85"/>
      <c r="R8" s="85"/>
      <c r="S8" s="85"/>
      <c r="T8" s="85"/>
      <c r="U8" s="85"/>
      <c r="V8" s="85"/>
      <c r="W8" s="85"/>
      <c r="X8" s="85"/>
      <c r="Y8" s="85"/>
      <c r="Z8" s="85"/>
      <c r="AA8" s="85"/>
      <c r="AB8" s="85"/>
      <c r="AC8" s="85"/>
      <c r="AD8" s="85">
        <v>1</v>
      </c>
      <c r="AE8" s="85"/>
      <c r="AF8" s="85"/>
      <c r="AG8" s="85"/>
      <c r="AH8" s="85"/>
      <c r="AI8" s="85"/>
      <c r="AJ8" s="85">
        <v>1</v>
      </c>
      <c r="AK8" s="85"/>
      <c r="AL8" s="82">
        <f t="shared" ref="AL8:AL68" si="3">P8+R8+T8+V8+X8+Z8+AB8+AD8+AF8+AH8+AJ8</f>
        <v>2</v>
      </c>
      <c r="AM8" s="82">
        <f t="shared" si="0"/>
        <v>0</v>
      </c>
      <c r="AN8" s="80">
        <f t="shared" si="1"/>
        <v>0</v>
      </c>
      <c r="AO8" s="84">
        <f t="shared" si="2"/>
        <v>0</v>
      </c>
      <c r="AP8" s="71"/>
      <c r="AQ8" s="72"/>
    </row>
    <row r="9" spans="1:43" ht="77" customHeight="1" x14ac:dyDescent="0.2">
      <c r="A9" s="62">
        <f t="shared" ref="A9:A68" si="4">A8+1</f>
        <v>3</v>
      </c>
      <c r="B9" s="55" t="s">
        <v>68</v>
      </c>
      <c r="C9" s="55" t="s">
        <v>10</v>
      </c>
      <c r="D9" s="55" t="s">
        <v>69</v>
      </c>
      <c r="E9" s="55" t="s">
        <v>70</v>
      </c>
      <c r="F9" s="55" t="s">
        <v>76</v>
      </c>
      <c r="G9" s="55" t="s">
        <v>77</v>
      </c>
      <c r="H9" s="56">
        <v>1</v>
      </c>
      <c r="I9" s="55" t="s">
        <v>78</v>
      </c>
      <c r="J9" s="55" t="s">
        <v>330</v>
      </c>
      <c r="K9" s="55" t="s">
        <v>66</v>
      </c>
      <c r="L9" s="55" t="s">
        <v>75</v>
      </c>
      <c r="M9" s="106">
        <v>45383</v>
      </c>
      <c r="N9" s="106">
        <v>45657</v>
      </c>
      <c r="O9" s="78">
        <v>1.6129999999999999E-2</v>
      </c>
      <c r="P9" s="79"/>
      <c r="Q9" s="79"/>
      <c r="R9" s="79"/>
      <c r="S9" s="79"/>
      <c r="T9" s="79"/>
      <c r="U9" s="79"/>
      <c r="V9" s="79">
        <v>1</v>
      </c>
      <c r="W9" s="79"/>
      <c r="X9" s="79"/>
      <c r="Y9" s="80"/>
      <c r="Z9" s="79">
        <v>1</v>
      </c>
      <c r="AA9" s="81"/>
      <c r="AB9" s="79"/>
      <c r="AC9" s="79"/>
      <c r="AD9" s="79"/>
      <c r="AE9" s="79"/>
      <c r="AF9" s="79">
        <v>1</v>
      </c>
      <c r="AG9" s="81"/>
      <c r="AH9" s="79"/>
      <c r="AI9" s="79"/>
      <c r="AJ9" s="79"/>
      <c r="AK9" s="79"/>
      <c r="AL9" s="82">
        <f t="shared" si="3"/>
        <v>3</v>
      </c>
      <c r="AM9" s="83">
        <f>S9+U9+W9+Y9+AA9+AC9+AE9+AG9+AI9+AK9</f>
        <v>0</v>
      </c>
      <c r="AN9" s="83">
        <f t="shared" si="1"/>
        <v>0</v>
      </c>
      <c r="AO9" s="84">
        <f t="shared" si="2"/>
        <v>0</v>
      </c>
      <c r="AP9" s="71"/>
      <c r="AQ9" s="72"/>
    </row>
    <row r="10" spans="1:43" ht="49.5" customHeight="1" x14ac:dyDescent="0.2">
      <c r="A10" s="62">
        <f t="shared" si="4"/>
        <v>4</v>
      </c>
      <c r="B10" s="55" t="s">
        <v>68</v>
      </c>
      <c r="C10" s="55" t="s">
        <v>10</v>
      </c>
      <c r="D10" s="55" t="s">
        <v>69</v>
      </c>
      <c r="E10" s="55" t="s">
        <v>70</v>
      </c>
      <c r="F10" s="55" t="s">
        <v>76</v>
      </c>
      <c r="G10" s="55" t="s">
        <v>79</v>
      </c>
      <c r="H10" s="56">
        <v>1</v>
      </c>
      <c r="I10" s="55" t="s">
        <v>80</v>
      </c>
      <c r="J10" s="55" t="s">
        <v>330</v>
      </c>
      <c r="K10" s="55" t="s">
        <v>66</v>
      </c>
      <c r="L10" s="55" t="s">
        <v>75</v>
      </c>
      <c r="M10" s="106">
        <v>45444</v>
      </c>
      <c r="N10" s="106">
        <v>45657</v>
      </c>
      <c r="O10" s="78">
        <v>1.6129999999999999E-2</v>
      </c>
      <c r="P10" s="85"/>
      <c r="Q10" s="85"/>
      <c r="R10" s="85"/>
      <c r="S10" s="85"/>
      <c r="T10" s="85"/>
      <c r="U10" s="85"/>
      <c r="V10" s="85"/>
      <c r="W10" s="85"/>
      <c r="X10" s="85">
        <v>1</v>
      </c>
      <c r="Y10" s="85"/>
      <c r="Z10" s="85"/>
      <c r="AA10" s="85"/>
      <c r="AB10" s="85"/>
      <c r="AC10" s="85"/>
      <c r="AD10" s="85"/>
      <c r="AE10" s="85"/>
      <c r="AF10" s="85"/>
      <c r="AG10" s="85"/>
      <c r="AH10" s="85"/>
      <c r="AI10" s="85"/>
      <c r="AJ10" s="85">
        <v>1</v>
      </c>
      <c r="AK10" s="85"/>
      <c r="AL10" s="82">
        <f t="shared" si="3"/>
        <v>2</v>
      </c>
      <c r="AM10" s="83">
        <f>S10+U10+W10+Y10+AA10+AC10+AE10+AG10+AI10+AK10</f>
        <v>0</v>
      </c>
      <c r="AN10" s="83">
        <f t="shared" si="1"/>
        <v>0</v>
      </c>
      <c r="AO10" s="84">
        <f t="shared" si="2"/>
        <v>0</v>
      </c>
      <c r="AP10" s="71"/>
      <c r="AQ10" s="72"/>
    </row>
    <row r="11" spans="1:43" ht="45" x14ac:dyDescent="0.2">
      <c r="A11" s="62">
        <f t="shared" si="4"/>
        <v>5</v>
      </c>
      <c r="B11" s="55" t="s">
        <v>68</v>
      </c>
      <c r="C11" s="55" t="s">
        <v>10</v>
      </c>
      <c r="D11" s="55" t="s">
        <v>69</v>
      </c>
      <c r="E11" s="55" t="s">
        <v>70</v>
      </c>
      <c r="F11" s="55" t="s">
        <v>76</v>
      </c>
      <c r="G11" s="55" t="s">
        <v>79</v>
      </c>
      <c r="H11" s="56">
        <v>1</v>
      </c>
      <c r="I11" s="55" t="s">
        <v>81</v>
      </c>
      <c r="J11" s="55" t="s">
        <v>82</v>
      </c>
      <c r="K11" s="55" t="s">
        <v>83</v>
      </c>
      <c r="L11" s="55" t="s">
        <v>75</v>
      </c>
      <c r="M11" s="106">
        <v>45383</v>
      </c>
      <c r="N11" s="143">
        <v>45657</v>
      </c>
      <c r="O11" s="78">
        <v>1.6129999999999999E-2</v>
      </c>
      <c r="P11" s="85"/>
      <c r="Q11" s="85"/>
      <c r="R11" s="85"/>
      <c r="S11" s="85"/>
      <c r="T11" s="85"/>
      <c r="U11" s="85"/>
      <c r="V11" s="85">
        <v>1</v>
      </c>
      <c r="W11" s="85"/>
      <c r="X11" s="85"/>
      <c r="Y11" s="85"/>
      <c r="Z11" s="85">
        <v>1</v>
      </c>
      <c r="AA11" s="85"/>
      <c r="AB11" s="85"/>
      <c r="AC11" s="85"/>
      <c r="AD11" s="85"/>
      <c r="AE11" s="85"/>
      <c r="AF11" s="85"/>
      <c r="AG11" s="85"/>
      <c r="AH11" s="85"/>
      <c r="AI11" s="85"/>
      <c r="AJ11" s="85">
        <v>1</v>
      </c>
      <c r="AK11" s="85"/>
      <c r="AL11" s="82">
        <f t="shared" si="3"/>
        <v>3</v>
      </c>
      <c r="AM11" s="82">
        <f t="shared" si="0"/>
        <v>0</v>
      </c>
      <c r="AN11" s="80">
        <f t="shared" si="1"/>
        <v>0</v>
      </c>
      <c r="AO11" s="84">
        <f t="shared" si="2"/>
        <v>0</v>
      </c>
      <c r="AP11" s="71"/>
      <c r="AQ11" s="72"/>
    </row>
    <row r="12" spans="1:43" ht="60" x14ac:dyDescent="0.2">
      <c r="A12" s="62">
        <f t="shared" si="4"/>
        <v>6</v>
      </c>
      <c r="B12" s="55" t="s">
        <v>84</v>
      </c>
      <c r="C12" s="55" t="s">
        <v>11</v>
      </c>
      <c r="D12" s="55" t="s">
        <v>69</v>
      </c>
      <c r="E12" s="55" t="s">
        <v>70</v>
      </c>
      <c r="F12" s="55" t="s">
        <v>76</v>
      </c>
      <c r="G12" s="55" t="s">
        <v>85</v>
      </c>
      <c r="H12" s="56">
        <v>1</v>
      </c>
      <c r="I12" s="55" t="s">
        <v>86</v>
      </c>
      <c r="J12" s="55" t="s">
        <v>331</v>
      </c>
      <c r="K12" s="55" t="s">
        <v>66</v>
      </c>
      <c r="L12" s="55" t="s">
        <v>75</v>
      </c>
      <c r="M12" s="106">
        <v>45444</v>
      </c>
      <c r="N12" s="106">
        <v>45657</v>
      </c>
      <c r="O12" s="78">
        <v>1.6129999999999999E-2</v>
      </c>
      <c r="P12" s="85"/>
      <c r="Q12" s="85"/>
      <c r="R12" s="85"/>
      <c r="S12" s="85"/>
      <c r="T12" s="85"/>
      <c r="U12" s="85"/>
      <c r="V12" s="85"/>
      <c r="W12" s="85"/>
      <c r="X12" s="85"/>
      <c r="Y12" s="85"/>
      <c r="Z12" s="85">
        <v>1</v>
      </c>
      <c r="AA12" s="85"/>
      <c r="AB12" s="85"/>
      <c r="AC12" s="85"/>
      <c r="AD12" s="85"/>
      <c r="AE12" s="85"/>
      <c r="AF12" s="85"/>
      <c r="AG12" s="85"/>
      <c r="AH12" s="85">
        <v>1</v>
      </c>
      <c r="AI12" s="85"/>
      <c r="AJ12" s="85"/>
      <c r="AK12" s="85"/>
      <c r="AL12" s="82">
        <f t="shared" si="3"/>
        <v>2</v>
      </c>
      <c r="AM12" s="82">
        <f t="shared" ref="AL12:AM13" si="5">S12+U12+W12+Y12+AA12+AC12+AE12+AG12+AI12+AK12</f>
        <v>0</v>
      </c>
      <c r="AN12" s="80">
        <f t="shared" si="1"/>
        <v>0</v>
      </c>
      <c r="AO12" s="84">
        <f t="shared" si="2"/>
        <v>0</v>
      </c>
      <c r="AP12" s="71"/>
      <c r="AQ12" s="72"/>
    </row>
    <row r="13" spans="1:43" ht="100.5" customHeight="1" x14ac:dyDescent="0.2">
      <c r="A13" s="62">
        <f t="shared" si="4"/>
        <v>7</v>
      </c>
      <c r="B13" s="55" t="s">
        <v>59</v>
      </c>
      <c r="C13" s="55" t="s">
        <v>6</v>
      </c>
      <c r="D13" s="55" t="s">
        <v>69</v>
      </c>
      <c r="E13" s="55" t="s">
        <v>87</v>
      </c>
      <c r="F13" s="55" t="s">
        <v>88</v>
      </c>
      <c r="G13" s="55" t="s">
        <v>89</v>
      </c>
      <c r="H13" s="56">
        <v>1</v>
      </c>
      <c r="I13" s="55" t="s">
        <v>90</v>
      </c>
      <c r="J13" s="55" t="s">
        <v>91</v>
      </c>
      <c r="K13" s="55" t="s">
        <v>66</v>
      </c>
      <c r="L13" s="55" t="s">
        <v>92</v>
      </c>
      <c r="M13" s="106">
        <v>45323</v>
      </c>
      <c r="N13" s="106">
        <v>45382</v>
      </c>
      <c r="O13" s="78">
        <v>1.6129999999999999E-2</v>
      </c>
      <c r="P13" s="85"/>
      <c r="Q13" s="85"/>
      <c r="R13" s="85">
        <v>1</v>
      </c>
      <c r="S13" s="85"/>
      <c r="T13" s="85"/>
      <c r="U13" s="85"/>
      <c r="V13" s="85"/>
      <c r="W13" s="85"/>
      <c r="X13" s="85"/>
      <c r="Y13" s="85"/>
      <c r="Z13" s="85"/>
      <c r="AA13" s="85"/>
      <c r="AB13" s="85"/>
      <c r="AC13" s="85"/>
      <c r="AD13" s="85"/>
      <c r="AE13" s="85"/>
      <c r="AF13" s="85"/>
      <c r="AG13" s="85"/>
      <c r="AH13" s="85"/>
      <c r="AI13" s="85"/>
      <c r="AJ13" s="85"/>
      <c r="AK13" s="85"/>
      <c r="AL13" s="82">
        <f t="shared" si="3"/>
        <v>1</v>
      </c>
      <c r="AM13" s="80">
        <f t="shared" si="5"/>
        <v>0</v>
      </c>
      <c r="AN13" s="88">
        <f t="shared" ref="AN13" si="6">AM13/AL13</f>
        <v>0</v>
      </c>
      <c r="AO13" s="84">
        <f t="shared" ref="AO13" si="7">+AN13*O13</f>
        <v>0</v>
      </c>
      <c r="AP13" s="71"/>
      <c r="AQ13" s="73"/>
    </row>
    <row r="14" spans="1:43" ht="100.5" customHeight="1" x14ac:dyDescent="0.2">
      <c r="A14" s="62">
        <f t="shared" si="4"/>
        <v>8</v>
      </c>
      <c r="B14" s="55" t="s">
        <v>59</v>
      </c>
      <c r="C14" s="55" t="s">
        <v>6</v>
      </c>
      <c r="D14" s="55" t="s">
        <v>93</v>
      </c>
      <c r="E14" s="55" t="s">
        <v>87</v>
      </c>
      <c r="F14" s="55" t="s">
        <v>88</v>
      </c>
      <c r="G14" s="55" t="s">
        <v>89</v>
      </c>
      <c r="H14" s="56">
        <v>1</v>
      </c>
      <c r="I14" s="55" t="s">
        <v>94</v>
      </c>
      <c r="J14" s="55" t="s">
        <v>91</v>
      </c>
      <c r="K14" s="55" t="s">
        <v>66</v>
      </c>
      <c r="L14" s="55" t="s">
        <v>95</v>
      </c>
      <c r="M14" s="106">
        <v>45323</v>
      </c>
      <c r="N14" s="106">
        <v>45382</v>
      </c>
      <c r="O14" s="78">
        <v>1.6129999999999999E-2</v>
      </c>
      <c r="P14" s="85"/>
      <c r="Q14" s="85"/>
      <c r="R14" s="85">
        <v>1</v>
      </c>
      <c r="S14" s="85"/>
      <c r="T14" s="85"/>
      <c r="U14" s="85"/>
      <c r="V14" s="85"/>
      <c r="W14" s="85"/>
      <c r="X14" s="85"/>
      <c r="Y14" s="85"/>
      <c r="Z14" s="85"/>
      <c r="AA14" s="85"/>
      <c r="AB14" s="85"/>
      <c r="AC14" s="85"/>
      <c r="AD14" s="85"/>
      <c r="AE14" s="85"/>
      <c r="AF14" s="85"/>
      <c r="AG14" s="85"/>
      <c r="AH14" s="85"/>
      <c r="AI14" s="85"/>
      <c r="AJ14" s="85"/>
      <c r="AK14" s="85"/>
      <c r="AL14" s="82">
        <f t="shared" si="3"/>
        <v>1</v>
      </c>
      <c r="AM14" s="80">
        <f t="shared" ref="AM14:AM64" si="8">S14+U14+W14+Y14+AA14+AC14+AE14+AG14+AI14+AK14</f>
        <v>0</v>
      </c>
      <c r="AN14" s="88">
        <f t="shared" si="1"/>
        <v>0</v>
      </c>
      <c r="AO14" s="84">
        <f t="shared" ref="AO14:AO68" si="9">+AN14*O14</f>
        <v>0</v>
      </c>
      <c r="AP14" s="71"/>
      <c r="AQ14" s="73"/>
    </row>
    <row r="15" spans="1:43" ht="75" x14ac:dyDescent="0.2">
      <c r="A15" s="62">
        <f t="shared" si="4"/>
        <v>9</v>
      </c>
      <c r="B15" s="55" t="s">
        <v>59</v>
      </c>
      <c r="C15" s="55" t="s">
        <v>6</v>
      </c>
      <c r="D15" s="55" t="s">
        <v>69</v>
      </c>
      <c r="E15" s="55" t="s">
        <v>87</v>
      </c>
      <c r="F15" s="55" t="s">
        <v>88</v>
      </c>
      <c r="G15" s="55" t="s">
        <v>89</v>
      </c>
      <c r="H15" s="56">
        <v>1</v>
      </c>
      <c r="I15" s="55" t="s">
        <v>96</v>
      </c>
      <c r="J15" s="55" t="s">
        <v>97</v>
      </c>
      <c r="K15" s="55" t="s">
        <v>66</v>
      </c>
      <c r="L15" s="55" t="s">
        <v>98</v>
      </c>
      <c r="M15" s="106">
        <v>45292</v>
      </c>
      <c r="N15" s="106">
        <v>45596</v>
      </c>
      <c r="O15" s="78">
        <v>1.6129999999999999E-2</v>
      </c>
      <c r="P15" s="144"/>
      <c r="Q15" s="144"/>
      <c r="R15" s="144"/>
      <c r="S15" s="144"/>
      <c r="T15" s="144"/>
      <c r="U15" s="144"/>
      <c r="V15" s="144"/>
      <c r="W15" s="144"/>
      <c r="X15" s="144"/>
      <c r="Y15" s="144"/>
      <c r="Z15" s="144"/>
      <c r="AA15" s="144"/>
      <c r="AB15" s="144"/>
      <c r="AC15" s="144"/>
      <c r="AD15" s="144"/>
      <c r="AE15" s="144"/>
      <c r="AF15" s="152">
        <v>1</v>
      </c>
      <c r="AG15" s="87"/>
      <c r="AH15" s="87"/>
      <c r="AI15" s="87"/>
      <c r="AJ15" s="87"/>
      <c r="AK15" s="87"/>
      <c r="AL15" s="83">
        <f t="shared" si="3"/>
        <v>1</v>
      </c>
      <c r="AM15" s="83">
        <f>S15+U15+W15+Y15+AA15+AC15+AE15+AG15+AI15+AK15</f>
        <v>0</v>
      </c>
      <c r="AN15" s="88">
        <f t="shared" si="1"/>
        <v>0</v>
      </c>
      <c r="AO15" s="84">
        <f t="shared" si="9"/>
        <v>0</v>
      </c>
      <c r="AP15" s="71"/>
      <c r="AQ15" s="73"/>
    </row>
    <row r="16" spans="1:43" ht="45" x14ac:dyDescent="0.2">
      <c r="A16" s="62">
        <f t="shared" si="4"/>
        <v>10</v>
      </c>
      <c r="B16" s="55" t="s">
        <v>99</v>
      </c>
      <c r="C16" s="55" t="s">
        <v>12</v>
      </c>
      <c r="D16" s="55" t="s">
        <v>100</v>
      </c>
      <c r="E16" s="55" t="s">
        <v>70</v>
      </c>
      <c r="F16" s="55" t="s">
        <v>101</v>
      </c>
      <c r="G16" s="55" t="s">
        <v>102</v>
      </c>
      <c r="H16" s="56">
        <v>1</v>
      </c>
      <c r="I16" s="55" t="s">
        <v>103</v>
      </c>
      <c r="J16" s="58" t="s">
        <v>104</v>
      </c>
      <c r="K16" s="55" t="s">
        <v>105</v>
      </c>
      <c r="L16" s="55" t="s">
        <v>106</v>
      </c>
      <c r="M16" s="106">
        <v>45413</v>
      </c>
      <c r="N16" s="143">
        <v>45657</v>
      </c>
      <c r="O16" s="78">
        <v>1.6129999999999999E-2</v>
      </c>
      <c r="P16" s="85"/>
      <c r="Q16" s="85"/>
      <c r="R16" s="85"/>
      <c r="S16" s="85"/>
      <c r="T16" s="85"/>
      <c r="U16" s="85"/>
      <c r="V16" s="85"/>
      <c r="W16" s="85"/>
      <c r="X16" s="85"/>
      <c r="Y16" s="89"/>
      <c r="Z16" s="85"/>
      <c r="AA16" s="85"/>
      <c r="AB16" s="85"/>
      <c r="AC16" s="85"/>
      <c r="AD16" s="85"/>
      <c r="AE16" s="87"/>
      <c r="AF16" s="87"/>
      <c r="AG16" s="87"/>
      <c r="AH16" s="87"/>
      <c r="AI16" s="87"/>
      <c r="AJ16" s="87">
        <v>1</v>
      </c>
      <c r="AK16" s="87"/>
      <c r="AL16" s="83">
        <f t="shared" si="3"/>
        <v>1</v>
      </c>
      <c r="AM16" s="82">
        <f t="shared" si="8"/>
        <v>0</v>
      </c>
      <c r="AN16" s="80">
        <f>AM16/AL16</f>
        <v>0</v>
      </c>
      <c r="AO16" s="84">
        <f t="shared" si="9"/>
        <v>0</v>
      </c>
      <c r="AP16" s="71"/>
      <c r="AQ16" s="72"/>
    </row>
    <row r="17" spans="1:43" ht="60" x14ac:dyDescent="0.2">
      <c r="A17" s="62">
        <f t="shared" si="4"/>
        <v>11</v>
      </c>
      <c r="B17" s="55" t="s">
        <v>107</v>
      </c>
      <c r="C17" s="55" t="s">
        <v>9</v>
      </c>
      <c r="D17" s="55" t="s">
        <v>108</v>
      </c>
      <c r="E17" s="55" t="s">
        <v>70</v>
      </c>
      <c r="F17" s="55" t="s">
        <v>109</v>
      </c>
      <c r="G17" s="55" t="s">
        <v>110</v>
      </c>
      <c r="H17" s="56">
        <v>0</v>
      </c>
      <c r="I17" s="55" t="s">
        <v>111</v>
      </c>
      <c r="J17" s="55" t="s">
        <v>112</v>
      </c>
      <c r="K17" s="55" t="s">
        <v>66</v>
      </c>
      <c r="L17" s="55" t="s">
        <v>113</v>
      </c>
      <c r="M17" s="106">
        <v>45474</v>
      </c>
      <c r="N17" s="106">
        <v>45504</v>
      </c>
      <c r="O17" s="78">
        <v>1.6129999999999999E-2</v>
      </c>
      <c r="P17" s="85"/>
      <c r="Q17" s="85"/>
      <c r="R17" s="85"/>
      <c r="S17" s="85"/>
      <c r="T17" s="85"/>
      <c r="U17" s="85"/>
      <c r="V17" s="85"/>
      <c r="W17" s="85"/>
      <c r="X17" s="85"/>
      <c r="Y17" s="85"/>
      <c r="Z17" s="85">
        <v>1</v>
      </c>
      <c r="AA17" s="85"/>
      <c r="AB17" s="85"/>
      <c r="AC17" s="85"/>
      <c r="AD17" s="85"/>
      <c r="AE17" s="85"/>
      <c r="AF17" s="85"/>
      <c r="AG17" s="85"/>
      <c r="AH17" s="85"/>
      <c r="AI17" s="85"/>
      <c r="AJ17" s="85"/>
      <c r="AK17" s="85"/>
      <c r="AL17" s="82">
        <f t="shared" si="3"/>
        <v>1</v>
      </c>
      <c r="AM17" s="82">
        <f t="shared" si="8"/>
        <v>0</v>
      </c>
      <c r="AN17" s="80">
        <f t="shared" si="1"/>
        <v>0</v>
      </c>
      <c r="AO17" s="84">
        <f t="shared" si="9"/>
        <v>0</v>
      </c>
      <c r="AP17" s="71"/>
      <c r="AQ17" s="72"/>
    </row>
    <row r="18" spans="1:43" ht="45" x14ac:dyDescent="0.2">
      <c r="A18" s="62">
        <f t="shared" si="4"/>
        <v>12</v>
      </c>
      <c r="B18" s="55" t="s">
        <v>59</v>
      </c>
      <c r="C18" s="55" t="s">
        <v>16</v>
      </c>
      <c r="D18" s="55" t="s">
        <v>114</v>
      </c>
      <c r="E18" s="55" t="s">
        <v>61</v>
      </c>
      <c r="F18" s="55" t="s">
        <v>62</v>
      </c>
      <c r="G18" s="55" t="s">
        <v>115</v>
      </c>
      <c r="H18" s="56">
        <v>0</v>
      </c>
      <c r="I18" s="153" t="s">
        <v>116</v>
      </c>
      <c r="J18" s="153" t="s">
        <v>117</v>
      </c>
      <c r="K18" s="153" t="s">
        <v>66</v>
      </c>
      <c r="L18" s="153" t="s">
        <v>118</v>
      </c>
      <c r="M18" s="106">
        <v>45383</v>
      </c>
      <c r="N18" s="106">
        <v>45443</v>
      </c>
      <c r="O18" s="78">
        <v>1.6129999999999999E-2</v>
      </c>
      <c r="P18" s="85"/>
      <c r="Q18" s="85"/>
      <c r="R18" s="85"/>
      <c r="S18" s="85"/>
      <c r="T18" s="85"/>
      <c r="U18" s="85"/>
      <c r="V18" s="145">
        <v>1</v>
      </c>
      <c r="W18" s="85"/>
      <c r="X18" s="85"/>
      <c r="Y18" s="86"/>
      <c r="Z18" s="85"/>
      <c r="AA18" s="86"/>
      <c r="AB18" s="146"/>
      <c r="AC18" s="85"/>
      <c r="AD18" s="85"/>
      <c r="AE18" s="85"/>
      <c r="AF18" s="85"/>
      <c r="AG18" s="85"/>
      <c r="AH18" s="146"/>
      <c r="AI18" s="85"/>
      <c r="AJ18" s="89"/>
      <c r="AK18" s="85"/>
      <c r="AL18" s="82">
        <f t="shared" si="3"/>
        <v>1</v>
      </c>
      <c r="AM18" s="82">
        <f t="shared" ref="AM18:AM19" si="10">S18+U18+W18+Y18+AA18+AC18+AE18+AG18+AI18+AK18</f>
        <v>0</v>
      </c>
      <c r="AN18" s="80">
        <f t="shared" ref="AN18" si="11">AM18/AL18</f>
        <v>0</v>
      </c>
      <c r="AO18" s="84">
        <f t="shared" si="9"/>
        <v>0</v>
      </c>
      <c r="AP18" s="71"/>
      <c r="AQ18" s="72"/>
    </row>
    <row r="19" spans="1:43" ht="60" x14ac:dyDescent="0.2">
      <c r="A19" s="62">
        <f t="shared" si="4"/>
        <v>13</v>
      </c>
      <c r="B19" s="55" t="s">
        <v>99</v>
      </c>
      <c r="C19" s="55" t="s">
        <v>119</v>
      </c>
      <c r="D19" s="55" t="s">
        <v>120</v>
      </c>
      <c r="E19" s="55" t="s">
        <v>61</v>
      </c>
      <c r="F19" s="55" t="s">
        <v>121</v>
      </c>
      <c r="G19" s="55" t="s">
        <v>122</v>
      </c>
      <c r="H19" s="56">
        <v>0.8</v>
      </c>
      <c r="I19" s="55" t="s">
        <v>123</v>
      </c>
      <c r="J19" s="55" t="s">
        <v>124</v>
      </c>
      <c r="K19" s="55" t="s">
        <v>125</v>
      </c>
      <c r="L19" s="55" t="s">
        <v>126</v>
      </c>
      <c r="M19" s="106">
        <v>45352</v>
      </c>
      <c r="N19" s="106">
        <v>45657</v>
      </c>
      <c r="O19" s="78">
        <v>1.6129999999999999E-2</v>
      </c>
      <c r="P19" s="85"/>
      <c r="Q19" s="85"/>
      <c r="R19" s="85">
        <v>1</v>
      </c>
      <c r="S19" s="85"/>
      <c r="T19" s="85"/>
      <c r="U19" s="85"/>
      <c r="V19" s="85"/>
      <c r="W19" s="85"/>
      <c r="X19" s="85"/>
      <c r="Y19" s="85"/>
      <c r="Z19" s="85"/>
      <c r="AA19" s="85"/>
      <c r="AB19" s="85">
        <v>1</v>
      </c>
      <c r="AC19" s="85"/>
      <c r="AD19" s="85"/>
      <c r="AE19" s="85"/>
      <c r="AF19" s="85"/>
      <c r="AG19" s="85"/>
      <c r="AH19" s="85"/>
      <c r="AI19" s="85"/>
      <c r="AJ19" s="85">
        <v>1</v>
      </c>
      <c r="AK19" s="85"/>
      <c r="AL19" s="82">
        <f t="shared" si="3"/>
        <v>3</v>
      </c>
      <c r="AM19" s="82">
        <f t="shared" si="10"/>
        <v>0</v>
      </c>
      <c r="AN19" s="80">
        <f t="shared" ref="AN19:AN24" si="12">AM19/AL19</f>
        <v>0</v>
      </c>
      <c r="AO19" s="84">
        <f t="shared" si="9"/>
        <v>0</v>
      </c>
      <c r="AP19" s="71"/>
      <c r="AQ19" s="72"/>
    </row>
    <row r="20" spans="1:43" ht="60" x14ac:dyDescent="0.2">
      <c r="A20" s="62">
        <f t="shared" si="4"/>
        <v>14</v>
      </c>
      <c r="B20" s="55" t="s">
        <v>59</v>
      </c>
      <c r="C20" s="55" t="s">
        <v>6</v>
      </c>
      <c r="D20" s="55" t="s">
        <v>69</v>
      </c>
      <c r="E20" s="55" t="s">
        <v>70</v>
      </c>
      <c r="F20" s="55" t="s">
        <v>71</v>
      </c>
      <c r="G20" s="55" t="s">
        <v>89</v>
      </c>
      <c r="H20" s="56">
        <v>1</v>
      </c>
      <c r="I20" s="55" t="s">
        <v>127</v>
      </c>
      <c r="J20" s="55" t="s">
        <v>332</v>
      </c>
      <c r="K20" s="55" t="s">
        <v>66</v>
      </c>
      <c r="L20" s="55" t="s">
        <v>75</v>
      </c>
      <c r="M20" s="106">
        <v>45505</v>
      </c>
      <c r="N20" s="106">
        <v>45657</v>
      </c>
      <c r="O20" s="78">
        <v>1.6129999999999999E-2</v>
      </c>
      <c r="P20" s="85"/>
      <c r="Q20" s="85"/>
      <c r="R20" s="85"/>
      <c r="S20" s="85"/>
      <c r="T20" s="85"/>
      <c r="U20" s="85"/>
      <c r="V20" s="146"/>
      <c r="W20" s="85"/>
      <c r="X20" s="146"/>
      <c r="Y20" s="86"/>
      <c r="Z20" s="85"/>
      <c r="AA20" s="86"/>
      <c r="AB20" s="85"/>
      <c r="AC20" s="85"/>
      <c r="AD20" s="85"/>
      <c r="AE20" s="85"/>
      <c r="AF20" s="85"/>
      <c r="AG20" s="85"/>
      <c r="AH20" s="85"/>
      <c r="AI20" s="85"/>
      <c r="AJ20" s="85">
        <v>1</v>
      </c>
      <c r="AK20" s="89"/>
      <c r="AL20" s="82">
        <f t="shared" si="3"/>
        <v>1</v>
      </c>
      <c r="AM20" s="82">
        <f t="shared" ref="AM20:AM22" si="13">S20+U20+W20+Y20+AA20+AC20+AE20+AG20+AI20+AK20</f>
        <v>0</v>
      </c>
      <c r="AN20" s="80">
        <f t="shared" si="12"/>
        <v>0</v>
      </c>
      <c r="AO20" s="84">
        <f t="shared" si="9"/>
        <v>0</v>
      </c>
      <c r="AP20" s="71"/>
      <c r="AQ20" s="72"/>
    </row>
    <row r="21" spans="1:43" ht="60" x14ac:dyDescent="0.2">
      <c r="A21" s="62">
        <f t="shared" si="4"/>
        <v>15</v>
      </c>
      <c r="B21" s="55" t="s">
        <v>59</v>
      </c>
      <c r="C21" s="55" t="s">
        <v>6</v>
      </c>
      <c r="D21" s="55" t="s">
        <v>69</v>
      </c>
      <c r="E21" s="55" t="s">
        <v>70</v>
      </c>
      <c r="F21" s="55" t="s">
        <v>71</v>
      </c>
      <c r="G21" s="55" t="s">
        <v>89</v>
      </c>
      <c r="H21" s="56">
        <v>1</v>
      </c>
      <c r="I21" s="55" t="s">
        <v>128</v>
      </c>
      <c r="J21" s="55" t="s">
        <v>333</v>
      </c>
      <c r="K21" s="55" t="s">
        <v>66</v>
      </c>
      <c r="L21" s="55" t="s">
        <v>75</v>
      </c>
      <c r="M21" s="106">
        <v>45474</v>
      </c>
      <c r="N21" s="106">
        <v>45626</v>
      </c>
      <c r="O21" s="78">
        <v>1.6129999999999999E-2</v>
      </c>
      <c r="P21" s="85"/>
      <c r="Q21" s="85"/>
      <c r="R21" s="85"/>
      <c r="S21" s="85"/>
      <c r="T21" s="85"/>
      <c r="U21" s="85"/>
      <c r="V21" s="85"/>
      <c r="W21" s="85"/>
      <c r="X21" s="85"/>
      <c r="Y21" s="85"/>
      <c r="Z21" s="85"/>
      <c r="AA21" s="85"/>
      <c r="AB21" s="85"/>
      <c r="AC21" s="85"/>
      <c r="AD21" s="85"/>
      <c r="AE21" s="85"/>
      <c r="AF21" s="85">
        <v>1</v>
      </c>
      <c r="AG21" s="85"/>
      <c r="AH21" s="85"/>
      <c r="AI21" s="85"/>
      <c r="AJ21" s="85"/>
      <c r="AK21" s="85"/>
      <c r="AL21" s="82">
        <f t="shared" si="3"/>
        <v>1</v>
      </c>
      <c r="AM21" s="82">
        <f t="shared" si="13"/>
        <v>0</v>
      </c>
      <c r="AN21" s="80">
        <f t="shared" si="12"/>
        <v>0</v>
      </c>
      <c r="AO21" s="84">
        <f t="shared" si="9"/>
        <v>0</v>
      </c>
      <c r="AP21" s="71"/>
      <c r="AQ21" s="72"/>
    </row>
    <row r="22" spans="1:43" ht="60" x14ac:dyDescent="0.2">
      <c r="A22" s="62">
        <f t="shared" si="4"/>
        <v>16</v>
      </c>
      <c r="B22" s="55" t="s">
        <v>59</v>
      </c>
      <c r="C22" s="55" t="s">
        <v>6</v>
      </c>
      <c r="D22" s="55" t="s">
        <v>69</v>
      </c>
      <c r="E22" s="55" t="s">
        <v>70</v>
      </c>
      <c r="F22" s="55" t="s">
        <v>71</v>
      </c>
      <c r="G22" s="55" t="s">
        <v>89</v>
      </c>
      <c r="H22" s="56">
        <v>1</v>
      </c>
      <c r="I22" s="55" t="s">
        <v>129</v>
      </c>
      <c r="J22" s="55" t="s">
        <v>130</v>
      </c>
      <c r="K22" s="55" t="s">
        <v>66</v>
      </c>
      <c r="L22" s="55" t="s">
        <v>75</v>
      </c>
      <c r="M22" s="106">
        <v>45292</v>
      </c>
      <c r="N22" s="106">
        <v>45351</v>
      </c>
      <c r="O22" s="78">
        <v>1.6129999999999999E-2</v>
      </c>
      <c r="P22" s="144">
        <v>1</v>
      </c>
      <c r="Q22" s="144"/>
      <c r="R22" s="144"/>
      <c r="S22" s="144"/>
      <c r="T22" s="144"/>
      <c r="U22" s="144"/>
      <c r="V22" s="144"/>
      <c r="W22" s="144"/>
      <c r="X22" s="85"/>
      <c r="Y22" s="85"/>
      <c r="Z22" s="85"/>
      <c r="AA22" s="85"/>
      <c r="AB22" s="85"/>
      <c r="AC22" s="85"/>
      <c r="AD22" s="85"/>
      <c r="AE22" s="85"/>
      <c r="AF22" s="85"/>
      <c r="AG22" s="85"/>
      <c r="AH22" s="85">
        <v>1</v>
      </c>
      <c r="AI22" s="85"/>
      <c r="AJ22" s="85"/>
      <c r="AK22" s="85"/>
      <c r="AL22" s="82">
        <f t="shared" si="3"/>
        <v>2</v>
      </c>
      <c r="AM22" s="82">
        <f t="shared" si="13"/>
        <v>0</v>
      </c>
      <c r="AN22" s="80">
        <f t="shared" si="12"/>
        <v>0</v>
      </c>
      <c r="AO22" s="84">
        <f t="shared" si="9"/>
        <v>0</v>
      </c>
      <c r="AP22" s="71"/>
      <c r="AQ22" s="72"/>
    </row>
    <row r="23" spans="1:43" ht="45" x14ac:dyDescent="0.2">
      <c r="A23" s="62">
        <f t="shared" si="4"/>
        <v>17</v>
      </c>
      <c r="B23" s="55" t="s">
        <v>84</v>
      </c>
      <c r="C23" s="55" t="s">
        <v>11</v>
      </c>
      <c r="D23" s="55" t="s">
        <v>131</v>
      </c>
      <c r="E23" s="55" t="s">
        <v>132</v>
      </c>
      <c r="F23" s="55" t="s">
        <v>62</v>
      </c>
      <c r="G23" s="55" t="s">
        <v>133</v>
      </c>
      <c r="H23" s="56">
        <v>1</v>
      </c>
      <c r="I23" s="55" t="s">
        <v>134</v>
      </c>
      <c r="J23" s="55" t="s">
        <v>135</v>
      </c>
      <c r="K23" s="55" t="s">
        <v>66</v>
      </c>
      <c r="L23" s="55" t="s">
        <v>75</v>
      </c>
      <c r="M23" s="106">
        <v>45383</v>
      </c>
      <c r="N23" s="106">
        <v>45565</v>
      </c>
      <c r="O23" s="78">
        <v>1.6129999999999999E-2</v>
      </c>
      <c r="P23" s="85"/>
      <c r="Q23" s="85"/>
      <c r="R23" s="85"/>
      <c r="S23" s="85"/>
      <c r="T23" s="85"/>
      <c r="U23" s="85"/>
      <c r="V23" s="85"/>
      <c r="W23" s="85"/>
      <c r="X23" s="85"/>
      <c r="Y23" s="85"/>
      <c r="Z23" s="85"/>
      <c r="AA23" s="85"/>
      <c r="AB23" s="85"/>
      <c r="AC23" s="85"/>
      <c r="AD23" s="85"/>
      <c r="AE23" s="85"/>
      <c r="AF23" s="85">
        <v>1</v>
      </c>
      <c r="AG23" s="85"/>
      <c r="AH23" s="85"/>
      <c r="AI23" s="85"/>
      <c r="AJ23" s="85"/>
      <c r="AK23" s="85"/>
      <c r="AL23" s="82">
        <f t="shared" si="3"/>
        <v>1</v>
      </c>
      <c r="AM23" s="82">
        <f t="shared" ref="AM23" si="14">S23+U23+W23+Y23+AA23+AC23+AE23+AG23+AI23+AK23</f>
        <v>0</v>
      </c>
      <c r="AN23" s="80">
        <f t="shared" si="12"/>
        <v>0</v>
      </c>
      <c r="AO23" s="84">
        <f t="shared" si="9"/>
        <v>0</v>
      </c>
      <c r="AP23" s="71"/>
      <c r="AQ23" s="72"/>
    </row>
    <row r="24" spans="1:43" ht="60" x14ac:dyDescent="0.2">
      <c r="A24" s="62">
        <f t="shared" si="4"/>
        <v>18</v>
      </c>
      <c r="B24" s="55" t="s">
        <v>59</v>
      </c>
      <c r="C24" s="55" t="s">
        <v>6</v>
      </c>
      <c r="D24" s="55" t="s">
        <v>69</v>
      </c>
      <c r="E24" s="55" t="s">
        <v>70</v>
      </c>
      <c r="F24" s="55" t="s">
        <v>71</v>
      </c>
      <c r="G24" s="55" t="s">
        <v>89</v>
      </c>
      <c r="H24" s="56">
        <v>1</v>
      </c>
      <c r="I24" s="55" t="s">
        <v>136</v>
      </c>
      <c r="J24" s="55" t="s">
        <v>333</v>
      </c>
      <c r="K24" s="55" t="s">
        <v>66</v>
      </c>
      <c r="L24" s="55" t="s">
        <v>75</v>
      </c>
      <c r="M24" s="106">
        <v>45505</v>
      </c>
      <c r="N24" s="106">
        <v>45626</v>
      </c>
      <c r="O24" s="78">
        <v>1.6129999999999999E-2</v>
      </c>
      <c r="P24" s="85"/>
      <c r="Q24" s="85"/>
      <c r="R24" s="85"/>
      <c r="S24" s="85"/>
      <c r="T24" s="85"/>
      <c r="U24" s="85"/>
      <c r="V24" s="85"/>
      <c r="W24" s="85"/>
      <c r="X24" s="85"/>
      <c r="Y24" s="85"/>
      <c r="Z24" s="85"/>
      <c r="AA24" s="85"/>
      <c r="AB24" s="85"/>
      <c r="AC24" s="85"/>
      <c r="AD24" s="85"/>
      <c r="AE24" s="85"/>
      <c r="AF24" s="85"/>
      <c r="AG24" s="85"/>
      <c r="AH24" s="85">
        <v>1</v>
      </c>
      <c r="AI24" s="85"/>
      <c r="AJ24" s="85"/>
      <c r="AK24" s="85"/>
      <c r="AL24" s="82">
        <f t="shared" si="3"/>
        <v>1</v>
      </c>
      <c r="AM24" s="82">
        <f t="shared" ref="AM24" si="15">S24+U24+W24+Y24+AA24+AC24+AE24+AG24+AI24+AK24</f>
        <v>0</v>
      </c>
      <c r="AN24" s="80">
        <f t="shared" si="12"/>
        <v>0</v>
      </c>
      <c r="AO24" s="84">
        <f t="shared" si="9"/>
        <v>0</v>
      </c>
      <c r="AP24" s="71"/>
      <c r="AQ24" s="72"/>
    </row>
    <row r="25" spans="1:43" ht="90" x14ac:dyDescent="0.2">
      <c r="A25" s="62">
        <f t="shared" si="4"/>
        <v>19</v>
      </c>
      <c r="B25" s="55" t="s">
        <v>137</v>
      </c>
      <c r="C25" s="55" t="s">
        <v>138</v>
      </c>
      <c r="D25" s="55" t="s">
        <v>139</v>
      </c>
      <c r="E25" s="55" t="s">
        <v>61</v>
      </c>
      <c r="F25" s="55" t="s">
        <v>121</v>
      </c>
      <c r="G25" s="55" t="s">
        <v>140</v>
      </c>
      <c r="H25" s="60">
        <v>1</v>
      </c>
      <c r="I25" s="55" t="s">
        <v>141</v>
      </c>
      <c r="J25" s="55" t="s">
        <v>142</v>
      </c>
      <c r="K25" s="55" t="s">
        <v>143</v>
      </c>
      <c r="L25" s="55" t="s">
        <v>144</v>
      </c>
      <c r="M25" s="106">
        <v>45444</v>
      </c>
      <c r="N25" s="106">
        <v>45657</v>
      </c>
      <c r="O25" s="78">
        <v>1.6129999999999999E-2</v>
      </c>
      <c r="P25" s="144"/>
      <c r="Q25" s="144"/>
      <c r="R25" s="144"/>
      <c r="S25" s="144"/>
      <c r="T25" s="144"/>
      <c r="U25" s="144"/>
      <c r="V25" s="144"/>
      <c r="W25" s="144"/>
      <c r="X25" s="144"/>
      <c r="Y25" s="144"/>
      <c r="Z25" s="144"/>
      <c r="AA25" s="144"/>
      <c r="AB25" s="144"/>
      <c r="AC25" s="144"/>
      <c r="AD25" s="144"/>
      <c r="AE25" s="144"/>
      <c r="AF25" s="144"/>
      <c r="AG25" s="144"/>
      <c r="AH25" s="144"/>
      <c r="AI25" s="144"/>
      <c r="AJ25" s="85">
        <v>1</v>
      </c>
      <c r="AK25" s="85"/>
      <c r="AL25" s="82">
        <f t="shared" si="3"/>
        <v>1</v>
      </c>
      <c r="AM25" s="82">
        <f t="shared" si="8"/>
        <v>0</v>
      </c>
      <c r="AN25" s="80">
        <f t="shared" si="1"/>
        <v>0</v>
      </c>
      <c r="AO25" s="84">
        <f t="shared" si="9"/>
        <v>0</v>
      </c>
      <c r="AP25" s="71"/>
      <c r="AQ25" s="72"/>
    </row>
    <row r="26" spans="1:43" ht="30" x14ac:dyDescent="0.2">
      <c r="A26" s="62">
        <f t="shared" si="4"/>
        <v>20</v>
      </c>
      <c r="B26" s="154" t="s">
        <v>68</v>
      </c>
      <c r="C26" s="154" t="s">
        <v>10</v>
      </c>
      <c r="D26" s="154" t="s">
        <v>131</v>
      </c>
      <c r="E26" s="154" t="s">
        <v>132</v>
      </c>
      <c r="F26" s="154" t="s">
        <v>121</v>
      </c>
      <c r="G26" s="154" t="s">
        <v>145</v>
      </c>
      <c r="H26" s="60">
        <v>1</v>
      </c>
      <c r="I26" s="55" t="s">
        <v>146</v>
      </c>
      <c r="J26" s="55" t="s">
        <v>147</v>
      </c>
      <c r="K26" s="55" t="s">
        <v>66</v>
      </c>
      <c r="L26" s="55" t="s">
        <v>75</v>
      </c>
      <c r="M26" s="106">
        <v>45413</v>
      </c>
      <c r="N26" s="106">
        <v>45595</v>
      </c>
      <c r="O26" s="78">
        <v>1.6129999999999999E-2</v>
      </c>
      <c r="P26" s="147"/>
      <c r="Q26" s="147"/>
      <c r="R26" s="147"/>
      <c r="S26" s="147"/>
      <c r="T26" s="147"/>
      <c r="U26" s="147"/>
      <c r="V26" s="147"/>
      <c r="W26" s="147"/>
      <c r="X26" s="147"/>
      <c r="Y26" s="147"/>
      <c r="Z26" s="147"/>
      <c r="AA26" s="147"/>
      <c r="AB26" s="147"/>
      <c r="AC26" s="147"/>
      <c r="AD26" s="147"/>
      <c r="AE26" s="147"/>
      <c r="AF26" s="147">
        <v>1</v>
      </c>
      <c r="AG26" s="147"/>
      <c r="AH26" s="110"/>
      <c r="AI26" s="110"/>
      <c r="AJ26" s="85"/>
      <c r="AK26" s="85"/>
      <c r="AL26" s="82">
        <f t="shared" si="3"/>
        <v>1</v>
      </c>
      <c r="AM26" s="82">
        <f t="shared" si="8"/>
        <v>0</v>
      </c>
      <c r="AN26" s="80">
        <f t="shared" si="1"/>
        <v>0</v>
      </c>
      <c r="AO26" s="84">
        <f t="shared" si="9"/>
        <v>0</v>
      </c>
      <c r="AP26" s="71"/>
      <c r="AQ26" s="72"/>
    </row>
    <row r="27" spans="1:43" ht="45" x14ac:dyDescent="0.2">
      <c r="A27" s="62">
        <f t="shared" si="4"/>
        <v>21</v>
      </c>
      <c r="B27" s="154" t="s">
        <v>68</v>
      </c>
      <c r="C27" s="154" t="s">
        <v>10</v>
      </c>
      <c r="D27" s="154" t="s">
        <v>148</v>
      </c>
      <c r="E27" s="154" t="s">
        <v>70</v>
      </c>
      <c r="F27" s="154" t="s">
        <v>121</v>
      </c>
      <c r="G27" s="154" t="s">
        <v>145</v>
      </c>
      <c r="H27" s="60">
        <v>1</v>
      </c>
      <c r="I27" s="155" t="s">
        <v>149</v>
      </c>
      <c r="J27" s="55" t="s">
        <v>150</v>
      </c>
      <c r="K27" s="55" t="s">
        <v>66</v>
      </c>
      <c r="L27" s="55" t="s">
        <v>151</v>
      </c>
      <c r="M27" s="156">
        <v>45597</v>
      </c>
      <c r="N27" s="156">
        <v>45641</v>
      </c>
      <c r="O27" s="78">
        <v>1.6129999999999999E-2</v>
      </c>
      <c r="P27" s="148"/>
      <c r="Q27" s="148"/>
      <c r="R27" s="148"/>
      <c r="S27" s="148"/>
      <c r="T27" s="148"/>
      <c r="U27" s="148"/>
      <c r="V27" s="148"/>
      <c r="W27" s="148"/>
      <c r="X27" s="148"/>
      <c r="Y27" s="148"/>
      <c r="Z27" s="148"/>
      <c r="AA27" s="148"/>
      <c r="AB27" s="148"/>
      <c r="AC27" s="148"/>
      <c r="AD27" s="148"/>
      <c r="AE27" s="148"/>
      <c r="AF27" s="148"/>
      <c r="AG27" s="148"/>
      <c r="AH27" s="148"/>
      <c r="AI27" s="148"/>
      <c r="AJ27" s="82">
        <v>1</v>
      </c>
      <c r="AK27" s="82"/>
      <c r="AL27" s="82">
        <f t="shared" si="3"/>
        <v>1</v>
      </c>
      <c r="AM27" s="82">
        <f t="shared" si="8"/>
        <v>0</v>
      </c>
      <c r="AN27" s="80">
        <f t="shared" si="1"/>
        <v>0</v>
      </c>
      <c r="AO27" s="84">
        <f t="shared" si="9"/>
        <v>0</v>
      </c>
      <c r="AP27" s="71"/>
      <c r="AQ27" s="72"/>
    </row>
    <row r="28" spans="1:43" ht="45" x14ac:dyDescent="0.2">
      <c r="A28" s="62">
        <f t="shared" si="4"/>
        <v>22</v>
      </c>
      <c r="B28" s="154" t="s">
        <v>68</v>
      </c>
      <c r="C28" s="154" t="s">
        <v>10</v>
      </c>
      <c r="D28" s="154" t="s">
        <v>148</v>
      </c>
      <c r="E28" s="154" t="s">
        <v>70</v>
      </c>
      <c r="F28" s="154" t="s">
        <v>71</v>
      </c>
      <c r="G28" s="154" t="s">
        <v>145</v>
      </c>
      <c r="H28" s="60">
        <v>1</v>
      </c>
      <c r="I28" s="155" t="s">
        <v>152</v>
      </c>
      <c r="J28" s="55" t="s">
        <v>153</v>
      </c>
      <c r="K28" s="55" t="s">
        <v>74</v>
      </c>
      <c r="L28" s="55" t="s">
        <v>151</v>
      </c>
      <c r="M28" s="156">
        <v>45475</v>
      </c>
      <c r="N28" s="156">
        <v>45504</v>
      </c>
      <c r="O28" s="78">
        <v>1.6129999999999999E-2</v>
      </c>
      <c r="P28" s="148"/>
      <c r="Q28" s="148"/>
      <c r="R28" s="148"/>
      <c r="S28" s="148"/>
      <c r="T28" s="148"/>
      <c r="U28" s="148"/>
      <c r="V28" s="148"/>
      <c r="W28" s="148"/>
      <c r="X28" s="148"/>
      <c r="Y28" s="148"/>
      <c r="Z28" s="148"/>
      <c r="AA28" s="148"/>
      <c r="AB28" s="148">
        <v>1</v>
      </c>
      <c r="AC28" s="148"/>
      <c r="AD28" s="148"/>
      <c r="AE28" s="148"/>
      <c r="AF28" s="148"/>
      <c r="AG28" s="148"/>
      <c r="AH28" s="148"/>
      <c r="AI28" s="148"/>
      <c r="AJ28" s="82"/>
      <c r="AK28" s="85"/>
      <c r="AL28" s="82">
        <f t="shared" si="3"/>
        <v>1</v>
      </c>
      <c r="AM28" s="82">
        <f t="shared" si="8"/>
        <v>0</v>
      </c>
      <c r="AN28" s="80">
        <f t="shared" si="1"/>
        <v>0</v>
      </c>
      <c r="AO28" s="84">
        <f t="shared" si="9"/>
        <v>0</v>
      </c>
      <c r="AP28" s="71"/>
      <c r="AQ28" s="72"/>
    </row>
    <row r="29" spans="1:43" ht="30" x14ac:dyDescent="0.2">
      <c r="A29" s="62">
        <f t="shared" si="4"/>
        <v>23</v>
      </c>
      <c r="B29" s="154" t="s">
        <v>68</v>
      </c>
      <c r="C29" s="154" t="s">
        <v>10</v>
      </c>
      <c r="D29" s="154" t="s">
        <v>148</v>
      </c>
      <c r="E29" s="154" t="s">
        <v>70</v>
      </c>
      <c r="F29" s="154" t="s">
        <v>121</v>
      </c>
      <c r="G29" s="154" t="s">
        <v>154</v>
      </c>
      <c r="H29" s="60">
        <v>1</v>
      </c>
      <c r="I29" s="155" t="s">
        <v>155</v>
      </c>
      <c r="J29" s="55" t="s">
        <v>156</v>
      </c>
      <c r="K29" s="55" t="s">
        <v>66</v>
      </c>
      <c r="L29" s="55" t="s">
        <v>151</v>
      </c>
      <c r="M29" s="156">
        <v>45505</v>
      </c>
      <c r="N29" s="156">
        <v>45565</v>
      </c>
      <c r="O29" s="78">
        <v>1.6129999999999999E-2</v>
      </c>
      <c r="P29" s="147"/>
      <c r="Q29" s="147"/>
      <c r="R29" s="147"/>
      <c r="S29" s="147"/>
      <c r="T29" s="147"/>
      <c r="U29" s="147"/>
      <c r="V29" s="149"/>
      <c r="W29" s="147"/>
      <c r="X29" s="147"/>
      <c r="Y29" s="147"/>
      <c r="Z29" s="147"/>
      <c r="AA29" s="147"/>
      <c r="AB29" s="149"/>
      <c r="AC29" s="147"/>
      <c r="AD29" s="147"/>
      <c r="AE29" s="147"/>
      <c r="AF29" s="147"/>
      <c r="AG29" s="147"/>
      <c r="AH29" s="149">
        <v>0.5</v>
      </c>
      <c r="AI29" s="147"/>
      <c r="AJ29" s="149">
        <v>0.5</v>
      </c>
      <c r="AK29" s="82"/>
      <c r="AL29" s="82">
        <f t="shared" si="3"/>
        <v>1</v>
      </c>
      <c r="AM29" s="82">
        <f t="shared" si="8"/>
        <v>0</v>
      </c>
      <c r="AN29" s="80">
        <f t="shared" si="1"/>
        <v>0</v>
      </c>
      <c r="AO29" s="84">
        <f t="shared" si="9"/>
        <v>0</v>
      </c>
      <c r="AP29" s="71"/>
      <c r="AQ29" s="72"/>
    </row>
    <row r="30" spans="1:43" ht="75" x14ac:dyDescent="0.2">
      <c r="A30" s="62">
        <f t="shared" si="4"/>
        <v>24</v>
      </c>
      <c r="B30" s="154" t="s">
        <v>68</v>
      </c>
      <c r="C30" s="154" t="s">
        <v>10</v>
      </c>
      <c r="D30" s="154" t="s">
        <v>148</v>
      </c>
      <c r="E30" s="154" t="s">
        <v>70</v>
      </c>
      <c r="F30" s="154" t="s">
        <v>71</v>
      </c>
      <c r="G30" s="154" t="s">
        <v>145</v>
      </c>
      <c r="H30" s="60">
        <v>1</v>
      </c>
      <c r="I30" s="155" t="s">
        <v>157</v>
      </c>
      <c r="J30" s="55" t="s">
        <v>158</v>
      </c>
      <c r="K30" s="55" t="s">
        <v>66</v>
      </c>
      <c r="L30" s="55" t="s">
        <v>151</v>
      </c>
      <c r="M30" s="156">
        <v>45323</v>
      </c>
      <c r="N30" s="156">
        <v>45534</v>
      </c>
      <c r="O30" s="78">
        <v>1.6129999999999999E-2</v>
      </c>
      <c r="P30" s="147">
        <v>1</v>
      </c>
      <c r="Q30" s="147"/>
      <c r="R30" s="147"/>
      <c r="S30" s="147"/>
      <c r="T30" s="147"/>
      <c r="U30" s="147"/>
      <c r="V30" s="149"/>
      <c r="W30" s="147"/>
      <c r="X30" s="147"/>
      <c r="Y30" s="147"/>
      <c r="Z30" s="147"/>
      <c r="AA30" s="147"/>
      <c r="AB30" s="149">
        <v>1</v>
      </c>
      <c r="AC30" s="147"/>
      <c r="AD30" s="147"/>
      <c r="AE30" s="147"/>
      <c r="AF30" s="147"/>
      <c r="AG30" s="147"/>
      <c r="AH30" s="149"/>
      <c r="AI30" s="147"/>
      <c r="AJ30" s="82"/>
      <c r="AK30" s="82"/>
      <c r="AL30" s="82">
        <f t="shared" si="3"/>
        <v>2</v>
      </c>
      <c r="AM30" s="82">
        <f t="shared" si="8"/>
        <v>0</v>
      </c>
      <c r="AN30" s="80">
        <f t="shared" si="1"/>
        <v>0</v>
      </c>
      <c r="AO30" s="84">
        <f t="shared" si="9"/>
        <v>0</v>
      </c>
      <c r="AP30" s="71"/>
      <c r="AQ30" s="72"/>
    </row>
    <row r="31" spans="1:43" ht="90" x14ac:dyDescent="0.2">
      <c r="A31" s="62">
        <f t="shared" si="4"/>
        <v>25</v>
      </c>
      <c r="B31" s="59" t="s">
        <v>59</v>
      </c>
      <c r="C31" s="59" t="s">
        <v>159</v>
      </c>
      <c r="D31" s="59" t="s">
        <v>160</v>
      </c>
      <c r="E31" s="59" t="s">
        <v>161</v>
      </c>
      <c r="F31" s="59" t="s">
        <v>62</v>
      </c>
      <c r="G31" s="59" t="s">
        <v>162</v>
      </c>
      <c r="H31" s="60">
        <v>1</v>
      </c>
      <c r="I31" s="55" t="s">
        <v>163</v>
      </c>
      <c r="J31" s="55" t="s">
        <v>164</v>
      </c>
      <c r="K31" s="55" t="s">
        <v>165</v>
      </c>
      <c r="L31" s="55" t="s">
        <v>166</v>
      </c>
      <c r="M31" s="106">
        <v>45323</v>
      </c>
      <c r="N31" s="143">
        <v>45565</v>
      </c>
      <c r="O31" s="78">
        <v>1.6129999999999999E-2</v>
      </c>
      <c r="P31" s="147"/>
      <c r="Q31" s="147"/>
      <c r="R31" s="147"/>
      <c r="S31" s="147"/>
      <c r="T31" s="147"/>
      <c r="U31" s="147"/>
      <c r="V31" s="147"/>
      <c r="W31" s="147"/>
      <c r="X31" s="147"/>
      <c r="Y31" s="147"/>
      <c r="Z31" s="147"/>
      <c r="AA31" s="147"/>
      <c r="AB31" s="147"/>
      <c r="AC31" s="147"/>
      <c r="AD31" s="147">
        <v>1</v>
      </c>
      <c r="AE31" s="147"/>
      <c r="AF31" s="147"/>
      <c r="AG31" s="147"/>
      <c r="AH31" s="147"/>
      <c r="AI31" s="147"/>
      <c r="AJ31" s="82"/>
      <c r="AK31" s="82"/>
      <c r="AL31" s="82">
        <f t="shared" si="3"/>
        <v>1</v>
      </c>
      <c r="AM31" s="82">
        <f t="shared" si="8"/>
        <v>0</v>
      </c>
      <c r="AN31" s="80">
        <f t="shared" si="1"/>
        <v>0</v>
      </c>
      <c r="AO31" s="84">
        <f t="shared" si="9"/>
        <v>0</v>
      </c>
      <c r="AP31" s="71"/>
      <c r="AQ31" s="72"/>
    </row>
    <row r="32" spans="1:43" ht="60" x14ac:dyDescent="0.2">
      <c r="A32" s="62">
        <f t="shared" si="4"/>
        <v>26</v>
      </c>
      <c r="B32" s="59" t="s">
        <v>59</v>
      </c>
      <c r="C32" s="59" t="s">
        <v>159</v>
      </c>
      <c r="D32" s="59" t="s">
        <v>160</v>
      </c>
      <c r="E32" s="59" t="s">
        <v>161</v>
      </c>
      <c r="F32" s="59" t="s">
        <v>167</v>
      </c>
      <c r="G32" s="59" t="s">
        <v>168</v>
      </c>
      <c r="H32" s="60">
        <v>1</v>
      </c>
      <c r="I32" s="55" t="s">
        <v>169</v>
      </c>
      <c r="J32" s="57" t="s">
        <v>170</v>
      </c>
      <c r="K32" s="55" t="s">
        <v>171</v>
      </c>
      <c r="L32" s="55" t="s">
        <v>166</v>
      </c>
      <c r="M32" s="106">
        <v>45323</v>
      </c>
      <c r="N32" s="106">
        <v>45657</v>
      </c>
      <c r="O32" s="78">
        <v>1.6129999999999999E-2</v>
      </c>
      <c r="P32" s="148"/>
      <c r="Q32" s="148"/>
      <c r="R32" s="148"/>
      <c r="S32" s="148"/>
      <c r="T32" s="148"/>
      <c r="U32" s="148"/>
      <c r="V32" s="148"/>
      <c r="W32" s="148"/>
      <c r="X32" s="148"/>
      <c r="Y32" s="148"/>
      <c r="Z32" s="148"/>
      <c r="AA32" s="148"/>
      <c r="AB32" s="148"/>
      <c r="AC32" s="148"/>
      <c r="AD32" s="148"/>
      <c r="AE32" s="148"/>
      <c r="AF32" s="148"/>
      <c r="AG32" s="148"/>
      <c r="AH32" s="148"/>
      <c r="AI32" s="148"/>
      <c r="AJ32" s="82">
        <v>1</v>
      </c>
      <c r="AK32" s="82"/>
      <c r="AL32" s="82">
        <f t="shared" si="3"/>
        <v>1</v>
      </c>
      <c r="AM32" s="82">
        <f t="shared" si="8"/>
        <v>0</v>
      </c>
      <c r="AN32" s="80">
        <f t="shared" si="1"/>
        <v>0</v>
      </c>
      <c r="AO32" s="84">
        <f t="shared" si="9"/>
        <v>0</v>
      </c>
      <c r="AP32" s="71"/>
      <c r="AQ32" s="72"/>
    </row>
    <row r="33" spans="1:43" ht="90" x14ac:dyDescent="0.2">
      <c r="A33" s="62">
        <f t="shared" si="4"/>
        <v>27</v>
      </c>
      <c r="B33" s="59" t="s">
        <v>59</v>
      </c>
      <c r="C33" s="59" t="s">
        <v>159</v>
      </c>
      <c r="D33" s="59" t="s">
        <v>160</v>
      </c>
      <c r="E33" s="59" t="s">
        <v>161</v>
      </c>
      <c r="F33" s="59" t="s">
        <v>172</v>
      </c>
      <c r="G33" s="59" t="s">
        <v>173</v>
      </c>
      <c r="H33" s="60">
        <v>1</v>
      </c>
      <c r="I33" s="63" t="s">
        <v>174</v>
      </c>
      <c r="J33" s="57" t="s">
        <v>175</v>
      </c>
      <c r="K33" s="55" t="s">
        <v>176</v>
      </c>
      <c r="L33" s="55" t="s">
        <v>166</v>
      </c>
      <c r="M33" s="106">
        <v>45352</v>
      </c>
      <c r="N33" s="106">
        <v>45657</v>
      </c>
      <c r="O33" s="78">
        <v>1.6129999999999999E-2</v>
      </c>
      <c r="P33" s="147"/>
      <c r="Q33" s="147"/>
      <c r="R33" s="147"/>
      <c r="S33" s="147"/>
      <c r="T33" s="147"/>
      <c r="U33" s="147"/>
      <c r="V33" s="147"/>
      <c r="W33" s="147"/>
      <c r="X33" s="147">
        <v>1</v>
      </c>
      <c r="Y33" s="147"/>
      <c r="Z33" s="147"/>
      <c r="AA33" s="147"/>
      <c r="AB33" s="147"/>
      <c r="AC33" s="147"/>
      <c r="AD33" s="147">
        <v>1</v>
      </c>
      <c r="AE33" s="147"/>
      <c r="AF33" s="147"/>
      <c r="AG33" s="147"/>
      <c r="AH33" s="147"/>
      <c r="AI33" s="147"/>
      <c r="AJ33" s="92"/>
      <c r="AK33" s="92"/>
      <c r="AL33" s="82">
        <f t="shared" si="3"/>
        <v>2</v>
      </c>
      <c r="AM33" s="82">
        <f t="shared" si="8"/>
        <v>0</v>
      </c>
      <c r="AN33" s="80">
        <f t="shared" si="1"/>
        <v>0</v>
      </c>
      <c r="AO33" s="84">
        <f t="shared" si="9"/>
        <v>0</v>
      </c>
      <c r="AP33" s="71"/>
      <c r="AQ33" s="72"/>
    </row>
    <row r="34" spans="1:43" ht="60" x14ac:dyDescent="0.2">
      <c r="A34" s="62">
        <f t="shared" si="4"/>
        <v>28</v>
      </c>
      <c r="B34" s="55" t="s">
        <v>99</v>
      </c>
      <c r="C34" s="59" t="s">
        <v>119</v>
      </c>
      <c r="D34" s="59" t="s">
        <v>120</v>
      </c>
      <c r="E34" s="59" t="s">
        <v>161</v>
      </c>
      <c r="F34" s="59" t="s">
        <v>62</v>
      </c>
      <c r="G34" s="59" t="s">
        <v>177</v>
      </c>
      <c r="H34" s="60" t="s">
        <v>178</v>
      </c>
      <c r="I34" s="55" t="s">
        <v>179</v>
      </c>
      <c r="J34" s="55" t="s">
        <v>180</v>
      </c>
      <c r="K34" s="55" t="s">
        <v>180</v>
      </c>
      <c r="L34" s="55" t="s">
        <v>126</v>
      </c>
      <c r="M34" s="106">
        <v>45413</v>
      </c>
      <c r="N34" s="106">
        <v>45657</v>
      </c>
      <c r="O34" s="78">
        <v>1.6129999999999999E-2</v>
      </c>
      <c r="P34" s="148"/>
      <c r="Q34" s="148"/>
      <c r="R34" s="148"/>
      <c r="S34" s="148"/>
      <c r="T34" s="148"/>
      <c r="U34" s="148"/>
      <c r="V34" s="148"/>
      <c r="W34" s="148"/>
      <c r="X34" s="148"/>
      <c r="Y34" s="148"/>
      <c r="Z34" s="148"/>
      <c r="AA34" s="148"/>
      <c r="AB34" s="148"/>
      <c r="AC34" s="148"/>
      <c r="AD34" s="148"/>
      <c r="AE34" s="148"/>
      <c r="AF34" s="148"/>
      <c r="AG34" s="148"/>
      <c r="AH34" s="148"/>
      <c r="AI34" s="148"/>
      <c r="AJ34" s="92">
        <f>+V34+AB34+AH34</f>
        <v>0</v>
      </c>
      <c r="AK34" s="92"/>
      <c r="AL34" s="82">
        <f t="shared" si="3"/>
        <v>0</v>
      </c>
      <c r="AM34" s="82">
        <f t="shared" si="8"/>
        <v>0</v>
      </c>
      <c r="AN34" s="80" t="e">
        <f t="shared" si="1"/>
        <v>#DIV/0!</v>
      </c>
      <c r="AO34" s="84" t="e">
        <f t="shared" si="9"/>
        <v>#DIV/0!</v>
      </c>
      <c r="AP34" s="71"/>
      <c r="AQ34" s="72"/>
    </row>
    <row r="35" spans="1:43" ht="60" x14ac:dyDescent="0.2">
      <c r="A35" s="62">
        <f t="shared" si="4"/>
        <v>29</v>
      </c>
      <c r="B35" s="55" t="s">
        <v>99</v>
      </c>
      <c r="C35" s="59" t="s">
        <v>119</v>
      </c>
      <c r="D35" s="59" t="s">
        <v>120</v>
      </c>
      <c r="E35" s="59" t="s">
        <v>161</v>
      </c>
      <c r="F35" s="59" t="s">
        <v>167</v>
      </c>
      <c r="G35" s="59" t="s">
        <v>181</v>
      </c>
      <c r="H35" s="60" t="s">
        <v>178</v>
      </c>
      <c r="I35" s="55" t="s">
        <v>182</v>
      </c>
      <c r="J35" s="55" t="s">
        <v>181</v>
      </c>
      <c r="K35" s="55" t="s">
        <v>181</v>
      </c>
      <c r="L35" s="55" t="s">
        <v>126</v>
      </c>
      <c r="M35" s="106">
        <v>45352</v>
      </c>
      <c r="N35" s="106">
        <v>45565</v>
      </c>
      <c r="O35" s="78">
        <v>1.6129999999999999E-2</v>
      </c>
      <c r="P35" s="148"/>
      <c r="Q35" s="148"/>
      <c r="R35" s="148"/>
      <c r="S35" s="148"/>
      <c r="T35" s="148"/>
      <c r="U35" s="148"/>
      <c r="V35" s="148"/>
      <c r="W35" s="148"/>
      <c r="X35" s="148"/>
      <c r="Y35" s="148"/>
      <c r="Z35" s="148"/>
      <c r="AA35" s="148"/>
      <c r="AB35" s="148"/>
      <c r="AC35" s="148"/>
      <c r="AD35" s="148"/>
      <c r="AE35" s="148"/>
      <c r="AF35" s="148"/>
      <c r="AG35" s="148"/>
      <c r="AH35" s="148"/>
      <c r="AI35" s="148"/>
      <c r="AJ35" s="92">
        <v>1</v>
      </c>
      <c r="AK35" s="92"/>
      <c r="AL35" s="82">
        <f t="shared" si="3"/>
        <v>1</v>
      </c>
      <c r="AM35" s="82">
        <f t="shared" si="8"/>
        <v>0</v>
      </c>
      <c r="AN35" s="80">
        <f t="shared" si="1"/>
        <v>0</v>
      </c>
      <c r="AO35" s="84">
        <f t="shared" si="9"/>
        <v>0</v>
      </c>
      <c r="AP35" s="71"/>
      <c r="AQ35" s="72"/>
    </row>
    <row r="36" spans="1:43" ht="85.5" customHeight="1" x14ac:dyDescent="0.2">
      <c r="A36" s="62">
        <f t="shared" si="4"/>
        <v>30</v>
      </c>
      <c r="B36" s="55" t="s">
        <v>99</v>
      </c>
      <c r="C36" s="59" t="s">
        <v>12</v>
      </c>
      <c r="D36" s="59" t="s">
        <v>100</v>
      </c>
      <c r="E36" s="59" t="s">
        <v>161</v>
      </c>
      <c r="F36" s="59" t="s">
        <v>62</v>
      </c>
      <c r="G36" s="59" t="s">
        <v>183</v>
      </c>
      <c r="H36" s="60">
        <v>0</v>
      </c>
      <c r="I36" s="157" t="s">
        <v>334</v>
      </c>
      <c r="J36" s="154" t="s">
        <v>335</v>
      </c>
      <c r="K36" s="154" t="s">
        <v>336</v>
      </c>
      <c r="L36" s="55" t="s">
        <v>106</v>
      </c>
      <c r="M36" s="158">
        <v>45413</v>
      </c>
      <c r="N36" s="106">
        <v>45657</v>
      </c>
      <c r="O36" s="78">
        <v>1.6129999999999999E-2</v>
      </c>
      <c r="P36" s="85"/>
      <c r="Q36" s="85"/>
      <c r="R36" s="85"/>
      <c r="S36" s="85"/>
      <c r="T36" s="85"/>
      <c r="U36" s="85"/>
      <c r="V36" s="85"/>
      <c r="W36" s="85"/>
      <c r="X36" s="85"/>
      <c r="Y36" s="85"/>
      <c r="Z36" s="85"/>
      <c r="AA36" s="85"/>
      <c r="AB36" s="85"/>
      <c r="AC36" s="85"/>
      <c r="AD36" s="85"/>
      <c r="AE36" s="85"/>
      <c r="AF36" s="85"/>
      <c r="AG36" s="85"/>
      <c r="AH36" s="85"/>
      <c r="AI36" s="85"/>
      <c r="AJ36" s="79">
        <v>4</v>
      </c>
      <c r="AK36" s="92"/>
      <c r="AL36" s="82">
        <f t="shared" si="3"/>
        <v>4</v>
      </c>
      <c r="AM36" s="82">
        <f t="shared" si="8"/>
        <v>0</v>
      </c>
      <c r="AN36" s="80">
        <f t="shared" si="1"/>
        <v>0</v>
      </c>
      <c r="AO36" s="84">
        <f t="shared" si="9"/>
        <v>0</v>
      </c>
      <c r="AP36" s="71"/>
      <c r="AQ36" s="72"/>
    </row>
    <row r="37" spans="1:43" ht="61.5" customHeight="1" x14ac:dyDescent="0.2">
      <c r="A37" s="62">
        <f t="shared" si="4"/>
        <v>31</v>
      </c>
      <c r="B37" s="55" t="s">
        <v>99</v>
      </c>
      <c r="C37" s="59" t="s">
        <v>12</v>
      </c>
      <c r="D37" s="59" t="s">
        <v>100</v>
      </c>
      <c r="E37" s="59" t="s">
        <v>161</v>
      </c>
      <c r="F37" s="59" t="s">
        <v>121</v>
      </c>
      <c r="G37" s="59" t="s">
        <v>102</v>
      </c>
      <c r="H37" s="60">
        <v>0</v>
      </c>
      <c r="I37" s="55" t="s">
        <v>184</v>
      </c>
      <c r="J37" s="57" t="s">
        <v>185</v>
      </c>
      <c r="K37" s="55" t="s">
        <v>186</v>
      </c>
      <c r="L37" s="55" t="s">
        <v>106</v>
      </c>
      <c r="M37" s="106">
        <v>45383</v>
      </c>
      <c r="N37" s="106">
        <v>45657</v>
      </c>
      <c r="O37" s="78">
        <v>1.6129999999999999E-2</v>
      </c>
      <c r="P37" s="148"/>
      <c r="Q37" s="148"/>
      <c r="R37" s="148"/>
      <c r="S37" s="148"/>
      <c r="T37" s="148"/>
      <c r="U37" s="148"/>
      <c r="V37" s="148"/>
      <c r="W37" s="148"/>
      <c r="X37" s="148"/>
      <c r="Y37" s="148"/>
      <c r="Z37" s="148">
        <v>1</v>
      </c>
      <c r="AA37" s="148"/>
      <c r="AB37" s="148"/>
      <c r="AC37" s="148"/>
      <c r="AD37" s="148"/>
      <c r="AE37" s="148"/>
      <c r="AF37" s="148"/>
      <c r="AG37" s="148"/>
      <c r="AH37" s="148"/>
      <c r="AI37" s="148"/>
      <c r="AJ37" s="82">
        <v>1</v>
      </c>
      <c r="AK37" s="82"/>
      <c r="AL37" s="82">
        <f t="shared" si="3"/>
        <v>2</v>
      </c>
      <c r="AM37" s="82">
        <f t="shared" si="8"/>
        <v>0</v>
      </c>
      <c r="AN37" s="80">
        <f t="shared" si="1"/>
        <v>0</v>
      </c>
      <c r="AO37" s="84">
        <f t="shared" si="9"/>
        <v>0</v>
      </c>
      <c r="AP37" s="71"/>
      <c r="AQ37" s="72"/>
    </row>
    <row r="38" spans="1:43" ht="75" x14ac:dyDescent="0.2">
      <c r="A38" s="62">
        <f t="shared" si="4"/>
        <v>32</v>
      </c>
      <c r="B38" s="59" t="s">
        <v>59</v>
      </c>
      <c r="C38" s="59" t="s">
        <v>17</v>
      </c>
      <c r="D38" s="59" t="s">
        <v>60</v>
      </c>
      <c r="E38" s="59" t="s">
        <v>161</v>
      </c>
      <c r="F38" s="59" t="s">
        <v>62</v>
      </c>
      <c r="G38" s="55" t="s">
        <v>187</v>
      </c>
      <c r="H38" s="60">
        <v>0</v>
      </c>
      <c r="I38" s="151" t="s">
        <v>188</v>
      </c>
      <c r="J38" s="55" t="s">
        <v>189</v>
      </c>
      <c r="K38" s="55" t="s">
        <v>190</v>
      </c>
      <c r="L38" s="55" t="s">
        <v>67</v>
      </c>
      <c r="M38" s="106">
        <v>45352</v>
      </c>
      <c r="N38" s="106">
        <v>45657</v>
      </c>
      <c r="O38" s="78">
        <v>1.6129999999999999E-2</v>
      </c>
      <c r="P38" s="147"/>
      <c r="Q38" s="147"/>
      <c r="R38" s="147"/>
      <c r="S38" s="147"/>
      <c r="T38" s="147"/>
      <c r="U38" s="147"/>
      <c r="V38" s="149"/>
      <c r="W38" s="147"/>
      <c r="X38" s="147"/>
      <c r="Y38" s="147"/>
      <c r="Z38" s="147"/>
      <c r="AA38" s="147"/>
      <c r="AB38" s="149"/>
      <c r="AC38" s="147"/>
      <c r="AD38" s="147"/>
      <c r="AE38" s="147"/>
      <c r="AF38" s="147"/>
      <c r="AG38" s="147"/>
      <c r="AH38" s="149"/>
      <c r="AI38" s="147"/>
      <c r="AJ38" s="82">
        <v>1</v>
      </c>
      <c r="AK38" s="82"/>
      <c r="AL38" s="82">
        <f t="shared" si="3"/>
        <v>1</v>
      </c>
      <c r="AM38" s="82">
        <f t="shared" si="8"/>
        <v>0</v>
      </c>
      <c r="AN38" s="80">
        <f t="shared" si="1"/>
        <v>0</v>
      </c>
      <c r="AO38" s="84">
        <f t="shared" si="9"/>
        <v>0</v>
      </c>
      <c r="AP38" s="71"/>
      <c r="AQ38" s="72"/>
    </row>
    <row r="39" spans="1:43" ht="60" x14ac:dyDescent="0.2">
      <c r="A39" s="62">
        <f t="shared" si="4"/>
        <v>33</v>
      </c>
      <c r="B39" s="59" t="s">
        <v>59</v>
      </c>
      <c r="C39" s="59" t="s">
        <v>17</v>
      </c>
      <c r="D39" s="59" t="s">
        <v>60</v>
      </c>
      <c r="E39" s="59" t="s">
        <v>161</v>
      </c>
      <c r="F39" s="59" t="s">
        <v>167</v>
      </c>
      <c r="G39" s="59" t="s">
        <v>191</v>
      </c>
      <c r="H39" s="60">
        <v>0</v>
      </c>
      <c r="I39" s="55" t="s">
        <v>192</v>
      </c>
      <c r="J39" s="57" t="s">
        <v>193</v>
      </c>
      <c r="K39" s="55" t="s">
        <v>66</v>
      </c>
      <c r="L39" s="55" t="s">
        <v>67</v>
      </c>
      <c r="M39" s="106">
        <v>45352</v>
      </c>
      <c r="N39" s="106">
        <v>45657</v>
      </c>
      <c r="O39" s="78">
        <v>1.6129999999999999E-2</v>
      </c>
      <c r="P39" s="147"/>
      <c r="Q39" s="147"/>
      <c r="R39" s="147"/>
      <c r="S39" s="147"/>
      <c r="T39" s="147"/>
      <c r="U39" s="147"/>
      <c r="V39" s="149"/>
      <c r="W39" s="147"/>
      <c r="X39" s="147"/>
      <c r="Y39" s="147"/>
      <c r="Z39" s="147"/>
      <c r="AA39" s="147"/>
      <c r="AB39" s="149"/>
      <c r="AC39" s="147"/>
      <c r="AD39" s="147"/>
      <c r="AE39" s="147"/>
      <c r="AF39" s="147"/>
      <c r="AG39" s="147"/>
      <c r="AH39" s="149"/>
      <c r="AI39" s="147"/>
      <c r="AJ39" s="82">
        <v>1</v>
      </c>
      <c r="AK39" s="82"/>
      <c r="AL39" s="82">
        <f t="shared" si="3"/>
        <v>1</v>
      </c>
      <c r="AM39" s="82">
        <f t="shared" si="8"/>
        <v>0</v>
      </c>
      <c r="AN39" s="80">
        <f t="shared" si="1"/>
        <v>0</v>
      </c>
      <c r="AO39" s="84">
        <f t="shared" si="9"/>
        <v>0</v>
      </c>
      <c r="AP39" s="71"/>
      <c r="AQ39" s="72"/>
    </row>
    <row r="40" spans="1:43" ht="45" x14ac:dyDescent="0.2">
      <c r="A40" s="62">
        <f t="shared" si="4"/>
        <v>34</v>
      </c>
      <c r="B40" s="59" t="s">
        <v>59</v>
      </c>
      <c r="C40" s="59" t="s">
        <v>17</v>
      </c>
      <c r="D40" s="59" t="s">
        <v>60</v>
      </c>
      <c r="E40" s="59" t="s">
        <v>161</v>
      </c>
      <c r="F40" s="59" t="s">
        <v>167</v>
      </c>
      <c r="G40" s="59" t="s">
        <v>194</v>
      </c>
      <c r="H40" s="60">
        <v>0</v>
      </c>
      <c r="I40" s="63" t="s">
        <v>195</v>
      </c>
      <c r="J40" s="57" t="s">
        <v>193</v>
      </c>
      <c r="K40" s="55" t="s">
        <v>66</v>
      </c>
      <c r="L40" s="55" t="s">
        <v>67</v>
      </c>
      <c r="M40" s="106">
        <v>45352</v>
      </c>
      <c r="N40" s="106">
        <v>45657</v>
      </c>
      <c r="O40" s="78">
        <v>1.6129999999999999E-2</v>
      </c>
      <c r="P40" s="148"/>
      <c r="Q40" s="148"/>
      <c r="R40" s="148"/>
      <c r="S40" s="148"/>
      <c r="T40" s="148"/>
      <c r="U40" s="148"/>
      <c r="V40" s="148"/>
      <c r="W40" s="148"/>
      <c r="X40" s="148"/>
      <c r="Y40" s="148"/>
      <c r="Z40" s="148"/>
      <c r="AA40" s="148"/>
      <c r="AB40" s="148"/>
      <c r="AC40" s="148"/>
      <c r="AD40" s="148"/>
      <c r="AE40" s="148"/>
      <c r="AF40" s="148"/>
      <c r="AG40" s="148"/>
      <c r="AH40" s="148"/>
      <c r="AI40" s="148"/>
      <c r="AJ40" s="82">
        <v>1</v>
      </c>
      <c r="AK40" s="82"/>
      <c r="AL40" s="82">
        <f t="shared" si="3"/>
        <v>1</v>
      </c>
      <c r="AM40" s="82">
        <f t="shared" si="8"/>
        <v>0</v>
      </c>
      <c r="AN40" s="80">
        <f t="shared" si="1"/>
        <v>0</v>
      </c>
      <c r="AO40" s="84">
        <f t="shared" si="9"/>
        <v>0</v>
      </c>
      <c r="AP40" s="71"/>
      <c r="AQ40" s="72"/>
    </row>
    <row r="41" spans="1:43" ht="60" x14ac:dyDescent="0.2">
      <c r="A41" s="62">
        <f t="shared" si="4"/>
        <v>35</v>
      </c>
      <c r="B41" s="59" t="s">
        <v>59</v>
      </c>
      <c r="C41" s="59" t="s">
        <v>17</v>
      </c>
      <c r="D41" s="59" t="s">
        <v>60</v>
      </c>
      <c r="E41" s="59" t="s">
        <v>161</v>
      </c>
      <c r="F41" s="59" t="s">
        <v>167</v>
      </c>
      <c r="G41" s="59" t="s">
        <v>196</v>
      </c>
      <c r="H41" s="60">
        <v>0</v>
      </c>
      <c r="I41" s="63" t="s">
        <v>197</v>
      </c>
      <c r="J41" s="57" t="s">
        <v>193</v>
      </c>
      <c r="K41" s="55" t="s">
        <v>66</v>
      </c>
      <c r="L41" s="55" t="s">
        <v>67</v>
      </c>
      <c r="M41" s="106">
        <v>45352</v>
      </c>
      <c r="N41" s="106">
        <v>45657</v>
      </c>
      <c r="O41" s="78">
        <v>1.6129999999999999E-2</v>
      </c>
      <c r="P41" s="148"/>
      <c r="Q41" s="148"/>
      <c r="R41" s="148"/>
      <c r="S41" s="148"/>
      <c r="T41" s="148"/>
      <c r="U41" s="148"/>
      <c r="V41" s="148"/>
      <c r="W41" s="148"/>
      <c r="X41" s="148"/>
      <c r="Y41" s="148"/>
      <c r="Z41" s="148"/>
      <c r="AA41" s="148"/>
      <c r="AB41" s="148"/>
      <c r="AC41" s="148"/>
      <c r="AD41" s="148"/>
      <c r="AE41" s="148"/>
      <c r="AF41" s="148"/>
      <c r="AG41" s="148"/>
      <c r="AH41" s="148"/>
      <c r="AI41" s="148"/>
      <c r="AJ41" s="82">
        <v>1</v>
      </c>
      <c r="AK41" s="82"/>
      <c r="AL41" s="82">
        <f t="shared" si="3"/>
        <v>1</v>
      </c>
      <c r="AM41" s="82">
        <f t="shared" si="8"/>
        <v>0</v>
      </c>
      <c r="AN41" s="80">
        <f t="shared" si="1"/>
        <v>0</v>
      </c>
      <c r="AO41" s="84">
        <f t="shared" si="9"/>
        <v>0</v>
      </c>
      <c r="AP41" s="71"/>
      <c r="AQ41" s="72"/>
    </row>
    <row r="42" spans="1:43" ht="60" x14ac:dyDescent="0.2">
      <c r="A42" s="62">
        <f t="shared" si="4"/>
        <v>36</v>
      </c>
      <c r="B42" s="59" t="s">
        <v>59</v>
      </c>
      <c r="C42" s="59" t="s">
        <v>17</v>
      </c>
      <c r="D42" s="59" t="s">
        <v>60</v>
      </c>
      <c r="E42" s="59" t="s">
        <v>161</v>
      </c>
      <c r="F42" s="59" t="s">
        <v>167</v>
      </c>
      <c r="G42" s="59" t="s">
        <v>198</v>
      </c>
      <c r="H42" s="60">
        <v>0</v>
      </c>
      <c r="I42" s="55" t="s">
        <v>199</v>
      </c>
      <c r="J42" s="57" t="s">
        <v>193</v>
      </c>
      <c r="K42" s="55" t="s">
        <v>66</v>
      </c>
      <c r="L42" s="55" t="s">
        <v>67</v>
      </c>
      <c r="M42" s="106">
        <v>45352</v>
      </c>
      <c r="N42" s="106">
        <v>45657</v>
      </c>
      <c r="O42" s="78">
        <v>1.6129999999999999E-2</v>
      </c>
      <c r="P42" s="148"/>
      <c r="Q42" s="148"/>
      <c r="R42" s="148"/>
      <c r="S42" s="148"/>
      <c r="T42" s="148"/>
      <c r="U42" s="148"/>
      <c r="V42" s="148"/>
      <c r="W42" s="148"/>
      <c r="X42" s="148"/>
      <c r="Y42" s="148"/>
      <c r="Z42" s="148"/>
      <c r="AA42" s="148"/>
      <c r="AB42" s="148"/>
      <c r="AC42" s="148"/>
      <c r="AD42" s="148"/>
      <c r="AE42" s="148"/>
      <c r="AF42" s="148"/>
      <c r="AG42" s="148"/>
      <c r="AH42" s="148"/>
      <c r="AI42" s="148"/>
      <c r="AJ42" s="82">
        <v>1</v>
      </c>
      <c r="AK42" s="82"/>
      <c r="AL42" s="82">
        <f t="shared" si="3"/>
        <v>1</v>
      </c>
      <c r="AM42" s="82">
        <f t="shared" si="8"/>
        <v>0</v>
      </c>
      <c r="AN42" s="80">
        <f t="shared" si="1"/>
        <v>0</v>
      </c>
      <c r="AO42" s="84">
        <f t="shared" si="9"/>
        <v>0</v>
      </c>
      <c r="AP42" s="71"/>
      <c r="AQ42" s="72"/>
    </row>
    <row r="43" spans="1:43" ht="45" x14ac:dyDescent="0.2">
      <c r="A43" s="62">
        <f t="shared" si="4"/>
        <v>37</v>
      </c>
      <c r="B43" s="59" t="s">
        <v>59</v>
      </c>
      <c r="C43" s="59" t="s">
        <v>17</v>
      </c>
      <c r="D43" s="59" t="s">
        <v>60</v>
      </c>
      <c r="E43" s="59" t="s">
        <v>161</v>
      </c>
      <c r="F43" s="59" t="s">
        <v>167</v>
      </c>
      <c r="G43" s="59" t="s">
        <v>191</v>
      </c>
      <c r="H43" s="60">
        <v>0</v>
      </c>
      <c r="I43" s="55" t="s">
        <v>200</v>
      </c>
      <c r="J43" s="57" t="s">
        <v>201</v>
      </c>
      <c r="K43" s="55" t="s">
        <v>202</v>
      </c>
      <c r="L43" s="55" t="s">
        <v>67</v>
      </c>
      <c r="M43" s="106">
        <v>45352</v>
      </c>
      <c r="N43" s="106">
        <v>45657</v>
      </c>
      <c r="O43" s="78">
        <v>1.6129999999999999E-2</v>
      </c>
      <c r="P43" s="148"/>
      <c r="Q43" s="148"/>
      <c r="R43" s="148"/>
      <c r="S43" s="148"/>
      <c r="T43" s="148"/>
      <c r="U43" s="148"/>
      <c r="V43" s="148"/>
      <c r="W43" s="148"/>
      <c r="X43" s="148"/>
      <c r="Y43" s="148"/>
      <c r="Z43" s="148"/>
      <c r="AA43" s="148"/>
      <c r="AB43" s="148"/>
      <c r="AC43" s="148"/>
      <c r="AD43" s="148"/>
      <c r="AE43" s="148"/>
      <c r="AF43" s="148"/>
      <c r="AG43" s="148"/>
      <c r="AH43" s="148"/>
      <c r="AI43" s="148"/>
      <c r="AJ43" s="82">
        <v>1</v>
      </c>
      <c r="AK43" s="82"/>
      <c r="AL43" s="82">
        <f t="shared" si="3"/>
        <v>1</v>
      </c>
      <c r="AM43" s="82">
        <f t="shared" si="8"/>
        <v>0</v>
      </c>
      <c r="AN43" s="80">
        <f t="shared" si="1"/>
        <v>0</v>
      </c>
      <c r="AO43" s="84">
        <f t="shared" si="9"/>
        <v>0</v>
      </c>
      <c r="AP43" s="71"/>
      <c r="AQ43" s="72"/>
    </row>
    <row r="44" spans="1:43" ht="113" customHeight="1" x14ac:dyDescent="0.2">
      <c r="A44" s="62">
        <f t="shared" si="4"/>
        <v>38</v>
      </c>
      <c r="B44" s="59" t="s">
        <v>59</v>
      </c>
      <c r="C44" s="59" t="s">
        <v>17</v>
      </c>
      <c r="D44" s="59" t="s">
        <v>60</v>
      </c>
      <c r="E44" s="59" t="s">
        <v>161</v>
      </c>
      <c r="F44" s="59" t="s">
        <v>167</v>
      </c>
      <c r="G44" s="59" t="s">
        <v>203</v>
      </c>
      <c r="H44" s="60">
        <v>0</v>
      </c>
      <c r="I44" s="55" t="s">
        <v>204</v>
      </c>
      <c r="J44" s="57" t="s">
        <v>205</v>
      </c>
      <c r="K44" s="55" t="s">
        <v>66</v>
      </c>
      <c r="L44" s="55" t="s">
        <v>67</v>
      </c>
      <c r="M44" s="106">
        <v>45352</v>
      </c>
      <c r="N44" s="106">
        <v>45657</v>
      </c>
      <c r="O44" s="78">
        <v>1.6129999999999999E-2</v>
      </c>
      <c r="P44" s="148"/>
      <c r="Q44" s="148"/>
      <c r="R44" s="148"/>
      <c r="S44" s="148"/>
      <c r="T44" s="148"/>
      <c r="U44" s="148"/>
      <c r="V44" s="148"/>
      <c r="W44" s="148"/>
      <c r="X44" s="148"/>
      <c r="Y44" s="148"/>
      <c r="Z44" s="148"/>
      <c r="AA44" s="148"/>
      <c r="AB44" s="148"/>
      <c r="AC44" s="148"/>
      <c r="AD44" s="148"/>
      <c r="AE44" s="148"/>
      <c r="AF44" s="148"/>
      <c r="AG44" s="148"/>
      <c r="AH44" s="148"/>
      <c r="AI44" s="148"/>
      <c r="AJ44" s="82">
        <v>1</v>
      </c>
      <c r="AK44" s="82"/>
      <c r="AL44" s="82">
        <f t="shared" si="3"/>
        <v>1</v>
      </c>
      <c r="AM44" s="82">
        <f t="shared" si="8"/>
        <v>0</v>
      </c>
      <c r="AN44" s="80">
        <f t="shared" si="1"/>
        <v>0</v>
      </c>
      <c r="AO44" s="84">
        <f t="shared" si="9"/>
        <v>0</v>
      </c>
      <c r="AP44" s="71"/>
      <c r="AQ44" s="72"/>
    </row>
    <row r="45" spans="1:43" ht="75" x14ac:dyDescent="0.2">
      <c r="A45" s="62">
        <f t="shared" si="4"/>
        <v>39</v>
      </c>
      <c r="B45" s="59" t="s">
        <v>59</v>
      </c>
      <c r="C45" s="59" t="s">
        <v>17</v>
      </c>
      <c r="D45" s="59" t="s">
        <v>60</v>
      </c>
      <c r="E45" s="59" t="s">
        <v>161</v>
      </c>
      <c r="F45" s="59" t="s">
        <v>167</v>
      </c>
      <c r="G45" s="59" t="s">
        <v>203</v>
      </c>
      <c r="H45" s="60">
        <v>0</v>
      </c>
      <c r="I45" s="55" t="s">
        <v>206</v>
      </c>
      <c r="J45" s="57" t="s">
        <v>205</v>
      </c>
      <c r="K45" s="55" t="s">
        <v>66</v>
      </c>
      <c r="L45" s="55" t="s">
        <v>67</v>
      </c>
      <c r="M45" s="106">
        <v>45352</v>
      </c>
      <c r="N45" s="106">
        <v>45657</v>
      </c>
      <c r="O45" s="78">
        <v>1.6129999999999999E-2</v>
      </c>
      <c r="P45" s="148"/>
      <c r="Q45" s="148"/>
      <c r="R45" s="148"/>
      <c r="S45" s="148"/>
      <c r="T45" s="148"/>
      <c r="U45" s="148"/>
      <c r="V45" s="148"/>
      <c r="W45" s="148"/>
      <c r="X45" s="148"/>
      <c r="Y45" s="148"/>
      <c r="Z45" s="148"/>
      <c r="AA45" s="148"/>
      <c r="AB45" s="148"/>
      <c r="AC45" s="148"/>
      <c r="AD45" s="148"/>
      <c r="AE45" s="148"/>
      <c r="AF45" s="148"/>
      <c r="AG45" s="148"/>
      <c r="AH45" s="148"/>
      <c r="AI45" s="148"/>
      <c r="AJ45" s="82">
        <v>1</v>
      </c>
      <c r="AK45" s="82"/>
      <c r="AL45" s="82">
        <f t="shared" si="3"/>
        <v>1</v>
      </c>
      <c r="AM45" s="82">
        <f t="shared" si="8"/>
        <v>0</v>
      </c>
      <c r="AN45" s="80">
        <f t="shared" si="1"/>
        <v>0</v>
      </c>
      <c r="AO45" s="84">
        <f t="shared" si="9"/>
        <v>0</v>
      </c>
      <c r="AP45" s="71"/>
      <c r="AQ45" s="72"/>
    </row>
    <row r="46" spans="1:43" ht="60" x14ac:dyDescent="0.2">
      <c r="A46" s="62">
        <f t="shared" si="4"/>
        <v>40</v>
      </c>
      <c r="B46" s="59" t="s">
        <v>59</v>
      </c>
      <c r="C46" s="59" t="s">
        <v>207</v>
      </c>
      <c r="D46" s="59" t="s">
        <v>60</v>
      </c>
      <c r="E46" s="59" t="s">
        <v>161</v>
      </c>
      <c r="F46" s="59" t="s">
        <v>167</v>
      </c>
      <c r="G46" s="159" t="s">
        <v>208</v>
      </c>
      <c r="H46" s="60">
        <v>0</v>
      </c>
      <c r="I46" s="55" t="s">
        <v>209</v>
      </c>
      <c r="J46" s="57" t="s">
        <v>205</v>
      </c>
      <c r="K46" s="55" t="s">
        <v>66</v>
      </c>
      <c r="L46" s="55" t="s">
        <v>67</v>
      </c>
      <c r="M46" s="106">
        <v>45352</v>
      </c>
      <c r="N46" s="106">
        <v>45657</v>
      </c>
      <c r="O46" s="78">
        <v>1.6129999999999999E-2</v>
      </c>
      <c r="P46" s="148"/>
      <c r="Q46" s="148"/>
      <c r="R46" s="148"/>
      <c r="S46" s="148"/>
      <c r="T46" s="148"/>
      <c r="U46" s="148"/>
      <c r="V46" s="148"/>
      <c r="W46" s="148"/>
      <c r="X46" s="148"/>
      <c r="Y46" s="148"/>
      <c r="Z46" s="148"/>
      <c r="AA46" s="148"/>
      <c r="AB46" s="148"/>
      <c r="AC46" s="148"/>
      <c r="AD46" s="148"/>
      <c r="AE46" s="148"/>
      <c r="AF46" s="148"/>
      <c r="AG46" s="148"/>
      <c r="AH46" s="148"/>
      <c r="AI46" s="148"/>
      <c r="AJ46" s="82">
        <v>1</v>
      </c>
      <c r="AK46" s="92"/>
      <c r="AL46" s="82">
        <f t="shared" si="3"/>
        <v>1</v>
      </c>
      <c r="AM46" s="82">
        <f t="shared" si="8"/>
        <v>0</v>
      </c>
      <c r="AN46" s="80">
        <f t="shared" si="1"/>
        <v>0</v>
      </c>
      <c r="AO46" s="84">
        <f t="shared" si="9"/>
        <v>0</v>
      </c>
      <c r="AP46" s="71"/>
      <c r="AQ46" s="72"/>
    </row>
    <row r="47" spans="1:43" ht="90" x14ac:dyDescent="0.2">
      <c r="A47" s="62">
        <f t="shared" si="4"/>
        <v>41</v>
      </c>
      <c r="B47" s="59" t="s">
        <v>59</v>
      </c>
      <c r="C47" s="59" t="s">
        <v>17</v>
      </c>
      <c r="D47" s="59" t="s">
        <v>60</v>
      </c>
      <c r="E47" s="59" t="s">
        <v>161</v>
      </c>
      <c r="F47" s="59" t="s">
        <v>167</v>
      </c>
      <c r="G47" s="59" t="s">
        <v>194</v>
      </c>
      <c r="H47" s="60">
        <v>0</v>
      </c>
      <c r="I47" s="55" t="s">
        <v>210</v>
      </c>
      <c r="J47" s="57" t="s">
        <v>211</v>
      </c>
      <c r="K47" s="55" t="s">
        <v>212</v>
      </c>
      <c r="L47" s="55" t="s">
        <v>67</v>
      </c>
      <c r="M47" s="106">
        <v>45352</v>
      </c>
      <c r="N47" s="106">
        <v>45657</v>
      </c>
      <c r="O47" s="78">
        <v>1.6129999999999999E-2</v>
      </c>
      <c r="P47" s="148"/>
      <c r="Q47" s="148"/>
      <c r="R47" s="148"/>
      <c r="S47" s="148"/>
      <c r="T47" s="148"/>
      <c r="U47" s="148"/>
      <c r="V47" s="148"/>
      <c r="W47" s="148"/>
      <c r="X47" s="148"/>
      <c r="Y47" s="148"/>
      <c r="Z47" s="148"/>
      <c r="AA47" s="148"/>
      <c r="AB47" s="148"/>
      <c r="AC47" s="148"/>
      <c r="AD47" s="148"/>
      <c r="AE47" s="148"/>
      <c r="AF47" s="148"/>
      <c r="AG47" s="148"/>
      <c r="AH47" s="148"/>
      <c r="AI47" s="148"/>
      <c r="AJ47" s="82">
        <v>1</v>
      </c>
      <c r="AK47" s="92"/>
      <c r="AL47" s="82">
        <f t="shared" si="3"/>
        <v>1</v>
      </c>
      <c r="AM47" s="82">
        <f t="shared" si="8"/>
        <v>0</v>
      </c>
      <c r="AN47" s="80">
        <f t="shared" si="1"/>
        <v>0</v>
      </c>
      <c r="AO47" s="84">
        <f t="shared" si="9"/>
        <v>0</v>
      </c>
      <c r="AP47" s="71"/>
      <c r="AQ47" s="72"/>
    </row>
    <row r="48" spans="1:43" ht="90" x14ac:dyDescent="0.2">
      <c r="A48" s="62">
        <f t="shared" si="4"/>
        <v>42</v>
      </c>
      <c r="B48" s="59" t="s">
        <v>59</v>
      </c>
      <c r="C48" s="59" t="s">
        <v>17</v>
      </c>
      <c r="D48" s="59" t="s">
        <v>60</v>
      </c>
      <c r="E48" s="59" t="s">
        <v>161</v>
      </c>
      <c r="F48" s="59" t="s">
        <v>167</v>
      </c>
      <c r="G48" s="55" t="s">
        <v>187</v>
      </c>
      <c r="H48" s="60">
        <v>0</v>
      </c>
      <c r="I48" s="55" t="s">
        <v>213</v>
      </c>
      <c r="J48" s="55" t="s">
        <v>214</v>
      </c>
      <c r="K48" s="55" t="s">
        <v>215</v>
      </c>
      <c r="L48" s="55" t="s">
        <v>67</v>
      </c>
      <c r="M48" s="106">
        <v>45352</v>
      </c>
      <c r="N48" s="106">
        <v>45657</v>
      </c>
      <c r="O48" s="78">
        <v>1.6129999999999999E-2</v>
      </c>
      <c r="P48" s="148"/>
      <c r="Q48" s="148"/>
      <c r="R48" s="148"/>
      <c r="S48" s="148"/>
      <c r="T48" s="148"/>
      <c r="U48" s="148"/>
      <c r="V48" s="148"/>
      <c r="W48" s="148"/>
      <c r="X48" s="148"/>
      <c r="Y48" s="148"/>
      <c r="Z48" s="148"/>
      <c r="AA48" s="148"/>
      <c r="AB48" s="148"/>
      <c r="AC48" s="148"/>
      <c r="AD48" s="148"/>
      <c r="AE48" s="148"/>
      <c r="AF48" s="148"/>
      <c r="AG48" s="148"/>
      <c r="AH48" s="148"/>
      <c r="AI48" s="148"/>
      <c r="AJ48" s="82">
        <v>1</v>
      </c>
      <c r="AK48" s="92"/>
      <c r="AL48" s="82">
        <f t="shared" si="3"/>
        <v>1</v>
      </c>
      <c r="AM48" s="82">
        <f t="shared" si="8"/>
        <v>0</v>
      </c>
      <c r="AN48" s="80">
        <f t="shared" si="1"/>
        <v>0</v>
      </c>
      <c r="AO48" s="84">
        <f t="shared" si="9"/>
        <v>0</v>
      </c>
      <c r="AP48" s="71"/>
      <c r="AQ48" s="72"/>
    </row>
    <row r="49" spans="1:43" ht="60" x14ac:dyDescent="0.2">
      <c r="A49" s="62">
        <f t="shared" si="4"/>
        <v>43</v>
      </c>
      <c r="B49" s="59" t="s">
        <v>59</v>
      </c>
      <c r="C49" s="59" t="s">
        <v>17</v>
      </c>
      <c r="D49" s="59" t="s">
        <v>60</v>
      </c>
      <c r="E49" s="59" t="s">
        <v>161</v>
      </c>
      <c r="F49" s="59" t="s">
        <v>62</v>
      </c>
      <c r="G49" s="59" t="s">
        <v>216</v>
      </c>
      <c r="H49" s="60">
        <v>0</v>
      </c>
      <c r="I49" s="55" t="s">
        <v>217</v>
      </c>
      <c r="J49" s="57" t="s">
        <v>201</v>
      </c>
      <c r="K49" s="55" t="s">
        <v>202</v>
      </c>
      <c r="L49" s="55" t="s">
        <v>67</v>
      </c>
      <c r="M49" s="106">
        <v>45352</v>
      </c>
      <c r="N49" s="106">
        <v>45657</v>
      </c>
      <c r="O49" s="78">
        <v>1.6129999999999999E-2</v>
      </c>
      <c r="P49" s="79"/>
      <c r="Q49" s="79"/>
      <c r="R49" s="79"/>
      <c r="S49" s="79"/>
      <c r="T49" s="79"/>
      <c r="U49" s="79"/>
      <c r="V49" s="79"/>
      <c r="W49" s="79"/>
      <c r="X49" s="79"/>
      <c r="Y49" s="79"/>
      <c r="Z49" s="79"/>
      <c r="AA49" s="79"/>
      <c r="AB49" s="79"/>
      <c r="AC49" s="79"/>
      <c r="AD49" s="79"/>
      <c r="AE49" s="79"/>
      <c r="AF49" s="79"/>
      <c r="AG49" s="79"/>
      <c r="AH49" s="79"/>
      <c r="AI49" s="79"/>
      <c r="AJ49" s="82">
        <v>1</v>
      </c>
      <c r="AK49" s="82"/>
      <c r="AL49" s="82">
        <f t="shared" si="3"/>
        <v>1</v>
      </c>
      <c r="AM49" s="82">
        <f t="shared" si="8"/>
        <v>0</v>
      </c>
      <c r="AN49" s="80">
        <f t="shared" si="1"/>
        <v>0</v>
      </c>
      <c r="AO49" s="84">
        <f t="shared" si="9"/>
        <v>0</v>
      </c>
      <c r="AP49" s="71"/>
      <c r="AQ49" s="72"/>
    </row>
    <row r="50" spans="1:43" ht="45" x14ac:dyDescent="0.2">
      <c r="A50" s="62">
        <f t="shared" si="4"/>
        <v>44</v>
      </c>
      <c r="B50" s="59" t="s">
        <v>59</v>
      </c>
      <c r="C50" s="59" t="s">
        <v>17</v>
      </c>
      <c r="D50" s="59" t="s">
        <v>60</v>
      </c>
      <c r="E50" s="59" t="s">
        <v>161</v>
      </c>
      <c r="F50" s="59" t="s">
        <v>62</v>
      </c>
      <c r="G50" s="59" t="s">
        <v>218</v>
      </c>
      <c r="H50" s="60">
        <v>0</v>
      </c>
      <c r="I50" s="55" t="s">
        <v>219</v>
      </c>
      <c r="J50" s="57" t="s">
        <v>220</v>
      </c>
      <c r="K50" s="55" t="s">
        <v>221</v>
      </c>
      <c r="L50" s="55" t="s">
        <v>67</v>
      </c>
      <c r="M50" s="106">
        <v>45352</v>
      </c>
      <c r="N50" s="106">
        <v>45657</v>
      </c>
      <c r="O50" s="78">
        <v>1.6129999999999999E-2</v>
      </c>
      <c r="P50" s="79"/>
      <c r="Q50" s="79"/>
      <c r="R50" s="79"/>
      <c r="S50" s="79"/>
      <c r="T50" s="79"/>
      <c r="U50" s="79"/>
      <c r="V50" s="79"/>
      <c r="W50" s="79"/>
      <c r="X50" s="79"/>
      <c r="Y50" s="79"/>
      <c r="Z50" s="79"/>
      <c r="AA50" s="79"/>
      <c r="AB50" s="79"/>
      <c r="AC50" s="79"/>
      <c r="AD50" s="79"/>
      <c r="AE50" s="79"/>
      <c r="AF50" s="79"/>
      <c r="AG50" s="79"/>
      <c r="AH50" s="79"/>
      <c r="AI50" s="79"/>
      <c r="AJ50" s="82">
        <v>1</v>
      </c>
      <c r="AK50" s="82"/>
      <c r="AL50" s="82">
        <f t="shared" si="3"/>
        <v>1</v>
      </c>
      <c r="AM50" s="82">
        <f t="shared" si="8"/>
        <v>0</v>
      </c>
      <c r="AN50" s="80">
        <f t="shared" si="1"/>
        <v>0</v>
      </c>
      <c r="AO50" s="84">
        <f t="shared" si="9"/>
        <v>0</v>
      </c>
      <c r="AP50" s="71"/>
      <c r="AQ50" s="72"/>
    </row>
    <row r="51" spans="1:43" ht="75" x14ac:dyDescent="0.2">
      <c r="A51" s="62">
        <f t="shared" si="4"/>
        <v>45</v>
      </c>
      <c r="B51" s="59" t="s">
        <v>59</v>
      </c>
      <c r="C51" s="59" t="s">
        <v>207</v>
      </c>
      <c r="D51" s="59" t="s">
        <v>60</v>
      </c>
      <c r="E51" s="59" t="s">
        <v>161</v>
      </c>
      <c r="F51" s="59" t="s">
        <v>62</v>
      </c>
      <c r="G51" s="159" t="s">
        <v>208</v>
      </c>
      <c r="H51" s="60">
        <v>0</v>
      </c>
      <c r="I51" s="55" t="s">
        <v>222</v>
      </c>
      <c r="J51" s="57" t="s">
        <v>223</v>
      </c>
      <c r="K51" s="55" t="s">
        <v>224</v>
      </c>
      <c r="L51" s="55" t="s">
        <v>67</v>
      </c>
      <c r="M51" s="106">
        <v>45352</v>
      </c>
      <c r="N51" s="106">
        <v>45657</v>
      </c>
      <c r="O51" s="78">
        <v>1.6129999999999999E-2</v>
      </c>
      <c r="P51" s="79"/>
      <c r="Q51" s="79"/>
      <c r="R51" s="79"/>
      <c r="S51" s="79"/>
      <c r="T51" s="79"/>
      <c r="U51" s="79"/>
      <c r="V51" s="79"/>
      <c r="W51" s="79"/>
      <c r="X51" s="79"/>
      <c r="Y51" s="79"/>
      <c r="Z51" s="79"/>
      <c r="AA51" s="79"/>
      <c r="AB51" s="79"/>
      <c r="AC51" s="79"/>
      <c r="AD51" s="79"/>
      <c r="AE51" s="79"/>
      <c r="AF51" s="79"/>
      <c r="AG51" s="79"/>
      <c r="AH51" s="79"/>
      <c r="AI51" s="79"/>
      <c r="AJ51" s="82">
        <v>1</v>
      </c>
      <c r="AK51" s="82"/>
      <c r="AL51" s="82">
        <f t="shared" si="3"/>
        <v>1</v>
      </c>
      <c r="AM51" s="82">
        <f t="shared" si="8"/>
        <v>0</v>
      </c>
      <c r="AN51" s="80">
        <f t="shared" si="1"/>
        <v>0</v>
      </c>
      <c r="AO51" s="84">
        <f t="shared" si="9"/>
        <v>0</v>
      </c>
      <c r="AP51" s="71"/>
      <c r="AQ51" s="72"/>
    </row>
    <row r="52" spans="1:43" ht="30" x14ac:dyDescent="0.2">
      <c r="A52" s="62">
        <f t="shared" si="4"/>
        <v>46</v>
      </c>
      <c r="B52" s="59" t="s">
        <v>59</v>
      </c>
      <c r="C52" s="59" t="s">
        <v>207</v>
      </c>
      <c r="D52" s="59" t="s">
        <v>60</v>
      </c>
      <c r="E52" s="59" t="s">
        <v>161</v>
      </c>
      <c r="F52" s="59" t="s">
        <v>62</v>
      </c>
      <c r="G52" s="159" t="s">
        <v>208</v>
      </c>
      <c r="H52" s="60">
        <v>0</v>
      </c>
      <c r="I52" s="55" t="s">
        <v>225</v>
      </c>
      <c r="J52" s="55" t="s">
        <v>226</v>
      </c>
      <c r="K52" s="55" t="s">
        <v>227</v>
      </c>
      <c r="L52" s="55" t="s">
        <v>67</v>
      </c>
      <c r="M52" s="106">
        <v>45352</v>
      </c>
      <c r="N52" s="106">
        <v>45657</v>
      </c>
      <c r="O52" s="78">
        <v>1.6129999999999999E-2</v>
      </c>
      <c r="P52" s="79"/>
      <c r="Q52" s="79"/>
      <c r="R52" s="79"/>
      <c r="S52" s="79"/>
      <c r="T52" s="79"/>
      <c r="U52" s="79"/>
      <c r="V52" s="79"/>
      <c r="W52" s="79"/>
      <c r="X52" s="79"/>
      <c r="Y52" s="79"/>
      <c r="Z52" s="79"/>
      <c r="AA52" s="79"/>
      <c r="AB52" s="79"/>
      <c r="AC52" s="79"/>
      <c r="AD52" s="79"/>
      <c r="AE52" s="79"/>
      <c r="AF52" s="79"/>
      <c r="AG52" s="79"/>
      <c r="AH52" s="79"/>
      <c r="AI52" s="79"/>
      <c r="AJ52" s="82">
        <v>1</v>
      </c>
      <c r="AK52" s="82"/>
      <c r="AL52" s="82">
        <f t="shared" si="3"/>
        <v>1</v>
      </c>
      <c r="AM52" s="82">
        <f t="shared" si="8"/>
        <v>0</v>
      </c>
      <c r="AN52" s="80">
        <f t="shared" si="1"/>
        <v>0</v>
      </c>
      <c r="AO52" s="84">
        <f t="shared" si="9"/>
        <v>0</v>
      </c>
      <c r="AP52" s="71"/>
      <c r="AQ52" s="72"/>
    </row>
    <row r="53" spans="1:43" ht="30" x14ac:dyDescent="0.2">
      <c r="A53" s="62">
        <f t="shared" si="4"/>
        <v>47</v>
      </c>
      <c r="B53" s="59" t="s">
        <v>59</v>
      </c>
      <c r="C53" s="59" t="s">
        <v>207</v>
      </c>
      <c r="D53" s="59" t="s">
        <v>60</v>
      </c>
      <c r="E53" s="59" t="s">
        <v>161</v>
      </c>
      <c r="F53" s="59" t="s">
        <v>167</v>
      </c>
      <c r="G53" s="159" t="s">
        <v>208</v>
      </c>
      <c r="H53" s="60">
        <v>0</v>
      </c>
      <c r="I53" s="55" t="s">
        <v>228</v>
      </c>
      <c r="J53" s="55" t="s">
        <v>229</v>
      </c>
      <c r="K53" s="55" t="s">
        <v>230</v>
      </c>
      <c r="L53" s="55" t="s">
        <v>67</v>
      </c>
      <c r="M53" s="106">
        <v>45352</v>
      </c>
      <c r="N53" s="143">
        <v>45657</v>
      </c>
      <c r="O53" s="78">
        <v>1.6129999999999999E-2</v>
      </c>
      <c r="P53" s="79"/>
      <c r="Q53" s="79"/>
      <c r="R53" s="79"/>
      <c r="S53" s="79"/>
      <c r="T53" s="79"/>
      <c r="U53" s="79"/>
      <c r="V53" s="79"/>
      <c r="W53" s="79"/>
      <c r="X53" s="79"/>
      <c r="Y53" s="79"/>
      <c r="Z53" s="79"/>
      <c r="AA53" s="79"/>
      <c r="AB53" s="79"/>
      <c r="AC53" s="79"/>
      <c r="AD53" s="79"/>
      <c r="AE53" s="79"/>
      <c r="AF53" s="79"/>
      <c r="AG53" s="79"/>
      <c r="AH53" s="79"/>
      <c r="AI53" s="79"/>
      <c r="AJ53" s="82">
        <v>1</v>
      </c>
      <c r="AK53" s="82"/>
      <c r="AL53" s="82">
        <f t="shared" si="3"/>
        <v>1</v>
      </c>
      <c r="AM53" s="82">
        <f t="shared" si="8"/>
        <v>0</v>
      </c>
      <c r="AN53" s="80">
        <f t="shared" si="1"/>
        <v>0</v>
      </c>
      <c r="AO53" s="84">
        <f t="shared" si="9"/>
        <v>0</v>
      </c>
      <c r="AP53" s="71"/>
      <c r="AQ53" s="72"/>
    </row>
    <row r="54" spans="1:43" ht="45" x14ac:dyDescent="0.2">
      <c r="A54" s="62">
        <f t="shared" si="4"/>
        <v>48</v>
      </c>
      <c r="B54" s="59" t="s">
        <v>59</v>
      </c>
      <c r="C54" s="59" t="s">
        <v>207</v>
      </c>
      <c r="D54" s="59" t="s">
        <v>60</v>
      </c>
      <c r="E54" s="59" t="s">
        <v>161</v>
      </c>
      <c r="F54" s="59" t="s">
        <v>167</v>
      </c>
      <c r="G54" s="159" t="s">
        <v>208</v>
      </c>
      <c r="H54" s="60">
        <v>0</v>
      </c>
      <c r="I54" s="55" t="s">
        <v>231</v>
      </c>
      <c r="J54" s="55" t="s">
        <v>232</v>
      </c>
      <c r="K54" s="55" t="s">
        <v>233</v>
      </c>
      <c r="L54" s="55" t="s">
        <v>67</v>
      </c>
      <c r="M54" s="106">
        <v>45352</v>
      </c>
      <c r="N54" s="143">
        <v>45657</v>
      </c>
      <c r="O54" s="78">
        <v>1.6129999999999999E-2</v>
      </c>
      <c r="P54" s="82"/>
      <c r="Q54" s="82"/>
      <c r="R54" s="82"/>
      <c r="S54" s="82"/>
      <c r="T54" s="82"/>
      <c r="U54" s="82"/>
      <c r="V54" s="82"/>
      <c r="W54" s="82"/>
      <c r="X54" s="82"/>
      <c r="Y54" s="82"/>
      <c r="Z54" s="82"/>
      <c r="AA54" s="82"/>
      <c r="AB54" s="82"/>
      <c r="AC54" s="82"/>
      <c r="AD54" s="82"/>
      <c r="AE54" s="82"/>
      <c r="AF54" s="82"/>
      <c r="AG54" s="82"/>
      <c r="AH54" s="82"/>
      <c r="AI54" s="82"/>
      <c r="AJ54" s="82">
        <v>1</v>
      </c>
      <c r="AK54" s="82"/>
      <c r="AL54" s="82">
        <f t="shared" si="3"/>
        <v>1</v>
      </c>
      <c r="AM54" s="82">
        <f t="shared" si="8"/>
        <v>0</v>
      </c>
      <c r="AN54" s="80">
        <f t="shared" si="1"/>
        <v>0</v>
      </c>
      <c r="AO54" s="84">
        <f t="shared" si="9"/>
        <v>0</v>
      </c>
      <c r="AP54" s="71"/>
      <c r="AQ54" s="72"/>
    </row>
    <row r="55" spans="1:43" ht="60" x14ac:dyDescent="0.2">
      <c r="A55" s="62">
        <f t="shared" si="4"/>
        <v>49</v>
      </c>
      <c r="B55" s="59" t="s">
        <v>59</v>
      </c>
      <c r="C55" s="55" t="s">
        <v>17</v>
      </c>
      <c r="D55" s="55" t="s">
        <v>60</v>
      </c>
      <c r="E55" s="55" t="s">
        <v>161</v>
      </c>
      <c r="F55" s="55" t="s">
        <v>167</v>
      </c>
      <c r="G55" s="159" t="s">
        <v>208</v>
      </c>
      <c r="H55" s="60">
        <v>0</v>
      </c>
      <c r="I55" s="55" t="s">
        <v>234</v>
      </c>
      <c r="J55" s="55" t="s">
        <v>232</v>
      </c>
      <c r="K55" s="55" t="s">
        <v>233</v>
      </c>
      <c r="L55" s="55" t="s">
        <v>67</v>
      </c>
      <c r="M55" s="106">
        <v>45352</v>
      </c>
      <c r="N55" s="143">
        <v>45657</v>
      </c>
      <c r="O55" s="78">
        <v>1.6129999999999999E-2</v>
      </c>
      <c r="P55" s="79"/>
      <c r="Q55" s="79"/>
      <c r="R55" s="79"/>
      <c r="S55" s="79"/>
      <c r="T55" s="79"/>
      <c r="U55" s="79"/>
      <c r="V55" s="79"/>
      <c r="W55" s="79"/>
      <c r="X55" s="79"/>
      <c r="Y55" s="79"/>
      <c r="Z55" s="79"/>
      <c r="AA55" s="79"/>
      <c r="AB55" s="79"/>
      <c r="AC55" s="79"/>
      <c r="AD55" s="79"/>
      <c r="AE55" s="79"/>
      <c r="AF55" s="79"/>
      <c r="AG55" s="79"/>
      <c r="AH55" s="79"/>
      <c r="AI55" s="79"/>
      <c r="AJ55" s="82">
        <v>1</v>
      </c>
      <c r="AK55" s="82"/>
      <c r="AL55" s="82">
        <f t="shared" si="3"/>
        <v>1</v>
      </c>
      <c r="AM55" s="82">
        <f t="shared" si="8"/>
        <v>0</v>
      </c>
      <c r="AN55" s="80">
        <f t="shared" si="1"/>
        <v>0</v>
      </c>
      <c r="AO55" s="84">
        <f t="shared" si="9"/>
        <v>0</v>
      </c>
      <c r="AP55" s="71"/>
      <c r="AQ55" s="72"/>
    </row>
    <row r="56" spans="1:43" ht="45" x14ac:dyDescent="0.2">
      <c r="A56" s="62">
        <f t="shared" si="4"/>
        <v>50</v>
      </c>
      <c r="B56" s="59" t="s">
        <v>59</v>
      </c>
      <c r="C56" s="59" t="s">
        <v>207</v>
      </c>
      <c r="D56" s="59" t="s">
        <v>60</v>
      </c>
      <c r="E56" s="59" t="s">
        <v>161</v>
      </c>
      <c r="F56" s="59" t="s">
        <v>167</v>
      </c>
      <c r="G56" s="159" t="s">
        <v>208</v>
      </c>
      <c r="H56" s="60">
        <v>0</v>
      </c>
      <c r="I56" s="55" t="s">
        <v>235</v>
      </c>
      <c r="J56" s="55" t="s">
        <v>236</v>
      </c>
      <c r="K56" s="55" t="s">
        <v>237</v>
      </c>
      <c r="L56" s="55" t="s">
        <v>67</v>
      </c>
      <c r="M56" s="106">
        <v>45352</v>
      </c>
      <c r="N56" s="106">
        <v>45657</v>
      </c>
      <c r="O56" s="78">
        <v>1.6129999999999999E-2</v>
      </c>
      <c r="P56" s="85"/>
      <c r="Q56" s="85"/>
      <c r="R56" s="85"/>
      <c r="S56" s="85"/>
      <c r="T56" s="85"/>
      <c r="U56" s="85"/>
      <c r="V56" s="85"/>
      <c r="W56" s="85"/>
      <c r="X56" s="85"/>
      <c r="Y56" s="85"/>
      <c r="Z56" s="85"/>
      <c r="AA56" s="85"/>
      <c r="AB56" s="85"/>
      <c r="AC56" s="85"/>
      <c r="AD56" s="85"/>
      <c r="AE56" s="85"/>
      <c r="AF56" s="85"/>
      <c r="AG56" s="85"/>
      <c r="AH56" s="85"/>
      <c r="AI56" s="85"/>
      <c r="AJ56" s="85">
        <v>1</v>
      </c>
      <c r="AK56" s="85"/>
      <c r="AL56" s="82">
        <f t="shared" si="3"/>
        <v>1</v>
      </c>
      <c r="AM56" s="82">
        <f t="shared" si="8"/>
        <v>0</v>
      </c>
      <c r="AN56" s="80">
        <f t="shared" si="1"/>
        <v>0</v>
      </c>
      <c r="AO56" s="84">
        <f t="shared" si="9"/>
        <v>0</v>
      </c>
      <c r="AP56" s="71"/>
      <c r="AQ56" s="72"/>
    </row>
    <row r="57" spans="1:43" ht="30" x14ac:dyDescent="0.2">
      <c r="A57" s="62">
        <f t="shared" si="4"/>
        <v>51</v>
      </c>
      <c r="B57" s="55" t="s">
        <v>107</v>
      </c>
      <c r="C57" s="55" t="s">
        <v>238</v>
      </c>
      <c r="D57" s="55" t="s">
        <v>131</v>
      </c>
      <c r="E57" s="59" t="s">
        <v>161</v>
      </c>
      <c r="F57" s="55" t="s">
        <v>62</v>
      </c>
      <c r="G57" s="55" t="s">
        <v>239</v>
      </c>
      <c r="H57" s="60">
        <v>0</v>
      </c>
      <c r="I57" s="55" t="s">
        <v>240</v>
      </c>
      <c r="J57" s="55" t="s">
        <v>232</v>
      </c>
      <c r="K57" s="55" t="s">
        <v>233</v>
      </c>
      <c r="L57" s="55" t="s">
        <v>75</v>
      </c>
      <c r="M57" s="106">
        <v>45352</v>
      </c>
      <c r="N57" s="106">
        <v>45473</v>
      </c>
      <c r="O57" s="78">
        <v>1.6129999999999999E-2</v>
      </c>
      <c r="P57" s="85"/>
      <c r="Q57" s="85"/>
      <c r="R57" s="85"/>
      <c r="S57" s="85"/>
      <c r="T57" s="85"/>
      <c r="U57" s="85"/>
      <c r="V57" s="85"/>
      <c r="W57" s="85"/>
      <c r="X57" s="85">
        <v>1</v>
      </c>
      <c r="Y57" s="85"/>
      <c r="Z57" s="85"/>
      <c r="AA57" s="93"/>
      <c r="AB57" s="93"/>
      <c r="AC57" s="93"/>
      <c r="AD57" s="93"/>
      <c r="AE57" s="93"/>
      <c r="AF57" s="93"/>
      <c r="AG57" s="93"/>
      <c r="AH57" s="93"/>
      <c r="AI57" s="93"/>
      <c r="AJ57" s="92"/>
      <c r="AK57" s="92"/>
      <c r="AL57" s="82">
        <f t="shared" si="3"/>
        <v>1</v>
      </c>
      <c r="AM57" s="82">
        <f t="shared" si="8"/>
        <v>0</v>
      </c>
      <c r="AN57" s="80">
        <f t="shared" si="1"/>
        <v>0</v>
      </c>
      <c r="AO57" s="84">
        <f t="shared" si="9"/>
        <v>0</v>
      </c>
      <c r="AP57" s="71"/>
      <c r="AQ57" s="72"/>
    </row>
    <row r="58" spans="1:43" ht="45" x14ac:dyDescent="0.2">
      <c r="A58" s="62">
        <f t="shared" si="4"/>
        <v>52</v>
      </c>
      <c r="B58" s="59" t="s">
        <v>68</v>
      </c>
      <c r="C58" s="59" t="s">
        <v>10</v>
      </c>
      <c r="D58" s="59" t="s">
        <v>69</v>
      </c>
      <c r="E58" s="59" t="s">
        <v>161</v>
      </c>
      <c r="F58" s="59" t="s">
        <v>167</v>
      </c>
      <c r="G58" s="59" t="s">
        <v>241</v>
      </c>
      <c r="H58" s="60">
        <v>0</v>
      </c>
      <c r="I58" s="55" t="s">
        <v>242</v>
      </c>
      <c r="J58" s="55" t="s">
        <v>337</v>
      </c>
      <c r="K58" s="55" t="s">
        <v>243</v>
      </c>
      <c r="L58" s="55" t="s">
        <v>75</v>
      </c>
      <c r="M58" s="106">
        <v>45292</v>
      </c>
      <c r="N58" s="106">
        <v>45535</v>
      </c>
      <c r="O58" s="78">
        <v>1.6129999999999999E-2</v>
      </c>
      <c r="P58" s="85"/>
      <c r="Q58" s="85"/>
      <c r="R58" s="85"/>
      <c r="S58" s="85"/>
      <c r="T58" s="85"/>
      <c r="U58" s="85"/>
      <c r="V58" s="85"/>
      <c r="W58" s="85"/>
      <c r="X58" s="89"/>
      <c r="Y58" s="89"/>
      <c r="Z58" s="89"/>
      <c r="AA58" s="90"/>
      <c r="AB58" s="150">
        <v>1</v>
      </c>
      <c r="AC58" s="85"/>
      <c r="AD58" s="85"/>
      <c r="AE58" s="91"/>
      <c r="AF58" s="85"/>
      <c r="AG58" s="85"/>
      <c r="AH58" s="85"/>
      <c r="AI58" s="85"/>
      <c r="AJ58" s="85"/>
      <c r="AK58" s="89"/>
      <c r="AL58" s="82">
        <f t="shared" si="3"/>
        <v>1</v>
      </c>
      <c r="AM58" s="82">
        <f t="shared" si="8"/>
        <v>0</v>
      </c>
      <c r="AN58" s="80">
        <f t="shared" si="1"/>
        <v>0</v>
      </c>
      <c r="AO58" s="84">
        <f t="shared" si="9"/>
        <v>0</v>
      </c>
      <c r="AP58" s="71"/>
      <c r="AQ58" s="72"/>
    </row>
    <row r="59" spans="1:43" ht="45" x14ac:dyDescent="0.2">
      <c r="A59" s="62">
        <f t="shared" si="4"/>
        <v>53</v>
      </c>
      <c r="B59" s="55" t="s">
        <v>244</v>
      </c>
      <c r="C59" s="55" t="s">
        <v>245</v>
      </c>
      <c r="D59" s="55" t="s">
        <v>246</v>
      </c>
      <c r="E59" s="55" t="s">
        <v>70</v>
      </c>
      <c r="F59" s="55" t="s">
        <v>101</v>
      </c>
      <c r="G59" s="55" t="s">
        <v>247</v>
      </c>
      <c r="H59" s="56">
        <v>1</v>
      </c>
      <c r="I59" s="151" t="s">
        <v>248</v>
      </c>
      <c r="J59" s="57" t="s">
        <v>249</v>
      </c>
      <c r="K59" s="55" t="s">
        <v>243</v>
      </c>
      <c r="L59" s="55" t="s">
        <v>75</v>
      </c>
      <c r="M59" s="106">
        <v>45352</v>
      </c>
      <c r="N59" s="106">
        <v>45657</v>
      </c>
      <c r="O59" s="78">
        <v>1.6129999999999999E-2</v>
      </c>
      <c r="P59" s="85"/>
      <c r="Q59" s="85"/>
      <c r="R59" s="85"/>
      <c r="S59" s="85"/>
      <c r="T59" s="85"/>
      <c r="U59" s="85"/>
      <c r="V59" s="85"/>
      <c r="W59" s="85"/>
      <c r="X59" s="85"/>
      <c r="Y59" s="85"/>
      <c r="Z59" s="85"/>
      <c r="AA59" s="85"/>
      <c r="AB59" s="85"/>
      <c r="AC59" s="85"/>
      <c r="AD59" s="85"/>
      <c r="AE59" s="85"/>
      <c r="AF59" s="85"/>
      <c r="AG59" s="85"/>
      <c r="AH59" s="85"/>
      <c r="AI59" s="85"/>
      <c r="AJ59" s="85">
        <v>1</v>
      </c>
      <c r="AK59" s="85"/>
      <c r="AL59" s="82">
        <f t="shared" si="3"/>
        <v>1</v>
      </c>
      <c r="AM59" s="82">
        <f t="shared" si="8"/>
        <v>0</v>
      </c>
      <c r="AN59" s="80">
        <f t="shared" si="1"/>
        <v>0</v>
      </c>
      <c r="AO59" s="84">
        <f t="shared" si="9"/>
        <v>0</v>
      </c>
      <c r="AP59" s="71"/>
      <c r="AQ59" s="72"/>
    </row>
    <row r="60" spans="1:43" ht="45" x14ac:dyDescent="0.2">
      <c r="A60" s="62">
        <f t="shared" si="4"/>
        <v>54</v>
      </c>
      <c r="B60" s="55" t="s">
        <v>244</v>
      </c>
      <c r="C60" s="55" t="s">
        <v>245</v>
      </c>
      <c r="D60" s="55" t="s">
        <v>246</v>
      </c>
      <c r="E60" s="55" t="s">
        <v>61</v>
      </c>
      <c r="F60" s="55" t="s">
        <v>167</v>
      </c>
      <c r="G60" s="55" t="s">
        <v>250</v>
      </c>
      <c r="H60" s="56">
        <v>0.6</v>
      </c>
      <c r="I60" s="55" t="s">
        <v>251</v>
      </c>
      <c r="J60" s="55" t="s">
        <v>252</v>
      </c>
      <c r="K60" s="55" t="s">
        <v>243</v>
      </c>
      <c r="L60" s="55" t="s">
        <v>75</v>
      </c>
      <c r="M60" s="106">
        <v>45536</v>
      </c>
      <c r="N60" s="106">
        <v>45657</v>
      </c>
      <c r="O60" s="78">
        <v>1.6129999999999999E-2</v>
      </c>
      <c r="P60" s="85"/>
      <c r="Q60" s="85"/>
      <c r="R60" s="85"/>
      <c r="S60" s="85"/>
      <c r="T60" s="85"/>
      <c r="U60" s="85"/>
      <c r="V60" s="85"/>
      <c r="W60" s="85"/>
      <c r="X60" s="85"/>
      <c r="Y60" s="85"/>
      <c r="Z60" s="85"/>
      <c r="AA60" s="85"/>
      <c r="AB60" s="85"/>
      <c r="AC60" s="85"/>
      <c r="AD60" s="85"/>
      <c r="AE60" s="85"/>
      <c r="AF60" s="85"/>
      <c r="AG60" s="85"/>
      <c r="AH60" s="85"/>
      <c r="AI60" s="85"/>
      <c r="AJ60" s="85">
        <v>1</v>
      </c>
      <c r="AK60" s="85"/>
      <c r="AL60" s="82">
        <f t="shared" si="3"/>
        <v>1</v>
      </c>
      <c r="AM60" s="82">
        <f t="shared" si="8"/>
        <v>0</v>
      </c>
      <c r="AN60" s="80">
        <f t="shared" si="1"/>
        <v>0</v>
      </c>
      <c r="AO60" s="84">
        <f t="shared" si="9"/>
        <v>0</v>
      </c>
      <c r="AP60" s="71"/>
      <c r="AQ60" s="72"/>
    </row>
    <row r="61" spans="1:43" ht="68" customHeight="1" x14ac:dyDescent="0.2">
      <c r="A61" s="62">
        <f t="shared" si="4"/>
        <v>55</v>
      </c>
      <c r="B61" s="55" t="s">
        <v>244</v>
      </c>
      <c r="C61" s="55" t="s">
        <v>245</v>
      </c>
      <c r="D61" s="55" t="s">
        <v>246</v>
      </c>
      <c r="E61" s="55" t="s">
        <v>61</v>
      </c>
      <c r="F61" s="55" t="s">
        <v>167</v>
      </c>
      <c r="G61" s="55" t="s">
        <v>250</v>
      </c>
      <c r="H61" s="56">
        <v>0.6</v>
      </c>
      <c r="I61" s="55" t="s">
        <v>253</v>
      </c>
      <c r="J61" s="55" t="s">
        <v>338</v>
      </c>
      <c r="K61" s="55" t="s">
        <v>243</v>
      </c>
      <c r="L61" s="55" t="s">
        <v>75</v>
      </c>
      <c r="M61" s="106">
        <v>45383</v>
      </c>
      <c r="N61" s="106">
        <v>45657</v>
      </c>
      <c r="O61" s="78">
        <v>1.6129999999999999E-2</v>
      </c>
      <c r="P61" s="85"/>
      <c r="Q61" s="85"/>
      <c r="R61" s="85"/>
      <c r="S61" s="85"/>
      <c r="T61" s="85"/>
      <c r="U61" s="85"/>
      <c r="V61" s="85"/>
      <c r="W61" s="85"/>
      <c r="X61" s="85"/>
      <c r="Y61" s="85"/>
      <c r="Z61" s="85"/>
      <c r="AA61" s="85"/>
      <c r="AB61" s="85"/>
      <c r="AC61" s="85"/>
      <c r="AD61" s="85"/>
      <c r="AE61" s="85"/>
      <c r="AF61" s="85"/>
      <c r="AG61" s="85"/>
      <c r="AH61" s="85"/>
      <c r="AI61" s="85"/>
      <c r="AJ61" s="85">
        <v>1</v>
      </c>
      <c r="AK61" s="85"/>
      <c r="AL61" s="82">
        <f t="shared" si="3"/>
        <v>1</v>
      </c>
      <c r="AM61" s="82">
        <f t="shared" si="8"/>
        <v>0</v>
      </c>
      <c r="AN61" s="80">
        <f t="shared" si="1"/>
        <v>0</v>
      </c>
      <c r="AO61" s="84">
        <f t="shared" si="9"/>
        <v>0</v>
      </c>
      <c r="AP61" s="71"/>
      <c r="AQ61" s="72"/>
    </row>
    <row r="62" spans="1:43" ht="45" x14ac:dyDescent="0.2">
      <c r="A62" s="62">
        <f t="shared" si="4"/>
        <v>56</v>
      </c>
      <c r="B62" s="55" t="s">
        <v>244</v>
      </c>
      <c r="C62" s="55" t="s">
        <v>245</v>
      </c>
      <c r="D62" s="55" t="s">
        <v>246</v>
      </c>
      <c r="E62" s="55" t="s">
        <v>61</v>
      </c>
      <c r="F62" s="55" t="s">
        <v>167</v>
      </c>
      <c r="G62" s="55" t="s">
        <v>254</v>
      </c>
      <c r="H62" s="56">
        <v>0.2</v>
      </c>
      <c r="I62" s="55" t="s">
        <v>255</v>
      </c>
      <c r="J62" s="55" t="s">
        <v>232</v>
      </c>
      <c r="K62" s="55" t="s">
        <v>243</v>
      </c>
      <c r="L62" s="55" t="s">
        <v>75</v>
      </c>
      <c r="M62" s="106">
        <v>45536</v>
      </c>
      <c r="N62" s="106">
        <v>45657</v>
      </c>
      <c r="O62" s="78">
        <v>1.6129999999999999E-2</v>
      </c>
      <c r="P62" s="85"/>
      <c r="Q62" s="85"/>
      <c r="R62" s="85"/>
      <c r="S62" s="85"/>
      <c r="T62" s="85"/>
      <c r="U62" s="85"/>
      <c r="V62" s="85"/>
      <c r="W62" s="85"/>
      <c r="X62" s="85"/>
      <c r="Y62" s="85"/>
      <c r="Z62" s="85"/>
      <c r="AA62" s="85"/>
      <c r="AB62" s="85"/>
      <c r="AC62" s="85"/>
      <c r="AD62" s="85"/>
      <c r="AE62" s="85"/>
      <c r="AF62" s="85"/>
      <c r="AG62" s="85"/>
      <c r="AH62" s="85"/>
      <c r="AI62" s="85"/>
      <c r="AJ62" s="85">
        <v>1</v>
      </c>
      <c r="AK62" s="85"/>
      <c r="AL62" s="82">
        <f t="shared" si="3"/>
        <v>1</v>
      </c>
      <c r="AM62" s="82">
        <f t="shared" si="8"/>
        <v>0</v>
      </c>
      <c r="AN62" s="80">
        <f t="shared" si="1"/>
        <v>0</v>
      </c>
      <c r="AO62" s="84">
        <f t="shared" si="9"/>
        <v>0</v>
      </c>
      <c r="AP62" s="71"/>
      <c r="AQ62" s="72"/>
    </row>
    <row r="63" spans="1:43" ht="60" x14ac:dyDescent="0.2">
      <c r="A63" s="62">
        <f t="shared" si="4"/>
        <v>57</v>
      </c>
      <c r="B63" s="55" t="s">
        <v>244</v>
      </c>
      <c r="C63" s="55" t="s">
        <v>245</v>
      </c>
      <c r="D63" s="55" t="s">
        <v>246</v>
      </c>
      <c r="E63" s="55" t="s">
        <v>61</v>
      </c>
      <c r="F63" s="55" t="s">
        <v>167</v>
      </c>
      <c r="G63" s="55" t="s">
        <v>256</v>
      </c>
      <c r="H63" s="56">
        <v>0.6</v>
      </c>
      <c r="I63" s="55" t="s">
        <v>257</v>
      </c>
      <c r="J63" s="55" t="s">
        <v>258</v>
      </c>
      <c r="K63" s="55" t="s">
        <v>243</v>
      </c>
      <c r="L63" s="55" t="s">
        <v>75</v>
      </c>
      <c r="M63" s="106">
        <v>45536</v>
      </c>
      <c r="N63" s="106">
        <v>45657</v>
      </c>
      <c r="O63" s="78">
        <v>1.6129999999999999E-2</v>
      </c>
      <c r="P63" s="85"/>
      <c r="Q63" s="85"/>
      <c r="R63" s="85"/>
      <c r="S63" s="85"/>
      <c r="T63" s="85"/>
      <c r="U63" s="85"/>
      <c r="V63" s="85"/>
      <c r="W63" s="85"/>
      <c r="X63" s="85"/>
      <c r="Y63" s="85"/>
      <c r="Z63" s="85"/>
      <c r="AA63" s="85"/>
      <c r="AB63" s="85"/>
      <c r="AC63" s="85"/>
      <c r="AD63" s="85"/>
      <c r="AE63" s="85"/>
      <c r="AF63" s="85"/>
      <c r="AG63" s="85"/>
      <c r="AH63" s="85"/>
      <c r="AI63" s="85"/>
      <c r="AJ63" s="85">
        <v>4</v>
      </c>
      <c r="AK63" s="85"/>
      <c r="AL63" s="82">
        <f t="shared" si="3"/>
        <v>4</v>
      </c>
      <c r="AM63" s="82">
        <f t="shared" si="8"/>
        <v>0</v>
      </c>
      <c r="AN63" s="80">
        <f t="shared" si="1"/>
        <v>0</v>
      </c>
      <c r="AO63" s="84">
        <f t="shared" si="9"/>
        <v>0</v>
      </c>
      <c r="AP63" s="71"/>
      <c r="AQ63" s="72"/>
    </row>
    <row r="64" spans="1:43" ht="70" customHeight="1" x14ac:dyDescent="0.2">
      <c r="A64" s="62">
        <f t="shared" si="4"/>
        <v>58</v>
      </c>
      <c r="B64" s="55" t="s">
        <v>244</v>
      </c>
      <c r="C64" s="55" t="s">
        <v>245</v>
      </c>
      <c r="D64" s="55" t="s">
        <v>246</v>
      </c>
      <c r="E64" s="55" t="s">
        <v>70</v>
      </c>
      <c r="F64" s="55" t="s">
        <v>62</v>
      </c>
      <c r="G64" s="55" t="s">
        <v>259</v>
      </c>
      <c r="H64" s="56">
        <v>0.7</v>
      </c>
      <c r="I64" s="55" t="s">
        <v>260</v>
      </c>
      <c r="J64" s="55" t="s">
        <v>339</v>
      </c>
      <c r="K64" s="55" t="s">
        <v>243</v>
      </c>
      <c r="L64" s="55" t="s">
        <v>75</v>
      </c>
      <c r="M64" s="106">
        <v>45536</v>
      </c>
      <c r="N64" s="106">
        <v>45657</v>
      </c>
      <c r="O64" s="78">
        <v>1.6129999999999999E-2</v>
      </c>
      <c r="P64" s="85"/>
      <c r="Q64" s="85"/>
      <c r="R64" s="85"/>
      <c r="S64" s="85"/>
      <c r="T64" s="85"/>
      <c r="U64" s="85"/>
      <c r="V64" s="85"/>
      <c r="W64" s="85"/>
      <c r="X64" s="85"/>
      <c r="Y64" s="85"/>
      <c r="Z64" s="85"/>
      <c r="AA64" s="85"/>
      <c r="AB64" s="85"/>
      <c r="AC64" s="85"/>
      <c r="AD64" s="85"/>
      <c r="AE64" s="85"/>
      <c r="AF64" s="85"/>
      <c r="AG64" s="85"/>
      <c r="AH64" s="85"/>
      <c r="AI64" s="85"/>
      <c r="AJ64" s="85">
        <v>1</v>
      </c>
      <c r="AK64" s="85"/>
      <c r="AL64" s="82">
        <f t="shared" si="3"/>
        <v>1</v>
      </c>
      <c r="AM64" s="82">
        <f t="shared" si="8"/>
        <v>0</v>
      </c>
      <c r="AN64" s="80">
        <f t="shared" si="1"/>
        <v>0</v>
      </c>
      <c r="AO64" s="84">
        <f t="shared" si="9"/>
        <v>0</v>
      </c>
      <c r="AP64" s="71"/>
      <c r="AQ64" s="72"/>
    </row>
    <row r="65" spans="1:43" ht="90" x14ac:dyDescent="0.2">
      <c r="A65" s="62">
        <f t="shared" si="4"/>
        <v>59</v>
      </c>
      <c r="B65" s="160" t="s">
        <v>107</v>
      </c>
      <c r="C65" s="160" t="s">
        <v>261</v>
      </c>
      <c r="D65" s="160" t="s">
        <v>262</v>
      </c>
      <c r="E65" s="55" t="s">
        <v>161</v>
      </c>
      <c r="F65" s="160" t="s">
        <v>62</v>
      </c>
      <c r="G65" s="160" t="s">
        <v>263</v>
      </c>
      <c r="H65" s="56">
        <v>0</v>
      </c>
      <c r="I65" s="153" t="s">
        <v>264</v>
      </c>
      <c r="J65" s="153" t="s">
        <v>265</v>
      </c>
      <c r="K65" s="153" t="s">
        <v>74</v>
      </c>
      <c r="L65" s="153" t="s">
        <v>118</v>
      </c>
      <c r="M65" s="161">
        <v>45323</v>
      </c>
      <c r="N65" s="161">
        <v>45473</v>
      </c>
      <c r="O65" s="78">
        <v>1.6129999999999999E-2</v>
      </c>
      <c r="P65" s="85"/>
      <c r="Q65" s="85"/>
      <c r="R65" s="85"/>
      <c r="S65" s="85"/>
      <c r="T65" s="85"/>
      <c r="U65" s="85"/>
      <c r="V65" s="85"/>
      <c r="W65" s="85"/>
      <c r="X65" s="85">
        <v>1</v>
      </c>
      <c r="Y65" s="85"/>
      <c r="Z65" s="85"/>
      <c r="AA65" s="85"/>
      <c r="AB65" s="85"/>
      <c r="AC65" s="85"/>
      <c r="AD65" s="85"/>
      <c r="AE65" s="85"/>
      <c r="AF65" s="85"/>
      <c r="AG65" s="85"/>
      <c r="AH65" s="85"/>
      <c r="AI65" s="85"/>
      <c r="AJ65" s="85"/>
      <c r="AK65" s="85"/>
      <c r="AL65" s="82">
        <f t="shared" si="3"/>
        <v>1</v>
      </c>
      <c r="AM65" s="82">
        <f t="shared" ref="AM65:AM68" si="16">S65+U65+W65+Y65+AA65+AC65+AE65+AG65+AI65+AK65</f>
        <v>0</v>
      </c>
      <c r="AN65" s="80">
        <f t="shared" ref="AN65:AN68" si="17">AM65/AL65</f>
        <v>0</v>
      </c>
      <c r="AO65" s="84">
        <f t="shared" si="9"/>
        <v>0</v>
      </c>
      <c r="AP65" s="74"/>
      <c r="AQ65" s="162"/>
    </row>
    <row r="66" spans="1:43" ht="60" x14ac:dyDescent="0.2">
      <c r="A66" s="62">
        <f t="shared" si="4"/>
        <v>60</v>
      </c>
      <c r="B66" s="160" t="s">
        <v>107</v>
      </c>
      <c r="C66" s="160" t="s">
        <v>261</v>
      </c>
      <c r="D66" s="160" t="s">
        <v>262</v>
      </c>
      <c r="E66" s="55" t="s">
        <v>161</v>
      </c>
      <c r="F66" s="160" t="s">
        <v>62</v>
      </c>
      <c r="G66" s="160" t="s">
        <v>263</v>
      </c>
      <c r="H66" s="56">
        <v>0</v>
      </c>
      <c r="I66" s="160" t="s">
        <v>266</v>
      </c>
      <c r="J66" s="163" t="s">
        <v>267</v>
      </c>
      <c r="K66" s="164" t="s">
        <v>74</v>
      </c>
      <c r="L66" s="164" t="s">
        <v>118</v>
      </c>
      <c r="M66" s="165">
        <v>45323</v>
      </c>
      <c r="N66" s="165">
        <v>45596</v>
      </c>
      <c r="O66" s="78">
        <v>1.6129999999999999E-2</v>
      </c>
      <c r="P66" s="85"/>
      <c r="Q66" s="85"/>
      <c r="R66" s="85"/>
      <c r="S66" s="85"/>
      <c r="T66" s="85"/>
      <c r="U66" s="85"/>
      <c r="V66" s="85"/>
      <c r="W66" s="85"/>
      <c r="X66" s="85"/>
      <c r="Y66" s="85"/>
      <c r="Z66" s="85"/>
      <c r="AA66" s="85"/>
      <c r="AB66" s="85"/>
      <c r="AC66" s="85"/>
      <c r="AD66" s="85"/>
      <c r="AE66" s="85"/>
      <c r="AF66" s="85">
        <v>1</v>
      </c>
      <c r="AG66" s="85"/>
      <c r="AH66" s="85"/>
      <c r="AI66" s="85"/>
      <c r="AJ66" s="85"/>
      <c r="AK66" s="85"/>
      <c r="AL66" s="82">
        <f t="shared" si="3"/>
        <v>1</v>
      </c>
      <c r="AM66" s="82">
        <f t="shared" si="16"/>
        <v>0</v>
      </c>
      <c r="AN66" s="80">
        <f t="shared" si="17"/>
        <v>0</v>
      </c>
      <c r="AO66" s="84">
        <f t="shared" si="9"/>
        <v>0</v>
      </c>
      <c r="AP66" s="74"/>
      <c r="AQ66" s="162"/>
    </row>
    <row r="67" spans="1:43" ht="44.25" customHeight="1" x14ac:dyDescent="0.2">
      <c r="A67" s="62">
        <f t="shared" si="4"/>
        <v>61</v>
      </c>
      <c r="B67" s="160" t="s">
        <v>59</v>
      </c>
      <c r="C67" s="160" t="s">
        <v>16</v>
      </c>
      <c r="D67" s="160" t="s">
        <v>262</v>
      </c>
      <c r="E67" s="55" t="s">
        <v>161</v>
      </c>
      <c r="F67" s="160" t="s">
        <v>172</v>
      </c>
      <c r="G67" s="160" t="s">
        <v>268</v>
      </c>
      <c r="H67" s="56">
        <v>0</v>
      </c>
      <c r="I67" s="166" t="s">
        <v>269</v>
      </c>
      <c r="J67" s="163" t="s">
        <v>270</v>
      </c>
      <c r="K67" s="160" t="s">
        <v>271</v>
      </c>
      <c r="L67" s="164" t="s">
        <v>118</v>
      </c>
      <c r="M67" s="165">
        <v>45323</v>
      </c>
      <c r="N67" s="165">
        <v>45641</v>
      </c>
      <c r="O67" s="78">
        <v>1.6129999999999999E-2</v>
      </c>
      <c r="P67" s="85"/>
      <c r="Q67" s="85"/>
      <c r="R67" s="85"/>
      <c r="S67" s="85"/>
      <c r="T67" s="85"/>
      <c r="U67" s="85"/>
      <c r="V67" s="85"/>
      <c r="W67" s="85"/>
      <c r="X67" s="85"/>
      <c r="Y67" s="85"/>
      <c r="Z67" s="85"/>
      <c r="AA67" s="85"/>
      <c r="AB67" s="85"/>
      <c r="AC67" s="85"/>
      <c r="AD67" s="85"/>
      <c r="AE67" s="85"/>
      <c r="AF67" s="85"/>
      <c r="AG67" s="85"/>
      <c r="AH67" s="85"/>
      <c r="AI67" s="85"/>
      <c r="AJ67" s="85">
        <v>1</v>
      </c>
      <c r="AK67" s="85"/>
      <c r="AL67" s="82">
        <f t="shared" si="3"/>
        <v>1</v>
      </c>
      <c r="AM67" s="82">
        <f t="shared" si="16"/>
        <v>0</v>
      </c>
      <c r="AN67" s="80">
        <f t="shared" si="17"/>
        <v>0</v>
      </c>
      <c r="AO67" s="84">
        <f t="shared" si="9"/>
        <v>0</v>
      </c>
      <c r="AP67" s="74"/>
      <c r="AQ67" s="162"/>
    </row>
    <row r="68" spans="1:43" ht="45" customHeight="1" thickBot="1" x14ac:dyDescent="0.25">
      <c r="A68" s="62">
        <f t="shared" si="4"/>
        <v>62</v>
      </c>
      <c r="B68" s="160" t="s">
        <v>59</v>
      </c>
      <c r="C68" s="160" t="s">
        <v>16</v>
      </c>
      <c r="D68" s="160" t="s">
        <v>262</v>
      </c>
      <c r="E68" s="55" t="s">
        <v>161</v>
      </c>
      <c r="F68" s="160" t="s">
        <v>172</v>
      </c>
      <c r="G68" s="160" t="s">
        <v>268</v>
      </c>
      <c r="H68" s="56">
        <v>0</v>
      </c>
      <c r="I68" s="160" t="s">
        <v>272</v>
      </c>
      <c r="J68" s="160" t="s">
        <v>273</v>
      </c>
      <c r="K68" s="160" t="s">
        <v>274</v>
      </c>
      <c r="L68" s="164" t="s">
        <v>118</v>
      </c>
      <c r="M68" s="165">
        <v>45323</v>
      </c>
      <c r="N68" s="165">
        <v>45641</v>
      </c>
      <c r="O68" s="78">
        <v>1.6129999999999999E-2</v>
      </c>
      <c r="P68" s="85"/>
      <c r="Q68" s="85"/>
      <c r="R68" s="85"/>
      <c r="S68" s="85"/>
      <c r="T68" s="85"/>
      <c r="U68" s="85"/>
      <c r="V68" s="85"/>
      <c r="W68" s="85"/>
      <c r="X68" s="85"/>
      <c r="Y68" s="85"/>
      <c r="Z68" s="85"/>
      <c r="AA68" s="85"/>
      <c r="AB68" s="85"/>
      <c r="AC68" s="85"/>
      <c r="AD68" s="85"/>
      <c r="AE68" s="85"/>
      <c r="AF68" s="85"/>
      <c r="AG68" s="85"/>
      <c r="AH68" s="85"/>
      <c r="AI68" s="85"/>
      <c r="AJ68" s="85">
        <v>1</v>
      </c>
      <c r="AK68" s="85"/>
      <c r="AL68" s="82">
        <f t="shared" si="3"/>
        <v>1</v>
      </c>
      <c r="AM68" s="82">
        <f t="shared" si="16"/>
        <v>0</v>
      </c>
      <c r="AN68" s="80">
        <f t="shared" si="17"/>
        <v>0</v>
      </c>
      <c r="AO68" s="84">
        <f t="shared" si="9"/>
        <v>0</v>
      </c>
      <c r="AP68" s="75"/>
      <c r="AQ68" s="167"/>
    </row>
    <row r="69" spans="1:43" ht="45" customHeight="1" x14ac:dyDescent="0.2">
      <c r="B69" s="49"/>
      <c r="C69" s="49"/>
      <c r="D69" s="49"/>
      <c r="E69" s="49"/>
      <c r="F69" s="49"/>
      <c r="G69" s="49"/>
      <c r="H69" s="104"/>
      <c r="I69" s="51"/>
      <c r="J69" s="49"/>
      <c r="K69" s="49"/>
      <c r="L69" s="49"/>
      <c r="M69" s="107"/>
      <c r="N69" s="107"/>
      <c r="O69" s="94"/>
      <c r="T69" s="95"/>
      <c r="U69" s="95"/>
      <c r="V69" s="95"/>
      <c r="W69" s="95"/>
      <c r="X69" s="95"/>
      <c r="Y69" s="95"/>
      <c r="Z69" s="95"/>
      <c r="AA69" s="95"/>
      <c r="AB69" s="95"/>
      <c r="AC69" s="95"/>
      <c r="AD69" s="95"/>
      <c r="AE69" s="95"/>
      <c r="AF69" s="95"/>
      <c r="AG69" s="95"/>
      <c r="AH69" s="95"/>
      <c r="AI69" s="95"/>
      <c r="AJ69" s="95"/>
      <c r="AK69" s="95"/>
      <c r="AL69" s="96"/>
      <c r="AM69" s="97"/>
      <c r="AN69" s="98"/>
      <c r="AO69" s="99"/>
      <c r="AP69" s="50"/>
    </row>
    <row r="70" spans="1:43" x14ac:dyDescent="0.2">
      <c r="B70" s="49"/>
      <c r="C70" s="49"/>
      <c r="D70" s="49"/>
      <c r="E70" s="49"/>
      <c r="F70" s="49"/>
      <c r="G70" s="49"/>
      <c r="H70" s="104"/>
      <c r="I70" s="51"/>
      <c r="J70" s="49"/>
      <c r="K70" s="49"/>
      <c r="L70" s="49"/>
      <c r="M70" s="107"/>
      <c r="N70" s="107"/>
      <c r="O70" s="94"/>
      <c r="T70" s="95"/>
      <c r="U70" s="95"/>
      <c r="V70" s="95"/>
      <c r="W70" s="95"/>
      <c r="X70" s="95"/>
      <c r="Y70" s="95"/>
      <c r="Z70" s="95"/>
      <c r="AA70" s="95"/>
      <c r="AB70" s="95"/>
      <c r="AC70" s="95"/>
      <c r="AD70" s="95"/>
      <c r="AE70" s="95"/>
      <c r="AF70" s="95"/>
      <c r="AG70" s="95"/>
      <c r="AH70" s="95"/>
      <c r="AI70" s="95"/>
      <c r="AJ70" s="95"/>
      <c r="AK70" s="95"/>
      <c r="AL70" s="96"/>
      <c r="AM70" s="97"/>
      <c r="AN70" s="98"/>
      <c r="AO70" s="99"/>
      <c r="AP70" s="50"/>
    </row>
    <row r="71" spans="1:43" x14ac:dyDescent="0.2">
      <c r="B71" s="49"/>
      <c r="C71" s="49"/>
      <c r="D71" s="49"/>
      <c r="E71" s="49"/>
      <c r="F71" s="49"/>
      <c r="G71" s="49"/>
      <c r="H71" s="104"/>
      <c r="I71" s="51"/>
      <c r="J71" s="49"/>
      <c r="K71" s="49"/>
      <c r="L71" s="49"/>
      <c r="M71" s="107"/>
      <c r="N71" s="107"/>
      <c r="O71" s="94"/>
      <c r="T71" s="95"/>
      <c r="U71" s="95"/>
      <c r="V71" s="95"/>
      <c r="W71" s="95"/>
      <c r="X71" s="95"/>
      <c r="Y71" s="95"/>
      <c r="Z71" s="95"/>
      <c r="AA71" s="95"/>
      <c r="AB71" s="95"/>
      <c r="AC71" s="95"/>
      <c r="AD71" s="95"/>
      <c r="AE71" s="95"/>
      <c r="AF71" s="95"/>
      <c r="AG71" s="95"/>
      <c r="AH71" s="95"/>
      <c r="AI71" s="95"/>
      <c r="AJ71" s="95"/>
      <c r="AK71" s="95"/>
      <c r="AL71" s="96"/>
      <c r="AM71" s="97"/>
      <c r="AN71" s="98"/>
      <c r="AO71" s="99"/>
      <c r="AP71" s="50"/>
    </row>
    <row r="72" spans="1:43" x14ac:dyDescent="0.2">
      <c r="B72" s="49"/>
      <c r="C72" s="49"/>
      <c r="D72" s="49"/>
      <c r="E72" s="49"/>
      <c r="F72" s="49"/>
      <c r="G72" s="49"/>
      <c r="H72" s="104"/>
      <c r="I72" s="51"/>
      <c r="J72" s="49"/>
      <c r="K72" s="49"/>
      <c r="L72" s="49"/>
      <c r="M72" s="107"/>
      <c r="N72" s="107"/>
      <c r="O72" s="94"/>
      <c r="T72" s="95"/>
      <c r="U72" s="95"/>
      <c r="V72" s="95"/>
      <c r="W72" s="95"/>
      <c r="X72" s="95"/>
      <c r="Y72" s="95"/>
      <c r="Z72" s="95"/>
      <c r="AA72" s="95"/>
      <c r="AB72" s="95"/>
      <c r="AC72" s="95"/>
      <c r="AD72" s="95"/>
      <c r="AE72" s="95"/>
      <c r="AF72" s="95"/>
      <c r="AG72" s="95"/>
      <c r="AH72" s="95"/>
      <c r="AI72" s="95"/>
      <c r="AJ72" s="95"/>
      <c r="AK72" s="95"/>
      <c r="AL72" s="96"/>
      <c r="AM72" s="97"/>
      <c r="AN72" s="98"/>
      <c r="AO72" s="99"/>
      <c r="AP72" s="50"/>
    </row>
    <row r="73" spans="1:43" ht="9.75" customHeight="1" x14ac:dyDescent="0.2">
      <c r="AP73" s="45"/>
    </row>
    <row r="74" spans="1:43" x14ac:dyDescent="0.2">
      <c r="AF74" s="103"/>
      <c r="AP74" s="45"/>
    </row>
    <row r="75" spans="1:43" x14ac:dyDescent="0.2">
      <c r="A75" s="109" t="s">
        <v>275</v>
      </c>
      <c r="AP75" s="45"/>
    </row>
    <row r="76" spans="1:43" x14ac:dyDescent="0.2">
      <c r="AP76" s="45"/>
    </row>
    <row r="77" spans="1:43" x14ac:dyDescent="0.2">
      <c r="AP77" s="45"/>
    </row>
    <row r="78" spans="1:43" x14ac:dyDescent="0.2">
      <c r="AP78" s="45"/>
    </row>
    <row r="79" spans="1:43" x14ac:dyDescent="0.2">
      <c r="AP79" s="45"/>
    </row>
    <row r="80" spans="1:43" x14ac:dyDescent="0.2">
      <c r="AP80" s="45"/>
    </row>
    <row r="81" spans="42:42" x14ac:dyDescent="0.2">
      <c r="AP81" s="45"/>
    </row>
    <row r="82" spans="42:42" x14ac:dyDescent="0.2">
      <c r="AP82" s="45"/>
    </row>
    <row r="83" spans="42:42" x14ac:dyDescent="0.2">
      <c r="AP83" s="45"/>
    </row>
    <row r="84" spans="42:42" x14ac:dyDescent="0.2">
      <c r="AP84" s="45"/>
    </row>
    <row r="85" spans="42:42" x14ac:dyDescent="0.2">
      <c r="AP85" s="45"/>
    </row>
    <row r="86" spans="42:42" x14ac:dyDescent="0.2">
      <c r="AP86" s="45"/>
    </row>
    <row r="1451" spans="16:20" x14ac:dyDescent="0.2">
      <c r="P1451" s="101"/>
      <c r="R1451" s="101"/>
      <c r="T1451" s="95"/>
    </row>
  </sheetData>
  <autoFilter ref="A5:AQ68" xr:uid="{00000000-0001-0000-0200-000000000000}">
    <filterColumn colId="17"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autoFilter>
  <mergeCells count="34">
    <mergeCell ref="A3:A6"/>
    <mergeCell ref="J5:J6"/>
    <mergeCell ref="N5:N6"/>
    <mergeCell ref="K5:K6"/>
    <mergeCell ref="A1:C1"/>
    <mergeCell ref="G5:G6"/>
    <mergeCell ref="H5:H6"/>
    <mergeCell ref="D1:AO1"/>
    <mergeCell ref="E5:E6"/>
    <mergeCell ref="AJ4:AK5"/>
    <mergeCell ref="AL4:AM5"/>
    <mergeCell ref="L5:L6"/>
    <mergeCell ref="AO3:AO5"/>
    <mergeCell ref="R4:S5"/>
    <mergeCell ref="T4:U5"/>
    <mergeCell ref="V4:W5"/>
    <mergeCell ref="AP3:AP5"/>
    <mergeCell ref="B3:H4"/>
    <mergeCell ref="AN4:AN5"/>
    <mergeCell ref="AB4:AC5"/>
    <mergeCell ref="AD4:AE5"/>
    <mergeCell ref="P4:Q5"/>
    <mergeCell ref="P3:AM3"/>
    <mergeCell ref="AF4:AG5"/>
    <mergeCell ref="I3:O4"/>
    <mergeCell ref="X4:Y5"/>
    <mergeCell ref="Z4:AA5"/>
    <mergeCell ref="B5:B6"/>
    <mergeCell ref="C5:C6"/>
    <mergeCell ref="M5:M6"/>
    <mergeCell ref="AH4:AI5"/>
    <mergeCell ref="D5:D6"/>
    <mergeCell ref="I5:I6"/>
    <mergeCell ref="F5:F6"/>
  </mergeCells>
  <conditionalFormatting sqref="AQ7:AQ72">
    <cfRule type="cellIs" dxfId="0" priority="1" operator="equal">
      <formula>"Cumplida"</formula>
    </cfRule>
  </conditionalFormatting>
  <dataValidations count="1">
    <dataValidation allowBlank="1" showInputMessage="1" showErrorMessage="1" sqref="G7 J30:K30 G48 G57:G72 G12:G45" xr:uid="{00000000-0002-0000-0200-000000000000}"/>
  </dataValidations>
  <pageMargins left="0.7" right="0.7" top="0.75" bottom="0.75" header="0.3" footer="0.3"/>
  <pageSetup scale="17" orientation="portrait" r:id="rId1"/>
  <rowBreaks count="1" manualBreakCount="1">
    <brk id="64" max="43" man="1"/>
  </row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2000000}">
          <x14:formula1>
            <xm:f>'$$'!$C$32:$C$39</xm:f>
          </x14:formula1>
          <xm:sqref>E7 E12:E25 E59:E72</xm:sqref>
        </x14:dataValidation>
        <x14:dataValidation type="list" allowBlank="1" showInputMessage="1" showErrorMessage="1" xr:uid="{00000000-0002-0000-0200-000006000000}">
          <x14:formula1>
            <xm:f>'https://scjgovcol-my.sharepoint.com/Users/ASUS/Library/Containers/com.microsoft.Excel/Data/Documents/C:/Users/sandra.torres/Downloads/[Plan de acción MIPG-2023 (vf).xlsx]$$'!#REF!</xm:f>
          </x14:formula1>
          <xm:sqref>F7 B7:D7</xm:sqref>
        </x14:dataValidation>
        <x14:dataValidation type="list" allowBlank="1" showInputMessage="1" showErrorMessage="1" xr:uid="{00000000-0002-0000-0200-000001000000}">
          <x14:formula1>
            <xm:f>'$$'!$D$32:$D$36</xm:f>
          </x14:formula1>
          <xm:sqref>F57 F12:F25 F59:F64 F69:F72</xm:sqref>
        </x14:dataValidation>
        <x14:dataValidation type="list" allowBlank="1" showInputMessage="1" showErrorMessage="1" xr:uid="{00000000-0002-0000-0200-000003000000}">
          <x14:formula1>
            <xm:f>'$$'!$A$32:$A$52</xm:f>
          </x14:formula1>
          <xm:sqref>D57 D8:D25 D59:D64 D69:D72</xm:sqref>
        </x14:dataValidation>
        <x14:dataValidation type="list" allowBlank="1" showInputMessage="1" showErrorMessage="1" xr:uid="{00000000-0002-0000-0200-000004000000}">
          <x14:formula1>
            <xm:f>'$$'!$C$7:$C$25</xm:f>
          </x14:formula1>
          <xm:sqref>B57 B34:B37 B12:B25 B59:B64 B69:B72</xm:sqref>
        </x14:dataValidation>
        <x14:dataValidation type="list" allowBlank="1" showInputMessage="1" showErrorMessage="1" xr:uid="{00000000-0002-0000-0200-000005000000}">
          <x14:formula1>
            <xm:f>'$$'!$D$7:$D$25</xm:f>
          </x14:formula1>
          <xm:sqref>C57 C69:C72 C59:C64 C12:C25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518FA-6B78-4EE5-A511-BBAAB77FB682}">
  <dimension ref="A1:P16"/>
  <sheetViews>
    <sheetView topLeftCell="B6" workbookViewId="0">
      <selection activeCell="P7" sqref="P7"/>
    </sheetView>
  </sheetViews>
  <sheetFormatPr baseColWidth="10" defaultColWidth="11.5" defaultRowHeight="15" x14ac:dyDescent="0.2"/>
  <sheetData>
    <row r="1" spans="1:16" x14ac:dyDescent="0.2">
      <c r="A1" t="s">
        <v>276</v>
      </c>
      <c r="B1" t="s">
        <v>277</v>
      </c>
    </row>
    <row r="2" spans="1:16" x14ac:dyDescent="0.2">
      <c r="A2" t="s">
        <v>278</v>
      </c>
      <c r="B2">
        <f>SUM(B3:B6)</f>
        <v>0</v>
      </c>
      <c r="C2" s="39" t="e">
        <f>SUM(C3:C6)</f>
        <v>#DIV/0!</v>
      </c>
    </row>
    <row r="3" spans="1:16" x14ac:dyDescent="0.2">
      <c r="A3" t="s">
        <v>279</v>
      </c>
      <c r="B3">
        <f>COUNTIF(Productos!AQ7:AQ25,"Sin iniciar")</f>
        <v>0</v>
      </c>
      <c r="C3" s="38" t="e">
        <f>B3/$B$2</f>
        <v>#DIV/0!</v>
      </c>
    </row>
    <row r="4" spans="1:16" x14ac:dyDescent="0.2">
      <c r="A4" t="s">
        <v>280</v>
      </c>
      <c r="B4">
        <f>COUNTIF(Productos!AQ7:AQ25,"alertamiento")</f>
        <v>0</v>
      </c>
      <c r="C4" s="38" t="e">
        <f t="shared" ref="C4:C6" si="0">B4/$B$2</f>
        <v>#DIV/0!</v>
      </c>
    </row>
    <row r="5" spans="1:16" x14ac:dyDescent="0.2">
      <c r="A5" t="s">
        <v>281</v>
      </c>
      <c r="B5">
        <f>COUNTIF(Productos!AQ7:AQ25,"con avance")</f>
        <v>0</v>
      </c>
      <c r="C5" s="38" t="e">
        <f t="shared" si="0"/>
        <v>#DIV/0!</v>
      </c>
    </row>
    <row r="6" spans="1:16" ht="72" x14ac:dyDescent="0.25">
      <c r="A6" t="s">
        <v>282</v>
      </c>
      <c r="B6">
        <f>COUNTIF(Productos!AQ7:AQ25,"cumplida")</f>
        <v>0</v>
      </c>
      <c r="C6" s="38" t="e">
        <f t="shared" si="0"/>
        <v>#DIV/0!</v>
      </c>
      <c r="P6" s="40" t="s">
        <v>283</v>
      </c>
    </row>
    <row r="7" spans="1:16" ht="23" x14ac:dyDescent="0.25">
      <c r="P7" s="40">
        <v>1</v>
      </c>
    </row>
    <row r="8" spans="1:16" ht="23" x14ac:dyDescent="0.25">
      <c r="P8" s="40">
        <v>1</v>
      </c>
    </row>
    <row r="9" spans="1:16" ht="24" x14ac:dyDescent="0.3">
      <c r="P9" s="41">
        <v>4</v>
      </c>
    </row>
    <row r="10" spans="1:16" ht="23" x14ac:dyDescent="0.25">
      <c r="P10" s="40">
        <v>1</v>
      </c>
    </row>
    <row r="11" spans="1:16" ht="23" x14ac:dyDescent="0.25">
      <c r="P11" s="40">
        <v>2</v>
      </c>
    </row>
    <row r="12" spans="1:16" ht="23" x14ac:dyDescent="0.25">
      <c r="P12" s="40">
        <v>30</v>
      </c>
    </row>
    <row r="13" spans="1:16" ht="23" x14ac:dyDescent="0.25">
      <c r="P13" s="40">
        <v>2</v>
      </c>
    </row>
    <row r="14" spans="1:16" ht="23" x14ac:dyDescent="0.25">
      <c r="P14" s="40">
        <v>2</v>
      </c>
    </row>
    <row r="15" spans="1:16" ht="24" x14ac:dyDescent="0.3">
      <c r="P15" s="41">
        <v>5</v>
      </c>
    </row>
    <row r="16" spans="1:16" ht="23" x14ac:dyDescent="0.25">
      <c r="P16" s="40">
        <f>SUM(P7:P15)</f>
        <v>48</v>
      </c>
    </row>
  </sheetData>
  <autoFilter ref="A1:B1" xr:uid="{66F518FA-6B78-4EE5-A511-BBAAB77FB682}">
    <sortState xmlns:xlrd2="http://schemas.microsoft.com/office/spreadsheetml/2017/richdata2" ref="A2:B6">
      <sortCondition descending="1" ref="B1"/>
    </sortState>
  </autoFilter>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showGridLines="0" view="pageBreakPreview" topLeftCell="A8" zoomScaleNormal="100" zoomScaleSheetLayoutView="100" workbookViewId="0">
      <selection activeCell="E27" sqref="E27"/>
    </sheetView>
  </sheetViews>
  <sheetFormatPr baseColWidth="10" defaultColWidth="11.5" defaultRowHeight="15" x14ac:dyDescent="0.2"/>
  <cols>
    <col min="1" max="1" width="43" customWidth="1"/>
    <col min="2" max="2" width="32.5" customWidth="1"/>
    <col min="3" max="3" width="43.6640625" style="1" customWidth="1"/>
    <col min="4" max="4" width="44.1640625" customWidth="1"/>
    <col min="5" max="5" width="52.33203125" customWidth="1"/>
    <col min="6" max="6" width="26.1640625" hidden="1" customWidth="1"/>
    <col min="7" max="7" width="27.83203125" style="2" customWidth="1"/>
    <col min="8" max="8" width="27.83203125" customWidth="1"/>
  </cols>
  <sheetData>
    <row r="1" spans="3:7" x14ac:dyDescent="0.2">
      <c r="G1" s="3"/>
    </row>
    <row r="2" spans="3:7" x14ac:dyDescent="0.2">
      <c r="G2" s="3"/>
    </row>
    <row r="3" spans="3:7" x14ac:dyDescent="0.2">
      <c r="G3" s="3"/>
    </row>
    <row r="4" spans="3:7" x14ac:dyDescent="0.2">
      <c r="G4" s="3"/>
    </row>
    <row r="5" spans="3:7" x14ac:dyDescent="0.2">
      <c r="G5" s="3"/>
    </row>
    <row r="6" spans="3:7" ht="16" x14ac:dyDescent="0.2">
      <c r="C6" s="9" t="s">
        <v>284</v>
      </c>
      <c r="D6" s="9" t="s">
        <v>285</v>
      </c>
      <c r="E6" s="9" t="s">
        <v>286</v>
      </c>
      <c r="F6" s="10" t="s">
        <v>287</v>
      </c>
      <c r="G6" s="3"/>
    </row>
    <row r="7" spans="3:7" ht="28.5" customHeight="1" x14ac:dyDescent="0.2">
      <c r="C7" s="142" t="s">
        <v>137</v>
      </c>
      <c r="D7" s="6" t="s">
        <v>8</v>
      </c>
      <c r="E7" s="6" t="s">
        <v>288</v>
      </c>
      <c r="F7" s="7" t="s">
        <v>289</v>
      </c>
      <c r="G7" s="3"/>
    </row>
    <row r="8" spans="3:7" ht="28.5" customHeight="1" x14ac:dyDescent="0.2">
      <c r="C8" s="142"/>
      <c r="D8" s="6" t="s">
        <v>138</v>
      </c>
      <c r="E8" s="6" t="s">
        <v>288</v>
      </c>
      <c r="F8" s="7" t="s">
        <v>289</v>
      </c>
      <c r="G8" s="3"/>
    </row>
    <row r="9" spans="3:7" ht="28.5" customHeight="1" x14ac:dyDescent="0.2">
      <c r="C9" s="142" t="s">
        <v>290</v>
      </c>
      <c r="D9" s="6" t="s">
        <v>238</v>
      </c>
      <c r="E9" s="6" t="s">
        <v>75</v>
      </c>
      <c r="F9" s="7" t="s">
        <v>291</v>
      </c>
      <c r="G9" s="3"/>
    </row>
    <row r="10" spans="3:7" ht="28.5" customHeight="1" x14ac:dyDescent="0.2">
      <c r="C10" s="142"/>
      <c r="D10" s="6" t="s">
        <v>9</v>
      </c>
      <c r="E10" s="6" t="s">
        <v>292</v>
      </c>
      <c r="F10" s="7"/>
      <c r="G10" s="3"/>
    </row>
    <row r="11" spans="3:7" ht="28.5" customHeight="1" x14ac:dyDescent="0.2">
      <c r="C11" s="142"/>
      <c r="D11" s="6" t="s">
        <v>261</v>
      </c>
      <c r="E11" s="6" t="s">
        <v>118</v>
      </c>
      <c r="F11" s="7" t="s">
        <v>293</v>
      </c>
      <c r="G11" s="3"/>
    </row>
    <row r="12" spans="3:7" ht="28.5" customHeight="1" x14ac:dyDescent="0.2">
      <c r="C12" s="142" t="s">
        <v>59</v>
      </c>
      <c r="D12" s="6" t="s">
        <v>7</v>
      </c>
      <c r="E12" s="6" t="s">
        <v>75</v>
      </c>
      <c r="F12" s="7" t="s">
        <v>294</v>
      </c>
      <c r="G12" s="3"/>
    </row>
    <row r="13" spans="3:7" ht="28.5" customHeight="1" x14ac:dyDescent="0.2">
      <c r="C13" s="142"/>
      <c r="D13" s="6" t="s">
        <v>295</v>
      </c>
      <c r="E13" s="6" t="s">
        <v>75</v>
      </c>
      <c r="F13" s="7" t="s">
        <v>294</v>
      </c>
      <c r="G13" s="3"/>
    </row>
    <row r="14" spans="3:7" ht="28.5" customHeight="1" x14ac:dyDescent="0.2">
      <c r="C14" s="142"/>
      <c r="D14" s="6" t="s">
        <v>159</v>
      </c>
      <c r="E14" s="6" t="s">
        <v>296</v>
      </c>
      <c r="F14" s="7" t="s">
        <v>291</v>
      </c>
      <c r="G14" s="3"/>
    </row>
    <row r="15" spans="3:7" ht="28.5" customHeight="1" x14ac:dyDescent="0.2">
      <c r="C15" s="142"/>
      <c r="D15" s="6" t="s">
        <v>297</v>
      </c>
      <c r="E15" s="6" t="s">
        <v>75</v>
      </c>
      <c r="F15" s="7" t="s">
        <v>291</v>
      </c>
      <c r="G15" s="3"/>
    </row>
    <row r="16" spans="3:7" ht="28.5" customHeight="1" x14ac:dyDescent="0.2">
      <c r="C16" s="142"/>
      <c r="D16" s="6" t="s">
        <v>298</v>
      </c>
      <c r="E16" s="6" t="s">
        <v>75</v>
      </c>
      <c r="F16" s="7" t="s">
        <v>299</v>
      </c>
      <c r="G16" s="3"/>
    </row>
    <row r="17" spans="1:16" ht="28.5" customHeight="1" x14ac:dyDescent="0.2">
      <c r="C17" s="142"/>
      <c r="D17" s="6" t="s">
        <v>17</v>
      </c>
      <c r="E17" s="6" t="s">
        <v>67</v>
      </c>
      <c r="F17" s="7" t="s">
        <v>299</v>
      </c>
      <c r="G17" s="3"/>
    </row>
    <row r="18" spans="1:16" ht="28.5" customHeight="1" x14ac:dyDescent="0.2">
      <c r="C18" s="142"/>
      <c r="D18" s="6" t="s">
        <v>207</v>
      </c>
      <c r="E18" s="6" t="s">
        <v>67</v>
      </c>
      <c r="F18" s="7" t="s">
        <v>291</v>
      </c>
      <c r="G18" s="3"/>
    </row>
    <row r="19" spans="1:16" ht="28.5" customHeight="1" x14ac:dyDescent="0.2">
      <c r="C19" s="142"/>
      <c r="D19" s="6" t="s">
        <v>16</v>
      </c>
      <c r="E19" s="6" t="s">
        <v>118</v>
      </c>
      <c r="F19" s="7" t="s">
        <v>300</v>
      </c>
      <c r="G19" s="3"/>
    </row>
    <row r="20" spans="1:16" ht="28.5" customHeight="1" x14ac:dyDescent="0.2">
      <c r="C20" s="142"/>
      <c r="D20" s="6" t="s">
        <v>15</v>
      </c>
      <c r="E20" s="6" t="s">
        <v>118</v>
      </c>
      <c r="F20" s="7" t="s">
        <v>300</v>
      </c>
      <c r="G20" s="4"/>
    </row>
    <row r="21" spans="1:16" ht="28.5" customHeight="1" x14ac:dyDescent="0.2">
      <c r="C21" s="11" t="s">
        <v>84</v>
      </c>
      <c r="D21" s="6" t="s">
        <v>301</v>
      </c>
      <c r="E21" s="6" t="s">
        <v>75</v>
      </c>
      <c r="F21" s="7" t="s">
        <v>291</v>
      </c>
      <c r="G21" s="4"/>
    </row>
    <row r="22" spans="1:16" ht="28.5" customHeight="1" x14ac:dyDescent="0.2">
      <c r="C22" s="142" t="s">
        <v>99</v>
      </c>
      <c r="D22" s="6" t="s">
        <v>119</v>
      </c>
      <c r="E22" s="6" t="s">
        <v>302</v>
      </c>
      <c r="F22" s="7" t="s">
        <v>291</v>
      </c>
      <c r="G22" s="4"/>
    </row>
    <row r="23" spans="1:16" ht="28.5" customHeight="1" x14ac:dyDescent="0.2">
      <c r="C23" s="142"/>
      <c r="D23" s="6" t="s">
        <v>12</v>
      </c>
      <c r="E23" s="6" t="s">
        <v>303</v>
      </c>
      <c r="F23" s="7" t="s">
        <v>304</v>
      </c>
      <c r="G23" s="3"/>
    </row>
    <row r="24" spans="1:16" ht="28.5" customHeight="1" x14ac:dyDescent="0.2">
      <c r="C24" s="11" t="s">
        <v>244</v>
      </c>
      <c r="D24" s="6" t="s">
        <v>245</v>
      </c>
      <c r="E24" s="6" t="s">
        <v>75</v>
      </c>
      <c r="F24" s="7" t="s">
        <v>289</v>
      </c>
      <c r="G24" s="4"/>
    </row>
    <row r="25" spans="1:16" ht="28.5" customHeight="1" x14ac:dyDescent="0.2">
      <c r="C25" s="11" t="s">
        <v>68</v>
      </c>
      <c r="D25" s="6" t="s">
        <v>10</v>
      </c>
      <c r="E25" s="6" t="s">
        <v>75</v>
      </c>
      <c r="F25" s="7" t="s">
        <v>291</v>
      </c>
      <c r="G25" s="4"/>
    </row>
    <row r="26" spans="1:16" ht="9.75" customHeight="1" x14ac:dyDescent="0.2">
      <c r="C26" s="8"/>
      <c r="D26" s="141" t="s">
        <v>305</v>
      </c>
      <c r="E26" s="6" t="s">
        <v>151</v>
      </c>
      <c r="F26" s="7" t="s">
        <v>306</v>
      </c>
      <c r="G26" s="3"/>
    </row>
    <row r="27" spans="1:16" ht="9.75" customHeight="1" x14ac:dyDescent="0.2">
      <c r="C27" s="8"/>
      <c r="D27" s="141"/>
      <c r="E27" s="6" t="s">
        <v>307</v>
      </c>
      <c r="F27" s="7" t="s">
        <v>308</v>
      </c>
      <c r="G27" s="3"/>
    </row>
    <row r="28" spans="1:16" ht="9.75" customHeight="1" x14ac:dyDescent="0.2">
      <c r="C28" s="8"/>
      <c r="D28" s="141"/>
      <c r="E28" s="6" t="s">
        <v>309</v>
      </c>
      <c r="F28" s="7" t="s">
        <v>310</v>
      </c>
      <c r="G28" s="3"/>
    </row>
    <row r="29" spans="1:16" x14ac:dyDescent="0.2">
      <c r="G29" s="3"/>
    </row>
    <row r="30" spans="1:16" x14ac:dyDescent="0.2">
      <c r="G30" s="3"/>
    </row>
    <row r="31" spans="1:16" ht="16.5" customHeight="1" x14ac:dyDescent="0.2">
      <c r="A31" s="16" t="s">
        <v>287</v>
      </c>
      <c r="B31" s="17" t="s">
        <v>311</v>
      </c>
      <c r="C31" s="15" t="s">
        <v>312</v>
      </c>
      <c r="D31" s="15" t="s">
        <v>45</v>
      </c>
      <c r="F31" t="s">
        <v>109</v>
      </c>
      <c r="G31" s="13"/>
      <c r="H31" s="13"/>
      <c r="I31" s="12"/>
      <c r="J31" s="12"/>
      <c r="K31" s="12"/>
      <c r="L31" s="12"/>
      <c r="M31" s="12"/>
      <c r="N31" s="12"/>
      <c r="O31" s="12"/>
      <c r="P31" s="12"/>
    </row>
    <row r="32" spans="1:16" ht="30" x14ac:dyDescent="0.2">
      <c r="A32" s="18" t="s">
        <v>313</v>
      </c>
      <c r="B32" s="19" t="s">
        <v>314</v>
      </c>
      <c r="C32" s="19" t="s">
        <v>315</v>
      </c>
      <c r="D32" s="20" t="s">
        <v>62</v>
      </c>
      <c r="F32" t="s">
        <v>101</v>
      </c>
      <c r="G32" s="13"/>
      <c r="H32" s="13"/>
      <c r="I32" s="12"/>
      <c r="J32" s="12"/>
      <c r="K32" s="12"/>
      <c r="L32" s="12"/>
      <c r="M32" s="12"/>
      <c r="N32" s="12"/>
      <c r="O32" s="12"/>
      <c r="P32" s="12"/>
    </row>
    <row r="33" spans="1:16" x14ac:dyDescent="0.2">
      <c r="A33" s="18" t="s">
        <v>316</v>
      </c>
      <c r="B33" s="19" t="s">
        <v>317</v>
      </c>
      <c r="C33" s="19" t="s">
        <v>161</v>
      </c>
      <c r="D33" s="20" t="s">
        <v>167</v>
      </c>
      <c r="F33" t="s">
        <v>76</v>
      </c>
      <c r="G33" s="13"/>
      <c r="H33" s="13"/>
      <c r="I33" s="12"/>
      <c r="J33" s="12"/>
      <c r="K33" s="12"/>
      <c r="L33" s="12"/>
      <c r="M33" s="12"/>
      <c r="N33" s="12"/>
      <c r="O33" s="12"/>
      <c r="P33" s="12"/>
    </row>
    <row r="34" spans="1:16" x14ac:dyDescent="0.2">
      <c r="A34" s="18" t="s">
        <v>160</v>
      </c>
      <c r="B34" s="19">
        <v>3</v>
      </c>
      <c r="C34" s="19" t="s">
        <v>132</v>
      </c>
      <c r="D34" s="20" t="s">
        <v>121</v>
      </c>
      <c r="F34" t="s">
        <v>88</v>
      </c>
      <c r="G34" s="13"/>
      <c r="H34" s="13"/>
      <c r="I34" s="12"/>
      <c r="J34" s="12"/>
      <c r="K34" s="12"/>
      <c r="L34" s="12"/>
      <c r="M34" s="12"/>
      <c r="N34" s="12"/>
      <c r="O34" s="12"/>
      <c r="P34" s="12"/>
    </row>
    <row r="35" spans="1:16" x14ac:dyDescent="0.2">
      <c r="A35" s="18" t="s">
        <v>318</v>
      </c>
      <c r="B35" s="19">
        <v>4</v>
      </c>
      <c r="C35" s="19" t="s">
        <v>70</v>
      </c>
      <c r="D35" s="20" t="s">
        <v>172</v>
      </c>
      <c r="F35" t="s">
        <v>71</v>
      </c>
      <c r="G35" s="13"/>
      <c r="H35" s="13"/>
      <c r="I35" s="12"/>
      <c r="J35" s="12"/>
      <c r="K35" s="12"/>
      <c r="L35" s="12"/>
      <c r="M35" s="12"/>
      <c r="N35" s="12"/>
      <c r="O35" s="12"/>
      <c r="P35" s="12"/>
    </row>
    <row r="36" spans="1:16" x14ac:dyDescent="0.2">
      <c r="A36" s="18" t="s">
        <v>131</v>
      </c>
      <c r="B36" s="19">
        <v>5</v>
      </c>
      <c r="C36" s="19" t="s">
        <v>319</v>
      </c>
      <c r="D36" s="20" t="s">
        <v>71</v>
      </c>
      <c r="G36" s="13"/>
      <c r="H36" s="13"/>
      <c r="I36" s="12"/>
      <c r="J36" s="12"/>
      <c r="K36" s="12"/>
      <c r="L36" s="12"/>
      <c r="M36" s="12"/>
      <c r="N36" s="12"/>
      <c r="O36" s="12"/>
      <c r="P36" s="12"/>
    </row>
    <row r="37" spans="1:16" x14ac:dyDescent="0.2">
      <c r="A37" s="18" t="s">
        <v>148</v>
      </c>
      <c r="B37" s="19">
        <v>6</v>
      </c>
      <c r="C37" s="19" t="s">
        <v>61</v>
      </c>
      <c r="D37" s="20"/>
      <c r="G37" s="13"/>
      <c r="H37" s="13"/>
      <c r="I37" s="12"/>
      <c r="J37" s="12"/>
      <c r="K37" s="12"/>
      <c r="L37" s="12"/>
      <c r="M37" s="12"/>
      <c r="N37" s="12"/>
      <c r="O37" s="12"/>
      <c r="P37" s="12"/>
    </row>
    <row r="38" spans="1:16" ht="25.5" customHeight="1" x14ac:dyDescent="0.2">
      <c r="A38" s="18" t="s">
        <v>69</v>
      </c>
      <c r="B38" s="19">
        <v>7</v>
      </c>
      <c r="C38" s="19" t="s">
        <v>320</v>
      </c>
      <c r="D38" s="20"/>
      <c r="G38" s="13"/>
      <c r="H38" s="13"/>
      <c r="I38" s="12"/>
      <c r="J38" s="12"/>
      <c r="K38" s="12"/>
      <c r="L38" s="12"/>
      <c r="M38" s="12"/>
      <c r="N38" s="12"/>
      <c r="O38" s="12"/>
      <c r="P38" s="12"/>
    </row>
    <row r="39" spans="1:16" ht="45.75" customHeight="1" x14ac:dyDescent="0.2">
      <c r="A39" s="18" t="s">
        <v>321</v>
      </c>
      <c r="B39" s="19"/>
      <c r="C39" s="19" t="s">
        <v>87</v>
      </c>
      <c r="D39" s="20"/>
      <c r="E39" s="22"/>
      <c r="F39" s="3"/>
      <c r="G39" s="13"/>
      <c r="H39" s="13"/>
      <c r="I39" s="12"/>
      <c r="J39" s="12"/>
      <c r="K39" s="12"/>
      <c r="L39" s="12"/>
      <c r="M39" s="12"/>
      <c r="N39" s="12"/>
      <c r="O39" s="12"/>
      <c r="P39" s="12"/>
    </row>
    <row r="40" spans="1:16" ht="16" x14ac:dyDescent="0.2">
      <c r="A40" s="18" t="s">
        <v>246</v>
      </c>
      <c r="B40" s="19"/>
      <c r="C40" s="19" t="s">
        <v>276</v>
      </c>
      <c r="D40" s="47" t="s">
        <v>322</v>
      </c>
      <c r="E40" s="22"/>
      <c r="G40" s="13"/>
      <c r="H40" s="13"/>
      <c r="I40" s="12"/>
      <c r="J40" s="12"/>
      <c r="K40" s="12"/>
      <c r="L40" s="12"/>
      <c r="M40" s="12"/>
      <c r="N40" s="12"/>
      <c r="O40" s="12"/>
      <c r="P40" s="12"/>
    </row>
    <row r="41" spans="1:16" ht="16" x14ac:dyDescent="0.2">
      <c r="A41" s="18" t="s">
        <v>262</v>
      </c>
      <c r="B41" s="19"/>
      <c r="C41" s="19"/>
      <c r="D41" s="48" t="s">
        <v>323</v>
      </c>
      <c r="E41" s="22"/>
      <c r="G41" s="13"/>
      <c r="H41" s="13"/>
      <c r="I41" s="12"/>
      <c r="J41" s="12"/>
      <c r="K41" s="12"/>
      <c r="L41" s="12"/>
      <c r="M41" s="12"/>
      <c r="N41" s="12"/>
      <c r="O41" s="12"/>
      <c r="P41" s="12"/>
    </row>
    <row r="42" spans="1:16" ht="16" x14ac:dyDescent="0.2">
      <c r="A42" s="18" t="s">
        <v>120</v>
      </c>
      <c r="B42" s="19"/>
      <c r="C42" s="19"/>
      <c r="D42" s="48" t="s">
        <v>324</v>
      </c>
      <c r="E42" s="22"/>
      <c r="G42" s="13"/>
      <c r="H42" s="13"/>
      <c r="I42" s="12"/>
      <c r="J42" s="12"/>
      <c r="K42" s="12"/>
      <c r="L42" s="12"/>
      <c r="M42" s="12"/>
      <c r="N42" s="12"/>
      <c r="O42" s="12"/>
      <c r="P42" s="12"/>
    </row>
    <row r="43" spans="1:16" ht="16" x14ac:dyDescent="0.2">
      <c r="A43" s="18" t="s">
        <v>93</v>
      </c>
      <c r="B43" s="19"/>
      <c r="C43" s="21"/>
      <c r="D43" s="19"/>
      <c r="E43" s="23"/>
      <c r="F43" s="5"/>
      <c r="G43" s="13"/>
      <c r="H43" s="13"/>
      <c r="I43" s="12"/>
      <c r="J43" s="12"/>
      <c r="K43" s="12"/>
      <c r="L43" s="12"/>
      <c r="M43" s="12"/>
      <c r="N43" s="12"/>
      <c r="O43" s="12"/>
      <c r="P43" s="12"/>
    </row>
    <row r="44" spans="1:16" x14ac:dyDescent="0.2">
      <c r="A44" s="18" t="s">
        <v>108</v>
      </c>
      <c r="B44" s="19"/>
      <c r="C44" s="21"/>
      <c r="D44" s="19"/>
      <c r="E44" s="23"/>
      <c r="G44" s="13"/>
      <c r="H44" s="13"/>
      <c r="I44" s="12"/>
      <c r="J44" s="12"/>
      <c r="K44" s="12"/>
      <c r="L44" s="12"/>
      <c r="M44" s="12"/>
      <c r="N44" s="12"/>
      <c r="O44" s="12"/>
      <c r="P44" s="12"/>
    </row>
    <row r="45" spans="1:16" x14ac:dyDescent="0.2">
      <c r="A45" s="18" t="s">
        <v>139</v>
      </c>
      <c r="B45" s="19"/>
      <c r="C45" s="21"/>
      <c r="D45" s="19"/>
      <c r="E45" s="23"/>
      <c r="G45" s="13"/>
      <c r="H45" s="13"/>
      <c r="I45" s="12"/>
      <c r="J45" s="12"/>
      <c r="K45" s="12"/>
      <c r="L45" s="12"/>
      <c r="M45" s="12"/>
      <c r="N45" s="12"/>
      <c r="O45" s="12"/>
      <c r="P45" s="12"/>
    </row>
    <row r="46" spans="1:16" x14ac:dyDescent="0.2">
      <c r="A46" s="18" t="s">
        <v>100</v>
      </c>
      <c r="B46" s="19"/>
      <c r="C46" s="21"/>
      <c r="D46" s="19"/>
      <c r="E46" s="23"/>
      <c r="G46" s="13"/>
      <c r="H46" s="13"/>
      <c r="I46" s="12"/>
      <c r="J46" s="12"/>
      <c r="K46" s="12"/>
      <c r="L46" s="12"/>
      <c r="M46" s="12"/>
      <c r="N46" s="12"/>
      <c r="O46" s="12"/>
      <c r="P46" s="12"/>
    </row>
    <row r="47" spans="1:16" ht="30" x14ac:dyDescent="0.2">
      <c r="A47" s="18" t="s">
        <v>325</v>
      </c>
      <c r="B47" s="19"/>
      <c r="C47" s="21"/>
      <c r="D47" s="19"/>
      <c r="E47" s="23"/>
      <c r="G47" s="13"/>
      <c r="H47" s="13"/>
      <c r="I47" s="12"/>
      <c r="J47" s="12"/>
      <c r="K47" s="12"/>
      <c r="L47" s="12"/>
      <c r="M47" s="12"/>
      <c r="N47" s="12"/>
      <c r="O47" s="12"/>
      <c r="P47" s="12"/>
    </row>
    <row r="48" spans="1:16" x14ac:dyDescent="0.2">
      <c r="A48" s="18" t="s">
        <v>114</v>
      </c>
      <c r="B48" s="19"/>
      <c r="C48" s="21"/>
      <c r="D48" s="19"/>
      <c r="E48" s="23"/>
      <c r="G48" s="13"/>
      <c r="H48" s="13"/>
      <c r="I48" s="12"/>
      <c r="J48" s="12"/>
      <c r="K48" s="12"/>
      <c r="L48" s="12"/>
      <c r="M48" s="12"/>
      <c r="N48" s="12"/>
      <c r="O48" s="12"/>
      <c r="P48" s="12"/>
    </row>
    <row r="49" spans="1:16" x14ac:dyDescent="0.2">
      <c r="A49" s="18" t="s">
        <v>326</v>
      </c>
      <c r="B49" s="19"/>
      <c r="C49" s="21"/>
      <c r="D49" s="19"/>
      <c r="E49" s="23"/>
      <c r="G49" s="13"/>
      <c r="H49" s="13"/>
      <c r="I49" s="12"/>
      <c r="J49" s="12"/>
      <c r="K49" s="12"/>
      <c r="L49" s="12"/>
      <c r="M49" s="12"/>
      <c r="N49" s="12"/>
      <c r="O49" s="12"/>
      <c r="P49" s="12"/>
    </row>
    <row r="50" spans="1:16" x14ac:dyDescent="0.2">
      <c r="A50" s="18" t="s">
        <v>327</v>
      </c>
      <c r="B50" s="19"/>
      <c r="C50" s="21"/>
      <c r="D50" s="19"/>
      <c r="E50" s="23"/>
      <c r="G50" s="13"/>
      <c r="H50" s="13"/>
      <c r="I50" s="12"/>
      <c r="J50" s="12"/>
      <c r="K50" s="12"/>
      <c r="L50" s="12"/>
      <c r="M50" s="12"/>
      <c r="N50" s="12"/>
      <c r="O50" s="12"/>
      <c r="P50" s="12"/>
    </row>
    <row r="51" spans="1:16" x14ac:dyDescent="0.2">
      <c r="A51" s="18" t="s">
        <v>60</v>
      </c>
      <c r="B51" s="19"/>
      <c r="C51" s="21"/>
      <c r="D51" s="19"/>
      <c r="E51" s="23"/>
      <c r="G51" s="13"/>
      <c r="H51" s="13"/>
      <c r="I51" s="12"/>
      <c r="J51" s="12"/>
      <c r="K51" s="12"/>
      <c r="L51" s="12"/>
      <c r="M51" s="12"/>
      <c r="N51" s="12"/>
      <c r="O51" s="12"/>
      <c r="P51" s="12"/>
    </row>
    <row r="52" spans="1:16" x14ac:dyDescent="0.2">
      <c r="A52" s="18" t="s">
        <v>328</v>
      </c>
      <c r="B52" s="19"/>
      <c r="C52" s="21"/>
      <c r="D52" s="19"/>
      <c r="E52" s="23"/>
      <c r="G52" s="14"/>
      <c r="H52" s="12"/>
      <c r="I52" s="12"/>
      <c r="J52" s="12"/>
      <c r="K52" s="12"/>
      <c r="L52" s="12"/>
      <c r="M52" s="12"/>
      <c r="N52" s="12"/>
      <c r="O52" s="12"/>
      <c r="P52" s="12"/>
    </row>
    <row r="53" spans="1:16" x14ac:dyDescent="0.2">
      <c r="G53" s="14"/>
      <c r="H53" s="12"/>
      <c r="I53" s="12"/>
      <c r="J53" s="12"/>
      <c r="K53" s="12"/>
      <c r="L53" s="12"/>
      <c r="M53" s="12"/>
      <c r="N53" s="12"/>
      <c r="O53" s="12"/>
      <c r="P53" s="12"/>
    </row>
    <row r="54" spans="1:16" x14ac:dyDescent="0.2">
      <c r="G54" s="14"/>
      <c r="H54" s="12"/>
      <c r="I54" s="12"/>
      <c r="J54" s="12"/>
      <c r="K54" s="12"/>
      <c r="L54" s="12"/>
      <c r="M54" s="12"/>
      <c r="N54" s="12"/>
      <c r="O54" s="12"/>
      <c r="P54" s="12"/>
    </row>
    <row r="55" spans="1:16" x14ac:dyDescent="0.2">
      <c r="G55" s="14"/>
      <c r="H55" s="12"/>
      <c r="I55" s="12"/>
      <c r="J55" s="12"/>
      <c r="K55" s="12"/>
      <c r="L55" s="12"/>
      <c r="M55" s="12"/>
      <c r="N55" s="12"/>
      <c r="O55" s="12"/>
      <c r="P55" s="12"/>
    </row>
    <row r="56" spans="1:16" x14ac:dyDescent="0.2">
      <c r="G56" s="14"/>
      <c r="H56" s="12"/>
      <c r="I56" s="12"/>
      <c r="J56" s="12"/>
      <c r="K56" s="12"/>
      <c r="L56" s="12"/>
      <c r="M56" s="12"/>
      <c r="N56" s="12"/>
      <c r="O56" s="12"/>
      <c r="P56" s="12"/>
    </row>
    <row r="57" spans="1:16" x14ac:dyDescent="0.2">
      <c r="G57" s="14"/>
      <c r="H57" s="12"/>
      <c r="I57" s="12"/>
      <c r="J57" s="12"/>
      <c r="K57" s="12"/>
      <c r="L57" s="12"/>
      <c r="M57" s="12"/>
      <c r="N57" s="12"/>
      <c r="O57" s="12"/>
      <c r="P57" s="12"/>
    </row>
    <row r="58" spans="1:16" x14ac:dyDescent="0.2">
      <c r="G58" s="14"/>
      <c r="H58" s="12"/>
      <c r="I58" s="12"/>
      <c r="J58" s="12"/>
      <c r="K58" s="12"/>
      <c r="L58" s="12"/>
      <c r="M58" s="12"/>
      <c r="N58" s="12"/>
      <c r="O58" s="12"/>
      <c r="P58" s="12"/>
    </row>
    <row r="59" spans="1:16" x14ac:dyDescent="0.2">
      <c r="G59" s="14"/>
      <c r="H59" s="12"/>
      <c r="I59" s="12"/>
      <c r="J59" s="12"/>
      <c r="K59" s="12"/>
      <c r="L59" s="12"/>
      <c r="M59" s="12"/>
      <c r="N59" s="12"/>
      <c r="O59" s="12"/>
      <c r="P59" s="12"/>
    </row>
    <row r="60" spans="1:16" x14ac:dyDescent="0.2">
      <c r="G60" s="14"/>
      <c r="H60" s="12"/>
      <c r="I60" s="12"/>
      <c r="J60" s="12"/>
      <c r="K60" s="12"/>
      <c r="L60" s="12"/>
      <c r="M60" s="12"/>
      <c r="N60" s="12"/>
      <c r="O60" s="12"/>
      <c r="P60" s="12"/>
    </row>
    <row r="61" spans="1:16" x14ac:dyDescent="0.2">
      <c r="G61" s="14"/>
      <c r="H61" s="12"/>
      <c r="I61" s="12"/>
      <c r="J61" s="12"/>
      <c r="K61" s="12"/>
      <c r="L61" s="12"/>
      <c r="M61" s="12"/>
      <c r="N61" s="12"/>
      <c r="O61" s="12"/>
      <c r="P61" s="12"/>
    </row>
    <row r="62" spans="1:16" x14ac:dyDescent="0.2">
      <c r="G62" s="14"/>
      <c r="H62" s="12"/>
      <c r="I62" s="12"/>
      <c r="J62" s="12"/>
      <c r="K62" s="12"/>
      <c r="L62" s="12"/>
      <c r="M62" s="12"/>
      <c r="N62" s="12"/>
      <c r="O62" s="12"/>
      <c r="P62" s="12"/>
    </row>
    <row r="63" spans="1:16" x14ac:dyDescent="0.2">
      <c r="G63" s="14"/>
      <c r="H63" s="12"/>
      <c r="I63" s="12"/>
      <c r="J63" s="12"/>
      <c r="K63" s="12"/>
      <c r="L63" s="12"/>
      <c r="M63" s="12"/>
      <c r="N63" s="12"/>
      <c r="O63" s="12"/>
      <c r="P63" s="12"/>
    </row>
    <row r="64" spans="1:16" x14ac:dyDescent="0.2">
      <c r="G64" s="14"/>
      <c r="H64" s="12"/>
      <c r="I64" s="12"/>
      <c r="J64" s="12"/>
      <c r="K64" s="12"/>
      <c r="L64" s="12"/>
      <c r="M64" s="12"/>
      <c r="N64" s="12"/>
      <c r="O64" s="12"/>
      <c r="P64" s="12"/>
    </row>
    <row r="65" spans="7:7" x14ac:dyDescent="0.2">
      <c r="G65" s="3"/>
    </row>
    <row r="66" spans="7:7" x14ac:dyDescent="0.2">
      <c r="G66" s="3"/>
    </row>
    <row r="67" spans="7:7" x14ac:dyDescent="0.2">
      <c r="G67" s="3"/>
    </row>
    <row r="68" spans="7:7" x14ac:dyDescent="0.2">
      <c r="G68" s="3"/>
    </row>
    <row r="69" spans="7:7" x14ac:dyDescent="0.2">
      <c r="G69" s="3"/>
    </row>
    <row r="70" spans="7:7" x14ac:dyDescent="0.2">
      <c r="G70" s="3"/>
    </row>
    <row r="71" spans="7:7" x14ac:dyDescent="0.2">
      <c r="G71" s="3"/>
    </row>
    <row r="72" spans="7:7" x14ac:dyDescent="0.2">
      <c r="G72" s="3"/>
    </row>
    <row r="73" spans="7:7" x14ac:dyDescent="0.2">
      <c r="G73" s="3"/>
    </row>
    <row r="74" spans="7:7" x14ac:dyDescent="0.2">
      <c r="G74" s="3"/>
    </row>
    <row r="75" spans="7:7" x14ac:dyDescent="0.2">
      <c r="G75" s="3"/>
    </row>
    <row r="76" spans="7:7" x14ac:dyDescent="0.2">
      <c r="G76" s="3"/>
    </row>
    <row r="77" spans="7:7" x14ac:dyDescent="0.2">
      <c r="G77" s="3"/>
    </row>
    <row r="78" spans="7:7" x14ac:dyDescent="0.2">
      <c r="G78" s="3"/>
    </row>
    <row r="79" spans="7:7" x14ac:dyDescent="0.2">
      <c r="G79" s="3"/>
    </row>
    <row r="80" spans="7:7" x14ac:dyDescent="0.2">
      <c r="G80" s="3"/>
    </row>
    <row r="81" spans="7:7" x14ac:dyDescent="0.2">
      <c r="G81" s="3"/>
    </row>
    <row r="82" spans="7:7" x14ac:dyDescent="0.2">
      <c r="G82" s="3"/>
    </row>
    <row r="83" spans="7:7" x14ac:dyDescent="0.2">
      <c r="G83" s="3"/>
    </row>
    <row r="84" spans="7:7" x14ac:dyDescent="0.2">
      <c r="G84" s="3"/>
    </row>
    <row r="85" spans="7:7" x14ac:dyDescent="0.2">
      <c r="G85" s="3"/>
    </row>
    <row r="86" spans="7:7" x14ac:dyDescent="0.2">
      <c r="G86" s="3"/>
    </row>
    <row r="87" spans="7:7" x14ac:dyDescent="0.2">
      <c r="G87" s="3"/>
    </row>
    <row r="88" spans="7:7" x14ac:dyDescent="0.2">
      <c r="G88" s="3"/>
    </row>
    <row r="89" spans="7:7" x14ac:dyDescent="0.2">
      <c r="G89" s="3"/>
    </row>
    <row r="90" spans="7:7" x14ac:dyDescent="0.2">
      <c r="G90" s="3"/>
    </row>
    <row r="91" spans="7:7" x14ac:dyDescent="0.2">
      <c r="G91" s="3"/>
    </row>
    <row r="92" spans="7:7" x14ac:dyDescent="0.2">
      <c r="G92" s="3"/>
    </row>
    <row r="93" spans="7:7" x14ac:dyDescent="0.2">
      <c r="G93" s="3"/>
    </row>
    <row r="94" spans="7:7" x14ac:dyDescent="0.2">
      <c r="G94" s="3"/>
    </row>
    <row r="95" spans="7:7" x14ac:dyDescent="0.2">
      <c r="G95" s="3"/>
    </row>
    <row r="96" spans="7:7" x14ac:dyDescent="0.2">
      <c r="G96" s="3"/>
    </row>
    <row r="97" spans="7:7" x14ac:dyDescent="0.2">
      <c r="G97" s="3"/>
    </row>
    <row r="98" spans="7:7" x14ac:dyDescent="0.2">
      <c r="G98" s="3"/>
    </row>
    <row r="99" spans="7:7" x14ac:dyDescent="0.2">
      <c r="G99" s="3"/>
    </row>
    <row r="100" spans="7:7" x14ac:dyDescent="0.2">
      <c r="G100" s="3"/>
    </row>
    <row r="101" spans="7:7" x14ac:dyDescent="0.2">
      <c r="G101" s="3"/>
    </row>
    <row r="102" spans="7:7" x14ac:dyDescent="0.2">
      <c r="G102" s="3"/>
    </row>
    <row r="103" spans="7:7" x14ac:dyDescent="0.2">
      <c r="G103" s="3"/>
    </row>
    <row r="104" spans="7:7" x14ac:dyDescent="0.2">
      <c r="G104" s="3"/>
    </row>
    <row r="105" spans="7:7" x14ac:dyDescent="0.2">
      <c r="G105" s="3"/>
    </row>
    <row r="106" spans="7:7" x14ac:dyDescent="0.2">
      <c r="G106" s="3"/>
    </row>
    <row r="107" spans="7:7" x14ac:dyDescent="0.2">
      <c r="G107" s="3"/>
    </row>
    <row r="108" spans="7:7" x14ac:dyDescent="0.2">
      <c r="G108" s="3"/>
    </row>
    <row r="109" spans="7:7" x14ac:dyDescent="0.2">
      <c r="G109" s="3"/>
    </row>
    <row r="110" spans="7:7" x14ac:dyDescent="0.2">
      <c r="G110" s="3"/>
    </row>
    <row r="111" spans="7:7" x14ac:dyDescent="0.2">
      <c r="G111" s="3"/>
    </row>
    <row r="112" spans="7:7" x14ac:dyDescent="0.2">
      <c r="G112" s="3"/>
    </row>
    <row r="113" spans="7:7" x14ac:dyDescent="0.2">
      <c r="G113" s="3"/>
    </row>
    <row r="114" spans="7:7" x14ac:dyDescent="0.2">
      <c r="G114" s="3"/>
    </row>
    <row r="115" spans="7:7" x14ac:dyDescent="0.2">
      <c r="G115" s="3"/>
    </row>
    <row r="116" spans="7:7" x14ac:dyDescent="0.2">
      <c r="G116" s="3"/>
    </row>
    <row r="117" spans="7:7" x14ac:dyDescent="0.2">
      <c r="G117" s="3"/>
    </row>
    <row r="118" spans="7:7" x14ac:dyDescent="0.2">
      <c r="G118" s="3"/>
    </row>
    <row r="119" spans="7:7" x14ac:dyDescent="0.2">
      <c r="G119" s="3"/>
    </row>
    <row r="120" spans="7:7" x14ac:dyDescent="0.2">
      <c r="G120" s="3"/>
    </row>
    <row r="121" spans="7:7" x14ac:dyDescent="0.2">
      <c r="G121" s="3"/>
    </row>
    <row r="122" spans="7:7" x14ac:dyDescent="0.2">
      <c r="G122" s="3"/>
    </row>
  </sheetData>
  <mergeCells count="5">
    <mergeCell ref="D26:D28"/>
    <mergeCell ref="C7:C8"/>
    <mergeCell ref="C9:C11"/>
    <mergeCell ref="C12:C20"/>
    <mergeCell ref="C22:C23"/>
  </mergeCells>
  <pageMargins left="0.7" right="0.7" top="0.75" bottom="0.75" header="0.3" footer="0.3"/>
  <pageSetup paperSize="9" scale="25"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4f3693-2a6f-4e84-bdd5-9ed64d0d3018">
      <Terms xmlns="http://schemas.microsoft.com/office/infopath/2007/PartnerControls"/>
    </lcf76f155ced4ddcb4097134ff3c332f>
    <TaxCatchAll xmlns="95222908-3492-4fb1-8c0b-2d69d8b95be4" xsi:nil="true"/>
    <SharedWithUsers xmlns="95222908-3492-4fb1-8c0b-2d69d8b95be4">
      <UserInfo>
        <DisplayName>Sandra Marcela Torres Avella</DisplayName>
        <AccountId>83</AccountId>
        <AccountType/>
      </UserInfo>
    </SharedWithUsers>
    <_ip_UnifiedCompliancePolicyUIAction xmlns="http://schemas.microsoft.com/sharepoint/v3" xsi:nil="true"/>
    <_ip_UnifiedCompliancePolicyProperties xmlns="http://schemas.microsoft.com/sharepoint/v3" xsi:nil="true"/>
    <Fecha xmlns="954f3693-2a6f-4e84-bdd5-9ed64d0d301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2" ma:contentTypeDescription="Crear nuevo documento." ma:contentTypeScope="" ma:versionID="cc1dc965e5afbc683a661c57fc9a3a50">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18140254d5f48a46669e05f95444870a"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8CEA60-B864-436F-A602-48BDE4DD59C0}">
  <ds:schemaRefs>
    <ds:schemaRef ds:uri="http://schemas.microsoft.com/office/2006/metadata/properties"/>
    <ds:schemaRef ds:uri="http://schemas.microsoft.com/office/infopath/2007/PartnerControls"/>
    <ds:schemaRef ds:uri="954f3693-2a6f-4e84-bdd5-9ed64d0d3018"/>
    <ds:schemaRef ds:uri="95222908-3492-4fb1-8c0b-2d69d8b95be4"/>
    <ds:schemaRef ds:uri="http://schemas.microsoft.com/sharepoint/v3"/>
  </ds:schemaRefs>
</ds:datastoreItem>
</file>

<file path=customXml/itemProps2.xml><?xml version="1.0" encoding="utf-8"?>
<ds:datastoreItem xmlns:ds="http://schemas.openxmlformats.org/officeDocument/2006/customXml" ds:itemID="{5F05A431-85F0-4D32-B823-85F5C80EA2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C9C9EB-C827-4709-8097-0A5FC7168B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Productos</vt:lpstr>
      <vt:lpstr>Graficas</vt:lpstr>
      <vt:lpstr>$$</vt:lpstr>
      <vt:lpstr>'$$'!Área_de_impresión</vt:lpstr>
      <vt:lpstr>Productos!Área_de_impresión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SindY Tunjano Lesmes</cp:lastModifiedBy>
  <cp:revision/>
  <dcterms:created xsi:type="dcterms:W3CDTF">2018-10-29T15:41:17Z</dcterms:created>
  <dcterms:modified xsi:type="dcterms:W3CDTF">2024-05-28T04:18:53Z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