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iana.lopez\Documents\POA\SEGUMIENTO CUARTO TRIMESTRE\"/>
    </mc:Choice>
  </mc:AlternateContent>
  <xr:revisionPtr revIDLastSave="0" documentId="13_ncr:1_{21EA3A49-5391-4A4E-A2B7-EA350C664F97}" xr6:coauthVersionLast="47" xr6:coauthVersionMax="47" xr10:uidLastSave="{00000000-0000-0000-0000-000000000000}"/>
  <bookViews>
    <workbookView xWindow="-120" yWindow="-120" windowWidth="29040" windowHeight="15720" tabRatio="634" activeTab="2" xr2:uid="{00000000-000D-0000-FFFF-FFFF00000000}"/>
  </bookViews>
  <sheets>
    <sheet name="MISION - VISION " sheetId="22" r:id="rId1"/>
    <sheet name="Hoja2" sheetId="2" state="hidden" r:id="rId2"/>
    <sheet name="Plan de Acción - POA" sheetId="1" r:id="rId3"/>
    <sheet name="Hoja1" sheetId="23" state="hidden" r:id="rId4"/>
    <sheet name="Planes Institucionales" sheetId="17" r:id="rId5"/>
    <sheet name="INTRODUCCION" sheetId="19" r:id="rId6"/>
    <sheet name="ORGANIGRAMA SDSCJ" sheetId="21" r:id="rId7"/>
    <sheet name="Instrucciones de diligenciamien" sheetId="20" r:id="rId8"/>
  </sheets>
  <definedNames>
    <definedName name="_xlnm._FilterDatabase" localSheetId="3" hidden="1">Hoja1!$E$2:$E$27</definedName>
    <definedName name="_xlnm._FilterDatabase" localSheetId="2" hidden="1">'Plan de Acción - POA'!$A$5:$BA$5</definedName>
    <definedName name="_xlnm.Print_Area" localSheetId="5">INTRODUCCION!$A$1:$L$50</definedName>
    <definedName name="_xlnm.Print_Area" localSheetId="0">'MISION - VISION '!$A$1:$M$12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3" l="1"/>
  <c r="D4" i="23"/>
  <c r="D5" i="23"/>
  <c r="D6" i="23"/>
  <c r="D7" i="23"/>
  <c r="D8" i="23"/>
  <c r="D9" i="23"/>
  <c r="D10" i="23"/>
  <c r="D11" i="23"/>
  <c r="D12" i="23"/>
  <c r="D13" i="23"/>
  <c r="D14" i="23"/>
  <c r="D15" i="23"/>
  <c r="D17" i="23"/>
  <c r="D18" i="23"/>
  <c r="D19" i="23"/>
  <c r="D20" i="23"/>
  <c r="D21" i="23"/>
  <c r="D22" i="23"/>
  <c r="D23" i="23"/>
  <c r="D24" i="23"/>
  <c r="D25" i="23"/>
  <c r="D26" i="23"/>
  <c r="D27" i="23"/>
  <c r="D3" i="23"/>
  <c r="Y29" i="1" l="1"/>
  <c r="X29" i="1"/>
  <c r="R29" i="1"/>
  <c r="Y86" i="1"/>
  <c r="X86" i="1"/>
  <c r="R86" i="1"/>
  <c r="Y63" i="1"/>
  <c r="X63" i="1"/>
  <c r="R63" i="1"/>
  <c r="Y62" i="1"/>
  <c r="X62" i="1"/>
  <c r="R62" i="1"/>
  <c r="Y39" i="1"/>
  <c r="X39" i="1"/>
  <c r="R39" i="1"/>
  <c r="X32" i="1"/>
  <c r="R32" i="1"/>
  <c r="Z32" i="1" s="1"/>
  <c r="Y27" i="1"/>
  <c r="R27" i="1"/>
  <c r="Z29" i="1" l="1"/>
  <c r="AA29" i="1" s="1"/>
  <c r="Z86" i="1"/>
  <c r="Z62" i="1"/>
  <c r="AA62" i="1" s="1"/>
  <c r="Z63" i="1"/>
  <c r="AA63" i="1" s="1"/>
  <c r="Z39" i="1"/>
  <c r="AA39" i="1" s="1"/>
  <c r="Z27" i="1"/>
  <c r="AA27" i="1" s="1"/>
  <c r="X28" i="1" l="1"/>
  <c r="Y28" i="1"/>
  <c r="Z28" i="1"/>
  <c r="AA28" i="1" s="1"/>
  <c r="B8" i="23" s="1"/>
  <c r="E8" i="23" s="1"/>
  <c r="X30" i="1"/>
  <c r="Z30" i="1"/>
  <c r="AA30" i="1" s="1"/>
  <c r="R31" i="1"/>
  <c r="X31" i="1"/>
  <c r="Y31" i="1"/>
  <c r="R33" i="1"/>
  <c r="X33" i="1"/>
  <c r="Y33" i="1"/>
  <c r="X34" i="1"/>
  <c r="Y34" i="1"/>
  <c r="Z34" i="1"/>
  <c r="AA34" i="1" s="1"/>
  <c r="X35" i="1"/>
  <c r="Y35" i="1"/>
  <c r="Z35" i="1"/>
  <c r="AA35" i="1" s="1"/>
  <c r="X36" i="1"/>
  <c r="Y36" i="1"/>
  <c r="Z36" i="1"/>
  <c r="AA36" i="1" s="1"/>
  <c r="R37" i="1"/>
  <c r="X37" i="1"/>
  <c r="Y37" i="1"/>
  <c r="R38" i="1"/>
  <c r="X38" i="1"/>
  <c r="Y38" i="1"/>
  <c r="R40" i="1"/>
  <c r="Y40" i="1"/>
  <c r="X41" i="1"/>
  <c r="Y41" i="1"/>
  <c r="Z41" i="1"/>
  <c r="AA41" i="1" s="1"/>
  <c r="R42" i="1"/>
  <c r="X42" i="1"/>
  <c r="Y42" i="1"/>
  <c r="X43" i="1"/>
  <c r="Y43" i="1"/>
  <c r="Z43" i="1"/>
  <c r="AA43" i="1" s="1"/>
  <c r="R44" i="1"/>
  <c r="X44" i="1"/>
  <c r="Y44" i="1"/>
  <c r="Z44" i="1" s="1"/>
  <c r="AA44" i="1" s="1"/>
  <c r="X45" i="1"/>
  <c r="Y45" i="1"/>
  <c r="Z45" i="1"/>
  <c r="AA45" i="1" s="1"/>
  <c r="X46" i="1"/>
  <c r="Y46" i="1"/>
  <c r="Z46" i="1"/>
  <c r="AA46" i="1" s="1"/>
  <c r="R47" i="1"/>
  <c r="X47" i="1"/>
  <c r="Y47" i="1"/>
  <c r="R48" i="1"/>
  <c r="X48" i="1"/>
  <c r="Y48" i="1"/>
  <c r="R49" i="1"/>
  <c r="X49" i="1"/>
  <c r="Y49" i="1"/>
  <c r="Z31" i="1" l="1"/>
  <c r="Z47" i="1"/>
  <c r="AA47" i="1" s="1"/>
  <c r="Z38" i="1"/>
  <c r="AA38" i="1" s="1"/>
  <c r="Z49" i="1"/>
  <c r="AA49" i="1" s="1"/>
  <c r="Z42" i="1"/>
  <c r="AA42" i="1" s="1"/>
  <c r="Z37" i="1"/>
  <c r="AA37" i="1" s="1"/>
  <c r="B10" i="23" s="1"/>
  <c r="E10" i="23" s="1"/>
  <c r="Z40" i="1"/>
  <c r="AA40" i="1" s="1"/>
  <c r="Z48" i="1"/>
  <c r="AA48" i="1" s="1"/>
  <c r="Z33" i="1"/>
  <c r="AA33" i="1" s="1"/>
  <c r="B9" i="23" s="1"/>
  <c r="E9" i="23" s="1"/>
  <c r="Z66" i="1"/>
  <c r="AA66" i="1" s="1"/>
  <c r="B16" i="23" s="1"/>
  <c r="E16" i="23" s="1"/>
  <c r="Z98" i="1"/>
  <c r="AA98" i="1" s="1"/>
  <c r="Z97" i="1"/>
  <c r="AA97" i="1" s="1"/>
  <c r="Z96" i="1"/>
  <c r="AA96" i="1" s="1"/>
  <c r="Z95" i="1"/>
  <c r="AA95" i="1" s="1"/>
  <c r="Z94" i="1"/>
  <c r="AA94" i="1" s="1"/>
  <c r="Z82" i="1"/>
  <c r="AA82" i="1" s="1"/>
  <c r="Z67" i="1"/>
  <c r="AA67" i="1" s="1"/>
  <c r="Z61" i="1"/>
  <c r="AA61" i="1" s="1"/>
  <c r="Z23" i="1"/>
  <c r="AA23" i="1" s="1"/>
  <c r="Z22" i="1"/>
  <c r="AA22" i="1" s="1"/>
  <c r="Z21" i="1"/>
  <c r="AA21" i="1" s="1"/>
  <c r="Z18" i="1"/>
  <c r="AA18" i="1" s="1"/>
  <c r="Z14" i="1"/>
  <c r="AA14" i="1" s="1"/>
  <c r="Z13" i="1"/>
  <c r="AA13" i="1" s="1"/>
  <c r="Z12" i="1"/>
  <c r="AA12" i="1" s="1"/>
  <c r="Z10" i="1"/>
  <c r="AA10" i="1" s="1"/>
  <c r="Y12" i="1"/>
  <c r="R78" i="1"/>
  <c r="Y10" i="1"/>
  <c r="Z101" i="1"/>
  <c r="AA101" i="1" s="1"/>
  <c r="B27" i="23"/>
  <c r="E27" i="23" s="1"/>
  <c r="R11" i="1"/>
  <c r="Z11" i="1" s="1"/>
  <c r="AA11" i="1" s="1"/>
  <c r="R100" i="1"/>
  <c r="R99" i="1"/>
  <c r="R91" i="1"/>
  <c r="R87" i="1"/>
  <c r="R85" i="1"/>
  <c r="R84" i="1"/>
  <c r="R83" i="1"/>
  <c r="R81" i="1"/>
  <c r="R80" i="1"/>
  <c r="R79" i="1"/>
  <c r="R77" i="1"/>
  <c r="R76" i="1"/>
  <c r="R75" i="1"/>
  <c r="R74" i="1"/>
  <c r="R73" i="1"/>
  <c r="R72" i="1"/>
  <c r="R71" i="1"/>
  <c r="R69" i="1"/>
  <c r="R68" i="1"/>
  <c r="R60" i="1"/>
  <c r="R59" i="1"/>
  <c r="R58" i="1"/>
  <c r="R56" i="1"/>
  <c r="R54" i="1"/>
  <c r="R53" i="1"/>
  <c r="R52" i="1"/>
  <c r="R51" i="1"/>
  <c r="R50" i="1"/>
  <c r="R20" i="1"/>
  <c r="R19" i="1"/>
  <c r="R17" i="1"/>
  <c r="R16" i="1"/>
  <c r="R15" i="1"/>
  <c r="R9" i="1"/>
  <c r="R8" i="1"/>
  <c r="R7" i="1"/>
  <c r="R6" i="1"/>
  <c r="Y6" i="1"/>
  <c r="X12" i="1"/>
  <c r="Z93" i="1"/>
  <c r="AA93" i="1" s="1"/>
  <c r="Z92" i="1"/>
  <c r="AA92" i="1" s="1"/>
  <c r="Z90" i="1"/>
  <c r="AA90" i="1" s="1"/>
  <c r="Z89" i="1"/>
  <c r="AA89" i="1" s="1"/>
  <c r="Z88" i="1"/>
  <c r="AA88" i="1" s="1"/>
  <c r="B23" i="23" s="1"/>
  <c r="E23" i="23" s="1"/>
  <c r="Z70" i="1"/>
  <c r="AA70" i="1" s="1"/>
  <c r="Z57" i="1"/>
  <c r="AA57" i="1" s="1"/>
  <c r="Z55" i="1"/>
  <c r="AA55" i="1" s="1"/>
  <c r="Y72" i="1"/>
  <c r="Y68" i="1"/>
  <c r="Y9" i="1"/>
  <c r="Y90" i="1"/>
  <c r="Y55" i="1"/>
  <c r="Y57" i="1"/>
  <c r="Y66" i="1"/>
  <c r="Y18" i="1"/>
  <c r="Y82" i="1"/>
  <c r="Y61" i="1"/>
  <c r="Y22" i="1"/>
  <c r="Y23" i="1"/>
  <c r="Y21" i="1"/>
  <c r="Y13" i="1"/>
  <c r="Y99" i="1"/>
  <c r="Y98" i="1"/>
  <c r="Y97" i="1"/>
  <c r="Y96" i="1"/>
  <c r="Y95" i="1"/>
  <c r="Y94" i="1"/>
  <c r="Y93" i="1"/>
  <c r="Y92" i="1"/>
  <c r="Y89" i="1"/>
  <c r="Y88" i="1"/>
  <c r="Y78" i="1"/>
  <c r="Y74" i="1"/>
  <c r="Y73" i="1"/>
  <c r="Y71" i="1"/>
  <c r="Y65" i="1"/>
  <c r="Z65" i="1" s="1"/>
  <c r="AA65" i="1" s="1"/>
  <c r="Y56" i="1"/>
  <c r="Y54" i="1"/>
  <c r="Y26" i="1"/>
  <c r="Y25" i="1"/>
  <c r="Z25" i="1" s="1"/>
  <c r="AA25" i="1" s="1"/>
  <c r="Y24" i="1"/>
  <c r="Y20" i="1"/>
  <c r="Y19" i="1"/>
  <c r="Y17" i="1"/>
  <c r="Y16" i="1"/>
  <c r="Y15" i="1"/>
  <c r="X50" i="1"/>
  <c r="Y100" i="1"/>
  <c r="Y77" i="1"/>
  <c r="X77" i="1"/>
  <c r="Y91" i="1"/>
  <c r="Y58" i="1"/>
  <c r="Y59" i="1"/>
  <c r="Y70" i="1"/>
  <c r="Y69" i="1"/>
  <c r="Y87" i="1"/>
  <c r="Y85" i="1"/>
  <c r="Y84" i="1"/>
  <c r="Y60" i="1"/>
  <c r="Y53" i="1"/>
  <c r="Y52" i="1"/>
  <c r="Y51" i="1"/>
  <c r="Y50" i="1"/>
  <c r="Y67" i="1"/>
  <c r="Y76" i="1"/>
  <c r="Y75" i="1"/>
  <c r="Y79" i="1"/>
  <c r="Y83" i="1"/>
  <c r="X82" i="1"/>
  <c r="Y80" i="1"/>
  <c r="Y81" i="1"/>
  <c r="Y64" i="1"/>
  <c r="Z64" i="1" s="1"/>
  <c r="AA64" i="1" s="1"/>
  <c r="Y8" i="1"/>
  <c r="Y7" i="1"/>
  <c r="X17" i="1"/>
  <c r="X88" i="1"/>
  <c r="V82" i="1"/>
  <c r="X15" i="1"/>
  <c r="X16" i="1"/>
  <c r="X101" i="1"/>
  <c r="U82" i="1"/>
  <c r="X24" i="1"/>
  <c r="X25" i="1"/>
  <c r="X26" i="1"/>
  <c r="X74" i="1"/>
  <c r="X75" i="1"/>
  <c r="X76" i="1"/>
  <c r="X78" i="1"/>
  <c r="X79" i="1"/>
  <c r="X80" i="1"/>
  <c r="X81" i="1"/>
  <c r="X83" i="1"/>
  <c r="X84" i="1"/>
  <c r="X87" i="1"/>
  <c r="X89" i="1"/>
  <c r="X90" i="1"/>
  <c r="X91" i="1"/>
  <c r="X92" i="1"/>
  <c r="X93" i="1"/>
  <c r="X94" i="1"/>
  <c r="X95" i="1"/>
  <c r="X96" i="1"/>
  <c r="X97" i="1"/>
  <c r="X98" i="1"/>
  <c r="X99" i="1"/>
  <c r="X100" i="1"/>
  <c r="X70" i="1"/>
  <c r="X71" i="1"/>
  <c r="X72" i="1"/>
  <c r="X73" i="1"/>
  <c r="X69" i="1"/>
  <c r="X68" i="1"/>
  <c r="X67" i="1"/>
  <c r="X66" i="1"/>
  <c r="X65" i="1"/>
  <c r="X64" i="1"/>
  <c r="X61" i="1"/>
  <c r="X60" i="1"/>
  <c r="X59" i="1"/>
  <c r="X58" i="1"/>
  <c r="X57" i="1"/>
  <c r="X56" i="1"/>
  <c r="X55" i="1"/>
  <c r="X54" i="1"/>
  <c r="X53" i="1"/>
  <c r="X52" i="1"/>
  <c r="X23" i="1"/>
  <c r="X22" i="1"/>
  <c r="X21" i="1"/>
  <c r="X18" i="1"/>
  <c r="X14" i="1"/>
  <c r="X13" i="1"/>
  <c r="X11" i="1"/>
  <c r="B4" i="23" l="1"/>
  <c r="E4" i="23" s="1"/>
  <c r="B25" i="23"/>
  <c r="E25" i="23" s="1"/>
  <c r="B11" i="23"/>
  <c r="E11" i="23" s="1"/>
  <c r="B15" i="23"/>
  <c r="E15" i="23" s="1"/>
  <c r="Z100" i="1"/>
  <c r="AA100" i="1" s="1"/>
  <c r="Z79" i="1"/>
  <c r="Z7" i="1"/>
  <c r="AA7" i="1" s="1"/>
  <c r="Z77" i="1"/>
  <c r="AA77" i="1" s="1"/>
  <c r="Z78" i="1"/>
  <c r="AA78" i="1" s="1"/>
  <c r="Z19" i="1"/>
  <c r="AA19" i="1" s="1"/>
  <c r="Z20" i="1"/>
  <c r="AA20" i="1" s="1"/>
  <c r="Z76" i="1"/>
  <c r="AA76" i="1" s="1"/>
  <c r="Z85" i="1"/>
  <c r="AA85" i="1" s="1"/>
  <c r="Z87" i="1"/>
  <c r="AA87" i="1" s="1"/>
  <c r="Z16" i="1"/>
  <c r="AA16" i="1" s="1"/>
  <c r="Z69" i="1"/>
  <c r="AA69" i="1" s="1"/>
  <c r="Z84" i="1"/>
  <c r="AA84" i="1" s="1"/>
  <c r="Z80" i="1"/>
  <c r="AA80" i="1" s="1"/>
  <c r="Z8" i="1"/>
  <c r="AA8" i="1" s="1"/>
  <c r="Z81" i="1"/>
  <c r="Z9" i="1"/>
  <c r="AA9" i="1" s="1"/>
  <c r="Z68" i="1"/>
  <c r="AA68" i="1" s="1"/>
  <c r="Z75" i="1"/>
  <c r="AA75" i="1" s="1"/>
  <c r="Z99" i="1"/>
  <c r="AA99" i="1" s="1"/>
  <c r="F41" i="19"/>
  <c r="Z83" i="1"/>
  <c r="AA83" i="1" s="1"/>
  <c r="Z15" i="1"/>
  <c r="AA15" i="1" s="1"/>
  <c r="Z17" i="1"/>
  <c r="AA17" i="1" s="1"/>
  <c r="Z24" i="1"/>
  <c r="AA24" i="1" s="1"/>
  <c r="Z26" i="1"/>
  <c r="AA26" i="1" s="1"/>
  <c r="Z50" i="1"/>
  <c r="AA50" i="1" s="1"/>
  <c r="Z51" i="1"/>
  <c r="AA51" i="1" s="1"/>
  <c r="Z52" i="1"/>
  <c r="AA52" i="1" s="1"/>
  <c r="Z53" i="1"/>
  <c r="AA53" i="1" s="1"/>
  <c r="Z54" i="1"/>
  <c r="AA54" i="1" s="1"/>
  <c r="Z56" i="1"/>
  <c r="AA56" i="1" s="1"/>
  <c r="Z58" i="1"/>
  <c r="AA58" i="1" s="1"/>
  <c r="Z59" i="1"/>
  <c r="AA59" i="1" s="1"/>
  <c r="Z60" i="1"/>
  <c r="AA60" i="1" s="1"/>
  <c r="Z71" i="1"/>
  <c r="AA71" i="1" s="1"/>
  <c r="Z72" i="1"/>
  <c r="AA72" i="1" s="1"/>
  <c r="Z73" i="1"/>
  <c r="AA73" i="1" s="1"/>
  <c r="Z74" i="1"/>
  <c r="AA74" i="1" s="1"/>
  <c r="Z91" i="1"/>
  <c r="AA91" i="1" s="1"/>
  <c r="B24" i="23" s="1"/>
  <c r="E24" i="23" s="1"/>
  <c r="Z6" i="1"/>
  <c r="AA6" i="1" s="1"/>
  <c r="F37" i="19"/>
  <c r="F21" i="19"/>
  <c r="F31" i="19"/>
  <c r="F36" i="19"/>
  <c r="F25" i="19"/>
  <c r="F20" i="19"/>
  <c r="B13" i="23" l="1"/>
  <c r="E13" i="23" s="1"/>
  <c r="F26" i="19"/>
  <c r="B20" i="23"/>
  <c r="E20" i="23" s="1"/>
  <c r="F19" i="19"/>
  <c r="B6" i="23"/>
  <c r="E6" i="23" s="1"/>
  <c r="B3" i="23"/>
  <c r="E3" i="23" s="1"/>
  <c r="F16" i="19"/>
  <c r="B26" i="23"/>
  <c r="E26" i="23" s="1"/>
  <c r="B5" i="23"/>
  <c r="E5" i="23" s="1"/>
  <c r="B22" i="23"/>
  <c r="E22" i="23" s="1"/>
  <c r="B18" i="23"/>
  <c r="E18" i="23" s="1"/>
  <c r="B7" i="23"/>
  <c r="E7" i="23" s="1"/>
  <c r="F17" i="19"/>
  <c r="B14" i="23"/>
  <c r="E14" i="23" s="1"/>
  <c r="F38" i="19"/>
  <c r="F40" i="19"/>
  <c r="B17" i="23"/>
  <c r="E17" i="23" s="1"/>
  <c r="F29" i="19"/>
  <c r="B12" i="23"/>
  <c r="E12" i="23" s="1"/>
  <c r="B19" i="23"/>
  <c r="E19" i="23" s="1"/>
  <c r="F15" i="19"/>
  <c r="B21" i="23"/>
  <c r="F32" i="19"/>
  <c r="F23" i="19"/>
  <c r="F24" i="19"/>
  <c r="F35" i="19"/>
  <c r="F13" i="19"/>
  <c r="F33" i="19"/>
  <c r="F18" i="19"/>
  <c r="F34" i="19" l="1"/>
  <c r="G99" i="23"/>
  <c r="E21" i="23"/>
  <c r="F12" i="19"/>
  <c r="F22" i="19"/>
  <c r="F27" i="19"/>
  <c r="F42" i="19" l="1"/>
</calcChain>
</file>

<file path=xl/sharedStrings.xml><?xml version="1.0" encoding="utf-8"?>
<sst xmlns="http://schemas.openxmlformats.org/spreadsheetml/2006/main" count="4010" uniqueCount="1638">
  <si>
    <t>PLAN DE ACCIÓ - POA</t>
  </si>
  <si>
    <t>F-DE-1375
V.3</t>
  </si>
  <si>
    <t>VISIÓN  Y MISIÓN DE LA SECRETARÍA DISTRITRAL DE SEGURIDAD, CONVIVENCIA Y JUSTICIA</t>
  </si>
  <si>
    <t xml:space="preserve">VISION </t>
  </si>
  <si>
    <t>En 2024 la Secretaría Distrital de Seguridad,Convivencia y Justicia estará consolidada como el organismo distrital que lidera y articula, con otras entidades distritales y nacionales, la ejecución de las políticas en materia de seguridad, convivencia, acceso a la justicia, prevención del delito, reducción de riesgos yatención de incidentes.</t>
  </si>
  <si>
    <t xml:space="preserve">MISION </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</si>
  <si>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</si>
  <si>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DEPENDENCIAS</t>
  </si>
  <si>
    <t>PROCESOS</t>
  </si>
  <si>
    <t xml:space="preserve">OBJETIVO PROCESO </t>
  </si>
  <si>
    <t>POLÍTICA MIPG</t>
  </si>
  <si>
    <t>PLANES DECRETO 612</t>
  </si>
  <si>
    <t>Objetivos Estrategicos</t>
  </si>
  <si>
    <t>Unidad de medida</t>
  </si>
  <si>
    <t>PROYECTO DE INVERSIÓN</t>
  </si>
  <si>
    <t>Despacho</t>
  </si>
  <si>
    <t>Oficina Asesora de Comunicaciones</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</si>
  <si>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</si>
  <si>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</si>
  <si>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</si>
  <si>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</si>
  <si>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</si>
  <si>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</si>
  <si>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</si>
  <si>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Oficina Asesora de Planeación</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</si>
  <si>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</si>
  <si>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</si>
  <si>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</si>
  <si>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</si>
  <si>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</si>
  <si>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</si>
  <si>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</si>
  <si>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</si>
  <si>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Oficina de Control Interno</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</si>
  <si>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</si>
  <si>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</si>
  <si>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</si>
  <si>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</si>
  <si>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</si>
  <si>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</si>
  <si>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Subsecretaria de Seguridad y Convivencia</t>
  </si>
  <si>
    <t>Oficina de Control Disciplinario Interno</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</si>
  <si>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</si>
  <si>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</si>
  <si>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</si>
  <si>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</si>
  <si>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</si>
  <si>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</si>
  <si>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</si>
  <si>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</si>
  <si>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</si>
  <si>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</si>
  <si>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</si>
  <si>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</si>
  <si>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</si>
  <si>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</si>
  <si>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</si>
  <si>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</si>
  <si>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</si>
  <si>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</si>
  <si>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</si>
  <si>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</si>
  <si>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</si>
  <si>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</si>
  <si>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</si>
  <si>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</si>
  <si>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</si>
  <si>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</si>
  <si>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</si>
  <si>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</si>
  <si>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</si>
  <si>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Dirección de Prevención y Cultura Ciudadana</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</si>
  <si>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</si>
  <si>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</si>
  <si>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</si>
  <si>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</si>
  <si>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</si>
  <si>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</si>
  <si>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Dirección de Seguridad</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</si>
  <si>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</si>
  <si>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</si>
  <si>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</si>
  <si>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</si>
  <si>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</si>
  <si>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</si>
  <si>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</si>
  <si>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</si>
  <si>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</si>
  <si>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</si>
  <si>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</si>
  <si>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</si>
  <si>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</si>
  <si>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</si>
  <si>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</si>
  <si>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</si>
  <si>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</si>
  <si>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</si>
  <si>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</si>
  <si>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</si>
  <si>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</si>
  <si>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</si>
  <si>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</si>
  <si>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</si>
  <si>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</si>
  <si>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</si>
  <si>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</si>
  <si>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</si>
  <si>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</si>
  <si>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</si>
  <si>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</si>
  <si>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</si>
  <si>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</si>
  <si>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</si>
  <si>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</si>
  <si>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</si>
  <si>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Dirección Técnica</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</si>
  <si>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</si>
  <si>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</si>
  <si>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</si>
  <si>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Dirección de Operaciones para el Fortalecimiento</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</si>
  <si>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</si>
  <si>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</si>
  <si>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</si>
  <si>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</si>
  <si>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</si>
  <si>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</si>
  <si>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</si>
  <si>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</si>
  <si>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</si>
  <si>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</si>
  <si>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Dirección de Tecnologías y Sistemas de la Información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</si>
  <si>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</si>
  <si>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</si>
  <si>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</si>
  <si>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Dirección de Gestión Humana</t>
  </si>
  <si>
    <t>Dirección Financiera</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</si>
  <si>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</si>
  <si>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</si>
  <si>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Dirección Jurídica y Contractual</t>
  </si>
  <si>
    <t>Dirección de Recursos Físicos y Gestión Documental</t>
  </si>
  <si>
    <t xml:space="preserve">Gerencia Código </t>
  </si>
  <si>
    <t>PLAN DE ACCIÓN - POA</t>
  </si>
  <si>
    <t xml:space="preserve">PLAN DE ACCIÓN - POA																																						</t>
  </si>
  <si>
    <t>SEGUIMIENTO</t>
  </si>
  <si>
    <t>EJECUCIÓN</t>
  </si>
  <si>
    <t>CUMPLIMIENTO POR ACTIVIDAD</t>
  </si>
  <si>
    <t>SEGUIMIENTO PRIMER TRIMESTRE PRIMERA LÍNEA DE DEFENSA</t>
  </si>
  <si>
    <t>MONITOREO PRIMER TRIMESTRE SEGUNDA LÍNEA DE DEFENSA (OAP)</t>
  </si>
  <si>
    <t>SEGUIMIENTO SEGUNDO TRIMESTRE PRIMERA LÍNEA DE DEFENSA</t>
  </si>
  <si>
    <t>MONITOREO SEGUNDO TRIMESTRE SEGUNDA LÍNEA DE DEFENSA (OAP)</t>
  </si>
  <si>
    <t>SEGUIMIENTO TERCER  TRIMESTRE PRIMERA LÍNEA DE DEFENSA</t>
  </si>
  <si>
    <t>MONITOREO TERCER TRIMESTRE SEGUNDA LÍNEA DE DEFENSA (OAP)</t>
  </si>
  <si>
    <t>SEGUIMIENTO CUARTO TRIMESTRE PRIMERA LÍNEA DE DEFENSA</t>
  </si>
  <si>
    <t>MONITOREO CUARTO TRIMESTRE  SEGUNDA LÍNEA DE DEFENSA (OAP)</t>
  </si>
  <si>
    <t xml:space="preserve">No. </t>
  </si>
  <si>
    <t>OFICINA / OFICINA ASESORA / SUBSECRETARÍA</t>
  </si>
  <si>
    <t>DEPENDENCIA</t>
  </si>
  <si>
    <t>PROCESO</t>
  </si>
  <si>
    <t>OBJETIVO ESTRATÉGICO</t>
  </si>
  <si>
    <t>ACTIVIDAD</t>
  </si>
  <si>
    <t>UNIDAD DE MEDIDA</t>
  </si>
  <si>
    <t xml:space="preserve">TIPO DE INDICADOR </t>
  </si>
  <si>
    <t>FORMULA  INDICADOR</t>
  </si>
  <si>
    <t>PONDERACIONES</t>
  </si>
  <si>
    <t>TRIMESTRE 1</t>
  </si>
  <si>
    <t>TRIMESTRE 2</t>
  </si>
  <si>
    <t>TRIMESTRE 3</t>
  </si>
  <si>
    <t>TRIMESTRE 4</t>
  </si>
  <si>
    <t>META ANUAL</t>
  </si>
  <si>
    <t>TIPO DE META</t>
  </si>
  <si>
    <t>OCULTAR</t>
  </si>
  <si>
    <t>AVANCE TOTAL</t>
  </si>
  <si>
    <t xml:space="preserve">PORCENTAJE DE EJECUCIÓN </t>
  </si>
  <si>
    <t>LOGROS</t>
  </si>
  <si>
    <t>DIFICULTADES</t>
  </si>
  <si>
    <t>MEDIDAS CORRECTIVAS</t>
  </si>
  <si>
    <t>MEDIO DE VERIFICACIÓN</t>
  </si>
  <si>
    <t xml:space="preserve">OPORTUNIDAD EN LA ENTREGA DE LA INFORMACIÓN	</t>
  </si>
  <si>
    <t>OBSERVACIONES</t>
  </si>
  <si>
    <t>1. Elaborar 2 reportes de conciliación de información del seguimiento frente al cumplimiento de metas entre las Subsecretarías de Acceso a la Justicia e Inversiones.</t>
  </si>
  <si>
    <t>Número</t>
  </si>
  <si>
    <t>Eficacia</t>
  </si>
  <si>
    <t>(No. de actividades realizadas/No. de actividades programadas)*100</t>
  </si>
  <si>
    <t>Sumatoria</t>
  </si>
  <si>
    <t>No programada</t>
  </si>
  <si>
    <t>NA</t>
  </si>
  <si>
    <t>Sí</t>
  </si>
  <si>
    <t>Actividad no programada para el primer trimestre</t>
  </si>
  <si>
    <t>Durante el segundo trimestre del 2024 se  elaboró 1 reportes de conciliación de información del seguimiento frente al cumplimiento de metas entre las Subsecretarías de Acceso a la Justicia e Inversiones cumpliendo asi lo programado para el primer semestre.</t>
  </si>
  <si>
    <t xml:space="preserve">No se presentaron </t>
  </si>
  <si>
    <t xml:space="preserve">
Acta de reunión10 de abril 2024</t>
  </si>
  <si>
    <t>Se observa que la dependecia realizó cargue de evidencias y registro información.</t>
  </si>
  <si>
    <t>La actividad no tiene programación para el trimestre</t>
  </si>
  <si>
    <t>La actividad no estaba programada para el  tercer trimestre por tanto no debe registrar avance</t>
  </si>
  <si>
    <t>Durante el cuarto trimestre del 2024 se  elaboró 1 reporte de conciliación de información del seguimiento frente al cumplimiento de metas entre las Subsecretarías de Acceso a la Justicia e Inversiones cumpliendo asi lo programado para el segundo semestre.</t>
  </si>
  <si>
    <t xml:space="preserve">
Acta de reunión 30 de octubre 2024</t>
  </si>
  <si>
    <t>Se remite la información y las evidencias de manera oportuna dentro del plazo establecido</t>
  </si>
  <si>
    <t>Se evidencia el seguimiento al cumplimiento de metas a cargo de las dos subsecretarías según lo programado con lo que la actividad tendría el 100% de cumplimiento</t>
  </si>
  <si>
    <t>7792  Fortalecimiento de los organismos de seguridad y justicia en Bogotá
7797  Modernización de la infraestructura de tecnología para la seguridad, la convivencia y la justicia en Bogotá</t>
  </si>
  <si>
    <t>2. Realizar 4 mesas de trabajo técnicas con organismos de seguridad para el seguimiento a la planeación, ejecución y necesidades de adquisición de bienes y servicios requeridos para el fortalecimiento de sus capacidades operativas enfocadas en seguridad y justicia del Distrito.</t>
  </si>
  <si>
    <t>Durante el primera trimestre del 2024 se Realizó  1 mesas de trabajo técnicas con los organismos de seguridad (MEBOG) para el seguimiento a la planeación, ejecución y necesidades de adquisición de bienes y servicios requeridos para el fortalecimiento de sus capacidades operativas enfocadas en seguridad y justicia del Distrito</t>
  </si>
  <si>
    <t>Acta de reunión 8 de marzo</t>
  </si>
  <si>
    <t>Se evidenció que el 8 de marzo de 2024 se realizó esas de trabajo técnicas con organismos de seguridad en el que se realizó  seguimiento a la planeación, ejecución y necesidades de adquisición de bienes y servicios</t>
  </si>
  <si>
    <t>Durante el segundo trimestre del 2024 se Realizó  2 mesas de trabajo técnicas con los organismos de seguridad (MEBOG) para el seguimiento a la planeación, ejecución y necesidades de adquisición de bienes y servicios requeridos para el fortalecimiento de sus capacidades operativas enfocadas en seguridad y justicia del Distrito</t>
  </si>
  <si>
    <t>Acta de reunión 7 y 14 de mayo 2024</t>
  </si>
  <si>
    <t xml:space="preserve">Se observa que la dependecia realizó cargue de evidencias  de las actas de las mesas de trabajo técnicas con organismos de seguridad y registro información. </t>
  </si>
  <si>
    <t>Para el tercer trimestre del 2024 se tenia programada una (1) mesa de trabajo técnica con los organismos de seguridad (MEBOG) para el seguimiento a la planeación, ejecución y necesidades de adquisición de bienes y servicios requeridos para el fortalecimiento de sus capacidades operativas enfocadas en seguridad y justicia del Distrito, de las cuales, se realizó una (1) el día 9 de agosto de 2024.</t>
  </si>
  <si>
    <t>Acta de reunion mesa tecnica del  9 de agosto de 2024</t>
  </si>
  <si>
    <t>Se evidencia el cumplimiento en la actividad programa para el trimestre que corresponde a  una mesa técnica con los organismos de seguridad, dando así cumplimiento al 100% de la actividad para el tercer trimestre</t>
  </si>
  <si>
    <t>Para el cuarto trimestre del 2024 se tenia programada una (1) mesa de trabajo técnica con los organismos de seguridad para el seguimiento a la planeación, ejecución y necesidades de adquisición de bienes y servicios requeridos para el fortalecimiento de sus capacidades operativas enfocadas en seguridad y justicia del Distrito, de las cuales, se realizó una (1) el día 29 de octubre de 2024 con la MEBOG.</t>
  </si>
  <si>
    <t>Acta de reunion mesa tecnica del  29 de octubre de 2024</t>
  </si>
  <si>
    <t>Se evidenció la realización de una mesa de trabajo con la participacion de la SIFCO y organismos de seguridad de acuerdo a la programación del trimestre con lo que se tiene el 100% de cumplimiento</t>
  </si>
  <si>
    <t>3. Elaborar informe de seguimiento trimestral a la ejecución de los proyectos de inversión que gerencia la Subsecretaría de Inversiones</t>
  </si>
  <si>
    <t>Durante el primera trimestre del 2024 se Requirieron informes trimestrales a los responsables de meta y a las Direcciones, para el seguimiento a la planeación y ejecución de las mismas, de los proyectos que gerencia la Subsecretaría de Inversiones.</t>
  </si>
  <si>
    <t>Informe SPI 7792 marzo consolidado
Informe SPI 7797 marzo Consolidado
Correo de solicitud de la Información a las áreas</t>
  </si>
  <si>
    <t>Se evidenció que se elaboró informe de seguimiento trimestral al cumplimiento de la meta de los proyectos de inversión que gerencia la Subsecretaría de Inversiones</t>
  </si>
  <si>
    <t>Durante el segundo trimestre del 2024 se Requirieron informes trimestrales a los responsables de meta y a las Direcciones, para el seguimiento a la planeación y ejecución de las mismas, de los proyectos que gerencia la Subsecretaría de Inversiones.</t>
  </si>
  <si>
    <t>Informe SPI 7792 JUNIO consolidado
Informe SPI 7797 JUNIO Consolidado
Correo de solicitud de la Información a las áreas</t>
  </si>
  <si>
    <t xml:space="preserve">Se observa que la dependecia realizó cargue de evidencias, informes de seguimiento trimestral a la ejecución de los proyectos de inversión que gerencia la Subsecretaría y registro información. </t>
  </si>
  <si>
    <t>Para el tercer trimestre del 2024 se realizó el informe de seguimiento trimestral a la ejecución de los proyectos de inversión que gerencia la Subsecretaría de Inversiones, con base en los insumos requeridos y  remitidos por los responsables de metas y las Direcciones.</t>
  </si>
  <si>
    <t>Informe SPI 7792 septiembre consolidado
Informe SPI 8177 septiembre Consolidado
Correo de solicitud de la Información a las áreas</t>
  </si>
  <si>
    <t>Se evidencia el cumplimiento en la actividad programa para el trimestre que corresponde al seguimiento a los proyectos de inversión a cargo de la Subsecretaría de Inversiones, dando así cumplimiento al 100% de la actividad para el tercer trimestre</t>
  </si>
  <si>
    <t>Para el cuarto trimestre del 2024 se realizó el informe de seguimiento trimestral a la ejecución de los proyectos de inversión que gerencia la Subsecretaría de Inversiones, con base en los insumos requeridos y  remitidos por los responsables de metas y las Direcciones.</t>
  </si>
  <si>
    <t>Informe SPI 7792 octubre consolidado
Informe SPI 8177 octubre Consolidado Informe SPI 8233 304 noviembre consolidado Informe SPI 7792 diciembre consolidado Informe SPI 8177 diciembre consolidado
Correo de solicitud de la Información a las áreas</t>
  </si>
  <si>
    <t>Se evidencian los seguimientos a los proyectos de inversión del trimestre con lo cual se tiene un cumplimiento del 100% de la actividad</t>
  </si>
  <si>
    <t>4. Efectuar 4 reuniones de control y seguimiento a la ejecución de las metas de los proyectos de inversión que gerencia la Subsecretaría de Inversiones con su respectiva acta.</t>
  </si>
  <si>
    <t>Durante el primera trimestre del 2024 se realizaron  reuniones de control y seguimiento a la planeación y ejecución de las metas de los proyectos de inversión que gerencia la Subsecretaría de Inversiones con su respectiva acta.</t>
  </si>
  <si>
    <t>Acta de reunión 11 de marzo</t>
  </si>
  <si>
    <t>Se evidenció que el 11 de marzo se realizó reunión para realizar control y seguimiento a la ejecución de las metas de los proyectos de inversión que gerencia la Subsecretaría de Inversiones con su respectiva acta.</t>
  </si>
  <si>
    <t>Durante el segundo trimestre del 2024 se realizaron  reuniones de control y seguimiento a la planeación y ejecución de las metas de los proyectos de inversión que gerencia la Subsecretaría de Inversiones con su respectiva acta.</t>
  </si>
  <si>
    <t>Acta de reunión 7 de junio</t>
  </si>
  <si>
    <t xml:space="preserve">Se observa que la dependencia realizó cargue de la  evidencia, acta de reunión de seguimiento de metas  de los proyectos de inversión a cargo de la Subsecretaría  y  registro de información.  </t>
  </si>
  <si>
    <t>Durante el tercer trimestre del 2024 se realizó una (1) reunion de control y seguimiento a la ejecución de las metas de los proyectos de inversión que gerencia la Subsecretaría de Inversiones con su respectiva acta, la cual se llevó a cabo el 8 de agosto de 2024, se tenía programada realizar una (1) reunión en el trimestre.</t>
  </si>
  <si>
    <t>Acta de reunión 8 de agosto del 2024</t>
  </si>
  <si>
    <t>Se evidencia el cumplimiento en la actividad programa para el trimestre que corresponde a las reuniones de control y seguimiento a la ejecución de metas, dando así cumplimiento al 100% de la actividad para el tercer trimestre</t>
  </si>
  <si>
    <t>Durante el cuarto trimestre del 2024 se realizó una (1) reunion de control y seguimiento a la ejecución de las metas de los proyectos de inversión que gerencia la Subsecretaría de Inversiones con su respectiva acta, la cual se llevó a cabo el 12 de noviembre de 2024, se tenía programada realizar una (1) reunión en el trimestre.</t>
  </si>
  <si>
    <t>Acta de reunión 12 de noviembre del 2024</t>
  </si>
  <si>
    <t xml:space="preserve"> 
Se pudo evidenciar la reunion de control de proyectos de inversión, con lo cual se obtiene el 100% de cumplimiento.</t>
  </si>
  <si>
    <t>1.Responder las acciones judiciales y extrajudiciales  notificadas en la Secretaría Distrital de Seguridad, Convivencia y Justicia</t>
  </si>
  <si>
    <t>Porcentaje</t>
  </si>
  <si>
    <t>(Número  de repuestas de acciones judiciales y extrajudiciales  notificadas / Número  de acciones judiciales y extrajudiciales recibidas) *100</t>
  </si>
  <si>
    <t>Demanda</t>
  </si>
  <si>
    <t>En el primer trimestre fueron respondidas 9 demandas en tiempo de las notificadas</t>
  </si>
  <si>
    <t>n/a</t>
  </si>
  <si>
    <t>base de datos procesos</t>
  </si>
  <si>
    <t>Se evidenció mediante base de datos que se dio respuesta  7 demandas</t>
  </si>
  <si>
    <t>En el segundo trimestres se responden la 15 demandas,  que fueron notificadas en tiempo</t>
  </si>
  <si>
    <t>Base excel de procesos</t>
  </si>
  <si>
    <t xml:space="preserve">Se evidenció en la base en la base de datos excel las demandas que fueron notificadas </t>
  </si>
  <si>
    <t>En el trimestre fueron tramitadas las 4 acciones prejudiciales con las 4 citaciones ante Procuraduria, así como las 3 acciones judiciales notificadas fueron contestadas las 3 demandas</t>
  </si>
  <si>
    <t>No se presentaron</t>
  </si>
  <si>
    <t>N/a</t>
  </si>
  <si>
    <t xml:space="preserve">Se observa según las evidencias aportadas que se respondieron las 7 acciones que debían  tramitarse dentro del periodo con lo que se tiene el 100% de cumplimiento. </t>
  </si>
  <si>
    <t>Fueron Notificadas 24 acciones judiciales, las cuales tuvieron impulso procesal,  las 24 ; así mismo fueron notificadas 4  aciones extrajudiciales las cuales tuvieron impulso. Cumpliendo con el 100%</t>
  </si>
  <si>
    <t>N.A</t>
  </si>
  <si>
    <t>base de contratos judicial y extrajudical</t>
  </si>
  <si>
    <t xml:space="preserve">Se verifican las matrices aportadas por la dependencia validando las acciones reportadas en el avance frente a los procesos judiciales y extrajudiciales del cuarto trimestre de la vigencia 2024. </t>
  </si>
  <si>
    <t>2. Realizar la transferencia primaria de los expedientes físicos sujetos a esta, de la vigencia 2019 de acuerdo a la tabla de retención documental. (Decreto 612 de 2018 PI_01)</t>
  </si>
  <si>
    <t>(No. de traferencias primerarias realizadas/No. de transferencias primarias programadas)*100</t>
  </si>
  <si>
    <t>El equipo de archivo adelantó el inventario de 840 carpetas de un total de 1312 como se identifica en la columna A</t>
  </si>
  <si>
    <t>Ninguna</t>
  </si>
  <si>
    <t>Base de inventario</t>
  </si>
  <si>
    <t>Se evidenció que se realizó transferencia documental, según base de inventario</t>
  </si>
  <si>
    <t>Para el segundo trimestre, se organiza la información, se extraen los cds correspondientos, se agrupan y se deja la evidencia con los 4809 cds donde se registra la informacion del avance</t>
  </si>
  <si>
    <t>Para el segundo trimestre, se organiza la información, se extraen los cds correspondientos, se agrupan y se deja la evidencia con los 4809 cds donde se registra la informacion del avancePara el segundo trimestre, se organiza la información, se extraen los cds correspondientos, se agrupan y se deja la evidencia con los 4809 cds donde se registra la informacion del avance</t>
  </si>
  <si>
    <t>Para el trimestre se realizó la valoración del total de carpetas a transferir,  evidenciado la suma total de 688,  las cuales fueron revisadas y se transfieren  207 carpetas, comprimiendo con el 30%  según  lo acordado para el periodo</t>
  </si>
  <si>
    <t>Para esta actividad se acogieron las recomendaciones del informe de evaluación al POA  de primer semestre observando el número de transferencias realizadas  y el número de transferencias programadas.</t>
  </si>
  <si>
    <t xml:space="preserve">se transfirieron 678 carpetas ya que en la revisión puntual se evidenció que, a pesar de cumplir con su tiempo de retención en el archivo de gestión, 10 no se podían transferir porque tienen pago electrónico y la DRFGD no ha brindado los lineamientos necesarios para transferir expedientes hibridos.
</t>
  </si>
  <si>
    <t>FUID</t>
  </si>
  <si>
    <t>Se corrobora el acta de transferencia documental y la tabla de transferencia del archivo de gestión al archivo central de la Entidad, evidenciando la ejecución de la catividad programada para el cuarto trimestre de la vigencia 2024. NO se genera observaciones</t>
  </si>
  <si>
    <t>3. Proferir Resoluciones administrativas que confirme o revoquen decisiones policivas de primera instancia sometidas a consideración.</t>
  </si>
  <si>
    <t>(Numero de Resoluciones Administrativas proferidas de decisiones policivas de primera instancia / Numero de Resoluciones Administrativas de decisiones policivas de primera instancia recibidas)*100</t>
  </si>
  <si>
    <t>En el primer trimestre fueron emitidas 18 resoluciones</t>
  </si>
  <si>
    <t xml:space="preserve">Resoluciones </t>
  </si>
  <si>
    <t>Se evidenció que se emitieron 18 resoluciones por parte de la Dirección Juridica</t>
  </si>
  <si>
    <t xml:space="preserve">Para el segundo trimestre, se emitieron 19 resoluciones </t>
  </si>
  <si>
    <t>Resoluciones</t>
  </si>
  <si>
    <t>Se evidenció en la base en la base de datos excel las resoluciones suscritas</t>
  </si>
  <si>
    <t>Fueron tramitadas 12 Resoluciones para el periodo , del total asignado para el perido</t>
  </si>
  <si>
    <t>N/ A</t>
  </si>
  <si>
    <t>Se evidencia de acuerdo con el reporte que se emitieron 12 resoluciones administrativas en el periodo de referencia y según informa la Dirección Jurídica corresponde al total de las solicitudes recibidas con lo que cumplen el 100%  en el trimestre</t>
  </si>
  <si>
    <t xml:space="preserve">Se adelantaron 14 resoluciones administrativas dentro del útlimo trimestre cumpliendo con el 100% </t>
  </si>
  <si>
    <t>Resoluciones aprobadas</t>
  </si>
  <si>
    <t>Se corrobora los 14 actos administrativos relacionados por la dependencia, dandocumplimiento a la actividad programada para el cuarto trimestre de la vigencia 2024,. NO se genera observaciones</t>
  </si>
  <si>
    <t>4. Impulsar los procesos disciplinarios en etapa de juzgamiento</t>
  </si>
  <si>
    <t>( Número de expedientes impulsados/Número de expedientes activos en termino legal para impulsar)*100</t>
  </si>
  <si>
    <t>En el primer trimestre fueron gestionados un total de 15 acciones acciones: fallo de primera instancia 1, auto de pruebas 1,auto de tramite 5,traslado de autos de conclusion 3,autos de fijacion 5</t>
  </si>
  <si>
    <t>base de datos con acciones en los procesos</t>
  </si>
  <si>
    <t>Se evidenció que se gestionaron los  procesos disciplinarios que se encuentran en etapa de juzgamiento</t>
  </si>
  <si>
    <t>Durante el perido se gestionaron de los 16 expedientes  impulsados  de los cuales con 15 se tramitaron con  autos de tramite y uno con  fallo de primera instancia</t>
  </si>
  <si>
    <t>Base de datos con acciones de proceso</t>
  </si>
  <si>
    <t>Se evidenció las actuaciones disciplinarias segundo trimestre 2024</t>
  </si>
  <si>
    <t>Durante el periodo se impulsaron 7 procesos disciplinarios, de los 7 que tenian acciones en términos, con  la suscripcion de  13 autos y  1 fallo .</t>
  </si>
  <si>
    <t>De acuerdo con las evidencias aportadas se observa que la Dirección jurídica tiene 13 procesos activos y para los mismos se presenta al menos una actividad de impulso con lo que se cumple el 100% de la actividad</t>
  </si>
  <si>
    <t>Fueron adelantadas acciones en 9 expedientes de los cuales  las cuales tuvieron impulso procesal, 9, cumpliendo con el 100%.</t>
  </si>
  <si>
    <t>Base de expedientes</t>
  </si>
  <si>
    <t>En el archivo word aportado por la dependencia se da claridad frente a los procesos impulsados durante el cuarto trimestre de la vigencia 2024, sin embargo no esposible validar con una base de datos adicional la totalidad de procesos a impulsar en el periodo. NO se genera observaciones</t>
  </si>
  <si>
    <t>5. Elaborar los procesos de contratación que sean competencia de la Dirección Jurídica y Contractual de la vigencia 2024.</t>
  </si>
  <si>
    <t>(Numero de contrato elaborados/No. de solicitudes de contratos recibidas)*100</t>
  </si>
  <si>
    <t>En el primer tirmestre fueron suscritos 456 contratos</t>
  </si>
  <si>
    <t>base de datos</t>
  </si>
  <si>
    <t>Se evidenció que se elaboraron minutas de contratación que se encuentran a cargo de la Dirección Juridica</t>
  </si>
  <si>
    <t xml:space="preserve">En el periodo fueron suscritos 609 contratos </t>
  </si>
  <si>
    <t>Se evidenció en la base de datos el  cumplimiento de la actividad  número de contratos suscritos. 2024</t>
  </si>
  <si>
    <t>Para este trimestre se suscribieron 207  contratos, fueron radicadas 233 solicitudes  y  se registraon  33 devoluciones que debían ser subsanadas por las áreas solicitantes</t>
  </si>
  <si>
    <t>Las áreas solicitantes no cumplen con la documentacion completa, desisten de la solicitud</t>
  </si>
  <si>
    <r>
      <t xml:space="preserve">Se evidencia la suscripción de 207 contratos durante el trimestre de los 233 solicitados, lo que resulta en un cumplimiento del 89%. Teniendo en cuenta que la subsanación no depende de la Dirección Jurídica y que siempre existirá un rezago en el cumplimiento, se sugiere revisar la meta a futuro, fijándola por debajo del 100%, para reflejar mejor la realidad operativa. Es asi como, teniendo en cuenta los rangos de cumplimiento estableciddos en la </t>
    </r>
    <r>
      <rPr>
        <i/>
        <sz val="11"/>
        <color theme="1"/>
        <rFont val="Arial"/>
        <family val="2"/>
      </rPr>
      <t>Guía para la Formulación, Seguimiento y Monitoreo del Plan de Acción POA (G-DE-02 V.4)</t>
    </r>
    <r>
      <rPr>
        <sz val="11"/>
        <color theme="1"/>
        <rFont val="Arial"/>
        <family val="2"/>
      </rPr>
      <t xml:space="preserve">, la Dirección Jurídica se encuentra en un nivel de </t>
    </r>
    <r>
      <rPr>
        <b/>
        <sz val="11"/>
        <color theme="1"/>
        <rFont val="Arial"/>
        <family val="2"/>
      </rPr>
      <t>ejecución medio</t>
    </r>
  </si>
  <si>
    <r>
      <rPr>
        <sz val="11"/>
        <color rgb="FF000000"/>
        <rFont val="Arial"/>
        <family val="2"/>
      </rPr>
      <t xml:space="preserve">Se tramitaron 165 contratos nuevos con el cumplimiento delos requisitos precontractuales y el cumplimiento de la lista de chequeo hasta el perfeccionamiento y se ralizaron 55 devoluciones que correspondientes al incumplimiento de los requisitos previos como  PAA,documentos de los contratistas, entre otros.  </t>
    </r>
    <r>
      <rPr>
        <sz val="11"/>
        <color rgb="FFFF0000"/>
        <rFont val="Arial"/>
        <family val="2"/>
      </rPr>
      <t xml:space="preserve"> Se tramitaron 1437 solicitudes de 1463</t>
    </r>
  </si>
  <si>
    <t>base de contratos</t>
  </si>
  <si>
    <t>1. Realizar seguimiento al cumplimiento de la programación definida para la generación de Documentos de Política Pública para la vigencia 2024.</t>
  </si>
  <si>
    <t>Se realizó el seguimiento a la programación de actividades para el desarrollo del documento de política pública definido para el 2024, en el cual se evidencia que se están cumpliendo de acuerdo a lo estipulado.</t>
  </si>
  <si>
    <t>20240320_ActaReunión_ComitéEditorial
Adjunto. Programación Policy Paper 2024</t>
  </si>
  <si>
    <t>Se evidenció que se dio cumplimiento a las actividades programa para el primer trimestre, según programación de actividades para la implementación de la política</t>
  </si>
  <si>
    <t>Se realiza seguimiento en los meses de abril, mayo y  junio a la programación de actividades para el desarrollo del documento de política pública definido para el 2024 “Metodología de priorización de entornos educativos”, en estos seguimientos se evidencia que se cumplieron las actividades definidas y el producto se encuentra finalizado a la fecha.</t>
  </si>
  <si>
    <t>30042024_ActaReunión_ComitéEditorial
Adjunto. 30042024 Seguimiento Policy Paper
28052024_ActaReunión_ComitéEditorial
Adjunto. 28052024 Seguimiento Policy Paper
26062024_ActaReunión_ComitéEditorial
Adjunto. 26062024 Seguimiento Policy Paper</t>
  </si>
  <si>
    <t>Se evidenció el cumplimiento de la actividad para el desarrollo del documento de política pública, según  programación</t>
  </si>
  <si>
    <t>Para el periodo a reportar se eliminó la programación del segundo semestre del 2024, ya que no corresponde al PDD 2024 - 2027</t>
  </si>
  <si>
    <t>Memorando de solicitud "3-2024-27751_1 Memo Solicitud de Reprogramación"
Respuesta OAP: Correo "Correo de respuesta OAP - Memo 3-2024-27751"</t>
  </si>
  <si>
    <t>La actividad  finalizó en el segundo trimestre, quedando con el cumplimiento del 100%</t>
  </si>
  <si>
    <t>Las actividades se ejecutaron en el 2o. trimestre</t>
  </si>
  <si>
    <t>2. Realizar seguimiento al cumplimiento de la programación definida para la generación de Investigaciones para la vigencia 2024.</t>
  </si>
  <si>
    <t>Se realizó el seguimiento a la programación de actividades para el desarrollo de la investigación liderada por la OAIEE  para el 2024, en el cual se evidencia el cumplimiento de acuerdo a lo estipulado.</t>
  </si>
  <si>
    <t>20240320_ActaReunión_ComitéEditorial
Adjunto. Programación Investigación 2024</t>
  </si>
  <si>
    <t>Se evidenció que se dio cumplimiento a las actividades programa para el primer trimestre, según programación de actividades definidas para la generación de Investigaciones</t>
  </si>
  <si>
    <t>Se realiza seguimiento en el segundo trimestre del 2024 a la generación del documento asociado a la investigación sobre “Nuevos consumos de sustancias psicoactivas”; a la fecha se cumplieron con las actividades programadas y el documento se encuentra finalizado.</t>
  </si>
  <si>
    <t>30042024_ActaReunión_ComitéEditorial
Adjunto. 30042024 Seguimiento Investigación
28052024_ActaReunión_ComitéEditorial
Adjunto. 28052024  Seguimiento Investigación
26062024_ActaReunión_ComitéEditorial
Adjunto. 26062024  Seguimiento Investigación</t>
  </si>
  <si>
    <t>Se evidenció el cumplimiento de la actividades para la generación de investigaciones, según  programación</t>
  </si>
  <si>
    <t>3. Realizar seguimiento al cumplimiento de la programación definida para la
generación de Documentos de Análisis de julio a diciembre de 2024</t>
  </si>
  <si>
    <t>De acuerdo a la programación realizada para el segundo semestre del 2024, se llevaron a cabo las reuniones de seguimiento de avance en la construcción de los documentos de análisis en los meses de agosto y septiembre de 2024.</t>
  </si>
  <si>
    <t> Agosto:
F-FI-1380 Acta Seg. Agosto
Cronograma Doc. PP Afro - agosto 24
Cronograma Doc. PP Indígenas - agosto 24
Septiembre:
F-FI-1380 Acta Seg. Septiembre
Cronograma Doc. PP Afro - septiembre 24
Cronograma Doc. PP Indígenas - septiembre 24</t>
  </si>
  <si>
    <t xml:space="preserve"> Se evidencian los seguimientos de agosto y septiembre con lo cual la dependencia cumple el 100% de la programación del trimestre</t>
  </si>
  <si>
    <t> De acuerdo a la programación realizada para cuarto trimestre del 2024, se llevaron a cabo las reuniones de seguimiento de avance en la construcción de los documentos de análisis en los meses de octubre, noviembre y diciembre de 2024.</t>
  </si>
  <si>
    <t xml:space="preserve"> Octubre:
F-FI-1380 Acta Seg. Octubre
Cronograma Doc. PP Afro - octubre 24
Cronograma Doc. PP Indígenas - octubre 24
Cronograma Doc. PP Rrom - octubre 24
Noviembre:
F-FI-1380 Acta Seg. Nov 24
Cronograma Doc. PP Afro - Nov 24
Cronograma Doc. PP Indígenas - Nov 24
Cronograma Doc. PP Rrom - Nov 24
Diciembre:
F-FI-1380 Acta Seg. Dic 24
</t>
  </si>
  <si>
    <t>Se evidencia el cargue de archivos con actas de seguimiento de Oct, Nov, Dic y cronogramas de actividades de Oct y Nov</t>
  </si>
  <si>
    <t>1. Ejecutar las actividades  definidas el Plan Estratégico de Tecnologías de Información - PETI, de acuerdo con lo programado. (Decreto 612 de 2018 PI_10)</t>
  </si>
  <si>
    <t>(Número de actividades ejecutadas en el Plan Estrategico PETI / Número de actividades programadas en el PETI)*100</t>
  </si>
  <si>
    <t>Constante</t>
  </si>
  <si>
    <t>De acuerdo a lo definido en la actividad, se ejecutaton al 100 % las accciones definidas en el Plan Estrategico de Tecnologias de la Información - PETI de acuerdo a lo programado</t>
  </si>
  <si>
    <t>Cronograma complementario  medicción porcentaje de aance  PETI</t>
  </si>
  <si>
    <t>Se evidenció el cargue de la información oportunamente.</t>
  </si>
  <si>
    <t>De acuerdo a lo definido en la actividad, se ejecutaton al 100 % las accciones  relacionadas con el Plan Estrategico de Tecnologias de la Información - PETI de acuerdo a lo programado para el segundo trimestre del 2024</t>
  </si>
  <si>
    <t xml:space="preserve">Plan Estrategico de Tecnologias de la Información - PETI </t>
  </si>
  <si>
    <t xml:space="preserve">De acuerdo a lo definido en la actividad, se ejecutaton al 100 % las accciones  relacionadas con el Plan Estrategico de Tecnologias de la Información - PETI de acuerdo a lo programado para el  primer segundo y tercer  trimestre del 2024 . 
Por otra parte, se avanza en la etapa de planeación de los 24 proyectos definidos en el PETI 2024 - 2028. </t>
  </si>
  <si>
    <t>Cronograma complementación medición PETI
Plan Estrategico de Tecnologias de la Información  -2024-2028
Memorando solicitud designación responsables para reportes PETI</t>
  </si>
  <si>
    <t xml:space="preserve">Se evidencia el avance de las actividades del PETI  a través del archivo cronograma complementación medición porcentaje avance peti en formato Excel en las columnas cumplimiento (H) y descripción de avance (I) y la carpeta Memorando designación.
</t>
  </si>
  <si>
    <t xml:space="preserve">De acuerdo a lo definido en la actividad, se ejecutaton al 100 % las accciones  relacionadas con el Plan Estrategico de Tecnologias de la Información - PETI de acuerdo a lo programado para el  primer segundo, tercer y cuarto trimestre del 2024 . 
Por otra parte, se avanzó en la etapa de planeación-ejecución de los 24 proyectos definidos en el PETI 2024 - 2028. </t>
  </si>
  <si>
    <t>*Cronograma complementación medición PETI
*Plan Estrategico de Tecnologias de la Información  -2024-2028
*Memorando solicitud designación responsables para reportes PETI
*Se avanzó en la realización de las reuniones iniciales con las áreas responsables de los proyectos PETI (Reuniones iniciales yt actas de constitución de los proyectos)
* Memorando de proyectos del cuatro trimestre del 2024.</t>
  </si>
  <si>
    <t xml:space="preserve">Se cargan archivos de solicitudes de profesionales de enlace entre las areas usuarias y la DTSI entre el  20 y 24 de sep-2024. Se carga un cronograma que muestra los memorandos anteriores . Se carga un archivo que muestra fechas de inicio (algunas del 30-09-2024) y fechas de terminacion.  Se carga memorando donde se detalla y comunica el avance de  cada uno de los proyectos, donde se muestra  reuniones preeliminares con los enlaces para enteder el problema o identificar los requerimientos del usuario. </t>
  </si>
  <si>
    <t>2. Ejecutar nueve actividades  definidas en el Plan de Seguridad y Privacidad de la Información , de acuerdo con lo programado (Decreto 612 de 2018 PI_12)</t>
  </si>
  <si>
    <t>De acuerdo a lo definido en la actividad, se  ejecutaron las tareas definidas en el Plan de Seguridad y Privacidad de la Información de acuerdo a lo programado.
Se reporta  soporte de ejecución y cumplimiento de  las tareas 1,2,3,4,5,6,7,8,9 de acuerdo a lo definido en el Plan de Seguridad y Privacidad de la Información.</t>
  </si>
  <si>
    <t xml:space="preserve">Plan de de Seguridad y Privacidad de la Información </t>
  </si>
  <si>
    <t>De acuerdo a lo definido en la actividad, se  cumplió con lo definido en el Plan de Seguridad y Privacidad de la Información de acuerdo a lo programado para el segundo trimestre del 2024. en lo que respecta: 
1.  Tarea 2:  Definir e implementar indicadores de Gestión de Seguridad y privacidad de la Información,. De acuerdo a lo definido, se estan efectuando los reportes de los indicadores del 2023 de los meses de abril, mayo y junio del 2024.  Por otra parte, se envió solicitud a la Oficina Asesora de Planeación de la Actualización del nuevo  indicador 2024. 
2. Tarea 4: Actualizar, publicar y realizar seguimiento al Manual de Seguridad y Privacidad de la Información.  Dicho Manual fue actualizado en noviembre del 2023.    Por otra parte se avanza en la revisión del mismo, con el objetivo de acoger las observaciones efectuadas por la Oficina de Control Interno, se tiene prevista la actualización en el mes de noviembre del 2024
Se reporta  avance en  las tareas, teniendo en cuenta que las mismas iniciaron su ejecución en el mes de febrero, se anexan avances, tareas; 1, 3,5, 6, y 7  su fecha fin es el mes de diciembre del 2024.</t>
  </si>
  <si>
    <r>
      <rPr>
        <sz val="11"/>
        <color rgb="FF000000"/>
        <rFont val="Arial"/>
        <family val="2"/>
      </rPr>
      <t>De acuerdo a lo definido en la actividad, se  presenta avance en   las tareas planteadas en el Plan de Seguridad y Privacidad de la Información de acuerdo a lo programado.
Dicho avance en  las tareas, se presenta teniendo en cuenta que las mismas iniciaron su ejecución en el mes de febrero, se anexan avance, tareas; 1, 3, 5, 6, 7 y 8, su fecha fin es el mes de diciembre del 2024.
Por otra parte, en relación a las actividades 2 y 4  que se cumplieron en el mes de junio; 
Tarea 2 "</t>
    </r>
    <r>
      <rPr>
        <i/>
        <sz val="11"/>
        <color rgb="FF000000"/>
        <rFont val="Arial"/>
        <family val="2"/>
      </rPr>
      <t xml:space="preserve">Formular, formalizar, implementar y medir la eficiencia y eficacia de los indicadores de Gestión de Seguridad y privacidad de la Información. la formulación,  </t>
    </r>
    <r>
      <rPr>
        <sz val="11"/>
        <color rgb="FF000000"/>
        <rFont val="Arial"/>
        <family val="2"/>
      </rPr>
      <t>en el mes de junio se formuló y formalizó el indicador de seguridad de la información, a partir del mes de septiembre del 2024, se empiezan a realizar los reportes de ejecución de este, razon por la cual se anexan soportes.
Tarea 4 "Realizar la actualización y seguimiento periódico del Manual de Seguridad y Privacidad de la Información de la SDSCJ. En noviembre del  2023, se efectuo la actualización y formalización  del Manual en el portal MIPG.. Por otra parte, con corte a 30 de junio del 2024 , se efectuó la revisión y ajuste  del Manual de acuerdo a lo definido, pero teniendo en cuenta las nuevas observaciones efectuadas por la OCI en el 2024,  se esta nuevamente en proceso de ajustes y se tiene previsto la  nueva actualización en el portal MIPG en noviembre del 2024. razon por la cual se anexan soportes.</t>
    </r>
  </si>
  <si>
    <t>Para esta actividad no se tenía programación para este trimestre. Sin embargo, la Dirección de Tecnologías y sistemas de la información, muestra el avance en gestión con lo cual darán cumplimiento a las actividades del cuarto trimestre</t>
  </si>
  <si>
    <r>
      <rPr>
        <sz val="11"/>
        <color rgb="FF000000"/>
        <rFont val="Arial"/>
        <family val="2"/>
      </rPr>
      <t>De acuerdo a lo definido en la actividad, se  presenta avance en   las tareas planteadas en el Plan de Seguridad y Privacidad de la Información de acuerdo a lo programado.
Dicho avance en  las tareas, se presenta teniendo en cuenta que las mismas iniciaron su ejecución en el mes de febrero, se anexan avance, tareas; 1, 3, 5, 6, 7  8 y 9, su fecha fin es el mes de diciembre del 2024. asi:
1, Realizar publicación de los procedimientos y/o documentos de seguridad de la información
3, Gestión los cambios a las soluciones e infraestructura tecnológica de la Entidad de acuerdo con lo establecido en el procedimiento de gestión de cambios.
5, Verificar la aplicación de los controles en la SDSCJ del anexo A de la norma ISO 27001:2013. Dirección de Tecnologías y Sistemas de la Información 01/02/2024 31/12/2024 100% (Número de Controles Implementados / Número de Controles que se planeados) * 100 Continuar con la Eficacia implementación de los controles en la SDSCJ del anexo A de la norma ISO 27001:2013
6, Participar en las mesas de trabajo y elaboración de reportes de información de conformidad a lo requerido en la Política de Gobierno Digital.
7, Apoyar en la ejecución de las actividades definidas en el plan de uso y propiación en lo referente a seguridad de la  información . 8, Efectuar el Análisis del estado actual y definir las acciones a seguir de acuerdo a lo establecido en materia de ciberseguridad.
9, Actualizar el Plan de Seguridad y Privacidad de la Información
. 
Por otra parte, en relación a las actividades 2 y 4  que se cumplieron en el mes de junio; 
Tarea 2 "</t>
    </r>
    <r>
      <rPr>
        <i/>
        <sz val="11"/>
        <color rgb="FF000000"/>
        <rFont val="Arial"/>
        <family val="2"/>
      </rPr>
      <t xml:space="preserve">Formular, formalizar, implementar y medir la eficiencia y eficacia de los indicadores de Gestión de Seguridad y privacidad de la Información. la formulación,  </t>
    </r>
    <r>
      <rPr>
        <sz val="11"/>
        <color rgb="FF000000"/>
        <rFont val="Arial"/>
        <family val="2"/>
      </rPr>
      <t>en el mes de junio se formuló y formalizó el indicador de seguridad de la información, a partir del mes de septiembre del 2024, se empiezan a realizar los reportes de ejecución de este, razon por la cual se anexan soportes.
Tarea 4 "Realizar la actualización y seguimiento periódico del Manual de Seguridad y Privacidad de la Información de la SDSCJ. En noviembre del  2023, se efectuo la actualización y formalización  del Manual en el portal MIPG.. Por otra parte, con corte a 30 de junio del 2024 , se efectuó la revisión y ajuste  del Manual de acuerdo a lo definido, pero teniendo en cuenta las nuevas observaciones efectuadas por la OCI en el 2024,  se esta nuevamente en proceso de ajustes y se tiene previsto la  nueva actualización en el portal MIPG en noviembre del 2024. razon por la cual se anexan soportes.</t>
    </r>
  </si>
  <si>
    <t>Se pudo evidenciar la ejecución de las 7 tareas contempladas para el trimestre del PLAN DE SEGURIDAD Y PRIVACIDAD DE LA  INFORMACIÓN con lo que se obtiene el cumplimiento de la actividad</t>
  </si>
  <si>
    <t>3. Ejecutar cinco  actividades  definidas en el Plan de Tratamiento de Riesgos de Seguridad de la Información), de acuerdo con lo programado (Decreto 612 de 2018 PI_11)</t>
  </si>
  <si>
    <t>De acuerdo a lo definido en la actividad, se  ejecutaron las tareas definidas en el  Plan  de Tratamiento de Riesgos de Seguridad de  la Información de acuerdo a lo programado
Se presenta avance de las tareas 1,2,3,4,5 de acuerdo a lo definifo en el Plan  de Tratamiento de Riesgos de Seguridad de  la Información.</t>
  </si>
  <si>
    <t xml:space="preserve">Plan de Tratamiento de Riesgos de Seguridad y Privacidad de la Información </t>
  </si>
  <si>
    <t>De acuerdo a lo definido en la actividad, se  avanzó en  las tareas definidas en el Plan  de Tratamiento de Riesgos de Seguridad de  la Información de acuerdo a lo programado para el segundo trimestre del 2024; 
Se presenta avance de las tareas 1,2,3 y 4, teniendo en cuenta que iniciaron su ejecución en  febrero y terminan diciembre del 2024.</t>
  </si>
  <si>
    <t>De acuerdo a lo definido en la actividad, se  avanza en  las tareas definidas en el Plan  de Tratamiento de Riesgos de Seguridad de  la Información de acuerdo a lo programado.
1. Se cumplio con lo definido en la tarea  1 Actualización de actividos de información en lo referente a la vigencia 2024. 
2. Se presenta avance de las actividades; 2 ,3 y 4, debido a que estas iniciaron su ejecución en el mes de febrero y su fecha fin es el mes de diciembre del 2024.</t>
  </si>
  <si>
    <t>Se observa el cumplimiento de la actividad No 1 definida en el Plan  de Tratamiento de Riesgos de Seguridad de  la Información de acuerdo a lo programado con lo que se obtiene el 100% del cumplimiento</t>
  </si>
  <si>
    <t>De acuerdo a lo definido en la actividad, se  avanza en  las tareas definidas en el Plan  de Tratamiento de Riesgos de Seguridad de  la Información de acuerdo a lo programado.
1. Se cumplio con lo definido en la tarea  1 Actualización de activos de información en lo referente a la vigencia 2024. 
2. Se presenta avance de las actividades; 2 ,3  4, y  5, debido a que estas iniciaron su ejecución en el mes de febrero y su fecha fin es el mes de diciembre del 2024.</t>
  </si>
  <si>
    <t>Se anexan 4 carpetas enumeradas 1,3,4,5 las enumeradas 1,3 y 4 contienen informacion de tratamiento de riesgos de seguridad.</t>
  </si>
  <si>
    <t>4. Atender los requerimientos recibidos de las dependencias a través  de mesa de servicio de TI, conforme al procedimiento definido para esto.</t>
  </si>
  <si>
    <t>(Número de requerimientos atendidos / Número de requerimientos recibidos) *100</t>
  </si>
  <si>
    <t xml:space="preserve">Durante el primer trimestre se recibieron por los canales de 3502 requierimientos distribuidos de la siguiente forma:
2887 por Correo Electronico
374 por telefono
128 Personalmente
91 por Chat
2 por el portal de autogestion.
Estos requerimientos, se atendierón al 100% de la siguiente forma:
Se registrarón 3502 casos en la herramienta de gestion, los cuales se distribuyeron en:
2515 solicitudes y 987 incidentes, estos fueron escalados al interior de la DTSI para su solución, el estado de la gestion de estos casos es: 3494 requerimientos finalizados por completo,  y 8 requerimientos que aun se encuentran en gestion por parte de los agentes resolutores.
Entendiendose como requerimientos atendidos, aquellos que se registran en la herramienta de gestión, se clasifican y se asignan a un responsable para su solución, comunicando al usuario el ticket por medio del cual se gestionará y podra realizar seguimiento. </t>
  </si>
  <si>
    <t xml:space="preserve">Reporte de seguimiento Dirección de Tecnologias de la Información </t>
  </si>
  <si>
    <t xml:space="preserve">Durante el segundo trimestre se recibieron por los canales de 4659 requierimientos distribuidos de la siguiente forma:
3774 por Correo Electronico
698 por telefono
124 Personalmente
50 por Chat
13 por el portal de autogestion.
Estos requerimientos, se atendierón al 100% de la siguiente forma:
Se registrarón 4659 casos en la herramienta de gestion, los cuales se distribuyeron en:
3747 solicitudes y 912 incidentes, estos fueron escalados al interior de la DTSI para su solución, el estado de la gestion de estos casos es: 4652 requerimientos finalizados por completo,  y 7 requerimientos que aun se encuentran en gestion por parte de los agentes resolutores.
Entendiendose como requerimientos atendidos, aquellos que se registran en la herramienta de gestión, se clasifican y se asignan a un responsable para su solución, comunicando al usuario el ticket por medio del cual se gestionará y podra realizar seguimiento. </t>
  </si>
  <si>
    <t xml:space="preserve">Durante el tercer trimestre se recibieron por los canales de 4270 requierimientos distribuidos de la siguiente forma:
3408 por Correo Electronico
621 por telefono
157 Personalmente
64 por Chat
20 por el portal de autogestion.
Estos requerimientos, se atendierón al 100% de la siguiente forma:
Se registrarón 4270 casos en la herramienta de gestion, los cuales se distribuyeron en:
3554 solicitudes y 716 incidentes, estos fueron escalados al interior de la DTSI para su solución, a la fecha el estado de la gestion de estos casos es: 4199 requerimientos finalizados por completo, 2 requerimientos solucionados que estan en periodo de evaluación  y 69 requerimientos que aun se encuentran en gestion por parte de los agentes resolutores.
Entendiendose como requerimientos atendidos, aquellos que se registran en la herramienta de gestión, se clasifican y se asignan a un responsable para su solución, comunicando al usuario el ticket por medio del cual se gestionará y podra realizar seguimiento. </t>
  </si>
  <si>
    <t>La evidencia se realiza a través de un gráfico donde se ve los requerimientos recibidos y los requerimientos atendidos, que es lo que plantea el indicador, lo apalancan mostrando la distribución de como ingresaron esos requerimientos (4270) y como fueron asignados para su solución (4270). Mejoro la presentación del indicador.</t>
  </si>
  <si>
    <t xml:space="preserve">Durante el cuarto trimestre del 2024,  se recibieron por los canales 5497 requierimientos distribuidos de la siguiente forma:
4255 por Correo Electronico
731 por telefono
373 Personalmente
129 por Chat
9 por el portal de autogestion.
Estos requerimientos, se atendierón al 100% de la siguiente forma:
Se registrarón 5497 casos en la herramienta de gestion, los cuales se distribuyeron en:
4683 solicitudes y 814 incidentes, estos fueron escalados al interior de la DTSI para su solución, a la fecha el estado de la gestion de estos casos es: 5368 requerimientos finalizados por completo, 8 requerimientos solucionados que estan en periodo de evaluación  y 121 requerimientos que aun se encuentran en gestion por parte de los agentes resolutores.
Entendiendose como requerimientos atendidos, aquellos que se registran en la herramienta de gestión, se clasifican y se asignan a un responsable para su solución, comunicando al usuario el ticket por medio del cual se gestionará y podra realizar seguimiento. </t>
  </si>
  <si>
    <t>Se evidencia el cumplimiento de la actividad al atender el 100% de los requerimientos recibidos</t>
  </si>
  <si>
    <t>1. Atender los requerimientos para la entrada de los bienes de la SSCJ.</t>
  </si>
  <si>
    <t>(No. de requerimientos atendidos en el periodo/No. de requerimientos radicados para ingreso en el periodo)*100</t>
  </si>
  <si>
    <t xml:space="preserve">Durante el primer trimestre de 2024, la Dirección de Recursos Fisicos y Gestión Documental recibió diecisiete (17) solicitudes de entrada a almacen con documentación completa, las cuales fueron atendidas en su totalidad para realizar su respectiva entrada. </t>
  </si>
  <si>
    <t>Los funcionarios no realizan la radicación de la documetación completa para la solicitud de ingresos de bienes.</t>
  </si>
  <si>
    <t>Se realiza la devolución de las solicitudes que tienen documetación incompleta, indicando la relación de documentos requeridos para proceder con el trámite de ingreso de bienes.</t>
  </si>
  <si>
    <t xml:space="preserve">Se adjuntan comprobantes de entrada a almacén de las solicitudes realizadas durante el periodo. </t>
  </si>
  <si>
    <t>Mediante formato de comprobante de ingreso de elementos, se evidenció que durante el primer trimestre se realizó ingreso al almacen de los bienes requeridos</t>
  </si>
  <si>
    <t xml:space="preserve">Durante el segundo trimestre de 2024, la Dirección de Recursos Fisicos y Gestión Documental recibió treinta y dos (32) solicitudes de entrada a almacen con documentación completa, las cuales fueron atendidas en su totalidad para realizar su respectiva entrada. </t>
  </si>
  <si>
    <t xml:space="preserve">Se han realizado solicitudes de ajustes de algunos documentos radicados por los supervisores, lo cual ha retrasado un poco el proceso de ingreso al almacén de los bienes para que puedan tramitar adecuadamente los pagos. </t>
  </si>
  <si>
    <t xml:space="preserve">El 27 de Junio de 2024 se realizó capacitación virtual para exponer los principales lineamientos, procedimientos y formatos para solicitar adecuadamente los ingresos al almacén. </t>
  </si>
  <si>
    <t>1. Entradas Almacén
2. Invitación a la Capacitación Virtual
3. Presentación - Capacitación Ingresos y Cuidado de Bienes
4. Listado de Asistencia</t>
  </si>
  <si>
    <t xml:space="preserve">Durante el tercer trimestre de 2024, la Dirección de Recursos Fisicos y Gestión Documental recibió treinta y ún (31) solicitudes de entrada a almacen con documentación completa, las cuales fueron atendidas en su totalidad para realizar su respectiva entrada. </t>
  </si>
  <si>
    <t>Devolución de solicitudes incompletas.</t>
  </si>
  <si>
    <t>1. Entradas Almacén</t>
  </si>
  <si>
    <t>Teniendo en cuenta la información proporcionada por el responsable de primera línea, se observa que la evidencia que respalda la actividad 'Atender los requerimientos para la entrada de los bienes de la SSCJ'. Al verificar las carpetas 'ENTRADAS UE 01 y 02 ' correspondientes a cada mes reportado, se observaron un número total de  treinta y un (31) carpetas lo cual concuerda con el análisis cualitativo reportado , no obstante teniendo en cuenta los medios  de verificación propuestos por el proceso para el primer trimestre se observa :  "comprobantes de entrada a almacén " luego para el segundo trimestre se documenta"1. Entradas Almacén
2. Invitación a la Capacitación Virtual 3. Presentación - Capacitación Ingresos y Cuidado de Bienes 4. Listado de Asistencia"  y para el tercer trimestre colocan "1. Entradas Almacén", por lo anterior nuevamente se recomienda más precisión en la información cargada como evidencia del cumplimiento de la actividad.</t>
  </si>
  <si>
    <t xml:space="preserve">Durante el cuarto trimestre de 2024, la Dirección de Recursos Fisicos y Gestión Documental recibió treinta y cuatro (34) solicitudes de entrada a almacen con documentación completa, las cuales fueron atendidas en su totalidad para realizar su respectiva entrada. </t>
  </si>
  <si>
    <t>Teniendo en cuenta la información proporcionada por el responsable de primera línea, se observa que la evidencia que respalda la actividad 'Atender los requerimientos para la entrada de los bienes de la SSCJ'. Al verificar las carpetas 'ENTRADAS UE 01 , 02 y 04' correspondientes a cada mes reportado, se observaron un número total de  treinta y cuatro (34) archivos lo cual concuerda con el análisis cualitativo reportado y por tanto se tiene el 100% de cumplimiento en la actividad</t>
  </si>
  <si>
    <t xml:space="preserve">2. Atender las necesidades de mantenimiento y mejoramiento de la sede administrativa. </t>
  </si>
  <si>
    <t>(No. de necesidades de mantenimiento atendidos en el periodo/No. de requerimientos recibidos en el periodo)*100</t>
  </si>
  <si>
    <t xml:space="preserve">Durante el primer trimestre de 2024, la Dirección de Recursos Fisicos y Gestión Documental recibió quince (15) solicitudes de de mantenimiento en la sede administrativa, las cuales fueron atendidas en su totalidad para realizar su respectiva adecuación. </t>
  </si>
  <si>
    <t>Solicitudes incompletas o que no correspondian a la competencia de esta dependencia</t>
  </si>
  <si>
    <t>Se devolvian las solicitudes incompletas o que no correspondias indicando la información requerida para su atención o el área encargada de atender el requerimeinto.</t>
  </si>
  <si>
    <t xml:space="preserve">Se adjunta relación de las solicitudes de mantenimeinto atendidas durante el periodo. </t>
  </si>
  <si>
    <t xml:space="preserve">Se evidenció mediante documento de controll en el que se reporta la atencicón realizada a las necesidades de mantenimiento y mejoramiento de la sede administrativa. </t>
  </si>
  <si>
    <t xml:space="preserve">Durante el segundo trimestre de 2024, la Dirección de Recursos Fisicos y Gestión Documental recibió dieciseis (16) solicitudes de de mantenimiento en la sede administrativa, las cuales fueron atendidas en su totalidad para realizar su respectiva adecuación. </t>
  </si>
  <si>
    <t xml:space="preserve">Durante el tercer trimestre de 2024, la Dirección de Recursos Fisicos y Gestión Documental recibió treinta y ún (31) solicitudes de de mantenimiento en la sede administrativa, las cuales fueron atendidas en su totalidad para realizar su respectiva adecuación. </t>
  </si>
  <si>
    <t>Teniendo en cuenta la información proporcionada por el responsable de primera línea de defensa, se revisaron los archivos correspondientes al tercer trimestre, 
Archivo 'Consolidado revisiones sede central': Se observa para el mes JULIO 13  registros , AGOSTO 9 registros , SEPTIEMBRE 9 registros. para un total de treinta y un (31) registros.
Con base en lo anterior, la información proporcionada en relación con la evidencia suministrada está de acuerdo a lo descrito en el análisis cualitativo, con lo cual se obtiene un cumplimiento del 100% en el trimestre</t>
  </si>
  <si>
    <t xml:space="preserve">Durante el cuarto trimestre de 2024, la Dirección de Recursos Fisicos y Gestión Documental recibió veinte (20) solicitudes de de mantenimiento en la sede administrativa, las cuales fueron atendidas en su totalidad para realizar su respectiva adecuación. </t>
  </si>
  <si>
    <t>Teniendo en cuenta la información proporcionada por el responsable de primera línea de defensa, se revisó el archivo correspondientes al cuarto trimestre,  Archivo "Consolidado Revisiones", validando que lo reportado concuerda con el analisis cualitativo reportado con lo cual se obtiene el 100% de cumplimiento de la actividad</t>
  </si>
  <si>
    <t>3. Atender las transferencias documentales primarias de la SCJ de acuerdo a la TRD.   (Decreto 612 de 2018 PI_01)</t>
  </si>
  <si>
    <t>(No. de actividades ejecutadas para la transferencias primarias /No. de actividades programadas para la transferencias primarias)*100</t>
  </si>
  <si>
    <t>1.Se realizo el cronograma de transferencia primaria en el cual se identifican las fechas en las cuales se realizaran las visitas a los archivos de gestión.
2. Se diseña matriz de seguimiento con el fin de registrar las trasnferencias realizadas por cada una de las dependencias</t>
  </si>
  <si>
    <t>Disponibilidad de las dependencias para atender las visitas con relaciona a la transferencia primaria</t>
  </si>
  <si>
    <t>Establecer mesas de trabajo en las cuales se brinden los lineamientoa para la correcta entrega de la Transferencia Primaria</t>
  </si>
  <si>
    <t>1. Cronograma de transferencias dirigidos a todas las dependencia, donde se notifica las fechas de transferencias a cada una de las dependencias.
2. Matriz seguimiento Visitas.</t>
  </si>
  <si>
    <t>Se evidenció que ser realizó la transferencia de documentos conforme al cronograma establecido para el primer trimestre</t>
  </si>
  <si>
    <t>Durante el segundo trimestre se realizan las siguientes actividades:
1. Actas de reunión preliminar realizadas a la Oficina Asesora de Planeación, Subsecretaria de Gestión Institucional y Casa de Justicia de Usme, con el fin de identificar el estado de la documentacion a transferir y las fechas para la trasferencia primaria. Esta actividad tiene una ponderación al 10% correspondiente a las 3 visitas realizadas.
2. Se realiza el diligenciamiento en la Matriz de seguimiento, en la cual se identifica aspectos relacionados con el proceso de la transferencia primaria de las áreas visitadas en la actividad anterior. Esta actividad tiene una ponderación al 10% correspondiente a 3 seguimeintos registrados en la matriz.
3. Se legaliza mediante actas de transferencias recepcionadas del Despacho, Oficina Asesora de Planeación y Subsecretaria de Gestión Institucional. Esta actividad tiene una ponderación al 10% correspondiente a la legalización mediante 3 actas de transferencia de las áreas mencionadas..</t>
  </si>
  <si>
    <t>1.  Actas de Reunion .
2. Matriz seguimiento Visitas.
3.ActasTransferencias Recepcionadas</t>
  </si>
  <si>
    <t>Durante el tercer trimestre se realizan las siguientes actividades:
1. Actas de reunión preliminar realizadas a la Casa de Justicia de Chapínero, Casa de Justicia de Engativa y Casa de Justicia de Suba la Campiña, con el fin de identificar el estado de la documentacion a transferir y las fechas para la trasferencia primaria. Esta actividad tiene una ponderación del10% correspondiente a las 3 visitas realizadas.
2. Se realiza el diligenciamiento en la Matriz de seguimiento, en la cual se identifica aspectos relacionados con el proceso de la transferencia primaria de las áreas visitadas en la actividad anterior. Esta actividad tiene una ponderación al 10% correspondiente a 3 seguimientos registrados en la matriz.
3. Se legaliza mediante actas de transferencias recepcionadas del equipo de Atención al Ciudadano, Casa de Justicia de Ciudad Bolivar y área de Correspondencia de la Dirección de Recursos Físicos y Gesti´n Documental. Esta actividad tiene una ponderación al 10% correspondiente a la legalización mediante 3 actas de transferencia de las áreas mencionadas..</t>
  </si>
  <si>
    <t>Disponibilidad de las dependencias para atender las visitas con relaciona a la transferencia primaria y los ajustes correspondientes al proceso.</t>
  </si>
  <si>
    <t>1.  Actas de Reunión .
2. Matriz seguimiento Visitas.
3.ActasTransferencias Recepcionadas</t>
  </si>
  <si>
    <t xml:space="preserve">Teniendo en cuenta la  documentación proporcionada por la dependencia, se observa que se da cumplimiento a las tres actividades programadas en el plan de trabajo representando un 30% de las actvidades del año, lo cual representa el 100% en el cumplimiento esperado en el trimestre.
</t>
  </si>
  <si>
    <t>Durante el cuarto trimestre se realizan las siguientes actividades:
1. Actas de reunión preliminar realizadas a la Casa de Justicia de Chapínero, Casa de Justicia de Engativa y Casa de Justicia de Suba la Campiña, con el fin de identificar el estado de la documentacion a transferir y las fechas para la trasferencia primaria. Esta actividad tiene una ponderación del10% correspondiente a las 3 visitas realizadas.
2. Se realiza el diligenciamiento en la Matriz de seguimiento, en la cual se identifica aspectos relacionados con el proceso de la transferencia primaria de las áreas visitadas en la actividad anterior. Esta actividad tiene una ponderación al 10% correspondiente a 3 seguimientos registrados en la matriz.
3. Se legaliza mediante actas de transferencias recepcionadas del equipo de Atención al Ciudadano, Casa de Justicia de Ciudad Bolivar y área de Correspondencia de la Dirección de Recursos Físicos y Gesti´n Documental. Esta actividad tiene una ponderación al 10% correspondiente a la legalización mediante 3 actas de transferencia de las áreas mencionadas..</t>
  </si>
  <si>
    <t>4. Implementación de los Programas del Sistema Integrado de Conservación.   (Decreto 612 de 2018 PI_01)</t>
  </si>
  <si>
    <t>(No. de actividades ejecutadas en el sistema integrado de conservación /No. de actividades programadas en el sistema integrado de conservación)*100</t>
  </si>
  <si>
    <r>
      <t xml:space="preserve">1. Estructura del plan de trabajo de los programas del Sistema Integrado de Conservación - SIC
2. </t>
    </r>
    <r>
      <rPr>
        <b/>
        <sz val="11"/>
        <color rgb="FF000000"/>
        <rFont val="Arial"/>
        <family val="2"/>
      </rPr>
      <t>Programa de capacitación y sensibilización:</t>
    </r>
    <r>
      <rPr>
        <sz val="11"/>
        <color rgb="FF000000"/>
        <rFont val="Arial"/>
        <family val="2"/>
      </rPr>
      <t xml:space="preserve"> Se realizó la programación mediante solicitud de las piezas comunicacionales de la estrategia conservando ando para la vigencia 2024.  Programación de las capacitaciones a realizar durante la vigencia 2024, con temáticas en conservación documental en el Plan Institucional de Capacitaciones - PIC</t>
    </r>
  </si>
  <si>
    <t xml:space="preserve">Retraso en la contratación del profesional que maneja el Sistema Integrado de Conservación. </t>
  </si>
  <si>
    <t xml:space="preserve">Cumplimineto al Plan de Trabajo </t>
  </si>
  <si>
    <t xml:space="preserve">1. Plan de Trabajo Plan de Conservación
2.Programa Capacitación y Sensibilización </t>
  </si>
  <si>
    <t>Se evidenció que se realizaron las actividades para la implementación de los Programas del Sistema Integrado de Conservación, conforme al cronograma establecido</t>
  </si>
  <si>
    <r>
      <t>Conforme al plan de trabajo archivístico para el segundo trimestre de la vigencia 2024 se presenta el siguiente avance para cada uno de los componentes del sistema:
1.</t>
    </r>
    <r>
      <rPr>
        <b/>
        <sz val="11"/>
        <color rgb="FF000000"/>
        <rFont val="Arial"/>
        <family val="2"/>
      </rPr>
      <t xml:space="preserve">Programa de monitoreo de condiciones ambientales: </t>
    </r>
    <r>
      <rPr>
        <sz val="11"/>
        <color rgb="FF000000"/>
        <rFont val="Arial"/>
        <family val="2"/>
      </rPr>
      <t xml:space="preserve">Apoyo tecnico a la supervisión con el contrato 1787-2023 para la adquisición de equipos de monitoreo y control ambiental. Se instalaron los equipos de monitoreo de humedad relativa y temperatura en el archivo de PPL, así como los equipos de control de condiciones ambientales como 1 purificador de aire y 1 deshumidificador.
2. </t>
    </r>
    <r>
      <rPr>
        <b/>
        <sz val="11"/>
        <color rgb="FF000000"/>
        <rFont val="Arial"/>
        <family val="2"/>
      </rPr>
      <t>Programa de Saneamiento Ambiental:</t>
    </r>
    <r>
      <rPr>
        <sz val="11"/>
        <color rgb="FF000000"/>
        <rFont val="Arial"/>
        <family val="2"/>
      </rPr>
      <t xml:space="preserve"> Coordinación y rotación de la hidroaspiradora para limpieza de cajas en espacios de archivo. Capacitación al personal de aseo sobre el uso dela hidroaspiradoras.  Coordinación y revisión técnica con la Dirección de Talento Humano las jornadas de desinfección y monitoreo de carga microbiológica en las sedes de archivo. Recopilación planillas de seguimiento de limpieza del semestre.
3. </t>
    </r>
    <r>
      <rPr>
        <b/>
        <sz val="11"/>
        <color rgb="FF000000"/>
        <rFont val="Arial"/>
        <family val="2"/>
      </rPr>
      <t>Programa de Inspección y Mantenimiento:</t>
    </r>
    <r>
      <rPr>
        <sz val="11"/>
        <color rgb="FF000000"/>
        <rFont val="Arial"/>
        <family val="2"/>
      </rPr>
      <t xml:space="preserve"> Visitas de verificación de condiciones de infraestructura y mobiliario para archivo, en casas de justicia de Usaquén, barrios unidos, chapinero, suba ciudad jardín, suba la campiña, mártires, Engativá y Fontibón.</t>
    </r>
  </si>
  <si>
    <t xml:space="preserve">Retraso en la contratación del equipo de trabajo. </t>
  </si>
  <si>
    <t xml:space="preserve">Ajustar Plan de Trabajo </t>
  </si>
  <si>
    <t>01-Programa de monitoreo
02-Programa de Saneamiento Ambiental
03- Programa de Inspección y Mantenimiento</t>
  </si>
  <si>
    <r>
      <rPr>
        <sz val="11"/>
        <color rgb="FF000000"/>
        <rFont val="Arial"/>
        <family val="2"/>
      </rPr>
      <t xml:space="preserve">Conforme al plan de trabajo archivístico para el tercer trimestre de la vigencia 2024 se presenta el siguiente avance para cada uno de los componentes del sistema:
1. </t>
    </r>
    <r>
      <rPr>
        <b/>
        <sz val="11"/>
        <color rgb="FF000000"/>
        <rFont val="Arial"/>
        <family val="2"/>
      </rPr>
      <t>Programa de Inspección y Mantenimiento:</t>
    </r>
    <r>
      <rPr>
        <sz val="11"/>
        <color rgb="FF000000"/>
        <rFont val="Arial"/>
        <family val="2"/>
      </rPr>
      <t xml:space="preserve"> Se realizan las visitas de verificación de condiciones de infraestructura y mobiliario para archivo en las sedes asociadas en los formatos de inspección para cada uno de los meses del periodo. Esta actividad tiene una ponderación del10% correspondiente al cumplimiento del diligenciamiento de los formatos en cada mes del trimestre.
2 </t>
    </r>
    <r>
      <rPr>
        <b/>
        <sz val="11"/>
        <color rgb="FF000000"/>
        <rFont val="Arial"/>
        <family val="2"/>
      </rPr>
      <t>Programa de Prevención de Emergencias:</t>
    </r>
    <r>
      <rPr>
        <sz val="11"/>
        <color rgb="FF000000"/>
        <rFont val="Arial"/>
        <family val="2"/>
      </rPr>
      <t xml:space="preserve"> Revisión y aportes al Plan de Emergencias de la entidad, enviados a la Dirección de talento humano para armonización de documentos. Esta actividad tiene una ponderación del10% dentro del plan de trabajo para el periodo.
3. </t>
    </r>
    <r>
      <rPr>
        <b/>
        <sz val="11"/>
        <color rgb="FF000000"/>
        <rFont val="Arial"/>
        <family val="2"/>
      </rPr>
      <t>Programa de saneamiento ambiental:</t>
    </r>
    <r>
      <rPr>
        <sz val="11"/>
        <color rgb="FF000000"/>
        <rFont val="Arial"/>
        <family val="2"/>
      </rPr>
      <t xml:space="preserve"> Se remite para revisión y recibo a satisfacción de los informes de desinfección y carga microbiológica. La entrega de este informe tiene una ponderación del 10% dentro del plan de trabajo.</t>
    </r>
  </si>
  <si>
    <t>01-Programa de Inspección
02-Programa de Prevención
03-Programa de saneamiento</t>
  </si>
  <si>
    <t xml:space="preserve">Teniendo en cuenta la  documentación proporcionada por la dependencia, se observa que se da cumplimiento a las tres actividades programadas en el plan de trabajo representando un 30% de las actvidades del año, lo cual representa el 100% en el cumplimiento esperado en el trimestre 
</t>
  </si>
  <si>
    <r>
      <t>Conforme al plan de trabajo archivístico para el cuarto trimestre de la vigencia 2024 se presenta el siguiente avance para cada uno de los componentes del sistema:</t>
    </r>
    <r>
      <rPr>
        <b/>
        <sz val="11"/>
        <color rgb="FF000000"/>
        <rFont val="Arial"/>
        <family val="2"/>
      </rPr>
      <t xml:space="preserve">
1. Programa de Inspección y Mantenimiento:</t>
    </r>
    <r>
      <rPr>
        <sz val="11"/>
        <color rgb="FF000000"/>
        <rFont val="Arial"/>
        <family val="2"/>
      </rPr>
      <t xml:space="preserve"> Se elabora el informe final del programa, donde se compilan todas las visitas realizadas durante la vigencia 2024.</t>
    </r>
    <r>
      <rPr>
        <b/>
        <sz val="11"/>
        <color rgb="FF000000"/>
        <rFont val="Arial"/>
        <family val="2"/>
      </rPr>
      <t xml:space="preserve">
2 Programa de Monitoreo ambiental:</t>
    </r>
    <r>
      <rPr>
        <sz val="11"/>
        <color rgb="FF000000"/>
        <rFont val="Arial"/>
        <family val="2"/>
      </rPr>
      <t xml:space="preserve"> Elaboración del informe final en el que se analizan los resultados obtenidos del monitoeo de los factores de humedad relativa, temperatura, iluminación y  muestras de carga microbiológica.</t>
    </r>
    <r>
      <rPr>
        <b/>
        <sz val="11"/>
        <color rgb="FF000000"/>
        <rFont val="Arial"/>
        <family val="2"/>
      </rPr>
      <t xml:space="preserve">
3. Programa de Capacitación y sensibilización:</t>
    </r>
    <r>
      <rPr>
        <sz val="11"/>
        <color rgb="FF000000"/>
        <rFont val="Arial"/>
        <family val="2"/>
      </rPr>
      <t xml:space="preserve"> Elaboración del informe final del programa, en el que se recopilan las diferentes jornadas de capacitación virtual y presencial durante la vigencia 2024.</t>
    </r>
  </si>
  <si>
    <t>01-Programa de Inspección
02-Programa de Monitoreo Ambiental
03-Programa de Capacitación y Sensibilización</t>
  </si>
  <si>
    <t>5. Realizar la actualización e implementación de los instrumentos archivísticos de la SCJ.   (Decreto 612 de 2018 PI_01)</t>
  </si>
  <si>
    <t>(No. de actividades ejecutadas en la actualización de instrumentos archivisticos /No. de actividades programadas en la actualización de instrumentos archivistico)*100</t>
  </si>
  <si>
    <t xml:space="preserve">1.Se realiza reunion con la Dirección de Tecnologias, con el fin de establecer la metodologia para el levantamiento de los activos de información.
2.Se identifica el plan de trabajo general para el levantamiento de los activos de información. </t>
  </si>
  <si>
    <t>Retraso en la contratación del personal de la Dirección de Recursos Fisicos y Gestión Documental y la Dirección de Tecnologias.</t>
  </si>
  <si>
    <t>1. Acta de Reunion Metodologia de Trabajo
2 Plan de Trabajo</t>
  </si>
  <si>
    <t>Se evidenció   que se realizó actividad actualización e implementación de los instrumentos archivísticos, conforme a la agenda</t>
  </si>
  <si>
    <t>1. Matriz de seguimiento a las sesiones realizadas con las dependencias con el fin de identificar aspectos relacionados con la entrega de activos y ajustes correspondientes.
2.Actas de reunion en las cuales se realiza consolidacion de los compromisos y ajustes identificados.</t>
  </si>
  <si>
    <t>Cumplimiento al plan de trabajo</t>
  </si>
  <si>
    <t>1. Matriz  de Seguimiento
2 Actas de Reunión</t>
  </si>
  <si>
    <t xml:space="preserve">1.Se realizan visitas para verificación y consolidacion de los compromisos y ajustes identificados para el levantamiento de activos de la información a la Ofcina Asesora de Planeación, Oficina de Control Interno, Subsecretaria de Seguridad, Dirección de Seguridad y Dirección de Prevención. Esta actividad tiene una ponderación del 15% correspondiente a las 5 visitas realizadas.
2. Se realiza el diligenciamiento en la Matriz de seguimiento con el fin de identificar aspectos relacionados con la entrega de activos de información y ajustes correspondientes de las áreas visitadas en la actividad anterior. Esta actividad tiene una ponderación al 15% correspondiente a 5 seguimientos registrados en la matriz..
</t>
  </si>
  <si>
    <t xml:space="preserve">Teniendo en cuenta la  documentación proporcionada por la dependencia, se observa que se da cumplimiento a las dos actividades programadas en el plan de trabajo representando un 30% de las actvidades del año, lo cual representa el 100% en el cumplimiento esperado en el trimestre 
</t>
  </si>
  <si>
    <t>1.Se realizan visitas para verificación y consolidacion de los compromisos y ajustes identificados para el levantamiento de activos de la información a la Ofcina Asesora de Planeación, Oficina de Control Interno, Subsecretaria de Seguridad, Dirección de Seguridad y Dirección de Prevención. Esta actividad tiene una ponderación del 15% correspondiente a las 5 visitas realizadas.
2. Se realiza el diligenciamiento en la Matriz de seguimiento con el fin de identificar aspectos relacionados con la entrega de activos de información y ajustes correspondientes de las áreas visitadas en la actividad anterior. Esta actividad tiene una ponderación al 15% correspondiente a 5 seguimientos registrados en la matriz..</t>
  </si>
  <si>
    <t>1. Ejecutar las actividades definidas en el plan de trabajo para la formulación de la "Política Pública para el fortalecimiento de la labor ejercida por jueces y juezas de paz, jueces de reconsideración, conciliadores/as y mediadores/as en el Distrito Capital".</t>
  </si>
  <si>
    <t>(No. de Actividades realizadas del Plan de Trabajo de Formulación de la Politica/Número de actividades programadas en el Plan de Trabajo para la formulación de la poítica)*100</t>
  </si>
  <si>
    <t>Se definió el cronograma de trabajo para la vigencia, y siguiendo la guía de formulación de política públicas del Distrito, se elaboró el documento de Estructración de "la Política pública para el fortalecimiento de la labor ejercida por jueces y juezas de paz, jueces de reconsideración, conciliadores/as y mediadores/as en el Distrito Capital"</t>
  </si>
  <si>
    <t xml:space="preserve">Cronograma de trabajo Acuerdo 900
Documento Estructuración de la Política pública </t>
  </si>
  <si>
    <t xml:space="preserve">Durante el segundo trimestre del año se han realizado las siguientes actividades establecidas para cumplir con el plan de trabajo para adelantar la formulación de la política pública:
1.	El 20 de mayo se asiste al segundo comité interinstitucional distrital de justicia de paz.
2.     El 21 de junio se realiza reunión para la verificación y observaciones del cronograma planteado del acuerdo 900.
3.	El 26 de junio se asiste al Comité Nacional De Coordinación Interinstitucional De La Jurisdicción De Paz por delegación del señor Alcalde.
4.     El 26 de junio se realiza reunión entre la DAJ, OAP y OAIEE, con el fin de dar seguimiento a las actividades que se desprenden de la PPJC del AD 900.
5.	Se avanza en la construcción del documento contexto y actualización del cronograma de trabajo del acuerdo 900.
</t>
  </si>
  <si>
    <t>Actualmente no hay suficientes espacios físicos en el distrito para el trabajo de la justicia de paz.
Corto tiempo para construir la política pública distrital frente a los actores de justicia de No Formal y Comunitaria</t>
  </si>
  <si>
    <t>Se adelantó la gestión para ampliar el plazo de formulación de la política pública ante la Secretaría Distrital de Planeación.</t>
  </si>
  <si>
    <t xml:space="preserve">1. Documento para el Comité Nacional de coordinación de la Jurisdicción de Paz.
2. Documento para el Segundo Comité Interinstitucional de la Jurisdicción de Paz del Distrito.
3. acta de la reunión - II sesión virtual comité de coordinación interinstitucional de la jurisdicción de paz del distrito capital de Bogotá. D.C.
4. Listado Cronograma AD 900
5. Listado Formulación Política Pública Justicia Comunitaria.
6. Documento Borrador Estructuración Política Pública AD 900
7. Plan de trabajo </t>
  </si>
  <si>
    <t>Se evidenciaron que las actividades del plan de trabajo para la formulación de la "Política Pública para el fortalecimiento de la labor ejercida por jueces y juezas de paz, jueces de reconsideración, conciliadores/as y mediadores/as en el Distrito Capital". el cargue de la información oportunamente.</t>
  </si>
  <si>
    <t xml:space="preserve">En el marco del desarrollo del plan de trabajo para la formulación de la Política Pública mencionada, se han llevado a cabo las siguientes acciones durante el tercer trimestre de 2024, en concordancia con los lineamientos internos y distritales:
Acciones de la estrategia de participación para la fase de agenda pública:
En agosto, se diseñó la estrategia de divulgación de la convocatoria dirigida a los actores comunitarios y no formales, en coordinación con la Oficina Asesora de Comunicaciones. Además, se elaboró un formulario web con el objetivo de actualizar el directorio de actores comunitarios, confirmar su interés en participar y en qué modalidad, así como realizar preguntas específicas sobre el Acuerdo y sus productos. Sumado a lo anterior, para la difusión de la convocatoria, se acordó con Comunicaciones la creación de una pieza comunicativa invitando a los actores a participar, la cual será distribuida a través de los siguientes canales: Redes sociales de la SDCSJ, página web de la SDCSJ, grupos de WhatsApp, Piezas físicas en Casas de Justicia, alcaldías y la unidad móvil, cuñas en la unidad móvil, Difusión por parte del Equipo Territorial (referentes y UMC) en instancias de participación y talleres, reuniones con organizaciones.
Articulaciones internas:
Se recibió retroalimentación de la Oficina de Planeación y la Oficina de Análisis de Información y Estudios Estratégicos a través de diversas reuniones acerca del documento de estructuración de la política, el cual fue ajustado, y en septiembre se celebró el Comité Sectorial de Gestión y Desempeño, donde se aprobó dicho insumo.
Articulaciones externas:
Paralelamente, se dio inicio a la fase de participación, por lo que se realizaron reuniones con la Oficina de Participación y Diálogo Ciudadano de la Secretaría Distrital de Planeación y con el Instituto de Participación y Acción Comunal para recibir acompañamiento técnico.
</t>
  </si>
  <si>
    <t>De acuerdo con el plan de trabajo correspondiente y las recomendaciones de la OAP y la SDP, el inicio de las actividades de participación se ajustaron para el último trimestre del año, de modo que la deliberación pública reuna la mayor cantidad de voces y actores posibles de acuerdo con el mandato del Acuerdo 900 de 2023.</t>
  </si>
  <si>
    <t>En el marco de la mejora contínua, el plan de trabajo fue supervisado directamente por el Director de Acceso a la Justicia, haciendo la actualización correspondiente de acuerdo a las dinámicas propias de la formulación y la flexiblidad en la gestión.</t>
  </si>
  <si>
    <t xml:space="preserve">1. Carpeta evidencias de espacios de Participación.
2. Listado de Asistencia Mesa de Trabajo SDP.
3. Concepto SDP sobre documento de estructuración de la política pública.
4. Documento Estructuración ultima versión 2025
5. Plan de Trabajo
</t>
  </si>
  <si>
    <t xml:space="preserve">Fue posible observar las evidencias que dan cuenta del cumplimiento de las acciones del plan de trabajo, esto es "Acciones de la estrategia de participación para la fase de agenda pública;  articulaciones internas y articulaciones externas".
</t>
  </si>
  <si>
    <t>En el marco del desarrollo del plan de trabajo para la formulación de la Política Pública mencionada, se han llevado a cabo las siguientes acciones durante el cuarto trimestre de 2024, en concordancia con los lineamientos internos y distritales:
Acciones de la estrategia de participación para la fase de agenda pública:
En el mes de Octubre la Dirección de Acceso a la justicia se reunión con la secretaria Distrital de Planeación con el fin de obtener una guía y acompañamiento en la construcción de los espacios de participación. 
En el mes de noviembre se llevaron a cabo los espacios de participación de la siguiente manera:
1.	Nodo Chapinero
2.	Nodo Kennedy
3.	Nodo Suba
4.	Nodo San Cristóbal
5.	Nodo Virtual 
6.	Nodo JPYR Comité 
7.	Nodo JPYR Distrital
8.	Nodo Sumapaz. 
Dentro de los cuales se realizaron ejercicios de participación enfocados en el Acuerdo Distrital 900, con el fin de obtener conocimiento de las necesidades que tienen los Actores comunitarios que pretenden ser resueltas con la PPJNFYC, por parte de los Actores de Justicia Comunitaria fue diligenciado un formato de Caracterización de actores de Justicia Comunitaria con el fin de tener estos datos como base para la creación del directorio.  
Se recibieron ajustes al documento de Estructuración de la Política pública por parte de la secretaria Distrital de Planeación el 18 de Noviembre, el documento fue ajustado y se encuentra en aprobación de la Directora, para ser enviado a la Oficina Asesora de Planeación de la SDSCJ. 
En el mes de diciembre se elaboraron las Fichas Indicadores de Productos del Acuerdo 900.
Articulaciones internas:
Se recibió retroalimentación de la Oficina de Planeación y la Oficina Asesora de Comunicaciones.
Articulaciones externas:
Paralelamente, se inició la fase de participación, por lo que se realizaron reuniones con la Oficina de Participación y Diálogo Ciudadano de la Secretaría Distrital de Planeación para recibir acompañamiento técnico.</t>
  </si>
  <si>
    <t xml:space="preserve">Se recibieron ajustes al documento de estructuración de la Politica Pública por parte de la Secretaria Distrital de Planeación. </t>
  </si>
  <si>
    <t>En el marco de la mejora contínua, el plan de trabajo fue supervisado directamente por la Directora de Acceso a la Justicia, haciendo la actualización correspondiente de acuerdo a las dinámicas propias de la formulación y la flexiblidad en la gestión.</t>
  </si>
  <si>
    <t>Se realizaron los siguientes anexos:
1. Carpeta evidencias de espacios de Participación.
2. Listado de Asistencia Mesa de Trabajo SDP.
3. Concepto SDP sobre documento de estructuración de la política pública.
4. Documento Estructuración ultima versión 2025
5. Documento de estrategia de participación
6. Plan de trabajo AD 900</t>
  </si>
  <si>
    <t>2. Implementar  las actividades programadas para el fortalecimiento de la estrategia de Facilitadores para el Acceso a la Justicia.</t>
  </si>
  <si>
    <t>(Número de actividades realizadas en la estrategia de facilitadores/ Número de programadas en la estrategia de facilitadores)*100</t>
  </si>
  <si>
    <t xml:space="preserve">Durante el I trimestre se realizaron 14 jornadas de semilleros de acceso a la justicia con la participación de 316 asistentes.  en las localidades de Ciudad Bolívar, Usaquén, Engativá, Barrios Unidos, Tunjuelito, Usme, Puente Aranda, Chapinero, San Cristóbal y Kennedy. Los temas fueron: derechos y deberes fundamentales, derechos de petición y Arrendamiento. </t>
  </si>
  <si>
    <t xml:space="preserve">En el mes de marzo no se programaron jornadas de semilleros ante la contingencia de contratación. </t>
  </si>
  <si>
    <t xml:space="preserve">Informes mensuales de las jornadas de Semilleros de acceso a la justicia, incluidas las listas de asistencia. </t>
  </si>
  <si>
    <t xml:space="preserve">Durante el segundo trimestre del año se han realizado las siguientes actividades para el fortalecimiento de la estrategia: 
i) operativo, ii) articulación interna, ii) articulación externa, iv) implementación módulo SIDIJUS.
Frente a la parte operativa, se logró consolidar la vinculación del personal a la estrategia, con un total de 15 profesionales abogados. A medida que se perfeccionaba su vinculación se daba apertura a la atención en Casas de Justicia, contando actualmente con la cobertura de las 16 Casas de Justicia de la ciudad. 
Como parte del retomar las actividades y el servicio prestado por parte de los Facilitadores, se realizaron sesiones de capacitación al personal nuevo, se realizó reunión de equipo para dar indicaciones de operación, se realizó jornada para el fortalecimiento de sesiones de semillero, se participó en diferentes espacios de socialización y articulación, entre ellos, Comités de Casas de Justicia, con el fin de promover el servicio, sesiones de articulación entre los facilitadores y jueces de pequeñas causas de localidades.
De igual forma, se participó en sesiones de articulación con entidades externas, tanto para la socialización y difusión de la estrategia como para dar aperturas de jornadas de semilleros.
Por otra parte, se han adelantado reuniones sobre la primera fase para la implementación de módulo de Facilitadores en el Sistema de información -SIDIJUS-
</t>
  </si>
  <si>
    <t>La contingencia contractual de la entidad generó que no se contara con el servicio de facilitadores el mes de abril y mitad de mayo. Hasta mediados de mayo es que se cuenta con personal para retomar la atención.</t>
  </si>
  <si>
    <t>Una vez retomada la vinculación contractual, se han desarrollado las actividades para cumplir con el servicio y las acciones indicadas en la sección de avance.</t>
  </si>
  <si>
    <t>1. Excel con la relación del personal contratado y la programación para la prestación del servicio y cuadro consolidado con las reuniones internas y territoriales para la articulación y promoción de la estrategia
2. PDF de actas y listados de reuniones territoriales e internas
3. Actas y avances para SIDIJUS
4. Plan de trabajo</t>
  </si>
  <si>
    <t>Se evidencióque se realizaron  actividades para el fortalecimiento de la estrategia de Facilitadores para el Acceso a la Justicia. y el cargue de la información oportunamente.</t>
  </si>
  <si>
    <t>En el marco del desarrollo del plan de trabajo de la Estrategia de Facilitadores, se han llevado a cabo las siguientes acciones durante el tercer trimestre de 2024:
Se realiza el primer acercamiento con la Dirección de Tecnologías y Sistemas de la Información para socializar el funcionamiento y necesidad de crear el módulo de Facilitadores en el aplicativo SIDIJUS
Con el fin de mejorar las remisiones a la estrategia por parte del Centro de Recepción e Información CRI en Casas de Justicia, se realizaron diferentes sesiones de fortalecimiento sobre las competencias de los Facilitadores.
Se realizaron sesiones de fortalecimiento en pedagogía y enfoques para realizar los Semilleros de Acceso a la Justicia.
Se continuó fortaleciendo la articulación entre Facilitadores y Juzgados de Pequeñas Causas y Competencias Múltiples, en este caso con los Juzgado de Chapinero y Fontibón.
Se mantiene la participación en los comités coordinadores de Casas de Justicia para fortalecer la articulación con los operadores.
En septiembre se vinculó a 3 profesionales para completar el equipo con 18 abogados a los cuales se les realizaron las capacitaciones pertinentes.
Se amplía la atención en Casas de Justicia, participación y en móviles y semilleros. De igual forma, se participó en sesiones de articulación con entidades externas, tanto para la socialización y difusión de la estrategia como para dar aperturas de jornadas de semilleros.</t>
  </si>
  <si>
    <t>La vinculación contractual de la profesional de la Dirección de Acceso a la Justicia a cargo de los sistemas de información, tardó más de lo esperado. Esto implica retrasos en los desarrollos y entregas pendientes del sistema que generan retrasó en la proyección e implementación del módulo de facilitadores en coordinación con la DTSI.</t>
  </si>
  <si>
    <t>Se proyecta un diagnostico y restructuración de la estrategia, se harán un nuevo cronograma para la implementación del móculo de facilitadores en SIDIJUS</t>
  </si>
  <si>
    <t>1.Listado y Correo Reuniones SIDIJUS 2. Listado Sesiones Capacitación Facilitadores                                           3. Listados de Asistencia y Actas de Jornadas de Articulacion en Nivel Central y Casas de Justicia                                 4. Listados de Asistencia y Actas Jornadas de Articulación en Territorio    5. Exel Programación y Reportes
6. Plan de trabajo</t>
  </si>
  <si>
    <t xml:space="preserve">Se pudo evidenciar la entrega de soportes relacionados con las cuatro actividades contempladas para el tercer trimestre del plan de trabajo </t>
  </si>
  <si>
    <t xml:space="preserve">En el marco del desarrollo del plan de trabajo de la estrategia de facilitadores, se han llevado a cabo las siguientes acciones durante el cuarto trimestre de 2024, en concordancia con los lineamientos internos y distritales:
Se hace la correspondiente capacitación al personal nuevo de la estrategia, para su optima atención.
Atendiendo al nuevo personal que ingresó a ejercer el rol de Centro de Recepción e Información con el fin de socializar las competencias de los facilitadores, se realizaron sesiones detalladas sobre los casos que se tramitan en la estrategia y su procedimiento, así como sesiones por Casas de Justicia para fortalecer las remisiones de los casos.
Desde la Dirección de Acceso a la Justicia se realiza un proceso de fortalecimiento a todo equipo territorial y central con reinducción de los servicios propios para fortalecer los conocimientos y articulación interna.
Se participa en jornada práctica “dialogo de saberes” para la construcción de la línea pedagógica de la Dirección de Acceso a la Justicia.
Se mantiene la participación en los comités coordinadores de Casas de Justicia para fortalecer la articulación con los operadores.
Se participa en sesión de articulación con el equipo de Promotores ciudadanos de la Dirección de Prevención para la difusión del servicio.
Se mantiene la atención en Casas de Justicia, participación y en móviles y semilleros. 
Como parte de las actividades a realizar en el marco del nuevo plan de desarrollo establece como meta estructurar el Sistema Distrital de Justicia para articular servicios funcionales de acceso a la justicia, dentro de las actividades a desarrollar se encuentra articular los servicios, en ese marco se ha participado en diferentes sesiones de trabajo como parte del equipo de Servicios de acceso a la justicia de la Dirección  de Acceso a la Justiciapara fortalecer la articulación y proponer acciones de trabajo conjunta, participando activamente en la formulación del modelo de atención  integral.
Finalmente, con el constante seguimiento que se realiza a los casos se hacen sesiones de proyección de acciones para el fortalecimiento y mejora del servicio, realizando ajustes para el 2025.
</t>
  </si>
  <si>
    <t>Frente a la implementación del módulo de facilitadores en SIDIJUS, cabe señalar que, por constantes caídas del sistema sufrido en el mes de septiembre del 2024, la DTIC tuvo un retraso en los desarrollos solicitados en este sentido, ante la imposibilidad de garantizar nuevos desarrollos, desde la mesa de SIDIJUS decidió no gestionar los nuevos ajustes proyectados del último trimestre hasta tanto no se dé respuesta de las solicitudes previamente radicadas, por tanto, se aplaza la implementación del módulo de facilitadores.</t>
  </si>
  <si>
    <t>Se adelantan acciones en el marco del trabajo articulado en la proyección e implementación del modelo de atención integral para fortalecer los servicios. Se ajusta el cronograma ya que la implementación del módulo de SIDIJUS queda para el 2025.</t>
  </si>
  <si>
    <t>Se realizan los siguientes anexos:
1.	Programación del equipo, reuniones y jornadas.
2.	Reuniones de capación y fortalecimiento.
3.	Reunión de promoción y difusión
4. Plan de trabajo, estrategia de facilitadores</t>
  </si>
  <si>
    <t>Se pudo evidenciar la entrega de soportes relacionados con las cuatro actividades contempladas para el tercer trimestre del plan de trabajo   con lo cual se obtiene un 100% de cumplimiento</t>
  </si>
  <si>
    <t>3. Ejecuctar las actividades programadas para elaborar los documentos asociados al modelo preventivo pedagógico en los Centros de Traslado por Protección (CTP).</t>
  </si>
  <si>
    <t>(Número de actividades realizadas para la elaboración del documento/ Número de actividades programadas para la elaboración del documento del modelo preventivo pedagógico en los CTP)*100</t>
  </si>
  <si>
    <t xml:space="preserve">Durante el periodo reportado se definieron los documentos a elaborar: el Modelo de atención de Centros de Traslado por Protección y la actualización del Procedimiento </t>
  </si>
  <si>
    <t xml:space="preserve">Las evidencias se constituyen en los listados de asistencia de las reuniones relaizadas y el plan de trabajo elaborado. </t>
  </si>
  <si>
    <t>Durante el segundo trimestre del año se realizó el proyecto del nuevo procedimiento del Centro de Traslado por Protección, en el marco del proyecto de protocolo de aplicación del medio material de policía "Traslado por Protección", el cual fue revisado por el grupo de calidad de la Dirección de Acceso a la Justicia, realizando retroalimentaciones y ajustes para proyectar el documento definitivo y formalizarlo ante el portal MIPG de la OAP.</t>
  </si>
  <si>
    <t>A las personas encargadas de elaborar los documentos relacionados en la meta se les terminó el contrato de prestación de servicios el 31 de marzo del año 2024 e iniciaron labores nuevamente en los últimos meses de mayo.</t>
  </si>
  <si>
    <t>Una vez los profesionales retomaron vinculo contractual, se adelantó la proyección y revisión del documento para cumplir con la acción establecida.</t>
  </si>
  <si>
    <t>1. Avance Procedimiento Centro de Traslado por Protección 19.06.2024  
2. Correo avance en el nuevo procedimiento CTP
3. Plan de trabajo</t>
  </si>
  <si>
    <t>Se evidenció  las actividades  para elaborar los documentos asociados al modelo preventivo pedagógico en los Centros de Traslado por Protección (CTP). el cargue de la información oportunamente.</t>
  </si>
  <si>
    <t>En el marco del desarrollo del plan de trabajo correspondiente, se han llevado a cabo las siguientes acciones durante el tercer trimestre de 2024:
Modificación y elaboración de formatos del CTP (20%)
Se ha avanzado en la modificación de 16 formatos que responden al procedimiento PD-AJ-4 Acciones de Protección, Atención Social, Preventivas y Pedagógicas en el CTP. Estos formatos fueron trabajados con los profesionales del CTP y enlaces de MIPG de la Dirección de Acceso a la Justicia.
Los documentos avanzados son los siguientes: Valoración inicial del ciudadano trasladado; Formato de registro de rutas de atención ofrecidas al ciudadano en el centro de traslado por protección – CTP; Formato de préstamo - regalo de libros y/o juegos de mesa a ciudadanos trasladados al centro de traslado por protección – CTP; Listado entrega de refrigerios - centro de traslado por protección – CTP; Listado de asistencia acciones preventivo pedagógicas; Ficha metodológica para talleres y actividades lúdico, artísticas y/o deportivas Centro de Traslado por Protección - CTP; Registro de ciudadanos que no ingresaron al centro de traslado por protección – CTP; Registro de salidas y acompañamiento de ciudadanos del centro de traslado por protección – CTP; Registro de salidas individuales de ciudadanos; Constancia de permanencia en el centro de traslado por protección – CTP; Orientación Jurídica a Ciudadanos Trasladados al Centro de Traslado por Protección - CTP; Atención Psicológica a la Población Trasladada; Formato de resumen de orientaciones o atenciones psicológicas a ciudadanos trasladados - centro de traslado por protección – CTP; Elementos dejados en custodia por ciudadanos que ingresaron al centro de traslado por protección – CTP; Formato de atención en recepción a ciudadanos trasladados; Formato de registro de llamadas realizadas por ciudadanos trasladados en el centro de traslado por protección - CTP.
Revisión del procedimiento y formatos por parte de la Dirección  de Acceso a la Justicia (15%)
Se avanzó en la revisión del Procedimiento del Centro de Traslado por Protección, no obstante, debe estandarizarse primero los formatos para incluir los códigos en el procedimiento para iniciar su proceso en el MIPG
Dichas actualizaciones se dan en el marco de las modificaciones introducidas por el artículo 40 de la Ley 2197 de 2022 al artículo 155 de la Ley 1801 de 2016, con el fin de implementar un nuevo modelo de atención que proteja a los ciudadanos y prevenga situaciones más graves o reincidentes.</t>
  </si>
  <si>
    <t>Durante el mes de agosto y septiembre se tuvo una contingencia en la gestión precontractual y se priorizó la recolección de la documentación de los contratos de prestación de servicios para realizar las actividades del nuevo Protocolo de Aplicación del Medio Material de Policía, lo cual implicó que el equipo de CTP se concentrara en estas actividades y se reprogramaran las actividades correspondientes a la documentación.
En septiembre se solicitó una capacitación con la Oficina Asesora de Planeación para que se resuelvan inquietudes frente a la forma y los procesos de estandarización, no obstante, no se ha definido fecha</t>
  </si>
  <si>
    <t>Se requiere la capacitación brindada por la Oficina Asesora de Planeación por lo que es importante insistir en ella.
En el marco de la mejora contínua, el plan de trabajo fue supervisado directamente por el Director de Acceso a la Justicia, haciendo la actualización correspondiente de acuerdo a las dinámicas propias de la formulación y la flexiblidad en la gestión.</t>
  </si>
  <si>
    <t>1. Archivo correo comparte procedimiento del CTP.
2. Correos comparte carpeta de formatos.
3. Archivo de listado de asistencia a reuniones. 
4. borrador de documentos
5. Comunicación a OAP
6. Plan de Trabajo</t>
  </si>
  <si>
    <t>Se verifica el cumplimiento de las actividades previstas para el tercer trimestre con lo que se obtiene un 100% de cumplimiento</t>
  </si>
  <si>
    <t xml:space="preserve">En el marco del plan de trabajo para la elaboración de documentos asociados al modelo prefentivo pedagógico en los CTP, se han realizado las siguientes gestiones:
Se realizaron las modificaciones a formatos y documentos institujcionales de acuerdo con los lineamientos  normativos en el marco de la nueva operación del CTP.
Se realizaron reuniones finales de validación de los documentos institucionales en términos de forma y fondo y su respectiva asociación al Proceso de Acceso y Fortalecimiento a la Justicia.
</t>
  </si>
  <si>
    <t>Se realizan los siguientes anexos: 
1. Plan de trabajo de elaboración de documentos
2. Acta de reunión 4 de diciembre
3. Acta de reunión 12 de diciembre
4. Asistenciaa reunión 12 de diciembre
5. Acta de reunión 19 de diciembre
6. Correo remisión de guía y procedimientos CTP
7. Correo remisión de documentos enlace proceso de Acceso y Fortalecimiento a la Justicia
8. Documentos finales 
9. Correo remisión documentos portal MIPG</t>
  </si>
  <si>
    <t>Se verifica el cumplimiento de las actividades previstas para el tercer trimestre con lo que se obtiene un 100% de cumplimiento de la actividad</t>
  </si>
  <si>
    <t>4. Orientar al 98% de ciudadanos(as) que lo soliciten, de acuerdo a sus necesidades específicas por medio del Centro de Recepción e Información (CRI) de Casas de Justicia, en el marco del funcionamiento del Programa Nacional de Casas de Justicia.</t>
  </si>
  <si>
    <t>(Número de ciudadanos(as) orientados por medio del CRI  de Casas de Justicia / Número de ciudadanos(as) que solicitan orientación en CRI de Casas de Justicia )*100</t>
  </si>
  <si>
    <t>Durante el primer trimestre se realizaron en el Centro de Recepción e  Información CRI 45.941 atenciones de las 47.159 remitidas desde Recepción, lo cual constituye el 97% de las remisiones realizadas.</t>
  </si>
  <si>
    <t xml:space="preserve">Base de datos del sistema de información SICAS con el registro de atenciones CRI y el registro de remisiones de Recepción. </t>
  </si>
  <si>
    <t>Durante el segundo trimestre del 2024 se realizaron en el Centro de Recepción e Información CRI 39.637 atenciones, de las 40.970 remisiones hechas desde Recepción. Esto implica que el 97% de las remisiones realizadas por Recepción son efectivamente orientadas desde el CRI.</t>
  </si>
  <si>
    <t>No se presentaron dificultades para el periodo reportado</t>
  </si>
  <si>
    <t>No aplica.</t>
  </si>
  <si>
    <t>1. Archivo Excel con las bases de datos de Recepción y CRI</t>
  </si>
  <si>
    <t>Se evidenció la orientación a los ciudadanos(as) que lo solicitaron en el marco del funcionamiento del Programa Nacional de Casas de Justicia. y l cargue de la información oportunamente.</t>
  </si>
  <si>
    <t>Durante el primer trimestre de 2024, el Centro de Recepción e Información (CRI) recibió un total de 47.159 remisiones desde Recepción, de las cuales se realizaron 45.941 atenciones, lo que representa un 97% de efectividad en la atención de las remisiones. En el segundo trimestre del año, se realizaron 39.637 atenciones de las 40.970 remisiones recibidas, manteniendo un porcentaje de atención del 97%.
Durante el tercer trimestre, el CRI recibió 43.110 remisiones, de las cuales 35.047 fueron atendidas, lo que corresponde a un 81% de efectividad.
En el consolidado hasta el tercer trimestre de 2024, se recibieron un total de 131.239 remisiones desde Recepción, de las cuales se lograron atender 120.625, lo que equivale a un 92% del total de remisiones.</t>
  </si>
  <si>
    <t xml:space="preserve">Se presentó caída del sistema SIDIJUS, aplicativo a través del cual se registran los datos que dan origen al reporte de esta actividad. Dicha novedad se informó inmediatamente a la Dirección de Tecnologías y Sistemas de la Información por tratarse de un asunto de su competencia. Dicha situación tecnológica afectó el registro de la información desde el 10 de septiembre hasta el 25 de septiembre. Esta caída afectó considerablemente el registro de las atenciones.
</t>
  </si>
  <si>
    <t>Como medida para atender la contingencia por la caída del sistema de información, se creó un archivo excel de contigencia que diligenciaron las casas de justicia. La información que se recopiló en estos archivos están bajo revisión por parte de la DTSI para garantizar la calidad del dato y anexar a las bases de datos oficiales y así hacer parte de la sumatoria correspondiente. Se espera que durante el mes de octubre el proceso de calidad de dato se surta y quedé subsanada la información.
Cuando las áreas correspondientes den visto bueno y se cuente con la estadística definitiva, se solicitará el ajuste correspondiente al reporte del tercer trimestre.</t>
  </si>
  <si>
    <t>1. Archivo Excel con las bases de datos de Recepción y CRI
2. Gestiones con DTSI frente a novedad tecnológica</t>
  </si>
  <si>
    <r>
      <t>Se evidencia, según las bases de datos aportadas, el número de orientaciones solicitadas y el número de ciudadanos atendidos conforme a la acumulación del indicador. Es asi como, teniendo en cuenta los rangos de cumplimiento estableciddos en la Guía para la Formulación, Seguimiento y Monitoreo del Plan de Acción POA (G-DE-02 V.4, la Dirección de Acceso a la Justicia se encuentra en un nivel de cumplimiento de</t>
    </r>
    <r>
      <rPr>
        <b/>
        <sz val="11"/>
        <color theme="1"/>
        <rFont val="Arial"/>
        <family val="2"/>
      </rPr>
      <t xml:space="preserve"> ejecución Destacada</t>
    </r>
    <r>
      <rPr>
        <sz val="11"/>
        <color theme="1"/>
        <rFont val="Arial"/>
        <family val="2"/>
      </rPr>
      <t>.</t>
    </r>
  </si>
  <si>
    <t>Durante el primer trimestre de 2024, el Centro de Recepción e Información (CRI) recibió un total de 47.159 remisiones desde Recepción, de las cuales se realizaron 45.941 atenciones, lo que representa un 97% de efectividad en la atención de las remisiones. 
En el segundo trimestre del año, se realizaron 39.637 atenciones de las 40.970 remisiones recibidas, manteniendo un porcentaje de atención del 97%.
Durante el tercer trimestre, el CRI recibió 43.110 remisiones, de las cuales 35.047 fueron atendidas, lo que corresponde a un 81% de efectividad.
Durante el cuarto trimestre, el CRI recibió 36.914 remisiones, de las cuales 35.221 fueron atendidas, lo que corresponde a un 95% de efectividad.
En el consolidado de 2024, se recibieron un total de 168.153 remisiones desde Recepción, de las cuales se lograron atender 155.846, lo que equivale a un 92,26% del total de remisiones.</t>
  </si>
  <si>
    <t>Se presentó caida del sistema SIDIJUS, aplicativo a través del cual se registran los datos que dan oriegen al reporte de esta actividad. Dicha novedad se informó inmediatamente a la Dirección de Tecnologías y Sistemas de la Información por tratarse de un asunto de su competencia. Dicha situación tecnológica afectó el registro de la información desde el 10 de septiembre hasta el 25 de septiembre. Esta caída afectó considerablemente el registro de las atenciones.</t>
  </si>
  <si>
    <t xml:space="preserve">Como medida para atender la contingencia por la caída del sistema de información, se creó un archivo excel de contigencia que diligenciaron las casas de justicia. La información que se recopiló en estos archivos están bajo revisión por parte de la DTSI para garantizar la calidad del dato y anexar a las bases de datos oficiales y así hacer parte de la sumatoria correspondiente. Se espera que durante el mes de octubre el proceso de calidad de dato se surta y quedé subsanada la información.
Cuando las áreas correspondientes den visto bueno y se cuente con la estadística definitiva, se solicitará el ajuste correspondiente al reporte del tercer trimestre.
Al cierre de la vigencia 2024 la Dirección de Tecnologías y Sistemas de la Información no había logrado subir los datos recopilados en septiembre 2024. </t>
  </si>
  <si>
    <t>Se anexa el reporte de atenciones CRI IV Trimestre 2024 Acumulado.</t>
  </si>
  <si>
    <t>Gestión de Comunicaciones Estratégicas</t>
  </si>
  <si>
    <t>1. Diseñar e implementar cuatro (4) campañas estrategicas de comunicación externa, de acuerdo al plan de acción de la entidad y al cumplimiento de los objetivos de la misma.</t>
  </si>
  <si>
    <t>Se implementó la campaña "100 Días por Bogotá" que tuvo gran alcance en redes sociales, medios masivos y otros medios digitales y alternativos, donde se destacaron los resultados de los operativos, capturas e incautaciones hechas por la Policía Metropolitana de Bogotá cpn el caompñamiento de la SCJ y acciones contundentes contra el delito en todas sus modalidades.</t>
  </si>
  <si>
    <t>Se anexa una carpeta por cada mes, evidenciando los diferentes productos y publicaciones realizadas</t>
  </si>
  <si>
    <t>Se implementó la campaña Pago Comparendos para divulgar a la ciudadania una nueva forma de liquidar los comparendos por comportamientos contrarios a la convivencia, dando a conocer la plataforma LICO (Liquidación de Comparendos), incentivar el pago de los comparendos a personas que tienen pendientes por pago y dar a conocer el uso de esta nueva herramienta a la ciudadanía.</t>
  </si>
  <si>
    <t>Se anexa informe evidenciando los diferentes productos y publicaciones realizadas de la campaña.</t>
  </si>
  <si>
    <t>Se evidenció la campañas extena  - Pago Comparendo - y   el cargue de la información y las evidencias oportunamente.</t>
  </si>
  <si>
    <t>Se implementaron 2 campañas: Se destaca #C4 el cerebro para la atencion de emergencias, que ha permitido promover las capacidades operativas del C4
Así mismo por solicitud de la subsecretraia de seguridad se realizó la campaña Entre todos #PrevenimosElDelito" que permitió sensibilizar a la ciudadania frente a las acciones y medidas preventivas y el autocuidado para no ser víctimas de delitos en la ciudad.</t>
  </si>
  <si>
    <r>
      <t xml:space="preserve">Se observa que se implementó una campaña adicional a la programada en el trimestre, lo que generó un cumplimiento superior al esperado. Es asi como, la Oficina Asesora de Comunicaciones, de acuerdo con los rangos de cumplimiento establecidos en la Guía para la Formulación, Seguimiento y Monitoreo del Plan de Acción POA (G-DE-02 V.4), se encuentra en un nivel de </t>
    </r>
    <r>
      <rPr>
        <b/>
        <sz val="11"/>
        <color theme="1"/>
        <rFont val="Arial"/>
        <family val="2"/>
      </rPr>
      <t>sobre ejecución.</t>
    </r>
  </si>
  <si>
    <t>Se implementaron 2 campañas: campaña No1. #PagarNoPaga con el fin de promover la denuncia contra la extorsión
Así mismo por las necesidades de comunicacion en la temporada de cierre de año se implemento la campaña No 2. #NoCaigaEnLaRed diseñada para abrir los ojos de los ciudadanos sobre los peligros del ciberespacio y la importancia de estar siempre un paso adelante en nuestra protección. Se cargan evidencias en carpeta correspondiente</t>
  </si>
  <si>
    <t>Se evidencia la realización de dos campañas durante el trimestre: No1. #PagarNoPaga;No 2. #NoCaigaEnLaRed, con lo que se sobrecumple la actividad para el trimestre</t>
  </si>
  <si>
    <t xml:space="preserve">Oficina asesora de </t>
  </si>
  <si>
    <t>2. Aumentar el 28% del total de seguidores en las redes sociales de la entidad frente a la vigencia anterior</t>
  </si>
  <si>
    <t>(No. de seguidores nuevos en el periodo/ No. De seguidores en el periodo anterior)*100</t>
  </si>
  <si>
    <t xml:space="preserve">El crecimiento de seguidores aumentó más que lo planeado, destacando el crecimiento significativo, especialmente en la red social X y gracias a los diferentes resultados operativos en materia de seguridad.  </t>
  </si>
  <si>
    <t>Aunque el crecimiento de seguidores es positivo, no es posible controlar las variables de crecimiento</t>
  </si>
  <si>
    <t>Se anexa una carpeta por cada mes con el reporte de redes, evidenciando los diferentes productos y publicaciones que tuvieron gran alcance.</t>
  </si>
  <si>
    <t>Cabe destacar que las redes de la SSCJ ocupan los primeros lugares en alcance y aumento de seguidores del Distrito, como por ejemplo la red social TIK TOK que ocupa el primer lugar de todas las entidades.
Esto se logra teniendo en cuenta la innovación de los productos y la segmentación de los mismos, de acuerdo al público objetivo de cada red.
El incremento de seguidores en redes sociales de 223. 796 (total seguidores año 2023) a 284.817 (total seguidores 2T 2024) correspondiente a un aumento del 27,2%. Se atribuye al contenido atractivo, innovador, a las estrategias de marketing digital efectivas y cercanas a los ciudadanos y que generan interés en la audiencia, de igual forma en el informe adjunto se evidencian las campañas y publicaciones mas influyentes durante el periodo.</t>
  </si>
  <si>
    <t>Se evidencia que en los reportes presenta un incremento mayor al programado.</t>
  </si>
  <si>
    <t>Cabe destacar que las redes de la SSCJ ocupan los primeros lugares en alcance y aumento de seguidores del Distrito, como por ejemplo la red social TIK TOK que ocupa el primer lugar de todas las entidades. 
Esto se logra teniendo en cuenta la innovación de los productos y la segmentación de los mismos, de acuerdo al público objetivo de cada red. 
El incremento de seguidores en redes sociales de 223.796 (total de seguidores año 2023) a 309.036 (total de seguidores 3T) correspondiente a un aumento del 38%.Se atribuye al contenido atractivo, innovador, a las estrategias de marketing digital efectivas y cercanas a los ciudadanos y que generan interés en la audiencia, de igual forma en el informe adjunto se evidencian las campañas y publicaciones mas influyentes durante el periodo.</t>
  </si>
  <si>
    <r>
      <t xml:space="preserve"> El boletín da cuenta de un crecimiento equivalente al 38% respecto a la vigencia 2023 conforme a la metodología del indicador. Es asi como, de acuerdo a los rangos de cumplimiento establecidos en la </t>
    </r>
    <r>
      <rPr>
        <i/>
        <sz val="11"/>
        <color theme="1"/>
        <rFont val="Arial"/>
        <family val="2"/>
      </rPr>
      <t>Guía para Guía de Formulación, Seguimiento y Monitoreo del Plan de Acción POA. G-DE-02 V.4,</t>
    </r>
    <r>
      <rPr>
        <sz val="11"/>
        <color theme="1"/>
        <rFont val="Arial"/>
        <family val="2"/>
      </rPr>
      <t xml:space="preserve"> la Oficina Asesora de Comunicaciones se encuentra en </t>
    </r>
    <r>
      <rPr>
        <b/>
        <sz val="11"/>
        <color theme="1"/>
        <rFont val="Arial"/>
        <family val="2"/>
      </rPr>
      <t>Sobre ejecución</t>
    </r>
  </si>
  <si>
    <t xml:space="preserve">
El incremento de seguidores en redes sociales de 223.796 (total de seguidores año 2023) a 348.382 (total de seguidores 4T) correspondiente a un aumento del 55,6%.Se atribuye al contenido atractivo, innovador, a las estrategias de marketing digital efectivas y cercanas a los ciudadanos y que generan interés en la audiencia, de igual forma en el informe adjunto se evidencian las campañas y publicaciones mas influyentes durante el periodo.
Cabe destacar que las redes de la SSCJ ocupan los primeros lugares en alcance y aumento de seguidores del Distrito, como por ejemplo la red social TIK TOK que ocupa el primer lugar de todas las entidades. Esto se logra teniendo en cuenta la innovación de los productos y la segmentación de los mismos, de acuerdo al público objetivo de cada red. </t>
  </si>
  <si>
    <t>Se pudo evidenciar el avance en la meta de aumento de seguidores en redes sociales, la meta al cuarto trimestre era deñ 28% y se alcanzó un 55, 6 % con lo que se presenta un cumplimiento superior la planeado</t>
  </si>
  <si>
    <t>3. Diseñar e implementar cuatro (4) campañas estrategicas de comunicación interna, de acuerdo a los objetivos internos de la entidad.</t>
  </si>
  <si>
    <t xml:space="preserve">Se implementó a nivel interno  la campaña "100 Días por Bogotá" en los diferentes canales de comunicación, a travé de concursos, piezas graficas y otros incentivos para que los funcionarios y contratistas  se apropiaran de los nuevos planes y metas del gobierno distrital. </t>
  </si>
  <si>
    <t xml:space="preserve">Se implementó a nivel interno  la campaña de la "Dirección Financiera" en los diferentes canales de comunicación, a través de piezas graficas, donde el propósito de esta campaña, es doble, por un lado, ser más cercanos a contratistas y servidores, con una atención semi-personalizada para atender dudas, inquietudes o ampliar información sobre algún trámite o servicio a cargo de ellos.                                                   
                                                                                                            Por otro lado, dar a conocer que la dirección es más que “pagos”, cuando tiene otros componentes y/o servicios que dar a conocer, además de información que es de utilidad para todos en la entidad.   </t>
  </si>
  <si>
    <t>Se evidencio la campaña de comunicación interna, de la Dirección Financiera</t>
  </si>
  <si>
    <r>
      <rPr>
        <sz val="11"/>
        <color rgb="FF000000"/>
        <rFont val="Arial"/>
        <family val="2"/>
      </rPr>
      <t>Esta campaña consistió en dar a conocer todos los servicios y beneficios de bienestar para los colaboradores de la entidad, entre estos, capacitaciones, normatividad, acceso a la información, recreación, entre otros, a través de los  diferentes canales de la entidad</t>
    </r>
    <r>
      <rPr>
        <sz val="14"/>
        <color rgb="FF000000"/>
        <rFont val="Arial"/>
        <family val="2"/>
      </rPr>
      <t> </t>
    </r>
  </si>
  <si>
    <t>Se verifica el alcance de la campaña interna con lo que se cumple el 100% de la actividad</t>
  </si>
  <si>
    <t>Con esta campaña se logró concientizar y sensibilizar a los funcionarios y servidores públicos sobre el cuidado del medio ambiente, en especial en temas de ahorro de energía, agua y cambio climático.</t>
  </si>
  <si>
    <t>Se pudo evidenciar el cumplimiento de la campaña programada para el trimestre con lo cual se obtiene el 100% de cumplimiento</t>
  </si>
  <si>
    <t xml:space="preserve">4. Atender el 90% de manera oportuna las solicitudes internas y externas realizadas a la Oficina de Comunicaciones, a través del formato 571, de acuerdo al cumplimiento de los objetivos de la entidad </t>
  </si>
  <si>
    <t>(No. De solicitudes atendidas en el periodo/ No. De solicitudes recibidas)*100</t>
  </si>
  <si>
    <t>En el trimestre la OAC recibió 72 solicitudes por medio del formato F- GC-571 de las diferentes dependencias para la elaboración de productos comunicacionales, los cuales fueron divulgados en canales internos y externos.</t>
  </si>
  <si>
    <t>Se anexa una carpeta por cada mes con la evidencia de las solicitudes recibidas y otra con los productos realizados. Además se anexa la matriz de seguimiento de las solicitudes.</t>
  </si>
  <si>
    <t>En el trimestre la OAC recibió 108 solicitudes por medio del formato F- GC-571 de las diferentes dependencias para la elaboración de productos comunicacionales, los cuales fueron divulgados en canales internos y externos, cumpliendo con todos los productos entregados en distintos formatos, obteniendo un nivel de cumplimiento del 100%, esto se debe al rápido proceso interno de asignación de piezas para nuestros diseñadores y ademas que no se recibieron solicitudes de las diferentes areas en los ultimos 4 dias del mes de junio,lo que genero este nivel de cumplimiento</t>
  </si>
  <si>
    <t>Es de aclarar que la Oficina determino un 90% de cumplimiento para evitar que las solicitudes allegadas en los ultimos dias del trimestre, generara incumplimiento de entrega</t>
  </si>
  <si>
    <t xml:space="preserve">Se evidencia  las solicitudes internas y externas  recibidas por la OAC se atendieron en su totalidad, </t>
  </si>
  <si>
    <t xml:space="preserve">En el trimestre la OAC recibió 92 solicitudes por medio del formato F- GC-571 de las diferentes dependencias para la elaboración de productos comunicacionales, los cuales fueron divulgados en canales internos y externos, cumpliendo con todos los productos entregados en distintos formatos, obteniendo un nivel de cumplimiento del 110%, esto se debe al oportuno proceso interno de producción. Cabe resaltar que en el mes de septiembre no se recibieron solicitudes externas </t>
  </si>
  <si>
    <t>Se pudo evidenciar la atención oportuna del 100% de las solicitudes recibidas por parte de la OAC, con lo que cual se sobre pasa la meta programada fijada en 90% de atención de dichas solicitudes. No obstante si bien la OAC teniendo en cuenta los rangos de cumplimiento establecidos en la Guía para Guía de Formulación, Seguimiento y Monitoreo del Plan de Acción POA. G-DE-02 V.4, se encontraaría en sobre ejecución, se considera un resultado positivo dado que demuestra mejor gestión y no una falta de planeación</t>
  </si>
  <si>
    <t xml:space="preserve">En el trimestre la OAC recibió 87 solicitudes por medio del formato F- GC-571 de las diferentes dependencias para la elaboración de productos comunicacionales, los cuales fueron divulgados en canales internos y externos, cumpliendo con todos los productos entregados en distintos formatos, obteniendo un nivel de cumplimiento del 110%, esto se debe al oportuno proceso interno de producción.  </t>
  </si>
  <si>
    <t>Se evidencia a respuesta de todas las solicitudes recibidas en el trimestre.el 100% con lo que se tiene 100% cumplimiento de la actividad.</t>
  </si>
  <si>
    <t>1. Realizar el seguimiento  y envío  consolidada del avance a los compromisos de la SDSCJ en los planes de acción de Políticas Públicas Distritales.</t>
  </si>
  <si>
    <t>(Número de seguimientos realizados del avance a los compromisos de la SDSCJ en los planes de acción de Políticas Públicas Distritales./ Número de seguimientos programados del avance a los compromisos de la SDSCJ en los planes de acción de Políticas Públicas Distritales)* 100</t>
  </si>
  <si>
    <t xml:space="preserve">Dentro de la vigencia del primer trimestre 2024, se remitieron todos los reportes de cierre del cuarto trimestre del año 2023. Se adelantó la gestión de solicitud de información, acompañamiento y orientación para los reportes y articulación institucional. Con ello, se hicieron los envíos de los reportes a las Entidades Distritales sobre los planes de acción en los que tiene compromisos la Entidad. </t>
  </si>
  <si>
    <t>Documento con reporte y enlace con evidenciar del respectivo seguimiento</t>
  </si>
  <si>
    <t>Para el segundo trimestre de 2024, la Secretaría Distrital de Seguridad, Convivencia y Justicia presentó los reportes requeridos para el primer trimestre de 2024, sobre políticas públicas Distritales aprobadas y con solicitud de reporte, en las cuales tiene compromisos la SDSCJ y ante las Entidades líderes de las políticas, según correspondiera.</t>
  </si>
  <si>
    <t>Documento con reporte y enlace con evidencias del respectivo seguimiento</t>
  </si>
  <si>
    <t>Para el tercer trimestre de 2024, la Secretaría Distrital de Seguridad, Convivencia y Justicia presentó 23 reportes del segundo trimestre de 2024, sobre políticas públicas Distritales aprobadas que hicieron solicitud de reporte (se solicitaron 23), en las cuales tiene compromisos la SDSCJ. Los reportes fueron presentados ante las Entidades líderes de las políticas, según correspondiera.</t>
  </si>
  <si>
    <t>Documento con reporte y enlace a la evidencia de cada envío de política y enlace general del lugar donde se hospeda el documento de cada política.</t>
  </si>
  <si>
    <t>Se observa el reporte de 23 políticas , de las 23 solicitudes recibidas con lo cual se obtiene el 100% de cumplimiento en la actividad</t>
  </si>
  <si>
    <t>Para el cuarto trimestre de 2024, la Secretaría Distrital de Seguridad, Convivencia y Justicia presentó  reportes del tercer trimestre de 2024, sobre políticas públicas Distritales aprobadas que hicieron solicitud de reporte (se solicitaron 13), en las cuales tiene compromisos la SDSCJ. Los reportes fueron presentados ante las Entidades líderes de las políticas, según correspondiera.</t>
  </si>
  <si>
    <t>NO</t>
  </si>
  <si>
    <t>Se pudo evidenciar el reporte de 13 politicas de acuerdo  a lo solicitado por la SDP dentro del trimestre con lo que se tiene un cumplimiento del 100% de la actividad</t>
  </si>
  <si>
    <t>2. Realizar el seguimiento y envío  a la Secretaría Distrital de Planeación del Plan de Acción de la Política Pública Distrital de Seguridad, Convivencia, Justicia y Construcción de Paz y Reconciliación 2023 -2038.</t>
  </si>
  <si>
    <t>(Número de seguimientos realizados a la Secretaría Distrital de Planeación del Plan de Acción de la Política Pública Distrital de Seguridad, Convivencia, Justicia y Construcción de Paz y Reconciliación / Número de seguimiento Programados y presentados a la Secretaría Distrital de Planeación del Plan de Acción de la Política Pública Distrital de Seguridad, Convivencia, Justicia y Construcción de Paz y Reconciliación) * 100</t>
  </si>
  <si>
    <t>En noviembre de 2023, se aprobó la política pública de Seguridad, Convivencia y Justicia, dando inicio al proceso de solicitud del primer informe a las Entidades Distritales y a las áreas de la SDSCJ que previamente habían establecido metas de producto para el año 2023. Desde enero de 2024, se implementaron los formatos necesarios, los cuales se distribuyeron a través de archivos compartidos para recopilar los primeros aportes. Tras consolidar la información hasta el 20 de marzo, se remitió el informe a la Secretaría Distrital de Planeación.</t>
  </si>
  <si>
    <t>Correo electrónico donde se reportó ante la Secretaría Distrital de Planeación el respectivo seguimiento</t>
  </si>
  <si>
    <t>Durante el segundo trimestre de 2024, la OAP tramitó las acciones para presentar el reporte total consolidado de la política distrital de seguridad, convivencia, justicia, y construcción de paz, con corte al 31 de diciembre de 2023 y lo presentó ante la Secretaría Distrital de Planeación</t>
  </si>
  <si>
    <t>Durante el tercer trimestre del año 2024, la OAP realizó el seguimiento a la Política Pública de Seguridad, Convivencia, Justicia y Construcción de Paz. De acuerdo a los lineamientos de la Secretaría Distrital de Planeación, se envió el reporte consolidado del primer semestre del año 2024. Cabe aclarar que esta es la única Política Pública a la cual la entidad responde como líder de resultados y productos, por ende, se realiza un único seguimiento de acuerdo a los tiempos sugeridos por la SDP.</t>
  </si>
  <si>
    <t>Documentos soporte</t>
  </si>
  <si>
    <t>Se evidencia que durante el trimestre se realizó el reporte a la Secretaría de Planeación cumplimento así con el 100% de la actividad</t>
  </si>
  <si>
    <t>Durante el cuarto trimestre de 2024, la OAP realizó la solicitud para el reporte de los productos de periodicidad trimestral (julio a septiembre 2024). De acuerdo a los lineamientos de la Secretaría Distrital de Planeación, no se remite reporte consolidado, puesto que según la circular 2-2024-02312 (adjunta como evidencia) sólo se debe enviar el reporte de manera semestral. Cabe aclarar que esta es la única Política Pública a la cual la entidad responde como líder de resultados y productos, por ende, se realiza un único seguimiento de acuerdo a los tiempos sugeridos por la SDP.</t>
  </si>
  <si>
    <t>Correo de solicitud y circular de SDP.</t>
  </si>
  <si>
    <t xml:space="preserve">NO </t>
  </si>
  <si>
    <t>Se pudo evidenciar que se realizó el informe de acuerdo con las solicitudes de la SDP con lo que se obtiene un 100% de cumplimiento de la actividad</t>
  </si>
  <si>
    <t>3. Realizar un monitoreo bimestral al Programa de transparencia y ética pública de la entidad (Decreto 612 de 2018 PI_09)</t>
  </si>
  <si>
    <t>Se realizó el primer monitoreo al Programa de Transparencia y ética pública, en el que se verificó el cumplimiento de las actividades programadas para el primer cuatrimestre de la vigencia 2024</t>
  </si>
  <si>
    <t>Se adjunta correo electonico donde se solicito información a los responsible de cumplir con las actividad, y excel donde se evidencia el reporte y seguimiento realizado</t>
  </si>
  <si>
    <t>Se realizó el segundo monitoreo al Programa de Transparencia y ética pública, en el que se verificó el cumplimiento de las actividades programadas para el periodo de marzo y abril de la vigencia 2024</t>
  </si>
  <si>
    <t xml:space="preserve"> -  correo electonico de solicitud a lideres operativos del Segundo reporte Programa de Transparencia y Ética Pública 2024- Versión 2-
- Archivo de Excel PTEP V2 donde se evidencia el reporte registrado por los responsables de las actividades y el monitoreo realizado por parte de la OAP.</t>
  </si>
  <si>
    <t>En los meses de junio y agosto se realizaron los monitoreos al Programa de Transparencia y Ética Pública 2024 correspondiente al tercer y cuarto bimestre , en los cuales se verificó el cumplimiento de las actividades programadas para los periodos de mayo a junio y de julio a agosto respetivamente.</t>
  </si>
  <si>
    <t>- Dos (2) Correos electonicos de solicitud a lideres operativos de reporte de la ejecución del Programa de Transparencia y Ética Pública 2024 V3 en el tercer y cuarto bimestre</t>
  </si>
  <si>
    <t>Se observa el cumplimiento en los monitoreos bimestrales programados dentro del trimestre con lo cual se obtiene el 100% de cumplimiento</t>
  </si>
  <si>
    <t>En el mes de noviembre se realizó el monitoreo al Programa de Transparencia y Ética Pública 2024 correspondiente al quinto bimestre , en los cuales se verificó el cumplimiento de las actividades programadas para los periodos de septiembre y octubre.</t>
  </si>
  <si>
    <t>- Un (1) Correo electonicos de solicitud a lideres operativos de reporte de la ejecución del Programa de Transparencia y Ética Pública 2024 V3 del quinto bimestre.
- Archivo de Excel PTEP V3 donde se evidencia el reporte registrado por los responsables de las actividades y el monitoreo realizado por parte de la OAP.</t>
  </si>
  <si>
    <t>Se evidenció dentro del cuatro trimestre el monitoreo al Programa de Transparencia y Ética Pública 2024 correspondiente al quinto bimestre , con lo cual se obtiene un cumplimiento del 100%</t>
  </si>
  <si>
    <t>5. Apoyar la formulación de los proyectos de inversión en el marco del plan de desarrollo 2024-2028 y realizar la armonización presupuestal de los proyectos de inversión</t>
  </si>
  <si>
    <t>(No. de formulación de proyectos de inversión apoyados y armonizados/No. de proyectos de inversión del plan de desarrollo 2024-2028)*100</t>
  </si>
  <si>
    <t>La actividad no está programada para el periodo</t>
  </si>
  <si>
    <t xml:space="preserve">En el marco del plan de desarrollo "Bogotá camina segura" y de la armonización presupuestal 2024-2027 se formularon 12 proyectos de inversión </t>
  </si>
  <si>
    <t>Se adjuntan 12 fichas MGA de los proyectos de inversión</t>
  </si>
  <si>
    <t>En el segundo trimestre de la vigencia 2024,  en el marco del plan de desarrollo "Bogotá Camina Segura", se formularon 12 proyectos de inversión, los cuales se armonizaron en el mes de junio 2024. Este proceso se finaliza durante el tercer trimestre del año con la expedición del  acuerdo 608 del 3 de septiembre de 2024 por parte del Concejo de Bogotá, por lo que se garantiza la puesta en marcha del Plan de Desarrollo Económico, Social, Ambiental y de Obras Públicas del Distrito Capital 2024-2027 ‘Bogotá Camina Segura’.</t>
  </si>
  <si>
    <t>Se adjunta Acuerdo Concejo 608 de 2024 aprobando la armonización presupuestal y 12 fichas MGA de los proyectos de inversión. Ademas se anexan las actas de reunión en donde se asesoraron a los responsables de formular los nuevos proyectos de inversión, y la definición de las responsabilidades de ordenación de gasto y gerencias de programas y proyectos</t>
  </si>
  <si>
    <t>Se observa la formulación de 12 proyectos de inversión los cuales inician ejecución en el tercer trimestre del año 2024, se cumple con el 100% de la actividad</t>
  </si>
  <si>
    <t>En el tercer trimestre de la vigencia 2024 la actividad se cumplio al 100%. La SDSCJ cuenta con 12 proyectos de inversión formulados en el marco del PDD "Bogotá Camina Segura", los cuales recibieron recursos del anterior plan de desarrollo en el proceso de armonización presupuestal que se realizó en el mes de junio de 2024</t>
  </si>
  <si>
    <t>Soporte en la carpeta del tercer trimestre</t>
  </si>
  <si>
    <t xml:space="preserve">Todas las actividades se ejecutaron en el 3er. trimestre </t>
  </si>
  <si>
    <t>4. Realizar un monitoreo trimestral al Plan de Acción de MIPG de la entidad.</t>
  </si>
  <si>
    <t>Se realizó el seguimiento al plan de acción MIPG del primer trimestre del vigencia 2024, el cual se realizó mediante el portal MIPG.</t>
  </si>
  <si>
    <t>Se adjunta pantallazos del seguimiento realizado al plan de acción MIPG</t>
  </si>
  <si>
    <t>Se realizó el seguimiento al plan de acción MIPG correspondiente al segundo trimestre de 2024 a través del portal MIPG. Es importante señalar que se cumplieron las tres acciones propuestas para este trimestre, las cuales son: 1. Actualizar la caracterización del proceso de Gestión Estratégica del Talento Humano; 2. Actualizar la caracterización del proceso de Gestión de Emergencias; 3. Formular y socializar el cronograma de reportes ante la Oficina Asesora de Planeación.</t>
  </si>
  <si>
    <t xml:space="preserve">Sobre la acción: Realizar un monitoreo trimestral al Plan de Acción de MIPG de la entidad; se envió comunicación oficial a las áreas para el reporte de los avances y evidencias el día lunes 26 de agosto del 2024. Así mismo, se trabajó con las áreas que solicitaron ajustes al cumplimiento del Plan MIPG como el área de servicio al ciudadano. Además, como parte de la mejora continua que propone el modelo MIPG, se trabajó con el equipo de la OAP los resultados de FURAG y se diseñó un análisis de brechas que fue presentado en comité MIPG. Sobre las áreas que el archivo Excel reportan 0% se aclara para el caso de la actividad OAP – lineamientos FURAG- esta actividad se encuentra al 100% y se adjunta las evidencias. </t>
  </si>
  <si>
    <t>Alguna información no coincide entre el aplicativo y el Excel de seguimiento.</t>
  </si>
  <si>
    <t>Comunicarse con el administrador de la solución tecnológica</t>
  </si>
  <si>
    <t>- Dos (2)Archivos de Excel del PTEP en los que se evidencian los reportes registrados por las dependencias responsables de las actividades como primera línea de defensa y el monitoreo realizado por parte de la OAP como segunda línea de defensa.</t>
  </si>
  <si>
    <t>Se evidencian las actividades de monitoreo realizado desde la OAP  con relación al cumplimiento del Plan de Acción de MIPG con lo cual se obtiene el 100%  en el trimestre</t>
  </si>
  <si>
    <t xml:space="preserve">Para el cuarto trimestre la vigencia 2024  se envio correo solicitando el avance correspondiente a las a ctividades plasmadas en el plan mipg V2. </t>
  </si>
  <si>
    <t xml:space="preserve">1. Falta de conocimiento de las areas frente al reporte dentro del aplicativo .
2.Se cuenta con una matriz excel y con la herramienta ITS   esta ultima con errores en el cargue de las actividades  lo cual dificulto el monitoreo porparte de la OAP </t>
  </si>
  <si>
    <t xml:space="preserve">La Oficina de control interno genero un informe en el cual se genero una observacion para desarrollar un plan de mejoramiento que busque subsanar la causaraiz del hallazgo </t>
  </si>
  <si>
    <t>6. Realizar seguimiento a los proyectos de inversión asociados a los planes de desarrollo vigente</t>
  </si>
  <si>
    <t>Se realizó seguimiento con corte a 31 de diciembre de 2023 a los proyectos de inversión, remitiendo los respectivos alertamientos</t>
  </si>
  <si>
    <t>Se adjunta memorando con los respectivos alertamiento realizados</t>
  </si>
  <si>
    <t>Se realizó seguimiento con corte a 31 de mayo de 2024 a los proyectos de inversión, remitiendo los respectivos alertamientos</t>
  </si>
  <si>
    <t>Se adjuntan memorandos con los respectivos alertamiento realizados</t>
  </si>
  <si>
    <t>Dado que los proyectos de inversión iniciaron ejecución el 1 de julio de 2024 y el primer seguimiento oficial se reporta ante la Secretaría Distrital de Planeación con corte 30 de septiembre de 2024, la Oficina Asesora de Planeación programó y ejecutó dos actividades en el tercer timestre de esta vigencia, las cuales son: se realizó reunión para definir las lineas a tener en cuenta para el inicio de la ejecución de los nuevos proyectos de inversión y se realizó un primer ejercicio de seguimiento en donde las gerencias de proyecto presentaron una versión borrador de informe con corte 31 de agosto de 2024.</t>
  </si>
  <si>
    <t>Se adjuntan seguimientos recibidos de las Gerencias de cada Programa y las listas de asistencia a las reuniones de inicio de ejecución</t>
  </si>
  <si>
    <t>Se evidencian las actividades de alistamiento relizadas durante el tercer trimestre para iniciar el seguimiento a los nuevos proyectos de inversión en el  cuarto trimestre según la explicación de la OAP</t>
  </si>
  <si>
    <t>La Oficina Asesora de Planeación realizó seguimiento al tercer timestre de la vigencia 2024 de los proyectos de inversión del Plan de Desarrollo "Bogotá Camina Segura". Adiconalmente, se realizó el cargue de información del avance de los proyectos de inversión y Plan de Desarrollo con corte 30 de septiembre de 2024 en el sitema de informacion SEGPLAN.</t>
  </si>
  <si>
    <t>Se adjuntan seguimientos recibidos de las Gerencias de cada Programa y los informes de seguimiento con corte 30 de septiembre generados del sistema SEGPLAN</t>
  </si>
  <si>
    <t>se evidencia el seguimiento realizado con corte a septiembre según lo programado para el trimeste con lo cual se tiene el cumplimiento al 100%</t>
  </si>
  <si>
    <t>7. Realizar acompañamiento a las Subsecretarías misionales y a la MEBOG, en la actualización de los criterios de elegibilidad y viabilidad del Sector, así como de sus anexos técnicos, para los Fondos de Desarrollo Local</t>
  </si>
  <si>
    <t>(No. de acompañamientos a los Fondos de Desarrollo Local realizados/No. de acompañamientos a los Fondos de Desarrollo Local solicitados)*100</t>
  </si>
  <si>
    <t xml:space="preserve">Durante el primer trimestre de la vigencia se recibieron 3 solicitudes para dar respuesta o realizar acompañamiento a los fondos de desarrollo local de Ciudad Bolívar, Suba y Bosa. </t>
  </si>
  <si>
    <t>Evidencias en archivos PDF y grabaciones de reunión adjuntas en la carpeta de esta actividad</t>
  </si>
  <si>
    <t>Durante el periodo comprendido de abril a junio se recibieron y atendieron 29 solicitudes de asesoría o acompañamiento técnico de las localidades de  Rafael Uribe Uribe, Teusaquillo, Suba Engativá, Sumapaz, Usaquén, Chapinero, Santa Fe, Kennedy, la Candelaria, Ciudad Bolivar y Tunjuelito.</t>
  </si>
  <si>
    <t>Durante el periodo comprendido de julio a septiembre se recibieron y atendieron 26 solicitudes de asesoría o acompañamiento técnico de las diferentes localidades de  Rafael Uribe Uribe, Teusaquillo, Suba, Engativá, Sumapaz, Usaquén, Chapinero, Santa Fe, Kennedy, la Candelaria, Ciudad Bolivar, Bosa, Barrios Unidos y San Cristobal. Con lo anterior, cual se cumple el 100% de la actividad dado que se realizó el acompañamiento en todas las solicitudes recibidas</t>
  </si>
  <si>
    <t xml:space="preserve">Se adjuntan evidencias de los 26 acompañamientos realizados en el trimestre indicado . </t>
  </si>
  <si>
    <t>Se pudo evidenciar el acompañamiento realizado desde la OAP en 17 ocasiones durante el trimestre con lo que se obtiene un 100% de cumplimiento</t>
  </si>
  <si>
    <t>Durante el periodo comprendido entre octubre y diciembre se recibieron y atendieron 23 solicitudes de respuesta, asesoría o acompañamiento técnico de las diferentes localidades de  Rafael Uribe Uribe, Teusaquillo, Engativá, Sumapaz, Usaquén, Ciudad Bolivar, la Candelaria, Bosa, Usme, Fontibón, Kennedy y Suba . Con lo anterior, cual se cumple el 100% de la actividad dado que se realizó el acompañamiento en todas las solicitudes recibidas</t>
  </si>
  <si>
    <t xml:space="preserve">Se adjuntan evidencias de los 23 acompañamientos realizados en el trimestre indicado . </t>
  </si>
  <si>
    <t>Se pudo evidenciar el acompañamiento realizado desde la OAP en 23 ocasiones durante el trimestre con lo que se obtiene un 100% de cumplimiento</t>
  </si>
  <si>
    <t>8. Realizar el seguimiento al Plan Estratégico institucional de la SDSCJ</t>
  </si>
  <si>
    <t>Se realizó seguimiento al Plan Estrategico Institucional con corte a 31 de diciembre del 2023.</t>
  </si>
  <si>
    <t>Se adjunto documento PEI con el seguimiento realizado</t>
  </si>
  <si>
    <t>Se realizó seguimiento al Plan Estrategico Institucional con corte a 31 de marzo del 2024,</t>
  </si>
  <si>
    <t>Se adjunto documento PEI con seguimiento realizado</t>
  </si>
  <si>
    <t xml:space="preserve">Se realizó seguimiento al Plan Estrategico Institucional con corte al  30 de junio del 2024. El documento fue publicado el 12 de agosto en el botón de transparencia de la SDSCJ </t>
  </si>
  <si>
    <t>Documento con el seguimiento realizado</t>
  </si>
  <si>
    <t>Se pudo evidenciar el seguimiento trimestral realizado al Plan Estratégico Institucional y su debida publicación en la página WEB de la entidad</t>
  </si>
  <si>
    <t xml:space="preserve">Se realizó seguimiento al Plan Estrategico Institucional con corte al  30 de septiembre del 2024. El documento fue publicado el 12 de agosto en el botón de transparencia de la SDSCJ </t>
  </si>
  <si>
    <t>El seguimiento al PEI se estableció a partir del reporte en SEGPLAN, por tanto no se presenten mas avances en el cumplimiento de actividades dado el cierre de plan de desarrollo del 2020 – 2024</t>
  </si>
  <si>
    <t>Para el PEI 2025-2028 se tendrá un seguimiento independiente de SEGPLAN</t>
  </si>
  <si>
    <t>* Documento con el seguimiento realizado
* Publicacion en página WEB</t>
  </si>
  <si>
    <t>Se pudo evidenciar la elaboración del informe trimestral y su publicación con lo sque se obtiene el cumplimiento del 100% de la actividad</t>
  </si>
  <si>
    <t>9. Desarrollar acciones que faciliten la implementación de los instrumentos de reglamentación del Plan de Ordenamiento Territorial en los equipamientos del sector de seguridad, defensa, convivencia y justicia</t>
  </si>
  <si>
    <t xml:space="preserve"> (Número de acciones realizadas que faciliten la implementación de los instrumentos de reglamentación del Plan de Ordenamiento Territorial /  Número de acciones programadas que faciliten la implementación de los instrumentos de reglamentación del Plan de Ordenamiento Territorial) *100 </t>
  </si>
  <si>
    <t>1. Se reiteró solicitud a los organismos y dependencias para la actualización de las hojas de vida de equipamientos
2. Se realizaron gestiones con la Oficina de Análisis de la Información para avanzar en la georeferenciación de equipamientos 
3. Se presentó a la Secretaría Distrital de Planeación -SDP-, el estado de avance de la actualización de equipamientos, estableciendo como plazo de entrega, el inicio del segundo semestre del año en curso.
4. Se remitió el "manual de estándares de calidad" la SDP, esperando retroalimentación en el marco la actualización anual, de conformidad a lo concluido en reunión de trabajo. 
5. Se elaboró material de apoyo con "ABC" de las reglamentaciones y metas programáticas del POT en el marco de la elaboración del PDD 2024-2028</t>
  </si>
  <si>
    <t>1. Oficios y correos electrónicos de solicitudes a organismos
2. Correos electrónicos y archivo Excel con matriz de datos
3. Evidencia de reunión con SDP 
4. remisión de documento ECE
5. Presentaciones PPT y otros documentos de soporte</t>
  </si>
  <si>
    <t>1. Se consolidó matriz de datos de las hojas de vida de equipamientos y se iniciaron gestionaes con TICS para optimizar la administración y reportes del PCSS.
2. Se culminaron las gestiones de coordinación y actualización del  Manual de Estándares de Calidad.
3. Se inició la revisión de la estructura funcional de los procedimientos pre contractuales para de equipamientos nuevos con enfoque en el POT-555</t>
  </si>
  <si>
    <t>1. Oficios y correos electrónicos de gestión y entrega de datos
2. Soportes de gestión y documentos del manual
3. Presentaciones PPT y otros documentos de soporte</t>
  </si>
  <si>
    <t>1. Se revisaron los instrumentos normativos "Anexo 5-normas comunes" y " Manual del Espacio Público" con enfoque de seguridad, para su eventual aplicación en el cumplimiento de las metas PDD-2024-2027
2. Se realizaron asesorías a la Dirección Técnica para la actualización de sus procedimientos de adquisición predial y de arrendamiento en el marco de la norma POT 555
3. Se desarrollaron las siguientes actividades con la Dirección deTI: justificación de la necesidad de la herramienta, apertura de ticket (mesa de soporte) , celebración de mesas de trabajo con grupos de interés y radicación de memorando, entre estos, la propuesta de posibilidad de inclusión del proyecto en los PETI</t>
  </si>
  <si>
    <t xml:space="preserve">1.  Correos electrónicos, Presentaciones PPT, evidencia de reunión, correos electrónicos, documentos de apoyo
2. Correos electrónicos, radicados,  evidencia de mesas de trabajo, documentos de apoyo
3.  Correos electrónicos, evidencia de reunión,  memorandos y formato de solicitud solucion tecnologica F-GT-192
</t>
  </si>
  <si>
    <t xml:space="preserve">Se pudo evidenciar el desarrollo de las acciones programadas en el trimestre con lo cual se obtiene el 100% de cumplimiento </t>
  </si>
  <si>
    <t xml:space="preserve">1. Viabilidad de incorporación al portafolio de proyectos PETI en la vigencia 2024-2028 para el desarrollo de herramienta de administración del Plan del Sistema del Cuidado y Servicios Sociales – PSCSS. Proyección de acta de constitución de proyecto F-G- 544 y remisión a la Dirección de Tecnología
2. Socialización de actualización del PD-DE-02 a través de recursos pedagógicos para facilitar su comprensión 
</t>
  </si>
  <si>
    <t>Demoras en la confirmación de viabilidad 
del proyecto PETI y avance en su desarrollo</t>
  </si>
  <si>
    <t>Solicitud de mesa de trabajo y cronograma con hitos del proyecto PETI</t>
  </si>
  <si>
    <t>1.Memorando aprobación proyecto PETI-PSCSS. Trazabilidad del proyecto  
2. Documento de Infografía, oficios de remisión a los organismos, evidencia mesa de trabajo</t>
  </si>
  <si>
    <t>Se anexan tres archivos donde se gestiona la viabilidad de una solución tecnologica. Se cumple dado que es por demanda y se obtiene el 100% de la actividad</t>
  </si>
  <si>
    <t xml:space="preserve">10. Realizar seguimiento al estado de los requerimientos de actualización documentos del Sistema Gestión de Calidad, recibidos a través del Portal MIPG. </t>
  </si>
  <si>
    <t xml:space="preserve">Se realiza tramite de 230 solicitudes de creación y actualización de los documentos del sistema de gestión  cargadas al sistema Portal MIPG para el primer trimestre de la vigencia. 
Para lo cual se realizaron 2  verificaciones de los documentos publicados para los meses de enero y febrero y  el mes de marzo lo cual se evidencia en el listado maestro de documentos. </t>
  </si>
  <si>
    <t xml:space="preserve">1. Reporte documentos enero febrero 2024. 
2. Reporte documentos marzo 2024. 
</t>
  </si>
  <si>
    <t xml:space="preserve">Se realiza tramite de 72 solicitudes de creación, actualización y eliminación de los documentos del sistema de gestión cargadas al sistema Portal MIPG para el segundo trimestre de la vigencia. 
Para lo cual se realizaron 3 verificaciones de los documentos publicados para los meses de abril, mayo y junio lo cual se evidencia en el listado maestro de documentos. </t>
  </si>
  <si>
    <t xml:space="preserve">1. Reporte documentos abril 2024. 
2. Reporte documentos mayo 2024. 
3. Reporte documentos junio 2024. 
</t>
  </si>
  <si>
    <t xml:space="preserve">Se realiza tramite de 54 solicitudes de creación, actualización y eliminación de los documentos del sistema de gestión cargadas al sistema Portal MIPG para el tercer trimestre de la vigencia. 
Para lo cual se realizaron 3 verificaciones de los documentos publicados para los meses de julio, agosto y septiembre lo cual se evidencia en el listado maestro de documentos. </t>
  </si>
  <si>
    <t xml:space="preserve">1. Reporte documentos julio 2024. 
2. Reporte documentos agosto 2024. 
3. Reporte documentos septiembre 2024. 
</t>
  </si>
  <si>
    <t xml:space="preserve"> El reporte cualitativo (logros) es claro.  Es posible constatar el cumplimiento del 100% de la actividad</t>
  </si>
  <si>
    <t xml:space="preserve">En el ultimo trimestre se ha realizado un seguimiento mensual a los requerimientos de actualización documentos del Sistema Gestión de Calidad, recibidos a través del Portal MIPG, en este orden de ideas se realizó intervención a 156 documentos
</t>
  </si>
  <si>
    <t xml:space="preserve">Seguimiento de documentos mes de octubre 2024
Seguimiento  de documentos mes de noviembre 2024
Seguimiento  de documentos mes de diciembre 2024
</t>
  </si>
  <si>
    <t>Se cargan tres archivos en excel donde se relacionan los documentos que llegaron en el trimestre 4 para ser eliminados, modificados o creados, cumpliendo con lo planeado y obteniendo un100% de cumplimiento de la actividad</t>
  </si>
  <si>
    <t>11. Ejecutar las actividades programas en el plan de trabajo de gestión de conocimiento y la innovación en la entidad.</t>
  </si>
  <si>
    <t>(Número de actividades realizadas del plan de trabajo de gestión de conocimiento y la innovación en la entidad / Número de actividades programadas del plan de trabajo de gestión de conocimiento y la innovación en la entidad)*100</t>
  </si>
  <si>
    <t>Se realizaron las actividades programas para realizar en el primer trimestre conforme a lo programado</t>
  </si>
  <si>
    <t>Se adjunta documentos elaborados y actividades programadas</t>
  </si>
  <si>
    <t xml:space="preserve">Durante el periodo en cuestión, se llevaron a cabo las siguientes actividades:
1.	Primera reunión de equipos transversales de gestión del conocimiento del distrito.
2.	Elaboración del documento de propuesta de política de gestión del conocimiento.
3.	Elaboración del documento de propuesta de cultura de innovación.
4.	Visita al pabellón del conocimiento.
</t>
  </si>
  <si>
    <t>NInguna</t>
  </si>
  <si>
    <t xml:space="preserve">Evidencias:
1.	Primera reunión de equipos transversales de gestión del conocimiento del distrito.
2.	Elaboración del documento de propuesta de política de gestión del conocimiento.
3.	Elaboración del documento de propuesta de cultura de innovación.
4.	Visita al pabellón del conocimiento.
</t>
  </si>
  <si>
    <t>1.Se han desarrollado tres (3) talleres con los Gestores de Conocimiento e Innovación con miras a la construcción del mapa de conocimiento de la entidad.
2.Se realizaron visita por parte de los Gestores de Conocimiento e Innovación para conocer experiencias exitosas en temas de innovación en el Festival de Innovación Pública de Bogotá Smart City Expo. 
3.Se proyectó borrador de resolución para el reconocimiento de los Gestores de Conocimiento e Innovación.
4.Se gestionó próxima capacitación para los Gestores de Conocimiento e Innovación con una funcionaria de la Función Pública.
De acuerdo a lo anterior, se ejecutaron las 4 act6ividades programadas durante el trimestre.</t>
  </si>
  <si>
    <t>No siempre asisten los mismos Gestores de Conocimiento e Innovación a los talleres.
Baja participación en las actividades organizadas por parte de las personas inscritas como Gesotres de Conocimiento e Innovación.</t>
  </si>
  <si>
    <t>Para el cuarto trimestre se va a convocar el Comié de Gestión y Desempeño Institucional para presentar el plan de acción.
Con la resolución de formalización de los Gestores de Conocimiento e Innovación se pretende un mayor compromiso de su parte en el desarrollo de las actividades que faltan del plan de acción.</t>
  </si>
  <si>
    <t>1. Listados de asistencia
2. Material fotográfico
3. Documento contentivo del borrador de la reolución de reconocimiento de los Gestores de Conocimiento e Innovación.
4. Correo electrónico solicitando el acompañamiento técnico a la Función Pública en la ejecución de la política de Gestión de Conocimiento e Innovación.</t>
  </si>
  <si>
    <t>Se evidencia la ejecución de las actividades programadas para el trimestre de acuerdo con el cronograma con lo que se tiene el 100% de cumplimiento</t>
  </si>
  <si>
    <t>Se registraron actividades como reuniones de planificación y talleres documentados con listados de asistencia y registros fotográficos, disponibles en enlace intranet. El equipo de Gestión del Conocimiento participó en eventos destacados, evidenciados con materiales fotográficos y listados de asistencia a cada una de las actividades. Se diseñaron formularios de mapas de conocimiento en enlaces específicos. También se generó un cronograma de trabajo y se socializaron avances en el comite de  gestión y desempeño, junto a resultados de monitoreo enfocados en la construcción del mapa de conocimiento de la entidad</t>
  </si>
  <si>
    <t xml:space="preserve">No se cuenta con el  apoyo de algunos  lideres de proceso. 
Falta de continuidad de participación por parte de  los Gestores de Conocimiento
Mayor apropiación de los temas en Gestión del Conocimiento </t>
  </si>
  <si>
    <t xml:space="preserve">Socializacion constante y dialogo continuo con las áreas </t>
  </si>
  <si>
    <t xml:space="preserve">1.Listados de Asistencia 
2.Presentación 
3.Actas  de Reunión
4.Registros fotograficos </t>
  </si>
  <si>
    <t>Se presentan evidencias de las actividades realizadas con listados de asistencia, imagenes y actas</t>
  </si>
  <si>
    <t>12.  Realizar seguimiento al plan de acción del Plan Institucional de Gestión Ambiental - PIGA.</t>
  </si>
  <si>
    <t>(Número de actividades ejecutadas PIGA / Número de actividades programadas PIGA) *100</t>
  </si>
  <si>
    <t xml:space="preserve">Se tienen planeadas durante el año 122 actividades programadas en el plan de acción del PIGA, por cada programa ambiental, de las cuales se planearon realizar 22 en el primer trimestre y se ejecutaron 19.  </t>
  </si>
  <si>
    <t>No se han realizado las caminatas programadas por la siguiente razon: debido a las afectaciones ambientales en cerros orientales el acueducto de Bogotá no autoriza el ingreso a senderos para hacer la caminata, de igual forma el IDRD al momento debido a temas contractuales no cuenta con personal para dirigir caminatas en senderos autorizados.</t>
  </si>
  <si>
    <t>Se anexa documentos evidencias de las actividades realizadas</t>
  </si>
  <si>
    <t>Se tienen planeadas durante el año 122 actividades programadas en el plan de acción del PIGA, por cada programa ambiental, de las cuales se planearon realizar 22 en el primer trimestre y se ejecutaron 19. En el segundo trimestre se planearon 32 y se realizaron 32, teniendo un acumulado del primero y segundo trimestre 52 actividades planeadas y 51 ejecutadas.</t>
  </si>
  <si>
    <t>Demoras en el suminsitro de información requerida en el componente ambiental por parte de otras dependencias</t>
  </si>
  <si>
    <t>Requerimiento a través de memorandos internos y gestión del Jefe de Oficina</t>
  </si>
  <si>
    <t>Soporte de las actividades en ruta del SharePoint</t>
  </si>
  <si>
    <t xml:space="preserve">Se tienen planeadas durante el año 122 actividades programadas en el plan de acción del PIGA, por cada programa ambiental, de las cuales se planearon realizar 22 en el primer trimestre y se ejecutaron 19. En el segundo trimestre se planearon 32 y se realizaron 32, teniendo un acumulado del primero y segundo trimestre 52 actividades planeadas y 51 ejecutadas. Para el tercer trimestre, se planearon 22 actividades de las que se ejecutaron 19, teniendo un acumulado de 74 actividades planeadas y 70 ejecutadas. 
</t>
  </si>
  <si>
    <t>Se evidencia la realización de 19 actividades de las 22 programadas al corte del tercer trimestre en el Plan de Acción PIGA, lo que corresponde a un 95% de cumplimiento. No obstante, se recomienda ajustar la redacción de la actividad, ya que actualmente no mide adecuadamente el cumplimiento del Plan de Gestión Ambiental, a diferencia del indicador. Al evidenciar esta situación, la OAP realizó correcciones en los periodos anteriores para reflejar el avance real en la implementación del PIGA. Así, la OAP se encuentra, según los rangos de cumplimiento establecidos en la Guía para la Formulación, Seguimiento y Monitoreo del Plan de Acción POA (G-DE-02), en un nivel de ejecución destacada.</t>
  </si>
  <si>
    <t>Se realizó una caminata de las dos que estaban planeadas para el ultimo trimestre, ya que esta se había reprogramado porque, no se pudo realizar en el segundo trimestre debido a los incendios foretales presentados en los cerros orientales, sin embargo solo se logro coordinar una, en la que asistieron funcionarios de la SCJ.</t>
  </si>
  <si>
    <t xml:space="preserve">Ninguna </t>
  </si>
  <si>
    <t>Las evidencias reposan en la carpeta de Sharpoint asignada por la oficina Asesora de Planeación</t>
  </si>
  <si>
    <t>1. Realizar seguimiento a las actividades de acuerdo con lo programado en el Plan estrategico de talento humano y los 5 planes de acción, en el marco del Programa "Talento Humano en una organización saludable", en los módulos de Hábitos Saludables, Seguridad y Salud en el trabajo,  Bienestar - Incentivos - Estímulos - Reconocimientos, Secretaría en Familia, Secretaría Sostenible formación y Capacitación, Sistema de Información para la Planeación y Gestión. (Decrero 612 de 2018 PI_03, PI_04, PI_05, PI_06, PI_07 y PI_08)</t>
  </si>
  <si>
    <r>
      <rPr>
        <b/>
        <sz val="11"/>
        <color rgb="FF000000"/>
        <rFont val="Arial"/>
        <family val="2"/>
      </rPr>
      <t>BIENESTAR, INCENTIVOS, ESTÍMULOS Y RECONOCIMIENTOS</t>
    </r>
    <r>
      <rPr>
        <sz val="11"/>
        <color rgb="FF000000"/>
        <rFont val="Arial"/>
        <family val="2"/>
      </rPr>
      <t xml:space="preserve"> 
 Se realizan 17 actividades del cronograma de bienestar e incentivos, dando cumplimiento en un 100% de las actividades programas
Se realizan 15 actividades del plan de clima organizacional de acuerdo con lo programado para el primer trimestre 2024
"Enero: Se publica la ruta del repositorio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íntegra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Se envía correo en marzo de 2024 para realizar entrevista de retiro al ex servidor CARLOS NORBERTO BOTIA JAIME
</t>
    </r>
    <r>
      <rPr>
        <b/>
        <sz val="11"/>
        <color rgb="FF000000"/>
        <rFont val="Arial"/>
        <family val="2"/>
      </rPr>
      <t xml:space="preserve">FORMACIÓN Y CAPACITACIÓN
</t>
    </r>
    <r>
      <rPr>
        <sz val="11"/>
        <color rgb="FF000000"/>
        <rFont val="Arial"/>
        <family val="2"/>
      </rPr>
      <t xml:space="preserve">Para el primer trimestre 2024 se inicia con las siguientes capacitaciones: Contratación Pública, Justicia Juvenil Restaurativa, Indicadores, Acreditación ACA, Herramientas tecnológicas especializadas de C4, Sentencias judiciales condenatorias, Prevención del delito, Toma de decisiones y análisis de Datos
</t>
    </r>
    <r>
      <rPr>
        <b/>
        <sz val="11"/>
        <color rgb="FF000000"/>
        <rFont val="Arial"/>
        <family val="2"/>
      </rPr>
      <t>HABITOS SALUDABLE</t>
    </r>
    <r>
      <rPr>
        <sz val="11"/>
        <color rgb="FF000000"/>
        <rFont val="Arial"/>
        <family val="2"/>
      </rPr>
      <t xml:space="preserve">S 
Se realizan 41 actividades del cronograma de SST para dar cumplimiento a lo programado en el primer trimestre de 2024, se realizaron las siguientes actividades: enero de 11 actividades, febrero 13 actividades y marzo 15 actividades.
</t>
    </r>
    <r>
      <rPr>
        <b/>
        <sz val="11"/>
        <color rgb="FF000000"/>
        <rFont val="Arial"/>
        <family val="2"/>
      </rPr>
      <t xml:space="preserve">PLAN DE EQUIDAD
</t>
    </r>
    <r>
      <rPr>
        <sz val="11"/>
        <color rgb="FF000000"/>
        <rFont val="Arial"/>
        <family val="2"/>
      </rPr>
      <t xml:space="preserve">"Enero: Se realiza publicación de ruta de acceso al repositorio de discapacidad.
Se realiza reunión con el equipo de SST y Atención al Ciudadano para dar respuesta a la Directiva 004 de 2023Se realiza publicación de fecha especial: día mundial del braile.
Febrero: Se asiste de forma virtual a las sesiones del comité técnico distrital de discapacidad los días 23 , 26 y 27 de febrero: Se solicita la actualización del repositorio virtual de discapacidad.
Marzo: Se realiza reunión con el equipo de Atención al Ciudadano y el módulo de formación y capacitación para articular acciones de divulgación de oferta en capacitación de lenguaje claro.
Se publica pieza comunicativa sobre la diferencia en los conceptos de incapacidad y discapacidad
Se envia a los equipos de trabajo de los módulos de SST- Bienestar y Capacitación el listado de servidores públicos autoreconocidos como personas con discapacidad en la plataforma SIDEAP
Se incio la articulaciòn con la Secretaria Distrital de Cultura, Recreación y Deporte, para el desarrollo de las diferentes estrategias de la Escuela Hombres al Cuidado: 
1. Se establece plan de trabajo para el desarrollo de actividades presenciales en algunos centros de trabajo de la SCJ.
2. Se coordina con el CER , y la SDCRD, el desarrollo de las estrategia "" Conversatorio Parchese en confianza"" en los meses de abril y se establece la periodicidad de las demas sesiones en el transcurso del año.
3. Se remite a comuniciones, piezas audivisuales de la mini serie calma y clips del cuidado con la programaciòn para su publicación, en el año.
Febrero: Se solicita la elaboración de piezas comunicativas de fechas conmemorativas de la PPLBGTI para el mes de marzo: 1 de marzo día internacional de la cero discriminación
8 de marzo día internacional de la mujer trabajadora
31 de marzo día de la visibilidad trans
Marzo: Publicación fechas conmemorativas:
1 de marzo: día de la cero discriminación
31 de marzo día de la visibilidad trans ( se publica el 4 de abril por que la fecha del 31 de marzo fue un domingo, festivo de semana santa)
Febrero: Se solicita la elaboración de las piezas comunicativas de las rutas de atención a mujeres victimas de violencia de género
Marzo: Se socializa y lleva a cabo la actividad de semana de género con el calendario de las actividades programadas del 5 al 8 de marzo: concurso de dibujo, charlas virtuales, entrega souvenir, pausa activa
Se publican piezas comunicativas en sinergia con el distrito sobre la conmemoración del 8 de marzo referente a acoso sexual laboral.
Se actualiza la presentación del acuerdo 828: prevención de violencias en entornos familiar 
Se realiza entrega de souvenir con ocasión de la semana de género. 
Enero: Bienestar: Se realiza publicaciones de cumpleaños, condolencias
Se realiza publicación de formato virtual de identificación de necesidades del programa de bienestar.
SST: Se realiza publicación del sobre prevención de covid
Se realiza publicación día mundial contra la depresión
Sinergia Distrito: Se realiza publicación día de la movilidad sostenible
Febrero: Bienestar: Se realiza publicaciones de cumpleaños, fechas especiales, condolencias, convenios educativos, alianzas distritales
Hábitos Saludables: se publica invitación para la actividad termales
Sinergia Distrito: Se realiza publicación sobre información de acoso laboral
Marzo: *Publicación fechas especiales:
1 de marzo: día del contador
1 de marzo: día de la cero discriminación
10 de marzo: día de la felicidad
21 de marzo: día internacional de la eliminación de la discrimación racial 
*Publicación cumpleaños
*Se publican piezas comunicativas de: alianzas y beneficios caja de compensación y distrito
*Gestión de la charla lenguaje claro con el equipo de Atención al Ciudadano y Veeduría Distrital
*Se publican piezas comunicativas en sinergia con el distrito sobre la conmemoración del 8 de marzo referente a acoso sexual laboral.
*Se realiza publicación de actividad del módulo de secretaría en familia: charlas en familia.
*Se realiza publicación de actividad del módulo de secretaría sostenible: actividad ciclistas
*Se realiza publicación de actividad del módulo de bienestar: día de la felicidad
*Se realiza publicación de SST prevención consumo sustancias psicoactivas
Enero: Se realiza publicaciones de cumpleaños.
Se realiza publicación de formato virtual de identificación de necesidades del programa de bienestar.
Febrero: Sinergia Distrito: Se realiza publicación sobre información de acoso laboral y lenguaje incluyente.
Se realiza actualización del documento: política de equidad laboral
Marzo: Publicación de fechas conmemorativa:
1 de marzo día internacional de la cero discriminación
8 de marzo día internacional de la mujer trabajadora
21 de marzo: día internacional de la eliminación de la discrimación racial 
31 de marzo día de la visibilidad trans
Gestión de actividad para la vigencia 2024 acerca de lenguaje claro con apoyo del equipo de Atención al Ciudadano y Veeduría Distrital
Se publica sinergia del distrito en conmemoración del 8 de marzo con temas de acoso laboral. 
Se actualiza la presentación de equidad laboral para los procesos de inducción y capacitación "
</t>
    </r>
    <r>
      <rPr>
        <b/>
        <sz val="11"/>
        <color rgb="FF000000"/>
        <rFont val="Arial"/>
        <family val="2"/>
      </rPr>
      <t xml:space="preserve">PROGRAMA DE TRANSPARENCIA Y ÉTICA PÚBLICA
</t>
    </r>
    <r>
      <rPr>
        <sz val="11"/>
        <color rgb="FF000000"/>
        <rFont val="Arial"/>
        <family val="2"/>
      </rPr>
      <t xml:space="preserve">"Enero: Se publica la ruta del repositorio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integra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t>
    </r>
    <r>
      <rPr>
        <b/>
        <sz val="11"/>
        <color rgb="FF000000"/>
        <rFont val="Arial"/>
        <family val="2"/>
      </rPr>
      <t xml:space="preserve">SECRETARÍA EN FAMILIA
</t>
    </r>
    <r>
      <rPr>
        <sz val="11"/>
        <color rgb="FF000000"/>
        <rFont val="Arial"/>
        <family val="2"/>
      </rPr>
      <t xml:space="preserve">*Se adjunta la pieza de comunicaciones informando el lanzamiento del programa.  Se envia copia de uno de los correos enviando las boletas de cine a los servidores 
* Se adjunta archivo con la relacòn de los servidores a los cuales se les envìo el beneficio. 
* Se desarrollo actividad virtual el pasado 02 de abril a las 4 pm,  donde se desarrollo una interesante charla sobre Por una crianza que nuestros hij@s no tengan que sanar.
Teniendo una asistencia de 42  personas de las cuales 25 firmaron asistencia y encuesta.
</t>
    </r>
    <r>
      <rPr>
        <b/>
        <sz val="11"/>
        <color rgb="FF000000"/>
        <rFont val="Arial"/>
        <family val="2"/>
      </rPr>
      <t xml:space="preserve">SECRETARÍA SOSTENIBLE
</t>
    </r>
    <r>
      <rPr>
        <sz val="11"/>
        <color rgb="FF000000"/>
        <rFont val="Arial"/>
        <family val="2"/>
      </rPr>
      <t xml:space="preserve"> * Gestión y tramite de novedades, solicitudes de vinculación a la modalidad de Teletrabajo, manejo de carpetas Digitales personales y de informacion con SST.(Gestion de Visitas ARL Informes)-informacion personal
* Reportes trimestral a la Secretraria Mayor de la Alcaldia.
* Reporte semestral 2023 a Mintrabajo.
* Acuerdos de Teletrabajo nuevos - modificaciones - CD información personal
* Resoluciones de nuevos  Resoluciones de modificaciones,y reversibilidades 
*Actualización de la base de TT al día
*Gestion de comunicacion y seguimiento de participacion 1 cohorte curso de Teletrabajo
* Carpetas Digitales de TT, actualizadas (nuevos y cambios)- PANTALLAZOS
* Control de renovaciones TT
</t>
    </r>
    <r>
      <rPr>
        <b/>
        <sz val="11"/>
        <color rgb="FF000000"/>
        <rFont val="Arial"/>
        <family val="2"/>
      </rPr>
      <t xml:space="preserve">SISTEMA DE INFORMACIÓN PARA LA PLANEACIÓN Y GESTIÓN DEL EMPLEO
</t>
    </r>
    <r>
      <rPr>
        <sz val="11"/>
        <color rgb="FF000000"/>
        <rFont val="Arial"/>
        <family val="2"/>
      </rPr>
      <t xml:space="preserve">Se elaborará los planes estratégicos del proceso de gestión humana y presenta para aprobación ante las instancias respectivas, así: Plan Institucional de Capacitación, Programa de Bienestar e incentivos, Plan Anual de Vacantes, Plan de Previsión de Necesidades de Talento Humano, Plan de SST, Plan Estratégico de Talento Humano. Posteriormente se realiza publicación de los mismo en el portal MIPG el 30/01/2024.
"Enero: Plan de Bienestar 2024, Prevención Covid, Día Mundial Contra la Depresión, Jornada de Fumigación
Febrero: Jornada de fumigación, Termales, Prevención consumo de sustancias psicoactivas
Marzo: Semana de la Salud física y mental, Jornada de fumigación, Inscripción Taller Universidad El Bosque, Prevención consumo de sustancias psicoactivas
Enero: Cumpleaños, Plan Bienestar 2024, Condolencias, Beneficios compensar
Condolencias, Febrero: Beneficios Compensar
Cumpleaños, Condolencias
Marzo: Beneficios Compensar, Cumpleaños, Zumbatón, Cine en familia, Charlas en familia, Feria Financiera
Febrero: Oferta educativa Escuela de Postgrados Policía Nacional
Enero: Novedades de nómina
Programación novedades
Febrero: Novedades de nómina
Programación novedades
Marzo: Novedades de nómina
Novedades de nómina programación vacaciones Certificado de ingresos y retenciones Certificado de alivios tributarios Novedades de nómina
Enero: Lineamientos Circular 005 Concertación de compromisos Solicitud Financiación Educativa 
Charlas con Talento Consulta sitio internet Gestión Humana Plan anticorrupciónActualización formatos Publicación guía metodológica para el otorgamiento de incentivos pecuniarios y no pecuniarios Día Mundial del Braile
Febrero
Teletrabajo para teletrabajadores Rutas de Atención Violencia de Género
Marzo
Concurso de dibujo, Semana de género, Actualización documentos Conflicto de interés,
Día de la Felicidad, Día Internacional de la Eliminación de la Discriminación Racial, Diferencia entre discapacidad e incapacidad
Se reubicaron unidades de conservación (carpetas) que contienen los expedientes laborales a fin de distribuir de una mejor manera cada carpeta para prevenir el deterioro por hacinamiento.
Se ha realizado inserción de los documentos que se generan con destino a las respectivas historias laborales a fin de poder entregar la información que se requiera de las mismas de manera oportuna
Se actualizó el formato de inventario único documental de en donde se registran la serie de Historias Laborales de acuerdo a los movimientos en la planta de personal y siguiendo los lineamientos establecidos por el Sistema de Gestión Documental de la entidad.  De la misma manera actualizaron las bases de datos de apoyo compartidas en One Drive generadas entre los meses de enero y marzo.
Se realizaron los respectivo préstamo de expedientes laborales en el archivo de la Dirección de Gestión Humana y se verificaron tiempos de entrega oportunos, diligenciando el formato de consulta y préstamo establecido para esta actividad.
Se elaboró para su respectiva validación un formato de préstamo y consulta documental ajustado a las necesidades del archivo de Historias Laborales con el fin de realizar los registros físicos y verificar seguimiento de los expedientes que se entregan en calidad de préstamo dentro de la Dirección de Gestión Humana y además se revisó y modifico el instructivo para la organización de Historias Laborales presentado en el mes de enero.
 En el mes de marzo de 2024 se realizó en envió de dos correos electrónicos solicitando seguimiento de los diferentes planes de la DGH
POA: Se envió reporte I trimestre a la Ofician Asesora de Planeación
Riesgo de corrupción: Durante el periodo de ejecución de la actividad se dio posesión a 37 servidores públicos en calidad de titulares de sus empleos y en encargos del nivel directivo en calidad de libre nombramiento y remoción como en empleos con vocación de carrera administrativa. Los procesos de encargo de esta última denominación se consignan en el banner de encargos de la intranet y página Web www.scj.gov.co que es abierta y de consulta permanente. Al respecto se procedió a desarrollar un total de diecieciocho (18) procesos registrados al termino del mes de marzo de 2024 ubicados en el siguiente link: https://scj.gov.co/proceso-encargo
Riesgo Proceso Nomina R1: Durante el primer trimestre se diligenciaron los soportes correspondientes a cada nómina, se adjuntan evidencias
Riesgo Proceso SST R2: Enero: Para el periodo en mención se programaron y ejecutaron 11 actividades de promoción y prevención que permiten dar cumplimiento al SGSST de la siguiente manera:
1. Documental: Actualización matriz legal de SST, Verificación de seguridad social.
2. Medicina Preventiva: Evaluaciones médicas Ocupacionales, actividades del SVE Riesgo Psicosocial. Biológico. Biomecánico, Cardiovascular, seguimiento a recomendaciones médicas.
3. Higiene y Seguridad Industrial. Se realizaron investigación de accidentes, entrega de EPP, Capacitaciones, inspecciones de seguridad.
4. Diligenciamiento de indicadores de estructura, proceso y resultado.
Febrero: Para este periodo se programaron y se ejecutaron 13 actividades encaminadas a cumplir con el subprograma de Medicina de Preventiva del Trabajo: Evaluaciones médicas ocupacionales, actividades del SVE de Riesgo Psicosocial, Biomecánico, Cardiovascular y Biológico, Mesa laboral, seguimiento a casos médicos, Subprograma de Higiene y Seguridad Industrial:17 investigaciones de accidentes. entrega de EPP, inspecciones a centros de trabajo.""
Marzo: Para este periodo se programaron 18 y se ejecutaron 16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8 investigaciones de accidentes. entrega de EPP, inspecciones a centros de trabajo y se reprogramaron dos actividades para el mes de abril(SVE Auditivo y campaña de reporte de accidente
Riesgo Proceso Plan Estrategico de Talento Humano R3: Enero, Febrero, Marzo: Se adjunto evidencia de matriz de seguimiento al Plan Estrategico de Talento Humano, donde se ejecutaron 60 actividades planeadas
Plan Anual de caja PAC: Para iniciar la vigencia 2024, se envió a la Dirección Financiera (DF), la programación del PAC de enero a diciembre, con base en la apropiación presupuestal aprobada para la vigencia 2024.
En marzo, se envió por correo electrónico a la DF, la reprogramación del PAC para los meses de abril, mayo y junio de 2024.
* Archivo con los rubros de gastos de funcionamiento - gastos de personal.
* Archivo con los rubros de gastos de funcionamiento - adquisición de bienes y servicios.
* Archivo con los rubros de gastos de funcionamiento en reservas presupuestales.
Seguimiento Presupuesto Vigente: Para los rubros de gastos de personal:
En enero se realizó la programación de la ejecución presupuestal para la vigencia 2024.
En enero, febrero y marzo se generó el seguimiento de la ejecución presupuestal.
Para los rubros de adquisición de bienes y servicios:
En enero se realizó la programación de la ejecución presupuestal para la vigencia 2024.
En febrero se realizó una justificación y solicitud de traslado presupuestal para acreditar algunos rubros para pago a proveedores.
Seguimiento Reservas: En enero se envió la justificación de la constitución de las reservas correspondientes a los procesos contractuales de la DGH.
En marzo se realizó la reprogramación de pagos de reservas presupuestales para los meses de abril, mayo y junio de 2024.
Plan Anual de Adquisiciones: En Febrero y Marzo de 2024, se envio la modificación al PAA al responsable de la Subdirección de Gestion Institucional.
Plan de Austeridad: En febrero se envió a la SGI la definición del plan de austeridad para la vigencia 2024, para los componentes de horas extras y recargos, viáticos, actividades de bienestar y actividades de capacitación.
En marzo se realizó la consolidación de la información para el reporte de austeridad del primer trimestre.
Indicador Efectividad SST: Enero: Se aplicaron 11 encuestas de satisfacción enmarcads en el SVE de Riesgo Biomécanico, a los cuales repondieron el 81,82% con excelente(9 personas) y un 18,18% con Bueno(2 personas).
Febrero:  Se aplicaron 81 encuestas de satistafcción  relacionads con el SVE Biomecanico, Biológico y Psicooscial,a así como actividdaes relacionadas con el Plan de Emergencia a los cuales respodieron 76,54% con excelente(62 personas) , 20,99% con bueno (17 personas) , 1,23% con regular(1 persona) y 1,23% con malo(1 persona).
Marzo: Se aplicaron 485  encuestas de satistafcción  relacionads con Medicina Preventiva relacionadas con el SVE Biomecanico, Cardiovascular,  Psicooscial e Higiene y Segurida Industrial  a los cuales respodieron 82,89 % con excelente (402 personas), 15,67 % con bueno (76 personas), 1,03% con regular(5 personas) y 0,41% con malo(2 peronas).
Indicador Eficacia: Durante el primer trimestre de 2024, en el marco del cumplimiento del Plan Estratégico de Talento Humano, se ejecutaron un total de 60 actividades, las cuales permiten dar cuenta de la ejecución de actividades relacionadas con la implementación de los siguientes planes: plan de comunicaciones, plan de gestión documental, plan anual de vacantes, plan de previsión de necesidades de talento humano, plan de bienestar e incentivos, plan de intervención de clima organizacional, plan de cultura de integridad, plan institucional de capacitación y plan de seguridad y salud en el trabajo. El Plan Estratégico de Talento Humano se desarrolla teniendo en cuenta los módulos del Programa “Talento Humano en una Organización Saludable”, los cuales atienden directamente los componentes del ciclo de vida del servidor público (planeación, ingreso, desarrollo y retiro) y las rutas de creación de valor definidas por el MIPG (felicidad, crecimiento, servicio, calidad e información).
Riesgos Seguridad de la informacion: Para los numerales 1 y 3, únicamente se presento novedad de ajustes de permisos de SIAP en el mes de marzo, se carga evidencia correspondiente
 Al finalizar cada periodo mensual se carga el reporte correpondiente a la planta de empleos para la DIrección de Gestión Humana como fuente primaria de consulta y soporte de las decisiones adminstrativas que debe tomar la Entidad en materia de personal. El soporte de la misma queda cargado en el vínculo: https://scjgovcolmy.sharepoint.com/personal/maria_pineda_scj_gov_co/_layouts/15/onedrive.aspx?e=5%3A6738a1b840a84fc799be27701f1ceb76&amp;sharingv2=true&amp;fromShare=true&amp;at=9&amp;CT=1712332463908&amp;OR=OWA%2DNT%2DMail&amp;CID=7a68f268%2D0f36%2D0f04%2Df04e%2D4b203720adbf&amp;id=%2Fpersonal%2Fmaria%5Fpineda%5Fscj%5Fgov%5Fco%2FDocuments%2FPLANTA%20SERVIDORES%202024&amp;FolderCTID=0x0120008316BB09DA8E4947942FA892EF96A466&amp;view=0
SE INGRESAN 427 NOVEDADES ADMINISTRATIVAS EN EL MES DE ENERO DE LOS SERVIDORES PUBLICOS EN EL APLICATIVO SIDEAP. SE INGRESAN 500 NOVEDADES ADMINISTRATIVAS EN EL MES DE FEBRERO DE LOS SERVIDORES PUBLICOS EN EL APLICATIVO SIDEAP.E INGRESAN 435 NOVEDADES ADMINISTRATIVAS EN EL MES DE MARZO DE LOS SERVIDORES PUBLICOS EN EL APLICATIVO SIDEAP."
"Para el primer trimestre del año 2024 se realizaron 18 publicaciones de procesos de encargos. De los anteriores resultaron 9 actos administrativos que se publicaron conforme a la normatividad vigente y criterios de la CNSC. En igual sentido, todas las actuaciones permanecen abiertas a consulta pública en el vínculo: https://scj.gov.co/proceso-encargo
Proveer los empleos de la planta de personal en vacancia temporal o definitiva mediante proceso de selección o nombramiento provisional
Proveer los empleos de la planta de personal mediante nombramiento de libre nombramiento y remoción
La planta de empleos de la SDSCJ tiene un total de 811 cargos sobre los cuales se genera el reporte de la planta en tanto vacancias temporales y definitivas con sus respectivas identificaciones, el cual sirve de insumo para las decisiones que debe tomar la Alta Dirección."
 Se realiza validación de hojas de vida en SIDEAP durante el primer trimestre 2024.
 Durante el primer trimestre se dligencio el control de novedades de cada mes y se realizaron oprtunamente las reuniones de pre nómina.
 Las incapacidades de los meses de enero, febero y marzo fueron afectadas en las respectivas nóminas, asi mismo se elaboro el informe de recobro de enero y febrero, y el del mes de marzo se realizará la primera semana se abril, teniendo en cuenta que los pagos de las incapacidades los reportan mes vencido.
 Durante el primer trimestre, se realizó el seguimiento correspondiente con el área de SST frente a los servidores con incapacidades mayores a 90 días
 Durante el primer trimestre se gestionaron los requerimientos de sentencias requeridos por la Dirección Jurídica
 Se realizó el seguimiento presupuestal a los rubros de gastos de personal, dejando evidencia en los meses de enero, febrero y marzo.
No aplica
 Para los meses de enero febrero y marzo se adjunta Excel con las evidencias de los puntos de los acuerdo sindicales 
Se registra las novedades y situaciones administrativas de los servidores durante del primer trimestre 2024
 Se radico en la Dirección Jurídica los procesos de Dotación de prendas (para quienes ganan hasta 2 smmlv) y el proceso de Auditoria de Calidad.
</t>
    </r>
  </si>
  <si>
    <t>Se evidenció mediante documento de seguimeinto que se reporto el avance y cumplimiento de las actividades programadas en los diferentes planes que lidera la Dirección de Gestión Humana</t>
  </si>
  <si>
    <r>
      <rPr>
        <b/>
        <sz val="11"/>
        <color rgb="FF000000"/>
        <rFont val="Arial"/>
        <family val="2"/>
      </rPr>
      <t xml:space="preserve">Planeación
</t>
    </r>
    <r>
      <rPr>
        <sz val="11"/>
        <color rgb="FF000000"/>
        <rFont val="Arial"/>
        <family val="2"/>
      </rPr>
      <t xml:space="preserve">Seguimiento siguientes documentos de la vigencia 2024: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(85 publicaciones) y Plan de Gestión Documental (15 actividades).
Seguimiento y ejecución a los siguientes planes: Plan de Comunicaciones (15 actividades), Plan de Gestión Documental (15 actividades). 
Seguimiento y ejecución a los siguientes planes: Plan Anual de Vacantes (7 actividades), Plan de Previsión de Necesidades (12 actividades).
Validación 38 hojas de vida del SIDEAP acorde con lo dispuesto en la Circular Externa 001 del DASCD de 18 de enero de 2021.
Reporte de 90 teletrabajadores con la novedad de 3 nuevos teletrabajadores en el portal de SIDEAP y en el aplicativo del Ministerio de Trabajo.
</t>
    </r>
    <r>
      <rPr>
        <b/>
        <sz val="11"/>
        <color rgb="FF000000"/>
        <rFont val="Arial"/>
        <family val="2"/>
      </rPr>
      <t xml:space="preserve">Nómina
</t>
    </r>
    <r>
      <rPr>
        <sz val="11"/>
        <color rgb="FF000000"/>
        <rFont val="Arial"/>
        <family val="2"/>
      </rPr>
      <t xml:space="preserve">Procesamiento de 6771 novedades p ara el pago de factores salariales y prestacionales a los servidores públicos que conforman la Planta de Personal permanente y temporal de la SCJ, dentro de los plazos establecidos.
Consolidación de la información de 121 incapacidades para adelantar la gestión de recobros ante las EPS.
Durante el segundo trimestre, se realizaron las liquidaciones de sentencias de contrato realidad, y se gestionaron las respuestas a los requerimientos que fueron necesarias
Se realizó el seguimiento presupuestal a los rubros de gastos de personal, dejando evidencia en los meses de abril, mayo y junio
</t>
    </r>
    <r>
      <rPr>
        <b/>
        <sz val="11"/>
        <color rgb="FF000000"/>
        <rFont val="Arial"/>
        <family val="2"/>
      </rPr>
      <t xml:space="preserve">Jurídico
</t>
    </r>
    <r>
      <rPr>
        <sz val="11"/>
        <color rgb="FF000000"/>
        <rFont val="Arial"/>
        <family val="2"/>
      </rPr>
      <t xml:space="preserve">Durante el segundo trimestre de 2024 no hubo Acuerdo Laboral vigente. La negociación terminó en el mes de junio, pero no se ha firmado del Acta final de acuerdos y no acuerdos.
Se expidieron los actos administrativos correspondiente a las novedades y situaciones administrativas de los servidores durante del segundo trimestre 2024
Se realizó la vinculación formativa en la entidad de los estudiantes que realizan sus prácticas laborales las cuales culminaran el mes de junio 2024.
 Se envió correo personalizado a cada servidor con el asunto "EVALUACIÓN DEFINITIVA DE LA VIGENCIA 2023-2024 y CONCERTACIÓN DE NUEVOS COMPROMISOS 2024-2025" informando sobre los lineamientos que se deben tener en cuenta en la fase de concertación de compromisos 2024-2025. 
Se Enviaron dos correos uno masivo y otro personalizado a los servidores de la SCJ informando sobre la fase de seguimiento correspondiente al primer semestre de la vigencia 2024-202.
 Se Envió de correo personalizado a cada servidor informando sobre los lineamientos establecidos para la fase de seguimiento de Evaluaciones del primer semestre de la vigencia 2024-2025"
Se radicó en la Dirección Jurídica el Proceso de Bienestar, el proceso de Capacitación PIC-2024 y la Dotación de prendas (para quienes ganan hasta 2 smmlv) - vigencia 2024
</t>
    </r>
    <r>
      <rPr>
        <b/>
        <sz val="11"/>
        <color rgb="FF000000"/>
        <rFont val="Arial"/>
        <family val="2"/>
      </rPr>
      <t xml:space="preserve">Bienestar, Incentivos, Estímulos y Reconocimiento
</t>
    </r>
    <r>
      <rPr>
        <sz val="11"/>
        <color rgb="FF000000"/>
        <rFont val="Arial"/>
        <family val="2"/>
      </rPr>
      <t xml:space="preserve">Ejecución de 33 actividades del Plan de Bienestar e Incentivos, de acuerdo con el cronograma establecido, obteniendo un nivel de satisfacción del 100%.
Ejecución de 4 actividades del Plan de Secretaría en Familia, de acuerdo con el cronograma establecido, obteniendo un nivel de satisfacción del 100%.
Ejecución de 7 actividades del Plan de Trabajo del módulo de Hábitos Saludables, obteniendo un nivel de satisfacción del 100%.
Ejecución de 12 actividades del Plan de Intervención de clima organizacional, de acuerdo con el cronograma establecido, obteniendo un nivel de satisfacción del 97%.
Ejecución de 3 actividades del Plan de Trabajo de Cultura de Integridad.
Ejecución de 7 actividades del Plan de equidad.
</t>
    </r>
    <r>
      <rPr>
        <b/>
        <sz val="11"/>
        <color rgb="FF000000"/>
        <rFont val="Arial"/>
        <family val="2"/>
      </rPr>
      <t xml:space="preserve">Formación y Capacitación
</t>
    </r>
    <r>
      <rPr>
        <sz val="11"/>
        <color rgb="FF000000"/>
        <rFont val="Arial"/>
        <family val="2"/>
      </rPr>
      <t xml:space="preserve">En el marco del Plan Institucional de Capacitación se realizaron las siguientes capacitaciones: Identificación y conocimiento de la política de gestión documental, Bienvenida a Contratistas, Manejo y generación de SISCOS o certificados de cumplimientos, Plan institucional de gestión ambiental, Política uso eficiente del papel, Plan integral de movilidad sostenible, Manual de compras verdes, Inducción general – CDVAM, Inducción, Cuerpo de Custodia y Vigilancia, Reinducción administrativos CDVAM, Reentrenamiento Cuerpo de Custodia y Vigilancia, Polígono, Sentencia T-259-20, Guía Canino, Instructor en DDHH y Uso de la Fuerza, Reseña y Dactiloscopia, Transporte y Traslado de Personas, Privadas de la Libertad, Policía Judicial, Premier One (Mapa - Reportes - Campos, Funcionalidades - Manuales, etc.), VESTA, VERINT, RedBox, Evaluación y Aseguramiento de la Calidad con una satisfacción promedio del 100%.
Programa de desvinculación asistida
Se enviaron 11 Correos, con la solicitud de diligenciamiento de la entrevista de Retiro, la cual únicamente se recibió respuesta de 3 personas.
</t>
    </r>
    <r>
      <rPr>
        <b/>
        <sz val="11"/>
        <color rgb="FF000000"/>
        <rFont val="Arial"/>
        <family val="2"/>
      </rPr>
      <t xml:space="preserve">Seguridad y Salud en el Trabajo
</t>
    </r>
    <r>
      <rPr>
        <sz val="11"/>
        <color rgb="FF000000"/>
        <rFont val="Arial"/>
        <family val="2"/>
      </rPr>
      <t xml:space="preserve">En el marco del Plan de Trabajo de Seguridad y Salud en el Trabajo se realizaron 44 actividades obteniendo un nivel de satisfacción del 98.94%.
</t>
    </r>
  </si>
  <si>
    <r>
      <rPr>
        <b/>
        <sz val="11"/>
        <color rgb="FF000000"/>
        <rFont val="Arial"/>
        <family val="2"/>
      </rPr>
      <t xml:space="preserve">Planeación
</t>
    </r>
    <r>
      <rPr>
        <sz val="11"/>
        <color rgb="FF000000"/>
        <rFont val="Arial"/>
        <family val="2"/>
      </rPr>
      <t xml:space="preserve">Seguimiento siguientes documentos de la vigencia 2024: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(115 publicaciones), Dialogo social y Plan de Gestión Documental (24 actividades).
Seguimiento y ejecución a los siguientes planes: Plan de Comunicaciones (15 actividades), Plan de Gestión Documental (24 actividades).
Seguimiento y ejecución a los siguientes planes: Plan Anual de Vacantes (6 actividades), Plan de Previsión de Necesidades (13 actividades).
Validación 72 hojas de vida del SIDEAP acorde con lo dispuesto en la Circular Externa 001 del DASCD de 18 de enero de 2021.
Se realizó la Gestión y tramite de novedades, solicitudes de vinculación a la modalidad de Teletrabajo, manejo de carpetas Digitales personales y de información con SST.(Gestion de Visitas ARL-Informes)-información persona,  Reportes trimestral a la Secretraría Mayor de la Alcaldía,  modificaciones - CD información personal, Resoluciones de nuevos  Resoluciones de modificaciones, y reversibilidades , Gestion de comunicación 3 y 4 cohorte curso de Teletrabajo Teletrabajadores, reporte min trabajo TT
</t>
    </r>
    <r>
      <rPr>
        <b/>
        <sz val="11"/>
        <color rgb="FF000000"/>
        <rFont val="Arial"/>
        <family val="2"/>
      </rPr>
      <t xml:space="preserve">Nómina
</t>
    </r>
    <r>
      <rPr>
        <sz val="11"/>
        <color rgb="FF000000"/>
        <rFont val="Arial"/>
        <family val="2"/>
      </rPr>
      <t xml:space="preserve">Procesamiento de 6728 novedades para el pago de factores salariales y prestacionales a los servidores públicos que conforman la Planta de Personal permanente y temporal de la SCJ, dentro de los plazos establecidos.
Consolidación de la información de 94 incapacidades para adelantar la gestión de recobros ante las EPS.
Durante el tercer trimestre, se realizaron las liquidaciones de sentencias de contrato realidad, y se gestionaron las respuestas a los requerimientos que fueron necesarias
Se realizó el seguimiento presupuestal a los rubros de gastos de personal, dejando evidencia en los meses de Julio, agosto y Septiembre
</t>
    </r>
    <r>
      <rPr>
        <b/>
        <sz val="11"/>
        <color rgb="FF000000"/>
        <rFont val="Arial"/>
        <family val="2"/>
      </rPr>
      <t xml:space="preserve">Jurídico
</t>
    </r>
    <r>
      <rPr>
        <sz val="11"/>
        <color rgb="FF000000"/>
        <rFont val="Arial"/>
        <family val="2"/>
      </rPr>
      <t xml:space="preserve">Se carga enlace de acuerdo sindical publicado el 10 de julio 2024
Se expidieron los actos administrativos correspondiente a las novedades y situaciones administrativas de los servidores durante del tercer trimestre 2024
Se realizó la vinculación formativa en la entidad de los estudiantes que realizan sus prácticas laborales en los meses de agosto 25 estudiantes y septiembre 9 estudiantes.
Se envía correo personalizado a cada servidor con el asunto "EVALUACIÓN DEFINITIVA DE LA VIGENCIA 2023-2024 y CONCERTACIÓN DE NUEVOS COMPROMISOS 2024-2025" informando sobre los lineamientos que se deben tener en cuenta en la fase de concertación de compromisos 2024-2024.
Envío de dos correos uno masivo y otro personalizado a los servidores de la SCJ informando sobre la fase de seguimiento correspondiente al primer semestre de la vigencia 2024-2024.
Envío de correo personalizado a cada servidor informando sobre los lineamientos establecidos para la fase de seguimiento del primer semestre de la vigencia 2024-2025
En los meses de Julio, agosto y septiembre se realizó la radicación y tramite de contracción, para los nuevos contratistas de la Dirección de Gestión Humana - vigencia 2024
</t>
    </r>
    <r>
      <rPr>
        <b/>
        <sz val="11"/>
        <color rgb="FF000000"/>
        <rFont val="Arial"/>
        <family val="2"/>
      </rPr>
      <t xml:space="preserve">Bienestar, Incentivos, Estímulos y Reconocimiento
</t>
    </r>
    <r>
      <rPr>
        <sz val="11"/>
        <color rgb="FF000000"/>
        <rFont val="Arial"/>
        <family val="2"/>
      </rPr>
      <t xml:space="preserve">Ejecución de Se realizan 26 actividades del cronograma de bienestar e incentivos, dando cumplimiento en un 100% de las actividades programas
Ejecución de 3 actividades del Plan de Secretaría en Familia, de acuerdo con el cronograma establecido, dando cumplimiento en un 100% de las actividades programas
Ejecución de 3 actividades del Plan de Trabajo del módulo de Hábitos Saludables, obteniendo un nivel de satisfacción del 100%.
Ejecución de 9 actividades del Plan de Intervención de clima organizacional, de acuerdo con el cronograma establecido
Ejecución de 4 actividades del Plan de Trabajo de Cultura de Integridad.
Ejecución de 6 actividades del Plan de equidad.
</t>
    </r>
    <r>
      <rPr>
        <b/>
        <sz val="11"/>
        <color rgb="FF000000"/>
        <rFont val="Arial"/>
        <family val="2"/>
      </rPr>
      <t xml:space="preserve">Formación y Capacitación
</t>
    </r>
    <r>
      <rPr>
        <sz val="11"/>
        <color rgb="FF000000"/>
        <rFont val="Arial"/>
        <family val="2"/>
      </rPr>
      <t xml:space="preserve">En el marco del Plan Institucional de Capacitación se realizaron las siguientes capacitaciones: Formación de Directivos Públicos, Directiva 03 de 15 de noviembre de 2023, Código Nacional de Seguridad y Convivencia Ciudadana, SECOP II y Tienda Virtual, Lenguaje claro y lenguaje incluyente, Técnicas de redacción, SI-CAPITAL SISIPEC, Planes y políticas ambientales, Derechos Humanos y uso de la fuerza, Construcción de paz y Derechos Humanos, PARTICIPACIÓN Y ATENCIÓN CIUDADANA, Herramientas Ofimáticas Colaborativas Oferta interna TICS.
</t>
    </r>
    <r>
      <rPr>
        <b/>
        <sz val="11"/>
        <color rgb="FF000000"/>
        <rFont val="Arial"/>
        <family val="2"/>
      </rPr>
      <t xml:space="preserve">Programa de desvinculación asistida
</t>
    </r>
    <r>
      <rPr>
        <sz val="11"/>
        <color rgb="FF000000"/>
        <rFont val="Arial"/>
        <family val="2"/>
      </rPr>
      <t xml:space="preserve">Se envían 14 correos de entrevista de retiro a los ex servidores que se desvincularon de la entidad durante el tercer trimestre 2024
</t>
    </r>
    <r>
      <rPr>
        <b/>
        <sz val="11"/>
        <color rgb="FF000000"/>
        <rFont val="Arial"/>
        <family val="2"/>
      </rPr>
      <t xml:space="preserve">Seguridad y Salud en el Trabajo
</t>
    </r>
    <r>
      <rPr>
        <sz val="11"/>
        <color rgb="FF000000"/>
        <rFont val="Arial"/>
        <family val="2"/>
      </rPr>
      <t>En el marco del Plan de Trabajo de Seguridad y Salud en el Trabajo Se realizan 43 actividades del cronograma de SST para dar cumplimiento a lo programado en el tercer trimestre de 2024, se realizaron las siguientes actividades: julio de 10 actividades, agosto 14 actividades y septiembre 19 actividades.</t>
    </r>
  </si>
  <si>
    <t>Revisando la información allegada por el proceso se pudo corroborara la ejecución de las actividades descritas en la Matriz de seguimiento al programa. En este orden de ideas se evidencia un cumplimiento del 100% de la actividad programada para el cuarto trimestre de la vigencia 2024.</t>
  </si>
  <si>
    <t>2. Realizar reporte a la Oficina Asesora de Planeación de las actividades  a cargo de la Dirección de Gestión Humana, definidas en el Programa de transparencia y etica pública (Decreto 612 de 2018 PI_09)</t>
  </si>
  <si>
    <r>
      <t xml:space="preserve">PROGRAMA DE TRANSPARENCIA Y ÉTICA PÚBLICA 
</t>
    </r>
    <r>
      <rPr>
        <sz val="11"/>
        <color rgb="FF000000"/>
        <rFont val="Arial"/>
        <family val="2"/>
      </rPr>
      <t xml:space="preserve">Enero: Se publica la ruta del respositorio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integra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t>
    </r>
  </si>
  <si>
    <t>Se evidenció reporte del cumplimiento de las actividades a cargo de la Dirección de Gestión Humana definidas den el programa de transparencia y éticapública</t>
  </si>
  <si>
    <r>
      <rPr>
        <b/>
        <sz val="10"/>
        <color rgb="FF000000"/>
        <rFont val="Arial"/>
        <family val="2"/>
      </rPr>
      <t xml:space="preserve">PROGRAMA DE TRANSPARENCIA Y ÉTICA PÚBLICA
</t>
    </r>
    <r>
      <rPr>
        <sz val="10"/>
        <color rgb="FF000000"/>
        <rFont val="Arial"/>
        <family val="2"/>
      </rPr>
      <t xml:space="preserve">Junio: se realiza publicación de pieza comunicativa sobre curso virtual de transparencia de la Veeduría.
Se realiza publicación de correo masivo con la convocatoria al curso de la plataforma Soy10 aprende sobre: Líderes de cultura de integridad. 
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 
Durante el mes de abril se divulgan las actividades: dilemas eticos y persona integra. 
Se socializa y publica en correo masivo de la entidad y gaceta distrital la Resolución 0058 de 2024 la cual reconoce al Grupo de Gestores de Integridad de la vigencia 2024
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
Se publica en intranet nota sbre el inicio de actividades del grupo de gestores de integridad. 
Mayo: Se publican las actividades: reconocimiento persona integra mes de mayo y dilemas eticos mes de mayo
Se realiza publicación del Plan de Cultura de Integridad en lugar de consulta virtual de la Dirección de Gestión Humana en intranet
Se realiza publicación en la página web de la entidad el informe de gestión de integridad de la vigencia 2023. 
La Dirección de Gestión Humana asiste a la invitación de la Veeduría Distrital para la socialización de informe de recomendaciones para la implementación y fortalecimiento de los lineamientos anticorrupción en las entidades del distrito (vigencia 2023)
Se realiza premiación a las 4 personas que diligenciaron en primeros lugares el dilema ético del mes de abril. 
Se realiza publicación del valor del respeto
Se realiza contacto con las 4 personas que obtuvieron mayor puntaje en el mes de abril en la actividad de reconocimiento de persona integra.
Se envia correo a los jefes de oficina y directores para confirmar miembors y/o delegados de la Mesa Técnica de Integridad.
El grupo de gestores de integridad realizan propuesta de la actividad: tienda de valores para ser presentada con la Mesa Técnica de Integridad, para lo cual realiza una reunión extraordinaria. 
Y se ´publica pieza comunicativa de expectativa de la activdad tienda de valores.
Junio: Se realizan publicaciones de las actividades: dilemas eticos y persona integra del mes de junio, expectativa tienda de valores
Se realiza la premiación de las personas que participaron de los dilemas eticos del mes de mayo.
Se realiza reconocimiento social en correo masivo finalizando el mes de junio de las personas que fueron reconocidas como personas integras del mes de mayo.
Se publica pieza comunicativa del valor del compromiso.
Se publican de forma física en las oficinas de nivel central pisos: 6, 13 y 14 los valores del compromiso, respeto y justicia. 
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
Se publica en la intranet sinergia de la entidad sobre canales de denuncia 
Mayo: Se realiza publicación de:
*Ruta del repositorio de integridad y conflicto de interés: consulta procedimiento declaración conflicto de interés.
*Conceptos de: ¿qué es corrupción? 
*Consulta Circular 019: Lineamientos antifraude y antisoborno. 
Junio: Se realizan publicaciones en sinergia con el distrito como el diligenciamiento de las declaraciones de bienes y rentas y declaración de conflictos de interés de la plataforma SIDEAP.
Se publicsa pieza comunicativa a traves de correo masivo sobre los canales de denuncia para casos de corrupción en el distrito.
</t>
    </r>
  </si>
  <si>
    <t xml:space="preserve">En el mes de septiembre de 2024, se realizo el diligenciamiento y envío del la matriz del cuarto seguimiento del Programa de Transparencia y ética pública – PTEP 2024 a la Oficina Asesora de Planeación </t>
  </si>
  <si>
    <t>Se evidenció el cargue de la información oportunamente, se atendieron las recomendaciones del informe del primer semestre del POA  realizado por la OCI y se tiene el 100% de cumplimiento en el trimestre</t>
  </si>
  <si>
    <t xml:space="preserve">Se evidendencia el cuarto reporte de seguimiento del PTEP por parte del proceso, sin embargo es necesario que se diligencie el dato en la ejecución. Por otra parte frente a lo programado se evidencia el adecuado seguimiento en el ultimo trimestre, por ende no se generan observaciones. </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</si>
  <si>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
7767  Fortalecimiento de estrategias para la materialización de las disposiciones del Código Nacional de Seguridad y Convivencia Ciudadana en Bogotá</t>
  </si>
  <si>
    <t>1. Realizar la transferencia documental primaria de los expedientes de las vigencias 2021 (primer semestre de 2024) y 2018 (segundo semestre de 2024) que cumplen los tiempos de retención establecidos por las TRD de la Dirección de Opeaciones para el Fortalecimiento. (Decreto 612 de 2018 PI_01).</t>
  </si>
  <si>
    <t>Teniendo en cuenta que la Dirección de Operaciones para el Fortalecimiento tiene como meta realizar dos transferencias documentales en la presente vigencia, el equipo de Gestión Documental realizó en el primer trimestre el alistamiento de los expedientes de vigencia 2021 aplicando los lineamientos de administración de archivo y las tablas de retención documental, para dar cumplimiento a la activadad propuesta ejecutada en el primer semestre de 2024.</t>
  </si>
  <si>
    <t>Para el primer trimestre no se cuenta con medio de verificación, teneindo en cuenta que la formula del indicador, es la transferencia realizada al culminar el primer semestre de la presente anualida</t>
  </si>
  <si>
    <t>De conformidad con los compromisos del POA y el cumplimiento del Cronograma Anual de Transferencias Documentales de la Entidad, la Dirección de Operaciones para el fortalecimiento, realiza la ejecución del plan de trabajo DOF, realizando las actividades de intervención (clasificación, ordenación, foliación, hoja de control, inventario documental y rotulación de unidades de conservación) correspondiente a la vigencia 2021.
Razón por la cual, en cumplimiento de los tiempos de retención establecidos en las TRD de la DOF, el día 30 de mayo se efectuó la transferencia documental de 93 cajas de referencia x-200 compuestas por 550 carpetas para un total de 16.44 metros lineales documentales adicional junto con la transferencia se realizó la entrega de 1326 CDS que corresponden a la información de soportes y anexos de cada expediente.</t>
  </si>
  <si>
    <t>No se presentaron dificultades para la realización de la transferencia</t>
  </si>
  <si>
    <t xml:space="preserve">Cronograma de transferencias / Acta de transferencia firmada </t>
  </si>
  <si>
    <t>Teniendo en cuenta que la Dirección de Operaciones para el Fortalecimiento tiene como meta realizar dos transferencias documentales en la presente vigencia, el equipo de Gestión Documental realizó en el tercer trimestre el alistamiento de los expedientes de vigencia 2018 aplicando los lineamientos de administración de archivo y las tablas de retención documental, para dar cumplimiento a la activadad propuesta ejecutada en el segundo semestre de 2024.</t>
  </si>
  <si>
    <t>No se presentaron dificultades para el alistamiento de los expedientes objeto de transferencia.</t>
  </si>
  <si>
    <t>Para el tercer trimestre no se cuenta con medio de verificación, teneindo en cuenta que la formula del indicador, es la transferencia realizada al culminar el segundo semestre de la presente anualida.</t>
  </si>
  <si>
    <t>la actividad no está programada para el tercer trimestre. No obstante, la Dirección de operaciones informa los avances en gestión realizados para dar cumplimiento en el cuatro trimestre conforme  la programación</t>
  </si>
  <si>
    <t xml:space="preserve">Acta cronograma de transferencia / Acta de transferencia firmada </t>
  </si>
  <si>
    <t>Se pudo evidenciar que se realizó la transferencia de expedientes programada para el trimestre con lo cual se tiene un 100% de cumplimiento en la actividad</t>
  </si>
  <si>
    <t xml:space="preserve">2. Realizar mesas de seguimiento mensuales al interior de la Dirección de Operaciones, para revisar el avance en los procesos de contratación y de novedades contractuales radicados a la dependencia. </t>
  </si>
  <si>
    <t xml:space="preserve">Atendiendo las solicitudes de nuevos proceso de contratación en sus diferentes modalidades y de novedades contractuales radicadas a la Dirección de Operaciones para el Fortalecimiento, realizaró tres mesas de seguimiento mensual para verficar el avance de los trámtes solicitados por las dependencias y de esta manera garantizar que se elaboren en los terminos requeridos y oportuna suscripción, como balance se evidencia que la DOF elaboro y suscribio las novedades y/o contratos nuevos de manera oportuna en el primer trimestre.
</t>
  </si>
  <si>
    <t>No se presentaron dificultades para la realización de las mesas de seguimiento.</t>
  </si>
  <si>
    <t>Para el primer trimestre se anexan las respectivas actas de seguimiento (con el desarrollo de cada reunión) junto con el listado de asistencia.</t>
  </si>
  <si>
    <t>Atendiendo las solicitudes de nuevos proceso de contratación en sus diferentes modalidades y de novedades contractuales radicadas a la Dirección de Operaciones para el Fortalecimiento para el segundo trimestre, se realizaró tres mesas de seguimiento mensual (abril, mayo, junio) para verficar el avance de los trámtes solicitados por las dependencias y de esta manera garantizar que se elaboren en los terminos requeridos y oportuna suscripción, como balance se evidencia que la DOF elaboro y suscribio las novedades y/o contratos nuevos de manera oportuna en el segundo trimestre.</t>
  </si>
  <si>
    <t>Para el segundo trimestre se anexan las respectivas actas de seguimiento (con el desarrollo de cada reunión) junto con el listado de asistencia.</t>
  </si>
  <si>
    <t>Atendiendo las solicitudes de nuevos proceso de contratación en sus diferentes modalidades y de novedades contractuales radicadas a la Dirección de Operaciones para el Fortalecimiento para el tercer trimestre, se realizaron tres mesas de seguimiento mensual (julio,agosto y septiembre) para verficar el avance de los trámtes solicitados por las dependencias y de esta manera garantizar que se elaboren en los terminos requeridos y de oportuna suscripción, como balance se evidencia que la DOF elaboro y suscribio las novedades y/o contratos nuevos de manera oportuna en el tercer trimestre.</t>
  </si>
  <si>
    <t>Para el tercer trimestre se anexan las respectivas actas de seguimiento (con el desarrollo de cada reunión) junto con el listado de asistencia.</t>
  </si>
  <si>
    <t>Se puede observar  dentro de las evidencias aportadas las actas de las reuniones de seguimiento en las cuales participaron los profesionales de la dependencia. Dichas actas corresponden a los meses  de julio, agosto y septiembre en cumplimiento del cronograma establecido por la dependencia con lo que se tiene un 100% de cumplimiento en el trimestre</t>
  </si>
  <si>
    <t>Para el cuarto trimestre se anexan las respectivas actas de seguimiento (con el desarrollo de cada reunión) junto con el listado de asistencia.</t>
  </si>
  <si>
    <t>Se pudo evidenciar   dentro de las evidencias aportadas las actas de las reuniones de seguimiento en las cuales participaron los profesionales de la dependencia. Dichas actas corresponden a los meses  de octubre, noviembre y diciembre de acuerdo con la programación, por tanto e se tiene un 100% de cumplimientode la actividad en el trimestre</t>
  </si>
  <si>
    <t>3. Realizar un reporte trimestral a los Supervisores de los contratos de unidad ejecutara No. 2 que requieren liquidación.</t>
  </si>
  <si>
    <t>Con corte al 26-Mar-2024 se generó un reporte a cada una de las dependencias mediante el cual se remitió la relación de contratos que se encontraban ejecutados, y que no tenían proceso de liquidación y/o cierre del expediente en la plataforma SECOP o TVEC. En total se remitieron 16 comunicados con información de contratos que presentaban tal condición, con el fin de que las áreas realicen los procedimientos correspondientes.</t>
  </si>
  <si>
    <t>Para el primer trimestre se anexan 16 memorandos remitidos a cada uno de los supervisores de contratos.</t>
  </si>
  <si>
    <t>Con corte al 30-Jun-2024 se generó un reporte a cada una de las dependencias mediante el cual se remitió la relación de contratos que se encontraban ejecutados, y que no tenían proceso de liquidación y/o cierre del expediente en la plataforma SECOP o TVEC. En total se remitieron 14 comunicados con información de contratos que presentaban tal condición, con el fin de que las áreas realicen los procedimientos correspondientes.</t>
  </si>
  <si>
    <t>No se presentaron dificultades para la realización del reporte emitido a las areas.</t>
  </si>
  <si>
    <t>Para el segundo trimestre se anexan 14 memorandos remitidos a cada uno de los supervisores de contratos.</t>
  </si>
  <si>
    <t>Con corte al 27-09-2024 se generó un reporte a cada una de las dependencias mediante el cual se remitió la relación de contratos que se encontraban ejecutados, y que no tenían proceso de liquidación y/o cierre del expediente en la plataforma SECOP o TVEC. En total se remitieron 18 comunicados con información de contratos que presentaban tal condición, con el fin de que las áreas realicen los procedimientos correspondientes.</t>
  </si>
  <si>
    <t>Para el tercer trimestre se anexan 18 memorandos remitidos a cada uno de los supervisores de contratos.</t>
  </si>
  <si>
    <t>Se pudo observar dentro de las evidencias aportadas, la remisión de memorandos dirigidos a los directivos de 18 dependencias con el alertamiento sobre la necesidad de adelantar las liquidaciones de los contratos a cargo. Adicionalmente la dependencia aporta el cronograma previsto para sus actividades con lo que se tiene el 100% de cumplimiento en el trimestre</t>
  </si>
  <si>
    <t>Para el cuarto trimestre se anexan 18 memorandos remitidos a cada uno de los supervisores de contratos.</t>
  </si>
  <si>
    <t>Se pudo observar dentro de las evidencias aportadas, la remisión de memorandos del trimestre dirigidos a los directivos de 18 dependencias con el alertamiento para  adelantar las liquidaciones de los contratos a cargo con lo que se tiene el 100% de cumplimiento en la actividad para el trimestre</t>
  </si>
  <si>
    <t>4. Realizar reporte mensual a las dependencias informando el avance en la radicación de los procesos de contratación, para el cumplimiento del Plan Anual de Adquisiciones. (Decreto 612 de 2018 PI_02)</t>
  </si>
  <si>
    <t>En el periodo comprendido entre el 01-Ene-2024 al 31-Mar-2024 se desarrollaron tres momentos de seguimiento al cumplimiento en la radicación de procesos y/o adiciones según la programación en el PAA para la vigencia 2024. Por cada seguimiento se realizó un reporte a las áreas en la que se informa la cantidad de procesos y/o adiciones que fueron radicadas y las que no. En último reporte se notificó que, en el caso de procesos de contratación: de los 166 procesos que se debían radicar, se radicaron 95 y se encontraba pendiente la radicación de 71 procesos. Para el caso de las adiciones, habían 233 líneas de las cuales ya se habían radicado lo de 211 y se encuentra pendiente la radicación de 22.</t>
  </si>
  <si>
    <t>Para el primer trimestre se anexan tres memorandos de seguimiento del PAA  dirigido a las dependencias que cuentan con contratación que se debe suscribir en  la Unidad Ejecutora 2.</t>
  </si>
  <si>
    <t>En el periodo comprendido entre el 01-Abril-2024 al 30-Junio-2024 se desarrollaron tres momentos de seguimiento al cumplimiento en la radicación de procesos y/o adiciones según la programación en el PAA para la vigencia 2024. Por cada seguimiento se realizó un reporte a las áreas en la que se informa la cantidad de procesos y/o adiciones que fueron radicadas y las que no. En último reporte se notificó que, en el caso de procesos de contratación: de los 330 procesos que se debían radicar, se radicaron 229 y se encontraba pendiente la radicación de 101 procesos. Para el caso de las adiciones, habían 24 líneas de las cuales ya se habían radicado lo de 12 y se encuentra pendiente la radicación de 12.</t>
  </si>
  <si>
    <t>Para el segundo trimestre se anexan tres memorandos de seguimiento del PAA  dirigido a las dependencias que cuentan con contratación que se debe suscribir en  la Unidad Ejecutora 2.</t>
  </si>
  <si>
    <t>En el periodo comprendido entre el 01-Julio-2024 al 30-Sepiembre-2024 se desarrollaron tres momentos de seguimiento al cumplimiento en la radicación de procesos y/o adiciones según la programación en el PAA para la vigencia 2024. Por cada mes se realizó reporte a las áreas y agencias en el que se informa la cantidad de procesos y/o adiciones que no fueron radicados. En el último reporte del mes de septiembre se notificó que, para el caso de procesos de contratación no fueron radicados 131 items del PAA de los 169 procesos que se debían radicar. Para el caso de las adiciones, no fueron radicados 23 items del PAA de los 27 programados.</t>
  </si>
  <si>
    <t>Para el tercer trimestre se anexan  memorandos (unidos en PDF por mes) de seguimiento del PAA dirigido a las dependencias y/o agencias que cuentan con contratación a suscribir en la Unidad Ejecutora 2 y archivo excel con la información detallada asi:
Julio: Radicados nro. 3-2024-23347
Agosto: Radicados nro. 3-2024-27067; 2-2024-61955; 2-2024-61957; 3-2024-26746; 3-2024-27831 y 3-2024-27834.
Septiembre: Radicados nro 3-2024-30666; 2-2024-70688; 2-2024-70691; 3-2024-30290; 3-2024-30292; 3-2024-30293; 3-2024-30294.</t>
  </si>
  <si>
    <t>Fue posible evidenciar que la Dirección de Operaciones remitió tres memorandos correspondientes a los meses de julio, agosto y septiembre informando el número de solicitudes de contratación pendientes de radicar, así como el número de solicitudes de adición pendientes de radicar, cumpliendo así con los tres reportes programados para el tercer trimestre obteniendo el 100% de cumplimiento</t>
  </si>
  <si>
    <t>En el periodo comprendido entre el 01-octubre-2024 al 09-diciembre-2024 se desarrollaron tres momentos de seguimiento al cumplimiento en la radicación de procesos y/o adiciones según la programación en el PAA para la vigencia 2024. Por cada mes se realizó reporte a las áreas y agencias en el que se informa la cantidad de procesos y/o adiciones que no fueron radicados. En el último reporte del mes de diciembre se notificó que, para el caso de procesos de contratación no habían sido radicados 40 items del PAA de los 177 procesos que se debían radicar. Para el caso de las adiciones, no habían sido radicados 177 items del PAA de los 252 programados.</t>
  </si>
  <si>
    <t xml:space="preserve">Para el cuarto trimestre se anexan memorandos (unidos en PDF por mes) de seguimiento del PAA dirigido a las dependencias y/o agencias que cuentan con contratación a suscribir en la Unidad Ejecutora 2 y archivo Excel con la información detallada así:
Octubre: Radicados nro. 3-2024-33561; 3-2024-35111; 3-2024-35114; 3-2024-35592
Noviembre: Radicados nro. 3-2024-38651.
Diciembre: Radicados nro. 3-2024-41961
</t>
  </si>
  <si>
    <t>Fue posible evidenciar que la Dirección de Operaciones remitió los reportes mensuales a través de memorandos para los meses de octubre, noviembre y diciembre, cumpliendo asi con la programación y  obteniendo el 100% de cumplimiento en e trimestre</t>
  </si>
  <si>
    <t>5. Realizar solicitud de copias de seguridad de los expedientes digitales de la vigencias 2022 en adelante.</t>
  </si>
  <si>
    <t>La Dirección de Operaciones para el Fortalecimiento, tiene como meta para presente anualidad, solicitar que la información contractual producida y almaceada en el sitio 420 de SharePoint cuente con una copia de seguridad y de esta manera salvaguardar la documentación que soporta cada una de las actuaciones contractuales en sus diferentes etapas.</t>
  </si>
  <si>
    <t>Documento solicitud</t>
  </si>
  <si>
    <t>No se presentaron dificultades para la realización de la solicitud de bachup.</t>
  </si>
  <si>
    <t>Memorando de solicitud de Backup.</t>
  </si>
  <si>
    <t>Se observa dentro de las evidencias, el memorando con fecha del 30 de septiembre, dirigido al Director de TICS solicitando la copia de seguridad dando cumplimiento a la actividad programada</t>
  </si>
  <si>
    <t>Se observa dentro de las evidencias, el memorando con fecha del 23 de diciembre, dirigido al Director de TICS solicitando la copia de seguridad dando cumplimiento a la actividad programada y obteniendo un cumlimiento deel 100% en la activdad para el trimetre</t>
  </si>
  <si>
    <t>1. Realizar 3 capacitaciones en temas que permitan  prevenir las conductas con incidencia disciplinaria</t>
  </si>
  <si>
    <t>La OCDI, con ocación a la solicitud enviada por medio de correo electrónico por la Directora de la Cárcel Distrital de realizar una capacitación dirigiada a los funcionarios del cuerpo de Custodia y Vigilancia, esta oficina se encuentra diseñando una capacitación en temas relacionados con derechos humanos y temas relacionados con procedimientos, resoluciones, manuales e instructivos que rigen en el establecimiento y que son establecidos en la ley.</t>
  </si>
  <si>
    <t>Se llevó a cabo la capacitación solicitada por la Dirección de la Cárcel Distrital en " Derecho Disciplinario" actividad a cargo del Doctor Helmunt Dioney Vallejo Tunjo invitado de la Oficina de Control Disciplinario Interno y desarrollada de manera virtual por la plataforma de TEAMS, el día 25 de abril del 2024.</t>
  </si>
  <si>
    <t xml:space="preserve">Por medio de Teams se genero la reunión dirigida a los funcionarios del cuerpo de custodia y vigilancia de la Cárcel Distrital y CER, como se evidencia en el correo electrónico enviado por el area de capacitaciones de la SCJ
Listado de asistencia de los funcionarios que participaron en dicha capacitación. </t>
  </si>
  <si>
    <t>Se evidenció la capacitacion para prevenir las conductas con incidencia disciplinaria y el cargue de la información oportunamente.</t>
  </si>
  <si>
    <t>Se llevó a cabo la capacitación programada en temas relacionados con "Proceso Disciplinario y Faltas Relacionadas con Incumplimiento de Funciones"  dirigida a funcionarios de la Dirección Juridica y Contractual y la Dirección de Seguridad, actividad a cargo del Doctor Helmunt Dioney Vallejo Tunjo invitado de la Oficina de Control Disciplinario Interno y desarrollada de manera virtual por la plataforma de TEAMS, el día 24 de julio del 2024.</t>
  </si>
  <si>
    <t xml:space="preserve">Por medio de Teams se genero la reunión dirigida a los funcionarios del  Dirección Juridica y Contractual y la Dirección de Seguridad, como se evidencia en el correo electrónico enviado por el area de capacitaciones de la SCJ.
Listado de asistencia de los funcionarios que participaron en dicha capacitación y grabación de la misma. </t>
  </si>
  <si>
    <t>Se logra evidenciar la ejecución de las acciones programadas con la realización de la capacitación  "Proceso Disciplinario y Faltas Relacionadas con Incumplimiento de Funciones".
Por otra parte se puede constatar la sesión de dicha capacitación, cumpliendo con su cronograma de capacitaciones y su respectivo listado de asistencia con 33 participantes.</t>
  </si>
  <si>
    <t>Se llevó a cabo la capacitación programada en temas relacionados con "Proceso Disciplinario"  dirigida a funcionarios de la Dirección Juridica y Contractual y la Dirección de Seguridad, actividad a cargo del Doctor Helmunt Dioney Vallejo Tunjo invitado de la Oficina de Control Disciplinario Interno y desarrollada de manera virtual por la plataforma de TEAMS, el día 14 de noviembre del 2024.</t>
  </si>
  <si>
    <t xml:space="preserve">Por medio de Teams se genero la reunión dirigida a los funcionarios de la Secretaria de Seguridad, Convivencia y Justicia, como se evidencia en el correo electrónico enviado por el area de capacitaciones de la SCJ.
Listado de asistencia de los funcionarios que participaron en dicha capacitación y grabación de la misma. </t>
  </si>
  <si>
    <t>Se logra validar los soportes de la capacitación denominada " Proceso Disciplinario para los Servidores Publicos", la cual se llevo a cabo el dia 19 de noviembre de 2024 por medio de la plataforma TEAMS y se conto con la participación de 79 funcionarios. Por otra parte se puede corroborar el cumplimiento del plan de capacitaciones definido para la vigencia 2024.
En este orden de ideas no se generan observaciones frente a la actividad definida y se alcanza 100% de cumplimiento.</t>
  </si>
  <si>
    <t>2. Instruir  los procesos disciplinarios que se encuentren en terminos y activos en la OCDI.</t>
  </si>
  <si>
    <t>(Número de Procesos en terminos / Número de procesos impulsados)*100</t>
  </si>
  <si>
    <t xml:space="preserve">De manera conjunta el equipo de la OCDI procede a realizar la revisión y seguimiento de todos y cada uno de los procesos disciplinarios activos que cursan tramite a la fecha en la Oficina, de 241 procesos activos se tomaron 73 decisiones de fondo y 23 decisiones de tramite dando como resultado el 100% de procesos impulsados en el trimestre. </t>
  </si>
  <si>
    <t xml:space="preserve">La matriz de autos y procesos activos, sin embargo, es importante aclarar que los procesos disciplinarios carecen de reserva de la información por ello, se deja la matriz con un solo dato, los otros campos quedan en blanco, y las actas de seguimiento mensual adelantadas en la OCDI. </t>
  </si>
  <si>
    <t xml:space="preserve">De manera conjunta el equipo de la OCDI procede a realizar la revisión y seguimiento de todos y cada uno de los procesos disciplinarios activos que cursan tramite a la fecha en la Oficina, de 242 procesos activos se tienen en terminos 159 y se tomaron 63 decisiones de fondo y 96 decisiones de tramite dando como resultado el 100% de procesos impulsados en el trimestre. </t>
  </si>
  <si>
    <t xml:space="preserve">La matriz de autos y procesos activos, sin embargo, es importante aclarar que los procesos disciplinarios cuentan con reserva de la información por ello, se deja la matriz con un solo dato, los otros campos quedan en blanco,.
Las actas de seguimiento mensual adelantadas en la OCDI. </t>
  </si>
  <si>
    <t>Se evidenció procesos disciplinarios que se encuentren en terminos y activos y el cargue de la información oportunamente.</t>
  </si>
  <si>
    <t>De manera conjunta el equipo de la OCDI procede a realizar la revisión y seguimiento de todos y cada uno de los procesos disciplinarios activos que cursan tramite a la fecha en la Oficina, de 274 procesos activos se tienen en terminos 150 y se tomaron 32 decisiones de fondo y 118 decisiones de tramite dando como resultado el 100% de procesos impulsados en el trimestre.</t>
  </si>
  <si>
    <t>Revisadas las evidencias se logra concluir que los procesos se encuentran debidamente registrados tanto los que estan y los activis respectivamente, tal y como se muestran en las evidencias aportadas por la OCDI.
Por otra parte se pueden evidenciar las actas de seguimiento del mes de julio, agosto y septiembre.</t>
  </si>
  <si>
    <t>De manera conjunta el equipo de la OCDI procede a realizar la revisión y seguimiento de todos y cada uno de los procesos disciplinarios activos que cursan tramite a la fecha en la Oficina, de 265 procesos activos se tienen en terminos 169 y se tomaron 61 decisiones de fondo y 108 decisiones de tramite dando como resultado el 100% de procesos impulsados en el trimestre.</t>
  </si>
  <si>
    <t xml:space="preserve">La matriz de autos y procesos activos, sin embargo, es importante aclarar que los procesos disciplinarios cuentan con reserva de la información por ello, se deja la matriz con un solo dato, los otros campos quedan en blanco.
Las actas de seguimiento mensual adelantadas en la OCDI. </t>
  </si>
  <si>
    <t xml:space="preserve">Se revisan la matrices aportadas por el proceso con un total de 169 procesos impulsados y  169 procesos en terminos. Por ende no se genera observación frente al reporte
</t>
  </si>
  <si>
    <t xml:space="preserve">3. Realizar dos actividades de sensibilización y/o prevención de conductas con incidencia disciplinaria </t>
  </si>
  <si>
    <t>Fase preliminar de estructuración del material de apoyo de las campañas de sensibilización y/o prevención de conductas con incidencia disciplinaria, para su ejecución en el segundo trimestre del 2023.</t>
  </si>
  <si>
    <t xml:space="preserve">Coordinación conjunta entre la Oficina de Control Disciplinario Interno y la Oficina Asesora de Comunicaciones, para realizar la publicación de la pieza informativa, en la que se recalca la importancia de realizar la Declaración de Bienes y Rentas y conflicto de intereses y las consecuencias disciplinarias que se tendrian al no realizar las misma, enviada por medio del correo de comunicaciones a todos los funcionarios y contratistas de la entidad. </t>
  </si>
  <si>
    <t xml:space="preserve">Correos electrónicos enviados entre la Oficina Asesora de Comunicaciones y la Oficina de control Disciplinario interno, en la cual se definen los aspectos importantes que debe llevar la pieza informativa.                                     El correo electrónico enviado por comunicaciones con la pieza informativa a toda la entidad. </t>
  </si>
  <si>
    <t>se evidencio la actividad de sensibilización y/o prevención de conductas con incidencia disciplinaria</t>
  </si>
  <si>
    <t xml:space="preserve">Coordinación conjunta entre la Oficina de Control Disciplinario Interno y la Oficina Asesora de Comunicaciones, para realizar la publicación de la pieza informativa, en la que se recalca la importancia de hacer uso adecuado de los bienes y recursos, así como el tratamiento de la información reservada. enviada por medio del correo de comunicaciones a todos los funcionarios y contratistas de la entidad. </t>
  </si>
  <si>
    <t xml:space="preserve">Correos electrónicos enviados entre la Oficina Asesora de Comunicaciones y la Oficina de control Disciplinario interno, en la cual se definen los aspectos importantes que debe llevar la pieza informativa.                                               El correo electrónico enviado por comunicaciones con la pieza informativa a toda la entidad. </t>
  </si>
  <si>
    <r>
      <t xml:space="preserve">Se puede evidenciar las acciones de solicitud y tramite de la pieza publicitaria para la  sensibilización frente al uso adecuado de la información al interior de la Entidad.
Sin embargo, se sugiere a futuro replantear la periodicidad de estas actividades para que sean mas constantes como parte de la estrategia Política 16 de Transparencia, acceso a la información pública y lucha contra la corrupción.
Ahora bien, dado que la actividad no estaba prograrmada para el trimestre y teniendo en cuenta los rangos de cumplimiento establecidos en la Guía para la Formulación, Seguimiento y Monitoreo del Plan de Acción POA (G-DE-02), la Oficina de Control Disciplinario Interno, se encuentra en un nivel de </t>
    </r>
    <r>
      <rPr>
        <b/>
        <sz val="11"/>
        <color theme="1"/>
        <rFont val="Arial"/>
        <family val="2"/>
      </rPr>
      <t>sobre ejecución.</t>
    </r>
  </si>
  <si>
    <t>No se realizo la actividad en este trimestre teniendo en cuenta que para el mes de agosto la OCDI, vio la necesidad de realizar una sensibilización en temas relacionados con la perdida de bienes institucionales por parte de los funcionarios debido al aumento de informes por dicha ocurrencia.</t>
  </si>
  <si>
    <t>El proceso no genera reporte ya que la meta fue cumplida durante el tercer trimestre de la vigencia 2024</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</si>
  <si>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</si>
  <si>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t>
  </si>
  <si>
    <t xml:space="preserve">1. Elaborar los estudios Previos para el fortalecimento de las capacidades operativas de los organismos de seguridad, Convivencia  y justicia del distrito, de acuerdo con los requerimientos debidamente allegados </t>
  </si>
  <si>
    <t>(No. de estudios previos elaborados /No. de estudios previos programados)*100</t>
  </si>
  <si>
    <t xml:space="preserve">Durente el primer trimestre del 2024 se elaboraron los estudios Previos para el fortalecimento de las capacidades operativas de los organismos de seguridad, Convivencia  y justicia del distrito, de acuerdo con los requerimientos debidamente allegados </t>
  </si>
  <si>
    <t>Documento de relación de estudios previos elaborados</t>
  </si>
  <si>
    <t>Mediante reporte del primer trimestre del 2024 , se evidenciaron los listados de los  documentos de  estudios Previos elaborados que corresponden a contratación asociada a  el fortalecimento de las capacidades operativas de los organismos de seguridad, Convivencia  y justicia del distrito</t>
  </si>
  <si>
    <t xml:space="preserve">Durante el segundo trimestre del 2024 se elaboraron los estudios Previos para la contratación de bienes y servicios para el fortalecimento de las capacidades operativas de los organismos de seguridad, Convivencia  y justicia del distrito, de acuerdo con los requerimientos debidamente allegados. </t>
  </si>
  <si>
    <t>Debilidades en la Radicación con oportunidad y en debida forma de los requerimientos para la adquisición de bienes y servicios por parte de los clientes.</t>
  </si>
  <si>
    <t>En el reporte , se evidenciaron los listados de los  documentos de  estudios Previos elaborados que corresponden a contratación asociada a  el fortalecimento de las capacidades operativas de los organismos de seguridad, Convivencia  y justicia del distrito</t>
  </si>
  <si>
    <t xml:space="preserve">Durente el tercer trimestre del 2024 se elaboraron los estudios Previos para el fortalecimento de las capacidades operativas de los organismos de seguridad, Convivencia  y justicia del distrito, de acuerdo con los requerimientos debidamente allegados </t>
  </si>
  <si>
    <t>Se pudo evidenciar la elaboración de los 38 estudios previos programados para el trimestre, según la base de datos aportada por la Dirección Técnica con lo cual se cumple el 100% de las actividades del trimestre</t>
  </si>
  <si>
    <t xml:space="preserve">Durente el cuarto trimestre del 2024 se elaboraron 53 estudios Previos para el fortalecimento de las capacidades operativas de los organismos de seguridad, Convivencia  y justicia del distrito, de acuerdo con los 53 requerimientos debidamente allegados </t>
  </si>
  <si>
    <t>Se pudo evidenciar la elaboración y radicacion de los estudios previos solicitados durante el trimestre con lo cual se obtiene el 100% de cumplimiento de la actividad</t>
  </si>
  <si>
    <t>2.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</si>
  <si>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Durente el primer trimestre de 2024 se realiaron 3 mesas de trabajo de seguimiento y control que garanticen la elaboración de los estudios Previos</t>
  </si>
  <si>
    <t>Actas de reunión</t>
  </si>
  <si>
    <t>Se evidenció mediante actas de reunión que se realizaron seguimiento y control que garanticen la elaboración de los estudios Previos</t>
  </si>
  <si>
    <t>Durante el segundo trimestre de 2024 se realiaron 3 mesas de trabajo de seguimiento y control que garantizan la elaboración de los estudios Previos</t>
  </si>
  <si>
    <t>Se evidenció mediante actas de las mesas de trabajo en las que se realizaron seguimiento y control que garanticen la elaboración de los estudios Previos</t>
  </si>
  <si>
    <t>Durente el tercer trimestre de 2024 se realizaron tres mesas de trabajo de seguimiento y control que garanticen la elaboración de los estudios Previos</t>
  </si>
  <si>
    <t>Se pudo evidenciar la realización de las 3 mesas de trabajo programadas para el trimestre, con lo cual se cumple el 100% de las actividades del trimestre</t>
  </si>
  <si>
    <t>Durente el cuarto trimestre de 2024 se realizaron tres mesas de trabajo de seguimiento y control que garanticen la elaboración de los estudios Previos</t>
  </si>
  <si>
    <t>Se pudo evidenciar la realización de los seguimiento trimestrales conforme a lo programado con lo cual se obtiene el 100% de cumplimiento en la actividad</t>
  </si>
  <si>
    <t>3. Realizar doce (12) mesas de trabajo técnicas con los clientes internos y externos para validar las especificaciones tecnicas u otros aspectos de los bienes y servicios requeridos para el fortalecimientos de las capacidades operativas de los organismos de seguridad y justicia del Distrito, de acuerdo con las necesidades identificadas para el proceso precontractual</t>
  </si>
  <si>
    <t>Durente el primer trimestre se realizaron dos mesas de trabajo con los clientes internos y externos para validar las especificaciones tecnicas</t>
  </si>
  <si>
    <t>Se evidenció mediante actas de reunión que se realizaron dos mesas de trabajo con los clientes internos y externos para validar las especificaciones tecnicas</t>
  </si>
  <si>
    <t xml:space="preserve">Durante el segundo trimestre se realizaron cuatro mesas de trabajo con los clientes internos y externos para validar las especificaciones tecnicas y requerimiento. </t>
  </si>
  <si>
    <t xml:space="preserve">Se evidenciaron las actas de las mesas de trabajo realizadas  con los clientes internos y externis de la Dirección para validar las especificaciones técnicas. </t>
  </si>
  <si>
    <t xml:space="preserve">Durante el tercer trimestre se realizaron cinco mesas de trabajo con los clientes internos y externos para validar las especificaciones tecnicas y requerimiento. </t>
  </si>
  <si>
    <t>Se pudo evidenciar la realización de las 5 mesas de trabajo programadas para el trimestre, con lo cual se cumple el 100% de las actividades del trimestre</t>
  </si>
  <si>
    <t xml:space="preserve">Durante el cuarto trimestre se realizó una mesa de trabajo con  cliente para validar las especificaciones tecnicas y requerimiento. </t>
  </si>
  <si>
    <t>Se evidenció a través de acta de reunión la realización de mesa técnica programada para el periodo con lo cual se tiene 100% de cumplimiento en la actividad</t>
  </si>
  <si>
    <t>4. Elaborar, gestionar y efectuar doce (12) seguimientos al Plan Anual de Adquisiciones en la elaboración de los estudios previos a cargo de la Dirección Técnica y de la Subsecretaría de Inversión y fortalecimiento de capacidades operativas. (Decreto 612 de 2018 PI 02)</t>
  </si>
  <si>
    <t>Durente el primer trimestre de 2024 se realizaron 3 seguimiento al plan anual de adquisiciones</t>
  </si>
  <si>
    <t>Memorando</t>
  </si>
  <si>
    <t>Mediante documentos se observó que se realizaron 3 seguimientos al plan anual de adquisiciones</t>
  </si>
  <si>
    <t>Durente el segundo trimestre de 2024 se realizaron 3 seguimiento al plan anual de adquisiciones</t>
  </si>
  <si>
    <t>Matriz de seguimiento
Memorandos</t>
  </si>
  <si>
    <t>Los documentos presentados como evidencia se observó que se realizaron tres eguimientos al plan anual de adquisiciones</t>
  </si>
  <si>
    <t>Durente el tercer trimestre de 2024 se realizaron 3 seguimiento al plan anual de adquisiciones</t>
  </si>
  <si>
    <t>Se pudo evidenciar la realización de los 3 seguimientos programados  lo cual se cumple el 100% de las actividades del trimestre</t>
  </si>
  <si>
    <t>Durente el tercer trimestre de 2024 se realizaron 3 seguimientos al plan anual de adquisiciones</t>
  </si>
  <si>
    <t>Matriz de seguimiento</t>
  </si>
  <si>
    <t>Se pudo evidenciar el seguimiento mensual segun lo programado con lo que se obtiene el 100% de cumplimiento de la actividad</t>
  </si>
  <si>
    <t>5. Realizar actualización a que haya lugar de la documentación y de procedimientos que permitan consolidar la gestión misional de la Dirección Técnica de la Subsecretaría de Inversión y fortalecimiento de capacidades operativas.</t>
  </si>
  <si>
    <t>(No. de documentos actualizados/ No. de solicitudes de actualización de documentos)*100</t>
  </si>
  <si>
    <t>Se actualizó el procedimiento 	PD-GCT-04 etapa precontractual para el arrendamiento de bienes</t>
  </si>
  <si>
    <t>Procedimiento actualizado</t>
  </si>
  <si>
    <t>Se observó que se actualizó el procedimiento rocedimiento PD-GCT-04 Etapa precontractual para el arrendamiento de bienes</t>
  </si>
  <si>
    <t>Durante el segundo trimestre se revisaron y actualizaron los soguientes documentos los cuales se encuentran publicados en la intranet de la entidad.
- Lineamientos Técnicos Etapa Precontractual para Proyectos de Obra
- Solicitud de Cotizaciones para Estudios de Mercado para la Adquisición de Bienes y Servicios
- Revisión de Áreas Objeto de Diseño en Contratos de Consultoría
- Manual para Adquisición de Predios
- Guía de Gestión para Determinar El Factor Multiplicador
- Metodología para la Revisión y Validación de Los Estudios y Diseños en Los Proyectos de Infraestructura</t>
  </si>
  <si>
    <t>* Lineamientos Técnicos Etapa Precontractual para Proyectos de Obra
- Solicitud de Cotizaciones para Estudios de Mercado para la Adquisición de Bienes y Servicios
- Revisión de Áreas Objeto de Diseño en Contratos de Consultoría
- Manual para Adquisición de Predios
- Guía de Gestión para Determinar El Factor Multiplicador
- Metodología para la Revisión y Validación de Los Estudios y Diseños en Los Proyectos de Infraestructura</t>
  </si>
  <si>
    <t>Se observó que se actualizó  los documentos: Estudio de mercado para la adquisición de bienes y servicios, Revisión de áreas objeto de diseño en contratos de consultoria, Manual de adquisición de presios, Guia de gestión para determinar el factor multiplicador y lineamientos técnicos etapa precontractual para proyectos de obra.</t>
  </si>
  <si>
    <t xml:space="preserve">Se actualizó los procedimientos:
•	Etapa precontractual para proyectos de infraestructura y mantenimiento de obra 
•	Etapa precontractual para los procesos de prestación de servicios profesionales y apoyo a la gestión elaborados por la dirección técnica - subsecretaría de inversiones y fortalecimiento de capacidades operativas 
•	Procedimiento adquisición de predios 
</t>
  </si>
  <si>
    <t>Se pudo evidenciar la actualización  de los 3 procedimientos programados con lo cual se cumple el 100% de las actividades del trimestre</t>
  </si>
  <si>
    <t>Se actualizó los procedimientos:
* Formato Hoja de Ruta para la Estructuración de Estudios Previos Gestionados por la Dirección Técnica para el Procedimiento PD-GCT-01
* Etapa Precontractual Para La Adquisición De Bienes y/o Servicios Para Los Organismos De SCJ Adelantados Por La Subsecretaría De Inversiones Y Fortalecimiento De Capacidades Operativas</t>
  </si>
  <si>
    <t>Procedimiento actualizado y Formato</t>
  </si>
  <si>
    <t>Se evidencia la actualización de los dos documentos programados para el trimestre con lo cual se tiene el 100% de cumplimiento de la actividad.</t>
  </si>
  <si>
    <t>1, Realizar seguimiento mensual al plan anual de adquisiciones de la Secretaría Distrital de Seguridad, Convivencia y Justicia, con el objetivo de generar puntos de control y alarmas en la contratación de inversión y funcionamiento de la entidad. (Decreto 612 de 2018 PI_02)</t>
  </si>
  <si>
    <t>(No. de seguimientos realizados al Plan Anual de Adquisiciones /No. de seguimientos programados durante la vigencia 2024) * 100%</t>
  </si>
  <si>
    <t>Durante el primer trimestre de la vigencia 2024, se realizó lo siguiente:
- Se formuló la matriz de seguimiento al PAA de la vigencia 2024 y se socializo a los referentes de los proyectos, por medio del OneDrive.
- Se realizaron tres seguimientos (enero, febrero y marzo) al PAA y se socializaron al equipo directivo y sus grupos de apoyo mediante correo electrónico a través de Power Bi.
- Se realizó seguimiento a la matriz de excell del PAA, la cual cuenta con la información reportada al 31 de marzo de 2024.</t>
  </si>
  <si>
    <t>Soportes:
- 1 - Matriz del PAA - Seguimiento 31-03-2024
- 2 - Seguimiento al PAA – 01-2024
- 3 - Seguimiento al PAA – 02-2024
- 4 - Seguimiento al PAA – 03-2024</t>
  </si>
  <si>
    <t>Durante el segundo trimestre de la vigencia 2024, se realizó lo siguiente:
- Se realizaron tres seguimientos (abril, mayo y junio) al PAA y se socializaron al equipo directivo y sus grupos de apoyo mediante correo electrónico a través de Power Bi.
- Se realizó seguimiento a la matriz de excell del PAA, la cual cuenta con la información reportada al 30 de junio de 2024.</t>
  </si>
  <si>
    <t>Soportes:
- 1 - Matriz del PAA - Seguimiento 30-06-2024
- 2 - Seguimiento al PAA – 04-2024
- 3 - Seguimiento al PAA – 05-2024
- 4 - Seguimiento al PAA – 06-2024</t>
  </si>
  <si>
    <t xml:space="preserve">Se observa que la dependencia realizó cargue de la  evidencia: seguimientos PAA  de los meses de abril, mayo y junio y la matriz del PAA y  registro de información.  </t>
  </si>
  <si>
    <t>Durante el tercer trimestre de la vigencia 2024, se realizó lo siguiente:
- Se realizaron tres seguimientos (Julio, Agosto y Septiembre) al PAA y se socializaron al equipo directivo y sus grupos de apoyo mediante correo electrónico a través de Power Bi.
- Se realizó seguimiento a la matriz de excell del PAA, la cual cuenta con la información reportada al 30 de Septiembre de 2024.</t>
  </si>
  <si>
    <t>Soportes:
- 1- Seguimiento PAA 30-09-2024
- 2-Seguimiento al PAA  07  2024
- 3 - Seguimiento al PAA – 08-2024
- 4 - Seguimiento al PAA – 09-2024</t>
  </si>
  <si>
    <t>Conforme con el seguimiento periódico se verifica avance del indicador al 75%</t>
  </si>
  <si>
    <t>Durante el cuarto trimestre de la vigencia 2024, se realizó lo siguiente:
- Se realizaron tres seguimientos (Octubre, Noviembre y Diciembre) al PAA y se socializaron al equipo directivo y sus grupos de apoyo mediante correo electrónico a través de Power Bi.
- Se realizó seguimiento a la matriz de excell del PAA, la cual cuenta con la información reportada al 31 de Diciembre de 2024.</t>
  </si>
  <si>
    <t>Soportes:
- 1- Seguimiento PAA 31-12-2024
- 2-Seguimiento al PAA  10  2024
- 3 - Seguimiento al PAA – 11-2024
- 4 - Seguimiento al PAA – 12-2024</t>
  </si>
  <si>
    <t>Se revisan los soportes allegados por el proceso donde se evidencia el seguimiento  mensual al plan anual de adquisiciones de la Secretaría Distrital de Seguridad, Convivencia y Justicia por medio de correos con cortes a octubre, noviembre y diciembre de 2024, adicionalmente se valida la ejecución presupuestal de la entidad a corte 31 de diciembre de 2024.</t>
  </si>
  <si>
    <t>2. Realizar la medición de la calidad de las respuestas a las PQRSDF ciudadanas emitidas por la SDSCJ, con el objetivo de generar alertas al interior de las áreas para que las mismas implementen acciones de mejora.</t>
  </si>
  <si>
    <t>(No. de informes de medición de calidad de respuesta de PQRSDF realizados / No. de informes de medición de calidad de respuesta de PQRSDF programados durante la vigencia 2024) x 100%</t>
  </si>
  <si>
    <t>No esta programada para el trimestre I.</t>
  </si>
  <si>
    <t>No aplica</t>
  </si>
  <si>
    <t xml:space="preserve">
(1 informe elaborado de 3 para un avance del 33,3%)
Durante el segundo trimestre de la vigencia 2024, se realizó lo siguiente:
Se realizó la medición de la calidad de las respuestas a las PQRSDF ciudadanas emitidas por la SDSCJ del periodo comprendido del 01 de enero al 31 de marzo de 2024, fue socializado durante los meses de abril, mayo y junio a través de la página web de la entidad; así como, por correo electrónico con los responsables de emitir respuestas.  Esto con el fin que conozcan las alertas al mismo que se realiza mediante las consideraciones generales que se exponen en el informe. </t>
  </si>
  <si>
    <t>Soportes:
1 -  Informe Evaluación Calidad de las Respuestas I Trimestre 2024
2- Programación Actividad 2 POA (reporte 2)
3- Anexos</t>
  </si>
  <si>
    <t xml:space="preserve">Se observa que la dependencia realizó cargue de las  evidencias:  informe de evaluacuacíon  calidad de respuestas y correos de socialización y  registro de información.  </t>
  </si>
  <si>
    <t>Durante el tercer trimestre de la vigencia 2024, se realizó lo siguiente:
(2 informes elaborados de 3 para un avance del 66,7% )
-Se realizó la medición de la calidad de las respuestas a las PQRSDF ciudadanas emitidas por la SDSCJ del periodo comprendido del 01 de abril al 30 de Junio de 2024. 
-Se agrega programación de la actividad</t>
  </si>
  <si>
    <t>Soportes:
1- Informe Evaluación Calidad de las Respuestas II Trimestre 2024
2- Programación Actividad 2 POA (reporte 3)
3- Anexos</t>
  </si>
  <si>
    <t>Conforme al seguimiento periódico se verifica que se cuenta con un avance del indicador del 66% correspondiente a 2 mediciones de 3 programadas.</t>
  </si>
  <si>
    <t>Durante el cuarto trimestre de la vigencia 2024, se realizó lo siguiente:
(3 informes elaborados de 3 para un avance del 100% )
-Se realizó la medición de la calidad de las respuestas a las PQRSDF ciudadanas emitidas por la SDSCJ del periodo comprendido del 01 de julio al 30 de septiembre de 2024. 
-Se agrega programación de la actividad</t>
  </si>
  <si>
    <t>Soportes:
1. Informe del III Trimestre sobre la Evaluación de Calidad de las respuestas a las PQRSDF Ciudadanas.
2. Comunicación Informe III Timestre 2024
3 . Socialización Página Web del Informe III Timestre 2024
4. Programación Actividad</t>
  </si>
  <si>
    <t>Se revisan los soportes allegados por el proceso donde se evidencia el informe de PQRSDF correspondiente al tercer trimestre de la viegncia 2024, adicional a esto se corrobora la socialización del mismo y la adecuada ejecucón a la programación del POA.
En este orden de ideas no se genera observación frente a la actividad reportada y se concluye un avance del 100%</t>
  </si>
  <si>
    <t>3. Socializar y/o difundir, al interior de la entidad los “Lineamientos relacionados con la Política Pública Distrital de Servicio a la Ciudadanía”</t>
  </si>
  <si>
    <t>(No. de socializaciones y/o difusiones realizadas de los “Lineamientos relacionados con la Política Pública Distrital de Servicio a la Ciudadanía” / No. de socializaciones y/o difusiones programadas de los “Lineamientos relacionados con la Política Pública Distrital de Servicio a la Ciudadanía” durante la vigencia 2024) * 100%</t>
  </si>
  <si>
    <t>Durante el primer trimestre de la vigencia 2024, se realizó lo siguiente:
(3 informes elaborados de 12 para un avance del 25% )
Se establecieron documentos con lineamientos precisos para la correcta atención a la ciudadanía en la SDSCJ y a para la gestión de PQRSDF, enmarcados en lo dispuesto en la Política Pública Distrital de Servicio a la Ciudadanía. Estos lineamientos se socializaron masivamente mediante correos electrónicos.</t>
  </si>
  <si>
    <t>Soportes:
- CE Divulgacion ABC respuesta peticiones.
- CE Divulgacion Manual de atención al ciudadano
- CE Instructivo canales y medios de atención.
-Programación Actividad 3 POA (reporte 1)</t>
  </si>
  <si>
    <t>Durante el segundo trimestre de la vigencia 2024, se realizó lo siguiente:
(6 informes elaborados de 12 para un avance del 50%)
Se establecieron documentos con lineamientos precisos para la correcta atención a la ciudadanía en la SDSCJ y a para la gestión de PQRSDF, enmarcados en lo dispuesto en la Política Pública Distrital de Servicio a la Ciudadanía. Estos lineamientos del ABC de calidad de las respuestas se socializaron masivamente mediante correos electrónicos.</t>
  </si>
  <si>
    <t>Soportes:
- CE – Socialización 04-2024 – 1
- CE – Socialización 04-2024 – 2
- CE – Socialización 05-2024 – 1
- CE – Socialización 05-2024 – 2
- CE – Socialización 06-2024 – 1
- CE – Socialización 06-2024 – 2
- Programación Actividad 3 POA (reporte 2)</t>
  </si>
  <si>
    <t xml:space="preserve">Se observa que la dependencia realizó cargue de la  evidencia los lineamientos socializados y socializaciones  realizadas de los “Lineamientos relacionados con la Política Pública Distrital  y  registro de información.  </t>
  </si>
  <si>
    <t xml:space="preserve">Durante el tercer trimestre de la vigencia 2024, se socializó y/o difundió, al interior de la entidad los “Lineamientos relacionados con la Política Pública Distrital de Servicio a la Ciudadanía”: 
(9 divulgaciones de 12 para un avance del 75%)
- En el tercer trimestre se divulgaron piezas sobre el Hablemos Claro,  Ranking de Oportunidad y otra sobre la Ruta de las Peticiones.
- Se adicionó programación de la actividad. </t>
  </si>
  <si>
    <t>Soportes:
1- Divulgación_mailing_Hablemos_con_lenguaje_claro_27092024
2- Divulgación_mailing_ranking_oportunidad_08082024
3- Divulgación_mailing_Ruta_Peticiones_Ciudadanas_ 29082024
4- Programación Actividad 3 POA (reporte 3)</t>
  </si>
  <si>
    <t>Se cuenta con un avance del 75% correspondiente a 9 informes de 12 programados para el año, con lo que se obtiene el 100% de cumplimiento del trimestre</t>
  </si>
  <si>
    <t xml:space="preserve">Durante el cuarto trimestre de la vigencia 2024, se realizó lo siguiente: 
(12 divulgaciones de 12 para un avance del 100%)
- En el último trimestre se divulgaron dos piezas sobre el Ranking de Oportunidad y otra sobre la actualización del Manual de Atención y Servicio a la Ciudadanía.
- Se adicionó programación de la actividad. </t>
  </si>
  <si>
    <t>Soportes:
1. Publicación Octubre Ranking Oportunidad.
2. Publicación Noviembre Ranking Oporttunidad 
3 . Publicación Diciembre Actualización del Manual de Atención y Servicio a la Ciudadanía.
4. Programación Actividad</t>
  </si>
  <si>
    <t>Se valida la publicación del Ranking de oportunidad en las respuesta correspondientes a los meses octubre y noviembre de 2024 y la actualización y socialización del Manual de Atención y Servicio a la Ciudadanía, alcanzando las 3 actividades programadas para el cuarto trimestre de la vigencia 2024. En este orden de ideas no se genera observación frente al cumplimiento de la actividad para el periodo objeto de seguimiento alcanzando un avance procentual del 100%.</t>
  </si>
  <si>
    <t>4. Convocar y realizar Mesas Técnicas de seguimiento al Plan Anual de Adquisiciones y Ejecución de Proyectos, con el objetivo de generar puntos de control y articular a las dependencias. (Decreto 612 de 2018 PI_02)</t>
  </si>
  <si>
    <t>(No. de mesas técnicas realizadas de seguimiento al Plan Anual de Adquisiciones y Ejecución de Proyectos Programadas / No. de mesas técnicas de seguimiento al Plan Anual de Adquisiciones y Ejecución de Proyectos Programadas durante la vigencia 2024) * 100%</t>
  </si>
  <si>
    <t>Durante el primer trimestre de la vigencia 2024, se realizó lo siguiente:
(1 informe elaborado de 4 para un avance del 25%)
Se convocó la Mesa Técnica de seguimiento al Plan Anual de Adquisiciones y Ejecución de Proyectos para el 27 de marzo de 2024.
Se llevó a cabo la Mesa Técnica de seguimiento al Plan Anual de Adquisiciones y Ejecución de Proyectos.</t>
  </si>
  <si>
    <t>Soportes:
-	Memorando reprogramando la Mesa Técnica de PAA y ejecución de Proyectos.
-	Orden del día.
-	Lista de Asistencia.
-      Programación Actividad 4 POA (reporte 1)</t>
  </si>
  <si>
    <t>Durante el segundo trimestre de la vigencia 2024, se realizó lo siguiente:
(2 informes elaborados de 4 para un avance del 50%)
Se convocó la Mesa Técnica de seguimiento al Plan Anual de Adquisiciones y Ejecución de Proyectos para el 28 de junio de 2024.
Se llevó a cabo la Mesa Técnica de seguimiento al Plan Anual de Adquisiciones y Ejecución de Proyectos.</t>
  </si>
  <si>
    <t>Soportes:
- Convocatoria Mesa Técnica de PAA y ejecución de Proyectos.
- Orden del día.
- Lista de Asistencia.
- Programación Actividad 4 POA (reporte 2)</t>
  </si>
  <si>
    <t xml:space="preserve">Se observa que la dependencia realizó cargue de la  evidencia: de la  Mesas Técnicas seguimiento PAA y ejecución de proyectos, convocatoria mesa de trabajo y ejecución de proyectos  lista de asistencia y orden del día. y  registro de información.  </t>
  </si>
  <si>
    <t>Se cuenta con un avance del 75% correspondiente a 3 mesas realizadas de 4 previstas para el año</t>
  </si>
  <si>
    <t>Soportes:
1 - Acta de Mesa Técnica - 06-09-2024_
2 - Orden del dia 06-09-2024
3-CITACIÓN PRESENCIAL_Ejecución presupuestal y seguimiento PAA
4-LISTADO DE ASISTENCIA
5-PRESENCIAL_Ejecución presupuestal y seguimiento PAA-20240906_165756
6-Programación Actividad 4 POA III trimestre</t>
  </si>
  <si>
    <t>Se evidencia la realización de la mesa técnica de seguimiento trimestral según lo programado con lo que se cumple con el  100% de la actividad</t>
  </si>
  <si>
    <t>Se cuenta con un avance del 100% correspondiente a 4 mesas realizadas de 4 previstas para el año</t>
  </si>
  <si>
    <t>Soportes:
1 - Acta de Mesa Técnica - 09-12-2024_
2 - Orden del dia 09_12-2024
3- Listado de asistencia
4-Programación Actividad 4 POA IV trimestre</t>
  </si>
  <si>
    <t>Se validan los soportes allegados por el proceso frente al desarrollo de la mesa tecnica de seguimiento al Plan Anual de Adquisiciones y Ejecución de Proyectos (Decreto 612 de 2018 PI_02) la cual se llevo a cabo el 09 de diciembre de 2024, allegando orden del dia, acta de reunión, listado de asistencia y la programación de la actividad.
Lo anterior valida el cumplimiento de la actividad programada para el 2024 en un 100%  de cumplimiento del cuarto trimestre de la vigencia 2024.</t>
  </si>
  <si>
    <t>1. Fortalecimiento del Sistema de Control Interno de la entidad, a través de la ejecución y seguimiento del Plan Anual de Auditoria aprobado para la vigencia.</t>
  </si>
  <si>
    <t>(Número de actividades realizadas en el trimestre en el marco del Plan anual de auditoría/ Número de actividades programadas en el trimestre en el marco del Plan anual de auditoría ) *100</t>
  </si>
  <si>
    <t>Para el primer trimestre se tenían programadas 47,5 actividades, las cuales fueron realizadas en las fechas establecidas. Lo cual puede verificarse en el formato F-SM-946 Seguimiento Plan Anual de Auditoría</t>
  </si>
  <si>
    <t>Formato F-SM-946 Seguimiento Plan Anual de Auditoría, vigencia 2024</t>
  </si>
  <si>
    <t>Se evidenció que se dio cumplimiento a las actividades programas en el Plan Anual de Auditoría 2024</t>
  </si>
  <si>
    <t>Para el segundo trimestre de 2024 se programaron 44,7 actividades, las cuales fueron ejecutadas en las fechas establecidas. Esto puede verificarse en el formato F-SM-946 Seguimiento Plan Anual de Auditoría.</t>
  </si>
  <si>
    <t xml:space="preserve">Para el tercer trimestre de 2024, se programaron 53,50 actividades, de las cuales se ejecutó el 52,5 en las fechas establecidas, lo que equivale al 98,1% del total programado. No obstante, teniendo en cuenta que el Plan Anual de Auditoría (PAA) incluye los ejercicios de auditoría de la Segunda Línea de Defensa y que en el mes de septiembre no se ejecutó la Auditoría Interna al Sistema de Gestión de Calidad, responsabilidad de la OAP, no se alcanzó el cumplimiento del 100% del plan.
Es importante precisar que, el 1 de octubre de 2024, la OAP remitió el memorando 3-2024-32055, en el cual se comunicó que dicha actividad no se ejecutó en septiembre, sin indicar una nueva fecha de ejecución. Esta información puede verificarse en el formato F-SM-946 Seguimiento Plan Anual de Auditoría.
</t>
  </si>
  <si>
    <t>Teniendo en cuenta que en el PAA se incluyen los ejercicios de auditoría de la Segunda Línea de Defensa y que en el mes de septiembre no se ejecutó la Auditoría Interna al Sistema de Gestión de Calidad responsabilidad de la OAP, no se dio cumplimiento al 100% del plan. Es importante mencionar que, el 1 de octubre de 2024 la OAP remitió el memorando 3-2024-32055, en el cual comunica que no se ejecutó en el mes de septiembre esa actividad, sin indicar nueva fecha de ejecución</t>
  </si>
  <si>
    <t>Se continuará con el alertamiento a la segunda línea para que reprograme o elimine la actividad del PAA. Es importante mencionar que la eliminación debe ser aprobada por el comité CICCI.</t>
  </si>
  <si>
    <r>
      <t xml:space="preserve">Revisando el avance de las actividades correspondientes al tercer trimestre de la vigencia 2024, se puede concluir que las actividades se realizaron en debida forma y como cuenta de esto se evidencia el seguimiento por medio del formato  F-SM-946 remitido por la OCI.No obstante y conforme a la información suministrada por dicha oficina, no fue posible cumplir el 100% de las actividades sino el 98% con lo cual según los rangos de cumplimiento establecidos en la Guía para la Formulación, Seguimiento y Monitoreo del Plan de Acción POA (G-DE-02), la OCI se encuentra en un nivel de </t>
    </r>
    <r>
      <rPr>
        <b/>
        <sz val="11"/>
        <color theme="1"/>
        <rFont val="Arial"/>
        <family val="2"/>
      </rPr>
      <t>ejecución destacada</t>
    </r>
  </si>
  <si>
    <t>Para el cuarto trimestre de 2024, se programaron 51,3 actividades, no obstante, se ejecutarón 52,3 (teniendo en cuenta que se finalizó con una actividad rezagada del trimestre anterior ("Auditoría Interna al Sistema de Gestión de Calidad"responsabilidad de la OAP), obteniendo un cumplimiento del 102% sobre el total programado.</t>
  </si>
  <si>
    <t>N.A.</t>
  </si>
  <si>
    <t>Se valida el formato F-SM-946 correspondiente al plan anual de auditoria aportado por el procesos donde se logra validar la ejecución de las acciones evaluando la oportunidad de cumplimiento en la ejecución y presentación de informes. En este orden de ideas no se genera observación frente al reporte y se valida la totalidad del cumplimiento de la acción para la vigencia 2024</t>
  </si>
  <si>
    <t>2. Realizar alertamiento frente a las solicitudes de los entes de control con el objetivo de evitar respuestas fuera de términos.</t>
  </si>
  <si>
    <t>(Total de alertamientos realizados  en el trimestre a las áreas referente a las solicitudes de los entes de control/ ( Total de requerimientos por parte de los entes de controlque se radican durante el trimestre - Total de requerimientos de los entes de control que no aplican alertamiento))*100</t>
  </si>
  <si>
    <t>Durante el I trimestre se alertaron 130 requerimientos, los cuales corresponden al número de requerimientos radicados en la Entidad, por los diferentes entes de control. Lo anterior, puede verificarse a través de la Matriz de seguimiento a requerimientos entes de control, con corte a 31 de marzo 2024.</t>
  </si>
  <si>
    <t>Base de seguimiento requerimientos entes de control</t>
  </si>
  <si>
    <t>Se evidenció mediante matriz que se realizó seguimiento a los requerimiento de entes de control</t>
  </si>
  <si>
    <t>Durante el segundo trimestre del año se alertaron 160 requerimientos de los diferentes entes de control. Lo anterior, puede verificarse a través de la Matriz de seguimiento a requerimientos entes de control, con corte a 28 de junio 2024.</t>
  </si>
  <si>
    <t>Durante el tercer trimestre de 2024, se alertaron 153 requerimientos provenientes de los diferentes entes de control, de los cuales se atendieron la totalidad (153), lo que representa un cumplimiento del 100%. Lo anterior puede verificarse a través de la Matriz de seguimiento a requerimientos de entes de control, con corte al 30 de septiembre de 2024.</t>
  </si>
  <si>
    <t xml:space="preserve">Frente al seguimiento a las solicitudes de los entes de control la OCI allega matriz de seguimiento donde se logra visualizar el control y su alertamiento de forma oportuna acada una de las 153 solicitudes realizadas a las Areas de la Entidad.
</t>
  </si>
  <si>
    <t>Durante el cuarto trimestre de 2024, se alertó la totalidad de los 286 requerimientos provenientes de los diferentes entes de control, lo que representa un cumplimiento del 100%. Lo anterior puede verificarse a través de la Matriz de seguimiento a requerimientos de entes de control, con corte al 31 de diciembre de 2024.</t>
  </si>
  <si>
    <t>Se revisa la matriz de seguimiento de requerimientos de entes de control suministrada por el procesos donde se logra evidenciar la adecuada administración de las solicitudes que ingresan a la Entidad, generando alertamientos de ingreso, tramite y  el seguimiento a la oportunidad de las respuestas. Lo anterior muestra la efectividad en el cumplimiento de la actividad de control para la mitigación del riesgo</t>
  </si>
  <si>
    <t>1. Realizar un informe cuantitativo que de cuenta de la operación de los Programas y Estrategia de la Dirección. (Programa Distrital de Justicia Juvenil Restaurativa – PDJJR, Programa para la Atención y Prevención de la Agresión sexual – PASOS, Programa de Seguimiento Judicial al Tratamiento de Drogas – PSJTD y Estrategia de Reintegro Familiar y Atención en el Egreso) </t>
  </si>
  <si>
    <t>Durante el primer trimestre de 2024, se elaboró informe cuantitativo que resume la ejecución de los programas y estrategias llevados a cabo por la Dirección de Responsabilidad Penal Adolescente en el marco del Sistema de Responsabilidad Penal para Adolescentes, consolidado de enero a diciembre de 2023.
En el año 2023 el Programa Distrital de Justicia Juvenil Restaurativa – PDJJR brindó atención a 1686 personas (592 jóvenes ofensores (as), 333 víctimas y 761 personas de la red de apoyo familiar y comunitaria); el Programa para la Atención y Prevención de la Agresión sexual – PASOS brindó atención a 1518 personas (504 jóvenes ofensores (as), 439 víctimas y 575 personas de la red de apoyo familiar y comunitaria); el Programa de Seguimiento Judicial al Tratamiento de Drogas – PSJTD brindó atención a 935 personas (470 jóvenes ofensores (as), 67 víctimas y 398 personas de la red de apoyo familiar y comunitaria); y la Estrategia de Reintegro Familiar y Atención en el Egreso brindó atención a 806 personas (66 jóvenes ofensores (as), 7 víctimas y 733 personas de la red de apoyo familiar y comunitaria).</t>
  </si>
  <si>
    <t>Informe cuantitativo programas y estrategias.pdf</t>
  </si>
  <si>
    <t xml:space="preserve">Durante el segundo trimestre de 2024, se elaboró informe cuantitativo que resume la ejecución de los programas y estrategias llevados a cabo por la Dirección de Responsabilidad Penal Adolescente en el marco del Sistema de Responsabilidad Penal para Adolescentes, consolidado de enero a marzo de 2024.
Entre enero a marzo de 2024 el Programa Distrital de Justicia Juvenil Restaurativa – PDJJR brindó atención a 736 personas (268 ofensores, 149 víctimas y 319 integrantes de redes familiares o del cuidado incluyendo a quienes ingresaron en años anteriores y continúan su proceso restaurativo o se encuentran en fase de seguimiento); el Programa para la Atención y Prevención de la Agresión sexual – PASOS brindó atención a 951 personas (351 adolescentes /jóvenes ofensores/as; 280 víctimas directas e indirectas y 320 personas en calidad de referentes significativos o familiares que ingresaron en este periodo y en años anteriores); el Programa de Seguimiento Judicial al Tratamiento de Drogas – PSJTD brindó atención a 463 personas (235 adolescentes/jóvenes ofensores, 50 víctimas y 178 integrantes de redes de apoyo); y la Estrategia de Reintegro Familiar y Atención en el Egreso brindó atención a 1.001 personas.
</t>
  </si>
  <si>
    <t xml:space="preserve">Durante el tercer trimestre de 2024, se elaboró UN (1) informe cuantitativo que resume la ejecución de los programas y estrategias llevados a cabo por la Dirección de Responsabilidad Penal Adolescente en el marco del Sistema de Responsabilidad Penal para Adolescentes, consolidado de enero a junio de 2024.
Entre enero a junio de 2024 el Programa Distrital de Justicia Juvenil Restaurativa – PDJJR brindó atención a 1.099 personas (370 ofensores, 192 víctimas y 537 integrantes de redes familiares o del cuidado incluyendo a quienes ingresaron en años anteriores y continúan su proceso restaurativo o se encuentran en fase de seguimiento); el Programa para la Atención y Prevención de la Agresión sexual – PASOS brindó atención a 1.234 personas (426 adolescentes /jóvenes ofensores/as; 362 víctimas directas e indirectas y 446 personas en calidad de referentes significativos o familiares que ingresaron en este periodo y en años anteriores); el Programa de Seguimiento Judicial al Tratamiento de Drogas – PSJTD brindó atención a 590 personas (283 adolescentes/jóvenes ofensores, 70 víctimas y 237 integrantes de redes de apoyo); y la Estrategia de Reintegro Familiar y Atención en el Egreso brindó atención a más de mil personas.
</t>
  </si>
  <si>
    <t>Se pudo evidenciar el cumplimiento del 100% de la actividad programada referente al informe cuantitativo trimestral</t>
  </si>
  <si>
    <t>Durante el cuarto trimestre de 2024, se elaboró informe cuantitativo que resume la ejecución de los programas y estrategias llevados a cabo por la Dirección de Responsabilidad Penal Adolescente en el marco del nuevo Plan de desarrollo y el proyecto de inversión “Ampliación de las capacidades del Programa Distrital de Justicia Juvenil Restaurativa en Bogotá D.C.”.
Entre julio a septiembre de 2024 el Programa Distrital de Justicia Juvenil Restaurativa – PDJJR a través de las diferentes rutas de ingreso y los programas especializados que acoge brindó atención a 2.169 personas lo cual implicó el desarrollo de 17.685 actividades.</t>
  </si>
  <si>
    <t>2. Realizar informe de seguimiento a las reservas y/o pasivos asociados a contratos supervisados por la DRPA</t>
  </si>
  <si>
    <t>Durante el primer trimestre de 2024, se elaboró un informe de seguimiento sobre las reservas y/o pasivos asociados a los contratos supervisados por la Dirección de Responsabilidad Penal Adolescente. En relación con el proyecto de inversión 7640, se ha alcanzado un avance del 54% en los giros, mientras que en el proyecto 7765 se ha logrado un avance del 67%.</t>
  </si>
  <si>
    <t xml:space="preserve">Informe reservas y pasivos.pdf
DRPA Informe reservas.xlsx
</t>
  </si>
  <si>
    <t>Durante el segundo trimestre de 2024, se elaboró un informe de seguimiento sobre las reservas y/o pasivos asociados a los contratos supervisados por la Dirección de Responsabilidad Penal Adolescente. En relación con el proyecto de inversión 7640, se ha alcanzado un avance del 74% en los giros, mientras que en el proyecto 7765 se ha logrado un avance del 77%.</t>
  </si>
  <si>
    <t>Informe reservas y pasivos.pdf
DRPA Informe reservas.xlsx
3-2024-20994_1 LIBERACIÓN SALDOS.pdf</t>
  </si>
  <si>
    <t>Durante el tercer trimestre de 2024, se elaboró UN (1) informe de seguimiento sobre las reservas y/o pasivos asociados a los contratos supervisados por la Dirección de Responsabilidad Penal Adolescente. En relación con el proyecto de inversión 7640, se ha alcanzado un avance del 85.5% en los giros, mientras que en el proyecto 7765 se ha logrado un avance del 84.2%.</t>
  </si>
  <si>
    <t xml:space="preserve">
Informe reservas y pasivos septiembre.pdf
Informe reservas y pasivo DRPA.xlsx
Memorando solicitud liberación de saldos.pdf</t>
  </si>
  <si>
    <t>Se pudo evidenciar el cumplimiento del 100% de la actividad programada referente al informe de seguimiento trimestral</t>
  </si>
  <si>
    <t>Durante el cuarto trimestre de 2024, se elaboró un informe de seguimiento sobre las reservas y/o pasivos asociados a los contratos supervisados por la Dirección de Responsabilidad Penal Adolescente. En relación con el proyecto de inversión 7640, se tuvo avance del 97.5% en los giros, mientras que en el proyecto 7765 se logró el 100%.</t>
  </si>
  <si>
    <t>Informe reservas y pasivos.pdf
DRPA Informe reservas DICIEMBRE 2024.xlsx
Memorando liberacion saldos reservas.pdf</t>
  </si>
  <si>
    <t>3. Realizar con el ICBF la agenda y convocatoria del 100% de las sesiones del Comité de Coordinación Distrital de Responsabilidad Penal para Adolescentes </t>
  </si>
  <si>
    <t>(Número de Comités de Coordinación Distrital de Responsabilidad Penal para Adolescentes realizados /  Número de Comités de Coordinación Distrital de Responsabilidad Penal para Adolescentes programados)*100%</t>
  </si>
  <si>
    <t>En el primer trimestre según la programación acordada entre la Secretaría e ICBF se realizó una sesión del Comité de Coordinación Distrital de Responsabilidad Penal Adolescente. Agenda del Comité del 19 de marzo: (i) Verificación del quórum, (ii) Revisión y aprobación Plan de acción 2024-2025 (Salud, Educación, Inclusión Social, Política Pública y Desarrollo Normativo, Seguridad e Infraestructura, Justicia Restaurativa y Sistemas de la Información), (iii) Socialización Política Pública de prevención en el delito, (iv) Reglamento Interno, (v) Varios.</t>
  </si>
  <si>
    <t>20240214 Programacion Comites.pdf 
20240317 Agenda Comite 19 marzo.pdf</t>
  </si>
  <si>
    <t xml:space="preserve">En el segundo trimestre de acuerdo con la programación preliminar acordada entre la Secretaría e ICBF se tenía previsto realizar dos sesiones, sin embargo, se realizó una, el 30 de abril y la segunda se acordó realizar en julio. 
Agenda para comité 30 de abril: 1. Verificación del quórum, 2. Informe ICBF sobre desórdenes en Internamiento Preventivo, 3. Seguimiento a compromisos para hacer frente a los desórdenes en CAE El Redentor, 4. Seguimiento a otros compromisos, 5. Varios. El comité fue efectivamente realizado en la fecha acordada.
Agenda para comité 2 de julio, desde la SDSCJ se remitió agenda propuesta asi: 1. Verificación del quórum, 2. Aprobación Plan de Acción 2024-2025, 3. Socialización Reglamento Interno aprobado, 4. Presentación de informe solicitado a ICBF respecto a las evasiones que se han presentado desde diciembre de 2023 y otros temas críticos abordados en el comité del 12 de febrero, 5. Informe de los 19 adolescentes y jóvenes que presuntamente originaron el incendio y el amotinamiento en el Centro de Internamiento Preventivo "La acogida" tras ser recapturados luego de los incidentes del CAE El Redentor, 6. Varios, sin embargo ICBF finalmente manifestó que se reprogramaría la sesión. 
</t>
  </si>
  <si>
    <t>20240408 Agenda proximo comite.pdf
20240419 Concertacion ICBF.pdf
20240422 Invitacion CCDRPA 30 abril.pdf
20240617 Convocatoria sesion.pdf
20240624 Agenda comite 2 julio.pdf
20240624 Agenda proximo comite.pdf</t>
  </si>
  <si>
    <t xml:space="preserve">En el tercer trimestre, y de acuerdo con lo programado previamente entre la Secretaría y el ICBF, se llevaron a cabo DOS (2) sesiones del Comité de Coordinación Distrital de Responsabilidad Penal Adolescente. La primera se realizó el 15 de julio, en reemplazo de la sesión originalmente programada para el 25 de junio, y la segunda tuvo lugar el 27 de agosto.
Agenda comité 15 julio: 1. Aprobación de los ajustes Plan de Acción 2024-2025, 2. Aprobación del reglamento interno del Comité 
Agenda comité 27 de agosto: 1. Verificación del quórum, 2. Seguimiento a compromiso - acta de febrero y marzo, 3. Resultado del diagnóstico de la matriz de causas del CAE El Redentor, 4. Varios. 
</t>
  </si>
  <si>
    <t>20240708 Convocatoria sesion virtual asincrona.pdf
20240713 Documentos para sesion asincrona.pdf
20240715 Comite Distrital Asincrono.pdf
20240813 Concertacion agenda Comite 27 de agosto.pdf
20240822 Correo remision oficios Convocatoria Comite Distrital 27 de agosto.pdf
Presentaciones sesion 27 agosto\Subcomite de Salud.pptx
Presentaciones sesion 27 agosto\Subcomite educacion.pptx
Presentaciones sesion 27 agosto\Subcomite Inclusion social.pptx
Presentaciones sesion 27 agosto\Subcomite justicia restaurativa.pptx
Presentaciones sesion 27 agosto\Subcomite seguridad e infraestructura.pptx</t>
  </si>
  <si>
    <t xml:space="preserve">En el cuarto trimestre, y de acuerdo con lo programado previamente entre la Secretaría y el ICBF, se llevaron a cabo tres sesiones del Comité de Coordinación Distrital de Responsabilidad Penal Adolescente. 
Agenda comité 2 diciembre: 1. Seguimiento a compromisos de las sesiones de abril y agosto, 2. Informe de avance Plan de Acción de las Mesas Técnicas, 3. Indicaciones para la realización del último comité de 2024 (balance del año), 4. Varios
Agenda comité 6 diciembre: 1. Seguimiento a compromisos de las sesiones de agosto, 2. Informe de avance Plan de Acción de los Subcomités
Agenda comité 19 de diciembre: 1. Avances plan de acción 2024-2025, 2. Indicaciones de la Presidencia del CCDRPA (balance del año), 3. Varios
</t>
  </si>
  <si>
    <t>20241205 agenda y horario comites diciembre.pdf
20241123 programacion sesion CCDRPA.pdf
Convocatoria sesion 2 dic.pdf
Convocatoria sesion 6 dic.pdf
Convocatoria sesion 19 dic.pdf</t>
  </si>
  <si>
    <t>7765  Mejoramiento y protección de derechos de la población privada de la libertad en Bogotá
7767  Fortalecimiento de estrategias para la materialización de las disposiciones del Código Nacional de Seguridad y Convivencia Ciudadana en Bogotá
7640 Implementación de la justicia restaurativa y atención integral para adolescentes en conflicto con la ley y población pospenada en Bogotá
7783 Fortalecimiento de los equipamientos y capacidades del Sistema Distrital de Justicia en Bogotá</t>
  </si>
  <si>
    <t xml:space="preserve">1. Realizar el seguimiento presupuestal de los recursos asignados a la vigencia, reservas y pasivos exigibles de los proyectos a cargo de la SAJ </t>
  </si>
  <si>
    <t xml:space="preserve">Durante el primer trimestre se lograron compromisos del 26% del presupuesto de la vigencia para Subsecretaría de Acceso a la Justicia.  Frente a las reservas presupuestales se ha logrado el giro del 30% de las reservas constituidas,  donde las contrataciones supervisadas por la SAJ han logrado reducir considerablemente su porcentaje.  Frente a los pasivos exigibles, se realizaron gestiones para trámite de sustitucion de fuentes de 3 pasivos no obstante este fue devuleto por la Direccion Financiera considerando que la Resolucion de Reconocimiento de Pasivo generada en el 2023 establece en su clausulado la afectacion a la anterior vigencia, por lo tanto se inicio nuevamnete el trámite. </t>
  </si>
  <si>
    <t xml:space="preserve">Durante el trimestre se  realizaron tres informes de seguimiento presupuestal de los recursos asignados a la vigencia, reservas y pasivos exigibles de los proyectos a cargo de la SAJ.
Con corte al segundo trimestre se logró el compromisos del 48% del presupuesto de la vigencia para Subsecretaría de Acceso a la Justicia.  
Frente a las reservas presupuestales se ha logrado el giro del 48% de las reservas constituidas,  donde el 79% de las reservas corresponden a compromisos supervisador por la Dirección de Bienes.
Las contrataciones supervisadas por la SAJ han logrado reducir considerablemente su porcentaje.  
Se adelantaron algunas liberaciones de saldos, que se habìan constituido como pasivos exigibles, que no estaban sujetos a pago. 
</t>
  </si>
  <si>
    <t>.</t>
  </si>
  <si>
    <t>Durante el trimestre se  realizaron tres informes de seguimiento presupuestal de los recursos asignados a la vigencia, reservas y pasivos exigibles de los proyectos a cargo de la SAJ.
Con corte al segundo trimestre se logró el compromisos del 54% del presupuesto de la vigencia para Subsecretaría de Acceso a la Justicia.
en el 3er trimestre se depuran saldos de reservas por un equivalente al 13% del total de las reservas al comienzo de este periodo.
La cantidad de compromisos de reserva se redujo en el trimestre de 108 a 44 contratos, lo que significa una reducción del 60% en el numero de compromisos.
El valor de los pasivos tuvo una reducción del 40% con relación al valor total al comienzo de este periodo trimestral.</t>
  </si>
  <si>
    <t xml:space="preserve"> - Requerimientos por meses a las dependencias para realizar el respectivo informe de seguimiento de reservas y pasivos.
 - Tres informes de seguimiento presupuestal a vigencia, reservas y pasivos (Julio, agosto y septiembre)</t>
  </si>
  <si>
    <t>Se evidencia el  seguimiento mensual programado para el trimestre con lo que se cumple al 100% la actividad</t>
  </si>
  <si>
    <t xml:space="preserve">Durante el trimestre se  realizaron tres informes de seguimiento presupuestal de los recursos asignados a la vigencia, reservas y pasivos exigibles de los proyectos a cargo de la SAJ.
Con corte a 31 de diciembre de 2024 El avance en la depuración y pago de reservas presupuestales fue de 7.264.261.311
De los 42 compromisos de reserva con los que comienza el ultimo trimestre, se logra el pago y depuración total de 15 de ellos.
Con relación a los pasivo exigibles, durante la vigencia se gestionó en pago del 52%. </t>
  </si>
  <si>
    <t xml:space="preserve"> -Solicitud de información para informes.
- Tres informes de seguimiento presupuestal</t>
  </si>
  <si>
    <t>Revisando los soportes allegados por la dependencia frente a la ejecución de la acción correspondiente al tercer trimestre de la vigencia 2024, se pueden evidenciar los memorando enviados con el estado de la ejecución presupuestal de los meses de octubre, noviembre y diciembre y tres archivos en excel de la ejecución presupuestal. Por lo anterior no se genera observación frente al reporte.</t>
  </si>
  <si>
    <t xml:space="preserve">2. Realizar caracterización de la población privada de la libertad en Centros Transitorios, por edad, gênero y situación jurídica. </t>
  </si>
  <si>
    <t>-</t>
  </si>
  <si>
    <t>Durante el trimiestre se realizó una caracterización caracterización de la población privada de la libertad en Centros Transitorios, por edad, gênero y situación jurídica, con corte a 31 de Mayo de 2024,</t>
  </si>
  <si>
    <t>Esta actividad no se tenía programada para el tercer trimestre</t>
  </si>
  <si>
    <t> </t>
  </si>
  <si>
    <t>Durante el trimiestre se realizó una caracterización caracterización de la población privada de la libertad en Centros Transitorios, por edad, gênero y situación jurídica, con corte a 31 de diciembre de 2024, lo que permite una planeación para las actividades realizadas con el PPL en los diferentes equipamentos.</t>
  </si>
  <si>
    <t xml:space="preserve"> - Informe de Caracterización.</t>
  </si>
  <si>
    <t>Se validan los soportes allegados por la dependencia, donde se identifica la elaboración de la caracterización de las PPL. Lo anterior da cumplimiento a la meta establecida para el cuarto trimestre de la vigencia 2024.</t>
  </si>
  <si>
    <t>3. Requerir trimestralmente, informe de logros y alertas, a los responsables de las metas del plan de desarrollo asociadas a los proyectos gerenciados por la Subsecretaría de Acceso a la Justicia.</t>
  </si>
  <si>
    <t xml:space="preserve">Para el corte del presente informe, los responsables de meta reitieron informes de los meses de enero y febrero, los cuales fueron remitidos a la OAP para consilidación.  a partir de estos informes, en conjunto con laOAP se remite memorando de alrtas para metas tales como: Construccion de URI y Primera fase de Carcel II </t>
  </si>
  <si>
    <t xml:space="preserve">No se presentan dificultades </t>
  </si>
  <si>
    <t xml:space="preserve">Para el corte del presente informe, los responsables de meta reitieron informes de los meses de abril y mayo, los cuales fueron remitidos a la OAP para consilidación.  A partir de estos informes, en conjunto con la OAP se remite memorando de alertas con radicado 3-2024-20378, el cual se remitió a través de correo electronico a las Direcciones de la Subsecretaría. </t>
  </si>
  <si>
    <t>Desde la Subsecretaría de Acceso a la Justicia se realizó el requerimiento a las diferentes áreas (Dirección de Acceso a la Justicia, Dirección de Responsabilidad Penal Adolescente, Dirección de Cárcel Distrital, Dirección de Bienes, Dirección de Centro Especial de Reclusión -CER-) de logros y alertas para cada una de las metas del Plan de Desarrollo, de los proyectos gerenciados por la Subsecretaría de Acceso a al Justicia.</t>
  </si>
  <si>
    <t xml:space="preserve"> - Correo de requerimiento a las dependencias sobre logros y alertas de las metas del Plan de Desarrollo.
 - Informe consolidado de logros y alertas de las metas plan de desarrollo asociadas a los proyectos gerenciandos por la Subsecretaría de Acceso a la Justicia.</t>
  </si>
  <si>
    <t>Se evidenció el cumplimiento del seguimiento trimestral programado con lo cual la actividad tiene un cumplimiento del 100% en el trimestre</t>
  </si>
  <si>
    <t>Desde la Subsecretaría de Acceso a la Justicia se realizó el requerimiento a las diferentes áreas (Dirección de Acceso a la Justicia, Dirección de Responsabilidad Penal Adolescente, Dirección de Cárcel Distrital, Dirección de Bienes, Dirección de Centro Especial de Reclusión -CER-) de logros y alertas para cada una de las metas del Plan de Desarrollo, de los proyectos gerenciados por la Subsecretaría de Acceso a al Justicia. Lo que permite reconocer el avance en la ejecución de los proyecto y tener en cuenta las alertar que se brindan desde cada uno.</t>
  </si>
  <si>
    <t>Niguna</t>
  </si>
  <si>
    <t>La dependencia allega soporte de correo electronico solicitando a los lideres el diligenciamiento de la matriz de logros y alertas correspondiente al cuarto trimestre de la vigencia 2024, adicional a esto allegan la matriz diligenciada evidenciando los avances y los problemas en la ejecución de las acciones.
Lo anterior evidencia el cumplimiento de la actividad programada y la adecuada ejecución de la meta.</t>
  </si>
  <si>
    <t>1. Realizar 3 capacitaciones  para orientar a las áreas de la SDCJ del trámite de radicación de cuentas conforme a los procedimientos establecidos.</t>
  </si>
  <si>
    <t>Se realizó capacitación el dia 26 de febrero de 2024 a los enlaces de la SDSCJ en la que se socializó el Tramite para la radicación de cuentas en la Dirección Financiera, esto con el fin de que esta información se comunique a los contratistas de la entidad en pro del mejoramiento del proceso de pagos y evitar reprocesos.</t>
  </si>
  <si>
    <t>Presentación y listado de asistencia.</t>
  </si>
  <si>
    <t xml:space="preserve">Se evidenció mediante presentación y reporte de asistencia que se realizó capacitación el 26 de febrero de 2024 a los enlaces de la SDSCJ en la que se socializó el "Trámite para la radicación de cuentas" </t>
  </si>
  <si>
    <t>Se realizó 1 capacitación el dia 26 de junio de 2024 con el fin de orientar a las áreas de la SDCJ del trámite de radicación de cuentas y el debido diligenciamiento del formulario de Categoria Tributaria 2024, el cual hace parte de los requisitos para el tramite de pagos a contratistas de la entidad.</t>
  </si>
  <si>
    <t>Se realizó capacitación el dia 26 de junio de 2024 a los contratistas y supervisores de la SDSCJ en la que se socializó la estructura de la Dirección Financiera, normatividad aplicable al proceso de radicación de cuentas en la Dirección Financiera, tips para la correcta radicación de pagos y diligenciamiento Categoria Tributaria; esto con el fin de contribuir al mejoramiento del proceso y evitar reprocesos.</t>
  </si>
  <si>
    <t xml:space="preserve">Se observa  el cumplimiento de la jornada de capacitación trimestral programada a través del listado de asistencia y la ayuda visual utilizada como presentación de  dicha jornada. </t>
  </si>
  <si>
    <t>Actividad no programada para este trimestre</t>
  </si>
  <si>
    <t>2. Realizar 2 capacitaciones de orientación en los traslados presupuestales de acuerdo a la normatividad vigente   a las áreas de la SDCJ</t>
  </si>
  <si>
    <t>Actividad no programada para el periodo</t>
  </si>
  <si>
    <t>Se realizó 1 capacitación con el fin de orientar a las areas de la SDCJ respecto a las modificaciones presupuestales en el que se abarco temas como disminución, aumento y traslado de saldos.</t>
  </si>
  <si>
    <t>Presentación y acta de asistencia.</t>
  </si>
  <si>
    <t>Se realizó 1 capacitación el dia 6 de diciembre de 2024 con el fin de orientar a las areas de la SDCJ respecto a las modificaciones presupuestales en el que se abarco temas como disminución, aumento y traslado de saldos.</t>
  </si>
  <si>
    <t>Se dio orientación sobre las modificaciones y/o traslados presupuestales de la
entidad el dia 6 de dic de 2024  de 8:00 am a 9:00 am a los lideres de diferentes áreas de la SDSCJ.  Se anexa acta y asistencia. Igualmente presentación. Se cumple con las dos capacitaciones por tanto se obtiene el 100% de cumplimiento</t>
  </si>
  <si>
    <t>3. Realizar 2 seguimientos  a los saldos  reportados en los Estados de Situación Financiera (Matriz de Seguimiento) ,con el fin de verificar la razonabilidad de las cifras reportadas en los Estados Financieros de la SDSCJ.</t>
  </si>
  <si>
    <t>Se realizó 1 seguimiento a los saldos reportados en la Matriz de los Estados Financieros con corte a marzo de 2024, analizando el comportamiento de las cuentas mas significativas para este periodo.</t>
  </si>
  <si>
    <t>Matriz Estados Financieros</t>
  </si>
  <si>
    <t>Se realizó 1 seguimiento a los saldos reportados en la Matriz de los Estados Financieros con corte a noviembre de 2024, analizando el comportamiento de las cuentas mas significativas para este periodo.</t>
  </si>
  <si>
    <t>Matriz Estados Financieros.</t>
  </si>
  <si>
    <t>Se carga matriz de seguimiento EEFF (Estados Financieros)  con corte sep-2024. Donde se muestran novedades en los estados de partida de los codigos:  131102 (multas), 131190 (cxc traslado al SVSL), 138614(contribuciones,tasas), 1520002(contribuciones), 534714(contribuciones,tasas).  Anexa archivo en excel.  Se cumple con los dos seguimientos</t>
  </si>
  <si>
    <t>1. Digitalizar las hojas de vida de las Personas privadas de la libertad que son trasladadas. (Trámite Jurídico).</t>
  </si>
  <si>
    <t>(No. de actividades realizadas / No. de actividades programadas)*100</t>
  </si>
  <si>
    <t>Se adelanta la digitalización de las Hojas de vida de las personas privadas de la libertad de la Cárcel Distrital en un Share Point en cuenta institucional, se alimenta según el comportamiento del comportamiento presentado, cada uno de los meses cuenta con la información dispuesta de manera oportuna, por parte del Archivo de Trámites Jurídicos.
En cada uno de los meses del trimestre enero, febrero y marzo, se realizaron los egresos y de manera paralela se digitalizaron las hojas de vida de las personas que salen a otro establecimiento carcelario, el momento de su traslado se entrega la carpeta fisica de la hoja de vida física al INPEC y en la Carcel Distrital se queda únicmanete el archivo digital.</t>
  </si>
  <si>
    <t>Se tiene dificultades tecnológicas en razón a que el Scanner que se emplea para la digitalización de las hojas de vida de las personas privadas de la libertad que egresan, es antogua y presentan daños que retrasan esta actividad</t>
  </si>
  <si>
    <t>Trabajar con el recurso disponible</t>
  </si>
  <si>
    <t xml:space="preserve">Hojas de vida digitalizadas cargadas en Sharepoint </t>
  </si>
  <si>
    <t>Durante los meses de abril y mayo se digitalizaron las hojas de vida de las personas privadas de la libertad que fueron recibidas por el INPEC en otro establecimiento carcelario, al momento de trasladas la PPL, se entrega la carpeta física y el Distrito se queda con la copia Digital
Es de anotar que en el mes de junio no se presentaron  traslados, esto depende de la situación jurídica de las personas privadas de la libertad y el ordenamiento judicial.</t>
  </si>
  <si>
    <t>Aunque aún se adelanta esta actividad con el mismo scaner se tiene conocimiento que  la Secretaría adquirió nuevos equipos se espera la asignación para la Cárcel Distrital</t>
  </si>
  <si>
    <t>Hacer uso de los recursos disponibles</t>
  </si>
  <si>
    <t>"Traslados 2024", que alimentan continuamente el equipo de archivos del área jurídica de la Cárcel Distrital, según la demanda</t>
  </si>
  <si>
    <t>Se cuenta con un archivo digitalizado de las hojas de vida de las PPL que son trasladadas de la Cárcel Distrital a otros establecimientos carcelarios, esto contribuye a que no se tenga archivo físico de estas hojas de vida, sino únicamente digitales optimizando el espacio (área), el recurso humano y otros asepctos que se deben disponer para la custodia del archivo cuando es físico.
El área jurídica de la Cárcel Distrital adelanata de manera recurrente cada mes la digitalización de las hojas de vida como se puede evidenciar en los pantallazos del archivo en Drive
Es de anotar que por la naturaleza de la información contenida, esta presenta reserva de información.</t>
  </si>
  <si>
    <t>Se requiere de mejor tecnología disponible para la digitalización y el archivo de las hojas de vida
Teniendo en cuenta que estas pueden constituirse en un elemento de consulta y/o requerimiento judicial, se debería disponer de una aplicación desarrollada para facilitar el almacenamiento, la administrtación, acceso y consulta de los contenidos digitalizados.</t>
  </si>
  <si>
    <t>Mantener las hojas de vida digitalizadas en el recurso disponible por parte de le Secretaría que brinde las mejores opciones de seguridad de la información, para este caso el Drive institucional</t>
  </si>
  <si>
    <t>Pantallazo del Drive de las hojas de vida digitalizadas 
Dirección de disposición en el Drive</t>
  </si>
  <si>
    <t>Se evidencia cumplimiento de la actividad a través de los soportes de imágenes del  listado de hojas de vida de los PPL trasladas digitalizadas de los meses de julio, agosto y septiembre.</t>
  </si>
  <si>
    <t>Durante el cuarto trimestre del 2024, la Coordinación del área Jurídica de la Cárcel Distrital - Archivo, adelantó la digitalización de las hojas de vida de las Personas Privadas de la Libertad que egresan del establecimiento carcelario.
Estas hojas de vida en físico son entregadas al INPEC, sin embargo, la Cárcel Distrital deja como parte de la trazabilidad del proceso de ingreso, permanencia y egreso las hojas de vida digitalizadas.</t>
  </si>
  <si>
    <t>No se cuenta con una aplicación o un desarrollo tecnológico para la administración de las hojas de vida digitalizada
El scaner de la Cárcel Distrital contunúa siendo el antigüo, es una tecnología que requiere cambio, se está a la espera del nuevo equipamiento</t>
  </si>
  <si>
    <t>Mantener el uso de scanner disponible mientras que se hace la entrega de la nueva tecnología</t>
  </si>
  <si>
    <t>Acceso en el Link (la información tiene reserva jurídica)
https://scjgovcol-my.sharepoint.com/personal/yilmar_joya_scj_gov_co/_layouts/15/onedrive.aspx?e=5%3Af71601b188e1437e8bc60ec7869cb16a&amp;sharingv2=true&amp;fromShare=true&amp;at=9&amp;CT=1727986068026&amp;OR=OWA%2DNT%2DMail&amp;CID=2121bdd3%2Ddea1%2D49b3%2Dd95b%2De3b7211fd7ca&amp;id=%2Fpersonal%2Fyilmar%5Fjoya%5Fscj%5Fgov%5Fco%2FDocuments%2Ftraslados%2FTRASLADOS%202024&amp;FolderCTID=0x012000AD9779195376DC45BD0333B6C1E95031&amp;view=0&amp;isAscending=false&amp;sortField=Modified</t>
  </si>
  <si>
    <t>Se pudo evidenciar la digitalización de hojas de vida de los meses octubre, noviembre y diciembre con lo que se entiende cumplida la actividad. No osbtante, se recomienda a la dependencia hacer una mejor organización  de las evidencias.</t>
  </si>
  <si>
    <t>2. Desarrollar actividades con entidades externas, que contribuyan a la ocupación del tiempo libre y la resocialización de las Personas Privadas de la Libertad de la Cárcel Distrital</t>
  </si>
  <si>
    <t>(Porcentaje de actividades ejecutadas para la ocupación del tiempo libre y  la resocialización de las PPL   / Porcentaje de actividades programadas)*100</t>
  </si>
  <si>
    <t>Se inician las actividades para la generación y el fortalecimiento de las habilidades de las Personas Privadas de la libertad, principalmente en el tema del emprendimiento, las organizaciones externas involucradas son:
- Fundacion Flixmach
- Without Borders Corp
- Second Talent
- Acción Interna
- Cámara de Comercio de Bogotá
- Grupo de Emprendedores
- Zasca Renacer
- Texti y Modas
Con quienes se realizaron los primeros acercamientos, dentro de las instlaciones de la Cárcel Distrital (en pabellones con relacionamiento directo de las Personas Privadas de la Libertad) para comenzar la ejecución durante el 2do trimestre de 2024 hasta la terminación según la metodologia o procedimiento de cada entidad externa.
Estas entidades estuvieron en la Cárcel Distrital materializando el inicio del acercamiento.
Tambien hay contenidos de economía circular, identificar talentos, entre otros.</t>
  </si>
  <si>
    <t>No Aplica</t>
  </si>
  <si>
    <t>Oficios radicados formalmente de las organizaciones que ingresaron a la Cárcel distrital para delantar los primeros acercamientos con las personas privadas de la libertad que son potenciales en las actividades.</t>
  </si>
  <si>
    <t>Durante el 2do trimestre de 2024 se realizaron las actividades de  adelanto el contacto (1), se programa la reunión (2) y se ejecutó la reunión de acercamiento (3), con diferentes entidades externas, dentro de las cuales se encuentran:
Secretaria de la Mujer
Uni ECCI
Uni Sabana
Uni Javeriana
Uni Andes
Narcóticos anónimos
ONG temblores</t>
  </si>
  <si>
    <t>Las actividades se desarrollan según la disponibilidad de las entidades externas, el ritmo de avance depende de la disponibilidad que estas tengan</t>
  </si>
  <si>
    <t>Mantener el contacto con las entidades externas</t>
  </si>
  <si>
    <t>Actas de reunión con participación de las entidades externas y/o las personas privadas de la libertad cuando aplica en el transcursio de los 3 meses del trimestre</t>
  </si>
  <si>
    <t>Durante el 3er trimestre la Cárcel Distrital adelantó actividades con entidades externas como:
 Cámara de Comercio de Bogotá (Emprendimiento)
Macondo Libre (Adultos mayores)
Secretaria educacion - Colegio Jose Felix Restrepo (Académico)
Narcóticos anónimos (Grupo autoayuda)
Bibliored (lecturas literarias y escrituras creativas)
Universidad de los Andes (Mural en tela)
Dentro de las entidades externas que se mantuvieron en actividades en el 3er trimestre son Camara de Comercio, UniAndes, Narcóticos anónimos, Macondo libre.
Es de anotar que en cada uno de estos relacionamientos se manejan diferentes metodologías, diferentes objetivos y diferentes elementos, por ser actividades de caracter voluntario las PPL, se ha logrado mantener la participación con buenos niveles dejando esta conotación y sin implementar mecanismos de control</t>
  </si>
  <si>
    <t>No es posible unificar las evidencias para todos los casos en razón a que los objetivos son diferentes, las metodologías aplicadas y la diversidad de entidades y su naturaleza, por ejemplo en el caso de las actividades adelantadas con Narcóticos anónimos, sólo se puede disponer de un oficio donde se hace la programación y la convocatoria a las PPL, pero la asistencia en el grupo de autoayuda con un listado o un acta de estas actividades representa ante las PPL una institucionalización de la actividad por lo que no tendría aceptación en la población objetivo.
Otras dificultades presentadas es que estas actividades se interrumpen debido a algunas se cruzan, por ejemplo en septiembre con la celebración de la Virgen de las Mercedes, debido a la demanda varios días de ocupación del tiempo de las PPL y de disponibilidad de la guardia, se debió interrumpir al menos parcialmente las actividades con los externos para que se realicen las celebraciones tradicionales de las PPL.</t>
  </si>
  <si>
    <t>Aceptar los registros documentales que se dispongan de las acciones según las necesidades, mantener el enfoque en atender a las PPL de acuerdo a la diversidad de sus caracteristicas y necesidades mediante la interacción con entidades externas, que contribuyen a la resocialización, la ocupación del tiempo libre y la generación de proyectos de vida en armonia con la ley.</t>
  </si>
  <si>
    <t>Oficios / Memorandos de gestión
Actas</t>
  </si>
  <si>
    <t xml:space="preserve">Se evidencia la realización de diferentes actividades y reuniones con entidades externas que aportan al proceso de atención integral. No obstante, se encuentra un número de evidencias que dan cuenta de mas actividades de las tres programadas. Se invita a la Dirección de la Cárcel Distrital a revisar la programación de la actividad. </t>
  </si>
  <si>
    <t>Para el 4to trimestre la Cárcel Distritral adelantó actividades con las siguientes entidades: (1) Comunidades religiosas con quienes se les facilitó a las PPL los kits de aseo (2) SENA
Por otro lado y aún más importante se emitieron las certificaciones para 557 persona privadas de la libertad mediante 18 procesos de formación que provienen de diferentes entidades externas</t>
  </si>
  <si>
    <t>Han transcurrido dos (2) años sin que se brinde los kits de aseo a las PPL porque no se ha podido materializar el contrato con este objetivo, a través de la gestión de la Cárcel Distrital las diferentes comunidades religiosas han brindado estos elementos que son elementales para las PPL</t>
  </si>
  <si>
    <t>Continuar con la gestión con las cuminidades religiosas mientras que el la Dirección de Contratación resuelve la situación de manera efectiva</t>
  </si>
  <si>
    <t>https://scjgovcol.sharepoint.com/:f:/r/sites/OficinaAsesoradePlaneacin/Documentos%20compartidos/EVIDENCIAS%20SIG/POA/2024/DIRECCION%20CARCEL%20DISTRITAL/CUARTO%20TRIMESTRE/Act%202%20Actividades%20con%20entidades%20externas?csf=1&amp;web=1&amp;e=CFXeI2</t>
  </si>
  <si>
    <t>1. Realizar mínimo dos (2) muestras de artesanías y manualidades elaboradas por las Personas Privadas de la Libertad, en los talleres de ocupación del tiempo libre ofertados en el Centro Especial de Reclusión - CER. </t>
  </si>
  <si>
    <t>En día 22 de febrero se llevó a cabo la primera muestra de artesanías y manualidades por las personas privadas de la libertad, en los talleres de ocupación del tiempo libre ofertados en el CER, con el fin que las personas que llevan poco tiempo en el centro conozcan lo que hacen sus compañeros y se motiven a realizar trabajos manuales y participar de los talleres.</t>
  </si>
  <si>
    <t>El centro especial de reclusión no cuenta con los elementos que requiere la tallerista de telares y tejidos para impartir su actividad, sin embargo, con sus propios medios y recursos económicos motiva a la población a participar del taller. Así mismo, la falta de espacios en el centro dificulta la realización de más talleres o actividades en las cuales se potencien habilidades de los privados.</t>
  </si>
  <si>
    <t>Garantizar los recursos y espacios para la realización de actividades. Generar alianzas estrategicas para ampliar la oferta de actividades.</t>
  </si>
  <si>
    <t>Evidencia Fotográfica</t>
  </si>
  <si>
    <t>En el mes de mayo, se reiniciaron a los talleres y actividades de ocupación del tiempo libre dirigidos a las personas privadas de la libertad con el fin de generar las artesanías y manualidades que harían parte de la muestra.</t>
  </si>
  <si>
    <t>Los profesionales "talleristas" del CER, suscribieron contrato en el mes de mayo, lo cual afectó la continuidad de los procesos de formación y la creación de artesanías o manualidades aptas para exposición en muestra.</t>
  </si>
  <si>
    <t>Se optó por enfocar las actividades de ocupación del tiempo libre dirigidas a la PPL, en la generación de  manualidades y artesanías que puedieran exponerse en la segunda muestra programada.</t>
  </si>
  <si>
    <t>Durante el trercer trimestre del año 2024, no se realizó esta actividad, ya que está programada para el cuarto trimestre del 2024.</t>
  </si>
  <si>
    <t>NO APLICA</t>
  </si>
  <si>
    <t xml:space="preserve">
Se realizaron tres (3) muestras de artesanías elaboradas por las  Personas Privadas de la Libertad - PPL estos espacios son oportunidades para demostrar las habilidades de las PPL, fortalecen su autoestima, permiten la generación de ingresos que benefician a sus familias y cambian la perspectiva negativa que puede tener la sociedad sobre la situación de privación de la libertad.</t>
  </si>
  <si>
    <t xml:space="preserve">
La ubicación de las ferias artesanales, cerca de estaciones de Transmilenio, a veces no es la mejor ubiación para la comercialización de los productos. Los precios de los productos hechos a mano pueden ser costosos para los potenciales compradores.</t>
  </si>
  <si>
    <t xml:space="preserve">
Se fueron ajustando los precios con las PPL para mejorar las ventas, con el apoyo de las formaciones en emprendimiento de la Corporación Withouto Borders. Se proyecta gestionar nuevos espacios para mostrar los productos donde el mercado sea más adecuado. </t>
  </si>
  <si>
    <t>Reporte POA IV Trimestre Ferias y Brigada / Actividad 1</t>
  </si>
  <si>
    <t xml:space="preserve">Con base en la validación realizada sobre los informes presentados, se encontró concordancia entre lo proyectado y lo ejecutado durante el IV trimestre en el marco de las ferias artesanales. El reporte cualitativo refleja de manera resumida los principales logros alcanzados con lo que se obtiene el 100% de cumplimiento en la actividad
</t>
  </si>
  <si>
    <t>2. Gestionar como mínimo dos (2) brigadas de atención integral (salud visual, odontología, atención psicosocial, entre otros) dirigidas a las Personas Privadas de la Libertad del Centro </t>
  </si>
  <si>
    <t>En la fecha 19 de marzo de 2024 se realizó invitación la Fundación Caminos de Libertad, con el ánimo de recibir su apoyo en la realización de una brigada integral de salud para la población privada de la libertad del Centro Especial de Reclusión. Se espera respuesta de la fundación para coordinar brigada en el primer semestre del año.</t>
  </si>
  <si>
    <t>Correo de invitación dirigido a la Fundación Caminos de Libertad.</t>
  </si>
  <si>
    <t>El 07 y 09 de mayo 2024 se realizaron dos (02) actividades con la Corporación Universitaria Iberoamericana, esta iniciativa ha contribuido significativamente a proporcionar a las Personas Privadas de la Libertad un espacio dedicado a la salud física y psicosocial, promoviendo su bienestar integral; así mismo este tipo de actividades ayudaron a mantener y mejorar la salud física, contribuyendo así a la rehabilitación de lesiones, alivio del dolor y recuperación de la movilidad. Igualmente se logró tener un impacto positivo en el bienestar psicológico ya que se proporcionó un espacio para el cuidado personal y se promuevió la autoestima.</t>
  </si>
  <si>
    <t>Registro fotográfico.</t>
  </si>
  <si>
    <t>El equipo de trabajo del  Centro Especial de Reclusión gestionó la jornada de Atención Integral dirigida a las personas privadas de la libertad – PPL con el apoyo de la Fundación “Caminos de Libertad” de la Arquidiócesis de Bogotá, actividad que se desarrolló el 27 de noviembre de 2024 en las instalaciones del CER , con el objetivo de brindar bienestar y calidad de vida a los PPL,  y cuyo alcance en la atención fue el siguiente:
· Medicina: 43 consultas y 68 entregas de fórmulas médicas (y sus respectivos medicamentos).
· Fisioterapia: 25 consultas.
· Odontología: 25 pacientes atendidos y 48 procedimientos realizados.
· Psicología: 16 consultas.
· Optometría: 12 consultas que incluyeron la entrega de gafas.
· Jurídica: 23 asesorías.
· Peluquería: 13 personas atendidas.</t>
  </si>
  <si>
    <t>El tiempo disponible para trabajar con las personas privadas de la libertad. Los profesionales que atendieron a las PPL solicitaron que se hiciera una jornada continua pero por la logística que implica el suministro del  almuerzo a las PPL no fue posible trabajar sin hacer una pausa al mediodía.</t>
  </si>
  <si>
    <t xml:space="preserve">
Se programó una visita adicional para el día 20 de diciembre de 2024, con el fin  de terminar la atención por optometría y realizar la entrega de gafas oftalmológicas y prótesis dentales.</t>
  </si>
  <si>
    <t>Reporte POA IV Trimestre Ferias y Brigada / Actividad 2</t>
  </si>
  <si>
    <t>Se pudo evidenciar la realización de la Brigada de atención integral que se tenía programada para el trimestre con lo cual se tiene el cumplimiento al 100% de la activfidad</t>
  </si>
  <si>
    <t>3. Generar cuatro (4) espacios de socialización de los procesos, procedimientos instructivos o protocolos relacionados con la operación del Centro de Reclusión, publicados en la plataforma  MIPG de la entidad, con los funcionarios y colaborabores del Centro Especial de Reclusión - CER.</t>
  </si>
  <si>
    <t>Durante el primer trimestre el año, se agendaron diferentes espacios de socialización de los Instructivos: Atención de Abogados, Actividades Espirituales, Reglamento Interno del CER, Actividades de Ocupación del Tiempo Libre.</t>
  </si>
  <si>
    <t>Listados de asistencia a espacios de reunión.</t>
  </si>
  <si>
    <t>Durante el segundo trimestre el año 2024, se solializaron los diferentes formatos e instructivos del Centro Especial de Reclusión  que se encuentran aprobados, a la fecha, por la Oficina Asesora de Planeación y publicados en la plataforma MIPG de la entidad.</t>
  </si>
  <si>
    <t>Correo electrónico como soporte de la socialización.</t>
  </si>
  <si>
    <t xml:space="preserve">Con ocasión a la llegada de nuevos funcionarios, quienes liderarán las áreas de Seguridad, Atención Integral y Jurídica, se socializaron los diferentes formatos e instructivos de los procesos asociados al Proceso Gestión Integral del Centro Especial de Reclusión, que se encuentran aprobados a la fecha por la Oficina Asesora de Planeación y publicados en la plataforma MIPG de la entidad. </t>
  </si>
  <si>
    <t xml:space="preserve">La construcción de la documentación relacionada con la operación del Centro, se realizó de manera desarticulada con la dependencia líder del proceso de Gestión Integral a Personas Privadas de la Libertad, lo cual generó reprocesos en la actualización, diseño y socialización de los procesos, instructivos y formatos relacionados con el proceso. Asì mismo, se produjo interrupción de la construcción, actualización y socialización de la documentación emitida por y para el CER, ya que la persona a la que le fue asignada esta tarea, tenía la condición de contratista y no tuvo continuidad en la prestación de sus servicios. </t>
  </si>
  <si>
    <t xml:space="preserve">A raíz de la auditoría realizada por la Oficina de Control Interno, se generó un plan de mejoramiento que incluye acciones conjuntas con la Dirección de la Cárcel Distrital, propiciando la actualización y unificación de criterios requeridos para la construcción y/o actualización de documentación asociada al proceso de GIP, definiendo un equipo interdisciplinar responsable de adelantar las mesas de trabajo.  </t>
  </si>
  <si>
    <t xml:space="preserve">Listado de asitencia. </t>
  </si>
  <si>
    <t xml:space="preserve">Se evidencia el cumplimiento de la actividad a través de las actas y listas de asistencia con asuntos realacionados con la socialización de  procedimientos, instructivos o protocolos relacionados con la operación del Centro de Reclusión, publicados en la plataforma  MIPG, la primera correspondiente al 13 de septiembre de 2024 y la segunda capacitación el 16 de septiembre del 2024.
</t>
  </si>
  <si>
    <t>Se agendaron dos espacios de socialización de los instructivos  I-GIP-27 "Suministro de Alimentación en el CER"  y I-GIP-28 "Registro CER" relacionados con la operación del Centro Especial de Reclusión, publicados en la plataforma MIPG de la entidad, con los funcionarios y colaboradores del Centro.</t>
  </si>
  <si>
    <t>No se presentaron dificultades para llevar a cabo la actividad programada.</t>
  </si>
  <si>
    <r>
      <t xml:space="preserve">Acta de Reunión y listado de asitencia. Fecha 10/12/2024.   </t>
    </r>
    <r>
      <rPr>
        <sz val="11"/>
        <color rgb="FFFF0000"/>
        <rFont val="Arial"/>
        <family val="2"/>
      </rPr>
      <t xml:space="preserve">                                       </t>
    </r>
    <r>
      <rPr>
        <sz val="11"/>
        <color rgb="FF000000"/>
        <rFont val="Arial"/>
        <family val="2"/>
      </rPr>
      <t>Acta de Reunión. Fecha 18/12/2024.</t>
    </r>
  </si>
  <si>
    <t>4. Brindar atención jurídica al 100% de las Personas Privadas de la Libertad que lo soliciten.</t>
  </si>
  <si>
    <t>(Número de atención juridicas realizadas / Número total de solicitudes de atención recibidas)*100</t>
  </si>
  <si>
    <t>Durante los meses de enero, febrero y marzo de 2024, se programó los días martes y jueves, jornadas de atención jurídica a las personas privadas de la libertad recluídas en el Centro Especial de Reclusión.</t>
  </si>
  <si>
    <t>Planilas de atención a las personas privadas de la libertad.</t>
  </si>
  <si>
    <t>Durante los meses de abril, mayo y junio de 2024, se programó los días martes y jueves de 2:00 a 4:00 pm, jornada de atención jurídica a las personas privadas de la libertad recluídas en el Centro Especial de Reclusión.</t>
  </si>
  <si>
    <t>Si bien es cierto, se cumplio con el 100% de las solicitudes de atención jurídica a las personas privadas de la libertad, si hubo dificultades en la ejecución de la actividad, atendiendo a la falta de personal, con ocasión a la terminación y demora en la nueva vinculación de contratos de prestación de servicios de abogados que tenian designada dicha actividad.</t>
  </si>
  <si>
    <t>Se superó la dificultad con la suscripción del contrato de prestación de servicios que contempla esta actividad.</t>
  </si>
  <si>
    <t>Durante los meses de julio, agosto y septiembre de 2024, se programaron los días martes y jueves de 2:00 a 4:00 pm, para jornada de atención jurídica a las personas privadas de la libertad recluidas en el Centro Especial de Reclusión, realizando un total de 194 atenciones durante el trimestre reportado.</t>
  </si>
  <si>
    <t>Si bien es cierto que se cumplió con la atención el 100% de las solicitudes de atención jurídica a las personas privadas de la libertad, hubo modificaciones en el cronograma de atención en razón a la ejecución de las actividades de obra adelantadas simultaneamente en la zona de locutorios, dificultando el desarrollo de la atenciòn.</t>
  </si>
  <si>
    <t>Para superar esta dificultad se planificó y coordinó la atención de audiencias en otro espacio  del Centro, se reprogramo temporalmentela atenciòn jurìdica y se acudiò a la Direcciòn de TICS para disponer de modem para acceso a internet en este espacio alterno, con el fin de realizar las consultas correspondientes a la situaciòn jurìdica de las PPL y atender oportunamente sus requerimientos de informaciòn.</t>
  </si>
  <si>
    <t>Planillas de atención a las personas privadas de la libertad.</t>
  </si>
  <si>
    <t>Se corrobora las planillas de atención a las PPL donde se validan el tipo de asesoramiento juridico realizados durante los meses de julio, agosto y septiembre y de acuerdo a la información suministrada por el CER, la totalidad de las personas privadas de la libertad recibieron la asesoría solicitada.
Se recomienda que para el futuro, en las planillas sea posible identificar las fechas de las asesorías</t>
  </si>
  <si>
    <t xml:space="preserve">Durante los meses de octubre, noviembre y diciembre de 2024, se programaron los días martes y jueves de 2:00 a 4:00 pm jornadas de atención jurídica a las personas privadas de la libertad recluidas en el Centro Especial de Reclusión, realizando un total de 230 atenciones durante el trimestre reportado. Se aclara que el formato F-GIP-1311 esta diseñado para en el mismo se realice la inscripción previa de las personas privadas de la libertad que requieren de la atención jurídica, las cuales posteriormete son conducidas por el Cuerpo de Custodia y Vigilancia al área de atención, en los horarios establecidos para tal fin y en donde se culmina el diligenciamiento del formato una vez es atendido.  </t>
  </si>
  <si>
    <t>La intermitencia en la conexión a internet que pueden dificultar la consulta de los procesos en la página web de la  rama judicial.</t>
  </si>
  <si>
    <t>Comunicaciones dirigidas a Soporte Técnico reportando las fallas de internet en el CER y solicitud de medios alternativos de conexión para no depender únicamente de la red  de ETB, por lo cual, la Dirección de Tecnolgías y Sistemas de Información designaron dos dispositivos MIFI al Centro de Reclusión.</t>
  </si>
  <si>
    <t>Formato F-GIP-1311   diligenciado para los meses octubre, noviembre y diciembre de 2024.</t>
  </si>
  <si>
    <t>Se evidencia la atención a 230 PPL quienes solicitaron asistencia con lo que se obtiene el 100% de cumplimiento de la actividad</t>
  </si>
  <si>
    <t>5. Realizar charlas de sensibilización al cuerpo de custodia y vigilancia en temas relacionados con la prevención de posibles fugas  de las Personas Privadas de la Libertad recluídas en el Centro Especial de Reclusión CER</t>
  </si>
  <si>
    <t>Durante el primer trimestre el año se realizaron charlas de sensibilización al cuerpo de custodia y vigilancia en temas relacionados con la prevención de posibles fugas de las Personas Privadas de la Libertad recluídas en el Centro Especial de Reclusión CER.</t>
  </si>
  <si>
    <t>Reporte realizado por el Profesional Especializado Cód. 222 Grado 24 respecto a las acciones realizadas para prevenir fugas.      Listados de asistencias a charlas de sensibilización drigidas al Cuerpo de Custodia y Vigilancia en temas relacionados con la prevención de posibles fugas.</t>
  </si>
  <si>
    <t>Durante el segundo trimestre el año 2024, se realizó una actividad al cuerpo de custodia y vigilancia en temas relacionados con la prevención de posibles fugas, el manejo y evasión de las mismas cuando se presenten con las Personas Privadas de la Libertad recluídas en el Centro Especial de Reclusión CER.</t>
  </si>
  <si>
    <t>Listado de asistencia y evidencia fotográfica.</t>
  </si>
  <si>
    <t xml:space="preserve">Durante el tercer trimestre se realizaron charlas donde se imparten lineamientos a seguir para garantizar las condiciones de reclusión de las personas privadas de la libertad (PPL) que cuenten con medida de aseguramiento emitida por la autoridad judicial competente y prevención de posibles fugas en razón a las modificaciones estructurales que se están realizando en las instalaciones del CER, socialización de protocolos de registros de encomiendas, requisas de primero y segundo nivel, elementos prohibidos en áreas de las PPL, rutas de emergencia, entre otros. </t>
  </si>
  <si>
    <t>Las afectaciones presentadas en la operatividad del CER con respecto a la actividades de obra simultáneas adelantadas en las instalaciones del Centro.</t>
  </si>
  <si>
    <t xml:space="preserve">Planeación y articulación con los funcionarios de la Dirección de Bienes, encargados de hacer la planeación y el seguimiento a las actividades de obra que se adelantan en el CER, con el fin de evitar la interrupción de la operatividad del Centro y garantizar las condiciones mínimas de seguridad integral,  generando buscar la adaptabilidad a las nuevas condiciones que surgen de la operación de obra. 
</t>
  </si>
  <si>
    <t xml:space="preserve">Acta de Reunión y listado de asitencia. </t>
  </si>
  <si>
    <t>Durante el periodo objeto de seguimiento se pudo constatar el desarrollo de 2 charlas correspondientes a las siguientes fechas:
* 26 de septiembre de 2024
* 27 de septiembre de 2024
Lo anterior permite corroborar el cumplimiento del 100% de la actividad programada para el tercer trimeste de la vigencia 2024.</t>
  </si>
  <si>
    <t xml:space="preserve">Durante el cuarto trimestre se realizaron dos (2) charlas de sesibilización dirigidas al Cuerpo de Custodia y Vigilancia y al personal administrativo del CER, mediante las cuales se impartieron lineamientos para garantizar las condiciones de reclusión de las Personas Privadas de la Libertad (PPL) que cuentan con medida de aseguramiento emitida por la autoridad judicial competente y prevención de posibles fugas. En razón a la posesion de nuevos funcionarios del CER, se realiza capacitacion en derechos humanos, modelo uso de la fuerza, derecho sancionatorio, medios coercitivos, seguridad penitenciaria, registro personas y requisas, reglamento interno, seguridad fisica, entre otros. </t>
  </si>
  <si>
    <t>Los tramites de  posesión de funcionarios de carrera administrativa elegidos mediante el proceso de selección "Distrito Capital 5" significó el reagendamieto de la actividad y la revisión del contenido práctico de las charlas, teniendo en cuenta que se observó poca experiencia en el manejo de establecimientos de reclusion por parte del  nuevo personal del Cuerpo de Custodia y Vigilancia y personal administrativo.</t>
  </si>
  <si>
    <t>Se ajustó el contenido de las charlas de sencibilización y se reforzó con la participación del personal del cuerpo de custodia y vigilancia antiguo, además se con la experiencia  de instructores certificados, con el fin de afianzar los conociemientos al personal recien posesionados  y mitigar de esta forma cualquier intento de fuga o alteracion del orden interno o externo del establecimiento.</t>
  </si>
  <si>
    <t>Acta de Reunión y listado de asitencia. Fecha 04/11/2024.                                          Acta de Reunión y listado de asitencia. Fecha 05/11/2024.</t>
  </si>
  <si>
    <t>"Durante el periodo objeto de seguimiento se pudo constatar el desarrollo de 2 charlas correspondientes a las siguientes fechas:
* 04-10- 2024
* 5-11- 2024
Lo anterior permite corroborar el cumplimiento del 100% de la actividad programada para el cuarto trimestre  trimeste de la vigencia 2024."</t>
  </si>
  <si>
    <t>1.Realizar mesas de trabajo trimestral para verificar la aplicación de la Metodología de Supervisión en 20 contratos en ejecución asignados a la Dirección de Bienes.</t>
  </si>
  <si>
    <t>28/03/24 Mesa de trabajo verificación aplicación de metodología en la supervisión de contratos responsabilidad de Bienes Evidencias</t>
  </si>
  <si>
    <t xml:space="preserve"> Acta 280324</t>
  </si>
  <si>
    <t>Se evidenció mediante acta de reunión que se realizó mesa de trabajo verificación aplicación de metodología en la supervisión de contratos</t>
  </si>
  <si>
    <t>28/06/24 Mesa de trabajo verificación aplicación de metodología en la supervisión de contratos responsabilidad de Bienes Evidencias</t>
  </si>
  <si>
    <t xml:space="preserve"> Acta 28062024</t>
  </si>
  <si>
    <t>Se evidenció mediante acta de reunión que se realizó mesa de trabajo verificación aplicación de metodología en la supervisión de contratos y  el cargue de la información oportunamente.</t>
  </si>
  <si>
    <t>25/09/24 25/09/24 Se realiza mesa de trabajo para la verificación de 20 contratos a cargo de la Dirección de Bienes diferentes a OPS, con el fin de validar el cumplimiento de las responsabilidades de la supervisión de contratos.</t>
  </si>
  <si>
    <t>Acta de reunio 2024/09/25</t>
  </si>
  <si>
    <t>Se evidenció la realización de la mesa trimestral programada para la verficación de la aplicación de la metodologia con lo que se cumple al 100% la actividad</t>
  </si>
  <si>
    <t>30/12/204 Se realiza mesa de trabajo para la verificación de 23 contratos a cargo de la Dirección de Bienes diferentes a OPS, con el fin de validar el cumplimiento de las responsabilidades de la supervisión de contratos.</t>
  </si>
  <si>
    <t>Acta de reunio 2024/12/31</t>
  </si>
  <si>
    <t>2. Realizar seguimiento a los contratos de obras e interventoría en ejecución,  por medio de la ficha de seguimiento de obras</t>
  </si>
  <si>
    <t>08-03-24 Acta seguimiento y visita Construcción CTP. Semanas 2 y 3 Informes Interventoría Construcción CTP hasta 200324 20-03-24 Acta de Comité de seguimiento No. 19 SCJ Mantenimiento Equipamientos de Seguridad</t>
  </si>
  <si>
    <t xml:space="preserve"> Acta seguimiento y visita Construcción CTP</t>
  </si>
  <si>
    <t>Se evidenció mediante acta de reunión que se realizó seguimiento a los contratos de obras e interventoría en ejecución</t>
  </si>
  <si>
    <t>La Dirección de Bienes tiene a su cargo la supervisión de los contratos de 4 obras de construcción y su interventoría así:
1. CAI BOSA LIBERTAD
2. Centro de Traslado por Protección - CTP
3. Centro Especial de Reclusion - CER 
4. Comando de la Brigada XIII del Ejército
Para el segundo trimestre se cuenta con las 48 fichas de seguimiento semanales.</t>
  </si>
  <si>
    <t>Ficha de seguimeinto de obra semanal de CAI BOSA LIBERTAD, CTP, CER y Comando Brigada XIII</t>
  </si>
  <si>
    <t>Se evidenció el seguimiento a los contratos de obras e interventoría en ejecuciónel y cargue de la información oportunamente.</t>
  </si>
  <si>
    <t>La Dirección de Bienes tiene a su cargo la supervisión de los contratos de 5 obras de construcción y su interventoría así:
1. CAI BOSA LIBERTAD
2. Centro de Traslado por Protección - CTP
3. Centro Especial de Reclusión - CER 
4. Comando de la Brigada XIII del Ejército
5. URI Tunjuelito
Para el tercer trimestre se cuenta con las ficha de seguimiento de obras para los meses de Julio, Agosto y Septiembre.</t>
  </si>
  <si>
    <t>Ficha de seguimeinto de obra de los meses julio, agosto y septiembre para CAI BOSA LIBERTAD, CTP, CER, Comando Brigada XIII y URI Tunjuelito.</t>
  </si>
  <si>
    <t>Se evidenció la realización del seguimiento mensual a los cinco contratos de obra en ejecución con lo que cumple con los tres seguimientos del trimestre obteniendo en 100% en el cumplimiento</t>
  </si>
  <si>
    <t>La Dirección de Bienes tiene a su cargo la supervisión de los contratos de 5 obras de construcción y su interventoría así:
1. CAI BOSA LIBERTAD - contrato terminado 18-10-2024
2. Centro de Traslado por Protección - CTP
3. Centro Especial de Reclusión - CER 
4. Comando de la Brigada XIII del Ejército
5. URI Tunjuelito
Para el cuarto trimestre se cuenta con las ficha de seguimiento de obras para los meses de octubre, noviembre y diciembre.
Para los meses de Noviembre y Diciembre no se adjuntan informes semanales de obra de CAI - BOSA LIBERTAD ya que termino el contrato el 18-10-2024.</t>
  </si>
  <si>
    <t>Ficha de seguimeinto de obra de los meses octubre, noviembre y diciembre para CTP, CER, Comando Brigada XIII y URI Tunjuelito.
Ficha de seguimeinto de obra del mes de octubre para CAI BOSA LIBERTAD - contrato termina 18-10-2024</t>
  </si>
  <si>
    <t>Se pudo evidenciar el cumplimiento con los seguimientos a los 5 contratos  de obra e interventoría en ejecucion, con lo cual se obtiene el 100% de cumplimiento en la actividad</t>
  </si>
  <si>
    <t>3. Verificar mediante visitas aleatorias el uso y estado de 2.000 bienes que hacen parte de los contratos de comodatos vigentes</t>
  </si>
  <si>
    <t>(No. de bienes verificados/ No. de bienes programados a verificar)*100</t>
  </si>
  <si>
    <t>El 26 de marzo se realizó visita de bienes de tecnologia para verificar aleatoriamente el uso y estado de bienes</t>
  </si>
  <si>
    <t xml:space="preserve">Se ajusta el cumplimiento al 11,9% de acuerdo a la recomendacion realizada por la OCI en el informe de Evalucion al POA I semestre 2024 </t>
  </si>
  <si>
    <t>26-03-24 Acta de visita de campo verificación Bienes de Tecnología</t>
  </si>
  <si>
    <t>Se evidenció mediante acta de reunión que el 26 de marzo se realizó visita de bienes de tecnologia  en el que se verificó el estado de los bienes</t>
  </si>
  <si>
    <t>Se realizo visita de seguimeinto de bienes muebles el 11-04-2024 a estacion de policia de teusaquillo, 11-04-2024 material de intendencia a Brigada XII, el 12-04-2024 Sistemas aéreos, equipos técnicos, tecnológicos y complementarios a MEBOG, el 12-06-2024 material de telematica a MEBOG, el 24-04-2024 material de movilidad a MEBOG Y el 24-04-2024 equipo de movilidad a MEBOG.</t>
  </si>
  <si>
    <t>Se ajusta el cumplimiento al 41,35% de acuerdo a la recomendacion realizada por la OCI en el informe de Evalucion al POA I semestre 2024</t>
  </si>
  <si>
    <t>Acta de visita de campo F-GCT-1152 de fechas 11-04-2024, 12-04-2024, 12-06-2024, 24-06-2024 y 26-06-2024.</t>
  </si>
  <si>
    <t xml:space="preserve"> Se evidenció mediante actas de reuniónes se realizó visita de bienes de tecnologia  en el que se verificó el estado de los bienes el cargue de la información oportunamente.</t>
  </si>
  <si>
    <t>Para el tercer trimestre se realizó visita de seguimiento a setecientos veinte tres (723) bienes muebles distribuidos en las visitas así: El 30 de julio de 2024 a la S. D. de Salud se validaron 52 bienes, 22 de agosto de 2024 material de telemática a MEBOG se validaron 198 bienes, el 26 de agosto de 2024 Varios URI a FGN se validaron 99 bienes, el 28 de agosto de 2024 material de movilidad a FGN se validaron 81 bienes, el 29 de agosto de 2024 equipo de intendencia a MEBOG se validaron 52 bienes, del 29 de agosto de 2024 al 19 de septiembre de 2024 equipo de intendencia y tecnológicos a MEBOG y FGN se validaron 177 bienes y el 19 de septiembre de 2024 Varios URI a FGN se validaron 64 bienes, consignando la información en el formato F-GCT-1152.</t>
  </si>
  <si>
    <t>Acta de visita de campo F-GCT-1152 de fechas 30-07-2024, 22-08-2024, 26-08-2024, 28-08-2024, 29-08-2024 y 19-10-2024 y consolidado de visitas.</t>
  </si>
  <si>
    <r>
      <t xml:space="preserve">Se evidenció a través de 8 actas de visita, la verificación de 734 bienes, con lo cual se cumple la programación del tercer trimestre y punto porcentual de sobre ejecución. Dado lo anterior y conforme a los rangos de cumplimiento establecidos en la Guía para la Formulación, Seguimiento y Monitoreo del Plan de Acción POA (G-DE-02), la Dirección de Bienes para la SCJ se encuentra en un nivel de </t>
    </r>
    <r>
      <rPr>
        <b/>
        <sz val="11"/>
        <color theme="1"/>
        <rFont val="Arial"/>
        <family val="2"/>
      </rPr>
      <t>sobre ejecución</t>
    </r>
  </si>
  <si>
    <t>En el cuarto trimestre se realizaron visitas de seguimiento de bienes muebles según la siguiente programación: 
el 10 de octubre de 2024 a MEBOG, verificando 167 bienes tecnológicos;
 el 29 de octubre de 2024 a IDIGER, verificando 29 bienes tecnológicos; y
 el 31 de octubre de 2024 a Migración Colombia, donde se verificaron 10 bienes tecnológicos y 8 vehículos,
 así como otros 50 bienes tecnológicos, para un total de 264 bienes verificados. 
Adicionalmente, el 6 de noviembre de 2024 se verificaron 206 vehículos en MEBOG, y 
el 14 de noviembre de 2024 se verificaron 76 bienes tecnológicos en MEBOG, sumando 282 bienes adicionales. Como soporte se dejaron las actas de reunión F-FI-1380, el Acta de visita de campo F-GCT-1152 o F-AB-1354 de seguimiento a bienes muebles. Para un total de 564 bienes visitados.</t>
  </si>
  <si>
    <t>Actas de reunión F-FI-1380 o Acta de visita de campo F-GCT-1152 o F-AB-1354 Seguimiento a Bienes Muebles de fechas 10-10-2024, 29-10-2024, 31-10-2024, 06-11-2024 y 14-11-2024.</t>
  </si>
  <si>
    <t xml:space="preserve">Se pudo evidenciar  que durante el trimestre se realizaron visitas a 564 bienes, con lo que se obtiene un 106% de cumplimiento de la actividad en el año.
 </t>
  </si>
  <si>
    <t>4. Realizar el seguimiento financiero mensual de los contratos diferentes a OPS en ejecución a cargo de la Dirección de Bienes mediante el formato F-AB-1351</t>
  </si>
  <si>
    <t>Durante el primer trimestre de 2024 se realizó el seguimiento financiero a 32 contratos en ejecución diferentes a OPS a cargo de la Dirección de Bienes mediante el formato F-AB-1351, así mismo cada formato se actualizo con las especificadas de pagos según contrato y ejecución en los tres meses de enero, febrero y marzo.</t>
  </si>
  <si>
    <t>Formato de seguimiento</t>
  </si>
  <si>
    <t>Se evidenció mediante acta de reunión y formato  F-AB-1351 que se realizó seguimeinto a la ejecución presupuestal del primer trimestre.</t>
  </si>
  <si>
    <t>Durante el segundo trimestre de 2024 se realizó el seguimiento financiero a 42 contratos en ejecución diferentes a OPS a cargo de la Dirección de Bienes mediante el formato F-AB-1351, así mismo cada formato se actualizo con las especificadas de pagos según contrato y ejecución en los tres meses de abril, mayo y junio.</t>
  </si>
  <si>
    <t>Formato de seguimiento F-AB-1351 de contratos a cargo de la Direccion de Bienes.</t>
  </si>
  <si>
    <t>Se evidenció el seguimiento  a los contrtos en ejecución  y el cargue de la información oportunamente.</t>
  </si>
  <si>
    <t>Durante el tercer trimestre de 2024 se realizó el seguimiento financiero a 43 contratos en ejecución diferentes a OPS a cargo de la Dirección de Bienes mediante el formato F-AB-1351, así mismo cada formato se actualizo con las especificadas de pagos según contrato y ejecución en los tres meses de julio, agosto y septiembre.</t>
  </si>
  <si>
    <t>Cuarenta y tres (43) formatos de seguimiento F-AB-1351 de contratos a cargo de la Direccion de Bienes y listado de contratos diferentes a OPS, en los cuales se observa el seguimiento mensual.</t>
  </si>
  <si>
    <t>Se pudo evidenciar el seguimiento financiero mensual realizado dentro del trimestre a los 43 contratos en ejecución con lo cual se obtiene el 100% de cumplimiento en la actividad programada</t>
  </si>
  <si>
    <t>Se realiza el seguimiento financiero a 49 contratos activos a cargo de la Dirección de Bienes, correspondientes a  diferentes a OPS, mediante el formato "SEGUIMIENTO FINANCIERO DE CONTRATOS", con código "F-AB-1351". Como parte de la validación, se adjunta lista de contratos activos</t>
  </si>
  <si>
    <t>Cuarenta y ocho (48) formatos de seguimiento F-AB-1351 de contratos a cargo de la Direccion de Bienes y listado de contratos diferentes a OPS, en los cuales se observa el seguimiento mensual y lista de contratos activos.</t>
  </si>
  <si>
    <t>Se evidencian los fomatos de seguimiento de 48 contratos  que de acuerdo a la información de la dependencia son los que se encuentran en ejecución, con ello se entiende cumplida la actividad</t>
  </si>
  <si>
    <t>1. Realizar seguimiento a los planes de acción de las estrategias a cargo de la Dirección de Seguridad</t>
  </si>
  <si>
    <t>(Número de actividades realizadas en el periodo / Número de actividades programadas en el periodo)*100%</t>
  </si>
  <si>
    <t xml:space="preserve">Mediante el trabajo institucional de los equipos territoriales de la SDSCJ en articulación con la Policía Metropolitana de Bogotá – MEBOG y otras entidades, en los meses de enero a marzo de 2024 y de acuerdo a lo reportado en el sistema Progressus se desarrollaron 868 acciones de intervención a través de las estrategias para el control del delito enfocadas en entornos de instituciones educativas, transporte público, ciclo rutas, parques y zonas de rumba, entre otros espacios con posibles afectaciones de seguridad y sana convivencia. 
En lo específico del periodo mensual marzo, en el marco del apoyo y la coordinación de acciones para el control del delito en los entornos mencionados, se realizaron 113 actividades dentro de los planes de acción territorial de las 20 localidades derivados del PISCCJ que tiene como objetivo prevenir, disminuir y mitigar la comisión de delitos a través de la interrupción de mercados criminales y fortalecer entornos seguros por medio de la presencia institucional. 
Por su parte desde lo equipo de nivel central, en el acumulado del año 2024 se adelantaron alrededor de 160 actividades dentro de las que se destacan acciones para la demanda de persecución penal, acciones de recepción/recolección de información/recorridos territoriales, Reportes de Seguridad Ciudadana, Macro intervenciones, actividades dirigidas al control ocupaciones ilegales y delitos ambientales; así como  acciones dirigidas a la afectación del mercado criminal de dispositivos móviles, delitos informáticos, control al mercado criminal de estupefacientes y de control a establecimientos que presuntamente dinamizan el contrabando y receptación. 
El acompañamiento de las autoridades a las comunidades, así como la activación de rutas, se ha dado por medio de un trabajo en las diferentes localidades de la ciudad, que permite focalizar los puntos que presentan la mayor concentración de delitos y factores de riesgo, mediante la recopilación sistematizada y seguimiento a la información relacionada con estructuras criminales que delinquen en la ciudad, dedicadas a la comercialización de estupefacientes, hurto a personas, vehículos, comercio, residencias, bicicletas, invasión a tierras y edificaciones, trata de personas, explotación sexual y comercial de Niños, Niñas, Adolescentes y Jóvenes - NNAJ y homicidio
</t>
  </si>
  <si>
    <t>* La contingencia contractual desde el mes de enero 2024 a la fecha terminó por impactar de manera considerable la presencia institucional en las localidades y por ende el número de acciones adelantadas en cada uno de los territorios para cada estrategia.
* El proceso de transición entre una administración y la otra también generó traumatismos especialmente en la materialización de lineamientos técnicos nuevos a través de la Formulación de los Planes De Acción Territorial de la actual vigencia.
* Existen circunstancias externas que no son control de la Dirección de Seguridad que terminan por afectar el cumplimiento de acciones a razon de riesgos de emergencia ambiental por ejemplo</t>
  </si>
  <si>
    <t xml:space="preserve">•	Revisar con los equipos operativos y líderes de estrategia la pertinencia de mantener algunas de las metas que por circunstancias externas a la entidad no podrán ser gestionadas durante el periodo y que presentan alerta de incumplimiento durante el I Trimestre 2024.
•	Participar de reuniones con cada uno de los equipos de tal manera que se pueda direccionar y orientar sobre los lineamientos técnicos para la materialización de acciones en los territorios, armonizar las solicitudes en materia de operatividad provenientes del despacho y la Alcaldía Mayor.
•	Verificar con el equipo de Gestión de la Información de la Subsecretaria de Seguridad y Convivencia la posibilidad de reprogramar aquellas metas que presentan riesgo de incumplimiento para los casos que se requiera.
•	Reforzar con los líderes de estrategia el reporte oportuno en los sistemas de información de las acciones realizadas, a fin de minimizar hallazgos a razón de cargue extemporáneos que afectan el cumplimiento de la meta
</t>
  </si>
  <si>
    <t>* Informe de seguimiento a los planes de acción a las estrategias a cargo de la Dirección de Seguridad</t>
  </si>
  <si>
    <r>
      <t xml:space="preserve">Mediante el trabajo institucional de los equipos territoriales de la SDSCJ en articulación con la Policía Metropolitana de Bogotá – MEBOG y otras entidades, en los meses de abril a junio de 2024 y de acuerdo a lo reportado en el sistema Progressus se desarrollaron </t>
    </r>
    <r>
      <rPr>
        <b/>
        <sz val="11"/>
        <color rgb="FF000000"/>
        <rFont val="Arial"/>
        <family val="2"/>
      </rPr>
      <t>828</t>
    </r>
    <r>
      <rPr>
        <b/>
        <sz val="11"/>
        <color rgb="FFFF0000"/>
        <rFont val="Arial"/>
        <family val="2"/>
      </rPr>
      <t xml:space="preserve"> </t>
    </r>
    <r>
      <rPr>
        <sz val="11"/>
        <color rgb="FF000000"/>
        <rFont val="Arial"/>
        <family val="2"/>
      </rPr>
      <t xml:space="preserve">acciones de intervención a través de las estrategias para el control del delito enfocadas en entornos de instituciones educativas, transporte público, ciclo rutas, parques y zonas de rumba, entre otros espacios con posibles afectaciones de seguridad y sana convivencia. 
Por su parte desde lo equipo de nivel central, en el segundo trimestre de 2024 se adelantaron alrededor de </t>
    </r>
    <r>
      <rPr>
        <b/>
        <sz val="11"/>
        <color rgb="FF000000"/>
        <rFont val="Arial"/>
        <family val="2"/>
      </rPr>
      <t xml:space="preserve">267 </t>
    </r>
    <r>
      <rPr>
        <sz val="11"/>
        <color rgb="FF000000"/>
        <rFont val="Arial"/>
        <family val="2"/>
      </rPr>
      <t>actividades dentro de las que se destacan acciones para la demanda de persecución penal, acciones de recepción/recolección de información/recorridos territoriales, Reportes de Seguridad Ciudadana, Macro intervenciones, actividades dirigidas al control ocupaciones ilegales y delitos ambientales; así como  acciones dirigidas a la afectación del mercado criminal de dispositivos móviles, delitos informáticos, control al mercado criminal de estupefacientes y de control a establecimientos que presuntamente dinamizan el contrabando y receptación. 
El acompañamiento de las autoridades a las comunidades, así como la activación de rutas, se ha dado por medio de un trabajo en las diferentes localidades de la ciudad, que permite focalizar los puntos que presentan la mayor concentración de delitos y factores de riesgo, mediante la recopilación sistematizada y seguimiento a la información relacionada con estructuras criminales que delinquen en la ciudad, dedicadas a la comercialización de estupefacientes, hurto a personas, vehículos, comercio, residencias, bicicletas, invasión a tierras y edificaciones, trata de personas, explotación sexual y comercial de Niños, Niñas, Adolescentes y Jóvenes - NNAJ y homicidio</t>
    </r>
  </si>
  <si>
    <t xml:space="preserve">* La contingencia contractual afectó en los meses del abril y mayo la consolidación de presencia institucional en las localidades y por ende el número de acciones adelantadas en cada uno de los territorios para cada estrategia.
* Los procesos de formulación de nuevos instrumentos de planeación (PDD y PISCCJ) en el marco de la transición por el cambio de administración también generó traumatismos especialmente en la materialización de lineamientos técnicos para el componente operativo.
</t>
  </si>
  <si>
    <t xml:space="preserve">• Se procuró una comunicación permanente y clara con cada uno de los equipos de tal manera que se puediesen reforzar temas de capacitación y orientar sobre los lineamientos técnicos para la materialización de acciones en los territorios.
• Se verificó con el equipo de Gestión de la Información de la Subsecretaria de Seguridad y Convivencia la posibilidad de reprogramar aquellas metas que presentaron riesgo de incumplimiento.
• Se reforzó con los líderes de estrategia el reporte oportuno en los sistemas de información de las acciones realizadas, a fin de minimizar hallazgos a razón de cargue extemporáneos que afectan el cumplimiento de la meta
</t>
  </si>
  <si>
    <t>* Informe de seguimiento a los planes de acción a las estrategias a cargo de la Dirección de Seguridad
*Seguimiento indicador POA Trimestre I</t>
  </si>
  <si>
    <t>Se evidenció el seguimiento a los planes de acción de las estrategiasy el cargue de la información oportunamente.</t>
  </si>
  <si>
    <t>Durante el periodo se cumplió con la realización del seguimiento trimestral correspondiente a los planes de acción de las estrategias a cargo de la Dirección de Seguridad programadas para el periodo julio a septiembre. Este seguimiento permite evidenciar que a través del trabajo institucional de los equipos territoriales y de nivel central de la Dirección de Seguridad en articulación con la Policía Metropolitana de Bogotá – MEBOG y otras entidades, durante el tercer trimestre de acuerdo a lo reportado en el sistema Progressus se desarrollaron 1243 acciones de intervención a través de las estrategias para el control del delito.
Por su parte desde el equipo de nivel central, en el tercer trimestre de 2024 se destacan acciones para la demanda de persecución penal, acciones de recepción/recolección de información/recorridos territoriales, Reportes de Seguridad Ciudadana, Megatomas actividades dirigidas al control ocupaciones ilegales y delitos ambientales; así como acciones dirigidas a la afectación del mercado criminal de dispositivos móviles, delitos informáticos, control al mercado criminal de estupefacientes y de control a establecimientos que presuntamente dinamizan el contrabando y receptación.</t>
  </si>
  <si>
    <t>El proceso de armonización correspondiente al cambio de administración y la formulación de planes de acción en el marco de las metas Plan de Desarrollo, Proyecto de Inversión y PISCCJ, impacto los procesos de planeación de la gestión de la Dirección de Seguridad. Esto a su vez también derivo en algunas afectaciones al proceso contractual de acuerdo con las nuevas líneas de inversión para la actual administración.
Actualmente se continua organizando lo que constituyen los lineamientos técnicos contenidos en la documentación de estrategias, entendiendo que la transición de administración requiere una comprensión del modelo de ciudad propuesta por el alcalde Mayor y específicamente lo que se busca desde el modelo de seguridad propuesto.</t>
  </si>
  <si>
    <t>A partir del seguimiento realizado:
* Se verifica constantemente con el equipo de Gestión de la Información de la Subsecretaria de Seguridad y Convivencia el proceso de programación, cargue y validación de metas en el aplicativo progressus, a fin de atender todas las novedades presentadas en cada periodo. Para las actividades que presentan un cumplimiento por debajo de lo esperado se generan las alertas para garantizar el avance esperado tanto al líder de estrategia como a la Directora.
* Se refuerza con los líderes de estrategia el reporte oportuno en los sistemas de información de las acciones realizadas, a fin de minimizar hallazgos a razón de cargue extemporáneos que afectan el cumplimiento de la meta.
* Se mantiene una comunicación permanente y clara con cada uno de los equipos de tal manera que se puedan reforzar y orientar sobre los lineamientos técnicos para la materialización de acciones en los territorios, así como el proceso de sistematización de la información.</t>
  </si>
  <si>
    <t>* Informe de seguimiento con indicador de cumplimiento a los planes de acción de las estrategias a cargo de la Dirección de Seguridad</t>
  </si>
  <si>
    <t xml:space="preserve">Se evidenció el cumplimiento del seguimiento trimestral programado con lo cual la actividad tiene un cumplimiento del 100% </t>
  </si>
  <si>
    <t xml:space="preserve">Durante el cuarto trimestre se cumplió con la realización del seguimiento trimestral del indicador correspondiente a los planes de acción de las estrategias a cargo de la Dirección de Seguridad programadas para el periodo octubre a diciembre, de acuerdo con lo reportado en el sistema Progressus se desarrollaron para el periodo 2071 acciones de intervención a través de las estrategias para la mitigación del delito, lo cual se consolida en el informe de seguimiento consolidado para el cuarto trimestre 2024. Adicionalmente la Directora de Seguridad realiza el monitoreo mes a mes de las acciones adelantadas por los equipos territoriales y de nivel central de la Dirección de Seguridad en articulación con la Policía Metropolitana de Bogotá – MEBOG y otras entidades. 
Por su parte desde lo equipo de nivel central, en el cuarto trimestre de 2024 se destacan entre otras, acciones para la demanda de persecución penal, recorridos territoriales, Reportes de Seguridad Ciudadana, Megatomas actividades dirigidas al control ocupaciones ilegales y delitos ambientales; así como acciones dirigidas a la afectación del mercado criminal de dispositivos móviles, delitos informáticos, control al mercado criminal de estupefacientes y de control a establecimientos que presuntamente dinamizan el contrabando y receptación.
El acompañamiento de las autoridades a las comunidades, así como la activación de rutas, se ha dado por medio de un trabajo en las diferentes localidades de la ciudad, que permite focalizar los puntos que presentan la mayor concentración de delitos y factores de riesgo, mediante la recopilación sistematizada y seguimiento a la información relacionada con estructuras criminales que delinquen en la ciudad, dedicadas a la comercialización de estupefacientes, hurto a personas, vehículos, comercio, residencias, bicicletas e invasión a tierras, trata de personas, explotación sexual y comercial de Niños, Niñas, Adolescentes y Jóvenes - NNAJ y homicidios
</t>
  </si>
  <si>
    <t xml:space="preserve">* Informe de seguimiento trimestral con indicador de cumplimiento a los planes de acción de las estrategias a cargo de la Dirección de Seguridad.
</t>
  </si>
  <si>
    <t xml:space="preserve">Se evidencia el seguimiento trimestral realizado, conforme a la programación indicada por la dependencia, con ello se tiene un cumplimiento del 100% de la actividad
</t>
  </si>
  <si>
    <t xml:space="preserve">2. Ejecutar las actividades definidas para elaborar el Diagnostico del Modelo de Intervención Institucional para la Protección de la vida y la integridad de la ciudadanía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</si>
  <si>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(Número de actividades ejecutadas en el  periodo / Número de actividades programadas en el periodo)*100%</t>
  </si>
  <si>
    <t>Se participó de la Mesa Técnica definida por la Subsecretaria de Seguridad para el proceso de construcción de la Fase I del Diagnostico del Modelo de Intervención Institucional para la Protección de la vida y la integridad de la ciudadanía, para lo cual se definiió en conjunto con la OAIEE el formato plantilla para la construcción del documento técnico, se definió el plan de trabajo y se inicio la de información de insumo para iniciar el proceso de diagnóstico</t>
  </si>
  <si>
    <t>1, Plan de Trabajo 2. Formato diagnóstico
3, Cronograma
4, Soporte Progressus
5, Mesas técnicas (2)</t>
  </si>
  <si>
    <t xml:space="preserve">Se participó en las Mesas Técnicas definidas por la Subsecretaria de Seguridad para la definición de aspectos relacionados con la estructura del documento "Diagnostico del Modelo de Intervención Institucional para la Protección de la vida y la integridad de la ciudadanía", el seguimiento de avances y  lineamientos para el registro de avances en el Sistema de Información Progressus. </t>
  </si>
  <si>
    <t xml:space="preserve">
*Soporte Progressus
*Mesas técnicas (2)
* Cronograma de actividades modelos POA
* Diagnóstico modelo de prevención vida e integridad
*Seguimiento indicador Trim-II 2 Modelo protección de la vida</t>
  </si>
  <si>
    <t>Se evidenció las reuniones realizadas  para elaborar el Diagnostico del Modelo de Intervención Institucional para la Protección de la vida y la integridad de la ciudadanía   y el cargue de la información oportunamente.</t>
  </si>
  <si>
    <t>Se participó en la sesión de la Mesa Técnica definida por la Subsecretaria de Seguridad para el seguimiento de avances y alertamiento sobre el cumplimiento de productos contenidos en la Política Publica de Seguridad a cargo de la Dependencia.
Adicionalmente se avanzó en el desarrollo de  las actividades planteadas en el cronograma para ejecutar durante el tercer trimestre, para el Diagnostico del Modelo de Intervención Institucional para la Protección de la vida y la integridad de la ciudadanía:
• Avance factores estructurales asociados con el problema
• Avances factores asociados a las capacidades institucionales para atender el problema.
• Avances causas de la problemática 
*Avances conecuencias de la problemática</t>
  </si>
  <si>
    <t>*Cronograma de actividades modelos POA
* Formato Diagnostico del Modelo de Intervención Institucional para la Protección de la vida y la integridad de la ciudadanía
*Seguimiento Indicador Trim-III Diagnostico del Modelo de Intervención Institucional para la Protección de la vida y la integridad de la ciudadanía
* Acta Mesa Técnica de  PP Seguridad</t>
  </si>
  <si>
    <t>Se evidencia el cumplimiento de as 4 actividades  incluidas en el cronograma del tercer trimestre del Diagnostico del Modelo de Intervención institucional pra la protección de la vida y la integraidad de la ciudadanía. Esto es Avance factores estructurales asociadas 
con el problema; Avances factores asociados a las 
capacidades institucionales para atender el 
problema; Avances causas de la problemática; Consecuencias de la problemática</t>
  </si>
  <si>
    <t>Durante el periodo se culmina la realización de la fase diagnóstica correspondiente al  Modelo para la protección de la vida y la integridad de la ciudadanía, para ello se desarrollaron los numerales restantes de cada documento: 
- Conclusiones
- Revisión y Aprobación.
- Estructuración de información Cualitativa y Cuantitativa y de l- ínea base para la programación de la intervención
- Entrega Final
Durante el periodo se contó con la revisión del documento y ajustes al mismo de acuerdo a los lneamientos dados por la Directora de Seguridad. Se remite la versión final del Modelo al Subsecretario de Seguridad y Conivencia.</t>
  </si>
  <si>
    <t>*Cronograma de actividades modelos POA
* Formato Diagnostico del Modelo de Intervención Institucional para la Protección de la vida y la integridad de la ciudadanía
*Seguimiento Indicador Trim-III Diagnostico del Modelo de Intervención Institucional para la Protección de la vida y la integridad de la ciudadanía
* Acta Revisión Modelos PP
* Radicado Entrega Final</t>
  </si>
  <si>
    <t>Se pudo evidenciar el cumplimiento en las 4 actividades programadas a través del documento final y sus soportes con lo cual la actividad tiene un 100% de cumplimiento</t>
  </si>
  <si>
    <t xml:space="preserve">3. Ejecutar las actividades definidas para elaborar el Diagnostico del Modelo de Mitigación Situacional de Riesgos Contra el Patrimonio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</si>
  <si>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Se participó de la Mesa Técnica definida por la Subsecretaria de Seguridad para el proceso de construcción de la Fase I del Diagnostico del Modelo de Mitigación Situacional de Riesgos Contra el Patrimonio, para lo cual se definiió en conjunto con la OAIEE el formato plantilla para la construcción del documento técnico, se definió el plan de trabajo y se inicio la de información de insumo para iniciar el proceso de diagnóstico</t>
  </si>
  <si>
    <t>1, Plan de Trabajo. 2, Formato diagnóstico
2, Cronograma
3, Soporte Progressus
4, Mesas técnicas (2)</t>
  </si>
  <si>
    <t xml:space="preserve">Se participó en las Mesas Técnicas definidas por la Subsecretaria de Seguridad para la definición de aspectos relacionados con la estructura del documento "Diagnostico del Modelo de Mitigación Situacional de Riesgos Contra el Patrimonio", el seguimiento de avances y  lineamientos para el registro de avances en el Sistema de Información Progressus. </t>
  </si>
  <si>
    <t xml:space="preserve">
*Soporte Progressus
*Mesas técnicas (2)
Cronograma de actividades modelos POA
* Diagnóstico modelo de prevención vida e integridad
*Seguimiento indicador Trim-II mitigación situación de riesgos contra el patrimonio</t>
  </si>
  <si>
    <t>Se evidenció la realización de las mesas técnicas las actividades para elaborar el Diagnostico del Modelo de Mitigación Situacional de Riesgos Contra el Patrimonio el cargue de la información oportunamente.</t>
  </si>
  <si>
    <t>Se participó en la sesión de la Mesa Técnica definida por la Subsecretaria de Seguridad para el seguimiento de avances y alertamiento sobre el cumplimiento de productos contenidos en la Política Publica de Seguridad a cargo de la Dependencia.
Adicionalmente se avanzó en el desarrollo de  las actividades planteadas en el cronograma para ejecutar durante el tercer trimestre, para el  Diagnostico del Modelo de Mitigación Situacional de Riesgos Contra el Patrimonio:
• Avance factores estructurales asociados con el problema
• Avances factores asociados a las capacidades institucionales para atender el problema.
• Avances causas de la problemática 
*Avances conecuencias de la problemática</t>
  </si>
  <si>
    <t>*Cronograma de actividades modelos POA
* Formato Diagnostico del Modelo de Mitigación Situacional de Riesgos Contra el Patrimonio"
*Seguimiento Indicador Trim-III "Diagnostico del Modelo de Mitigación Situacional de Riesgos Contra el Patrimonio"
* Acta Mesa Técnica de  PP Seguridad</t>
  </si>
  <si>
    <t>Se evidencia el cumplimiento de as 4 actividades  incluidas en el cronograma del tercer trimestre del Diagnostico del Modelo de Mitigación Situacional. Esto es Avance factores estructurales asociadas 
con el problema; Avances factores asociados a las 
capacidades institucionales para atender el 
problema; Avances causas de la problemática; Consecuencias de la problemática.</t>
  </si>
  <si>
    <t xml:space="preserve">Durante el periodo se culmina la realización de la fase diagnóstica correspondiente al  Modelo de mitigación situacional de riesgos contra el patrimonio, para ello se desarrollaron los numerales restantes de cada documento: 
- Conclusiones
- Revisión y Aprobación.
- Estructuración de información Cualitativa y Cuantitativa y de l- ínea base para la programación de la intervención
- Entrega Final
Durante el periodo se contó con la revisión del documento y ajustes al mismo de acuerdo a los lneamientos dados por la Directora de Seguridad. Se remite la versión final del Modelo al Subsecretario de Seguridad y Conivencia.
</t>
  </si>
  <si>
    <t>*Cronograma de actividades modelos POA
* Formato Diagnostico del Modelo de mitigación situacional de riesgos contra el patrimonio
*Seguimiento Indicador Trim-III Diagnostico del Modelo de mitigación situacional de riesgos contra el patrimonio
* Acta Revisión Modelos PP
* Radicado Entrega Final</t>
  </si>
  <si>
    <t>7695  Generación de entornos de confianza para la prevención y control del delito en Bogotá
7692  Consolidación de una ciudadanía transformadora para la convivencia y la seguridad en Bogotá</t>
  </si>
  <si>
    <t>1. Realizar seguimiento a los planes de acción diseñados para dar cumplimiento a los productos a cargo de la Subsecretaría de Seguridad, en el marco de la "Política Pública Distrital de Seguridad, Convivencia y Justicia y Construcción de Paz y Reconciliación 2023-2038"</t>
  </si>
  <si>
    <t>Durante el primer trimestre se dió inicio a la organización de equipos de trabajo y elaboración de estudios previos para la contratación.</t>
  </si>
  <si>
    <t xml:space="preserve">Informe dirigido al Subsecretario de Seguridad y Convivencia </t>
  </si>
  <si>
    <t>Durante el segundo trimestre se realiza seguimiento a los nueve (9) productos a cargo de la Subsecretaría de Seguridad y Convivencia.</t>
  </si>
  <si>
    <t>La Subsecretaría de Seguridad y Convivencia, tiene a cargo 22 productos de la Política  Pública, de los cuales a corte 30 de junio de 2024, 13 estaban a cargo de las  Direcciones de acuerdo con su misionalidad y 9 liderados directamente por la  Subsecretaría. Sin embargo, con corte tercer trimestre de 2024, los productos No 1.8.1, 1.8.2, 1.8.3 y 2.4.2 asociados al proyecto de  inversión No 8180 deben ser liderados por la Dirección de Seguridad, en atención a lo  establecido en la Resolución 0125 del 16 de julio de 2024 "Por medio de la cual se  designan las responsabilidades de las Gerencias de Programas de Inversión y de  Proyectos en la Secretarla Distrital de Seguridad, Convivencia y Justicia y se dictan  otras disposiciones", por lo anterior, la Subsecretaría realiza en adelante seguimiento únicamente a los productos 1.3.2, 1.3.3, 1.3.6, 1.3.9 y 2.4.1.</t>
  </si>
  <si>
    <t>Informe seguimiento productos de política pública de seguridad trimestre III</t>
  </si>
  <si>
    <t>Se pudo evidenciar que la Subsecretaría de Seguridad y Convivencia, realizó el seguimiento trimestral a los 5 productos de la política que actualmente tiene a su cargo, cumpliendo así con el 100% de las activiades programadas para el trimestre.</t>
  </si>
  <si>
    <t>La Subsecretaría de Seguridad y Convivencia, tiene a cargo 22 productos de la Política  Pública, de los cuales 17 están a cargo de la Dirección de Seguridad y Dirección de 
Prevención, y 5 a cargo de la Subsecretaria de Seguridad y Convivencia: 1,32-1,3,3-1,3,6-1,3,9 y 2,4,1 sobre los cuales se realiza seguimiento durante el Trim-IV.</t>
  </si>
  <si>
    <t>Informe seguimiento productos de política pública de seguridad trimestre IV</t>
  </si>
  <si>
    <t>Se evidencia la elaboración y entrega del informe programado para el trimestre con lo cual se tiene el 100%  de cumplimiento de la actividad</t>
  </si>
  <si>
    <t xml:space="preserve">2. Ejecutar las actividades definidas para realizar el diseño del Modelo para la Materializacion de la Agenda Bogotá - Región metropolitana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</si>
  <si>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Se realizó la construcción del formato a utilizar para la elaboración del documento, definición de cronograma de trabajo, cargue del cronograma en la heramienta Progressus y mesas técnicas de trabajo.</t>
  </si>
  <si>
    <t xml:space="preserve">Se realizaron mesas técnicas convocadas desde la Subsecretaría de Seguridad y Convivencia, donde se definieron aspectos para la elaboración de los avances del diagnóstico y la normatividad para el diseño del Modelo para la Materializacion de la Agenda Bogotá - Región metropolitana. Se realiza el cargue de los avances en el Sistema de Información Progressus. </t>
  </si>
  <si>
    <t>*Cronograma de Actividades Modelo POA
*Formato diagnóstico-Modelo para la materialización de la agenda Bogotá Región metropolitana
*Seguimiento indicador Trim-II para la materialización de la agenda Bogotá Región metropolitana</t>
  </si>
  <si>
    <t>Se desarrollaron las actividades planteadas en el cronograma para ejecutar durante el tercer trimestre, para el modelo para la materialización de la agenda Bogotá Región metropolitana: 
•	Avance factores estructurales asociados con el problema
•	Avances factores asociados a las capacidades institucionales para atender el problema.
•	Avances causas de la problemática
•	Consecuencias de la problemática</t>
  </si>
  <si>
    <t>* Cronograma de actividades modelos POA
* Formato diagnóstico Bogotá Región
*Seguimiento Indicador Trim-III Modelo Agenda Bogotá - Región Metropolitana</t>
  </si>
  <si>
    <t>Se pudo evidenciar en  el documento que se encuentran los contenidos de las 4 actividades  contempladas dentro del Diagnóstico del Modelo de Intervención Institucional con corte a septiembre, cumpliendo así con el 100% de acciones programadas para el tercer trimestre.</t>
  </si>
  <si>
    <t>Se desarrollaron las actividades planteadas en el cronograma para ejecutar durante el cuarto trimestre, para el modelo para la materialización de la agenda Bogotá Región metropolitana: 
* Conclusiones
* Revisión y aprobación
* Entrega Final
El ítem Estructuración de información cualitativa, cuantitativa y de línea base, no aplica para este documento proque precisamente el propósito del modelo es obtener la información.</t>
  </si>
  <si>
    <t>* Cronograma de actividades modelos POA
* Formato diagnóstico Bogotá Región
*Seguimiento Indicador Trim-IV Modelo Agenda Bogotá - Región Metropolitana
* Acta de revisión y aprobación módelos de política pública</t>
  </si>
  <si>
    <t>Se pudo evidenciar el cumplimiento de las actividades programadas para el trimestre relacionadas con el el diseño del Modelo para la Materializacion de la Agenda Bogotá - Región metropolitana Fase I con lo cual se obtiene el 100% del cumplimiento de la actividad</t>
  </si>
  <si>
    <t xml:space="preserve">3. Ejecutar las actividades definidas para realizar el diseño del Sistema de Información Distrital de Crimen Organizado (SIDICOF) para la comprensión de los fenómenos asociados a violencias y delicuencia en Bogotá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</si>
  <si>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1, Formato diagnóstico
2, Cronograma
3, Soporte Progressus
4, Mesas técnicas (2)</t>
  </si>
  <si>
    <t>Se realizaron mesas técnicas convocadas desde la Subsecretaría de Seguridad y Convivencia, donde se definieron aspectos para la elaboración de los avances del diagnóstico y la normatividad para el diseño del Sistema de Información Distrital de Crimen Organizado (SIDICOF). Se realiza el cargue de los avances en el Sistema de Información Progressus.</t>
  </si>
  <si>
    <t>*Cronograma de Actividades Modelo POA
*Formato diagnóstico-Sistema de Información Distrital de Crimen Organizado (SIDICOF)
*Seguimiento indicador Trim-II Sistema de Información Distrital de Crimen Organizado (SIDICOF)</t>
  </si>
  <si>
    <t>Se desarrollaron las actividades planteadas en el cronograma para ejecutar durante el tercer trimestre, para el diseño del Sistema de Información Distrital de Crimen Organizado (SIDICOF): 
•	Avance factores estructurales asociados con el problema
•	Avances factores asociados a las capacidades institucionales para atender el problema.
•	Avances causas de la problemática
•	Consecuencias de la problemática</t>
  </si>
  <si>
    <t>* Cronograma de actividades modelos POA
* Formato diagnóstico - SIDICOF 
*Seguimiento Indicador Trim-III Sistema Distrital del Crimen Organizado SIDICOF</t>
  </si>
  <si>
    <t>Se pudo evidenciar en  el documento que se encuentran los contenidos de las 4 actividades  del diseño del Sistema de Información Distrital del Crimen programadas para el corte a septiembre cumpliendo así con el 100% de acciones del tercer trimestre.</t>
  </si>
  <si>
    <t>Se desarrollaron las actividades planteadas en el cronograma para ejecutar durante el tercer trimestre, para el diseño del Sistema de Información Distrital de Crimen Organizado (SIDICOF): 
 *Conclusiones
* Revisión y aprobación
* Entrega Final
El ítem Estructuración de información cualitativa, cuantitativa y de línea base, no aplica para este documento puesto que no se cuenta con dicha información.</t>
  </si>
  <si>
    <t>* Cronograma de actividades modelos POA
* Formato diagnóstico - SIDICOF 
*Seguimiento Indicador Trim-III Sistema Distrital del Crimen Organizado SIDICOF
*Acta de revisión y aprobación módelos de política pública</t>
  </si>
  <si>
    <t>Se pudo evidenciar el cumplimiento de las actividades programadas para el trimestre relacionadas con  el diseño el diseño del Sistema de Información Distrital de Crimen Organizado (SIDICOF) con lo cual se obtiene el 100% del cumplimiento de la actividad.</t>
  </si>
  <si>
    <t>4. Ejecutar las actividades definidas para la elaboración del Protocolo interinstitucional de intervención coordinada para la atención en clave de salud y seguridad de las emergencias que se presentan en Bogotá</t>
  </si>
  <si>
    <t>Se realizaron mesas técnicas convocadas desde la Subsecretaría de Seguridad y Convivencia, donde se definieron aspectos para la elaboración de los avances del diagnóstico y la normatividad para el diseño del Protocolo interinstitucional de intervención coordinada para la atención en clave de salud y seguridad de las emergencias que se presentan en Bogotá). Se realiza el cargue de los avances en el Sistema de Información Progressus.</t>
  </si>
  <si>
    <t xml:space="preserve">*Cronograma de Actividades Modelo POA
*Formato diagnóstico-Modelo
*Seguimiento indicador Trim-II </t>
  </si>
  <si>
    <t>Se desarrollaron las actividades planteadas en el cronograma para ejecutar durante el tercer trimestre, para el Protocolo interinstitucional de intervención coordinada para la atención en clave de salud y seguridad de las emergencias que se presentan en Bogotá: 
•	Avance factores estructurales asociados con el problema
•	Avances factores asociados a las capacidades institucionales para atender el problema.
•	Avances causas de la problemática
	•	Consecuencias de la problemática</t>
  </si>
  <si>
    <t>* Cronograma de actividades modelos POA
* Formato Protocolo interinstitucional de intervención coordinada para la atención en clave de salud
*Seguimiento Indicador Trim-III Protocolo interinstitucional de intervención coordinada para la atención en clave de salud</t>
  </si>
  <si>
    <t>Se pudo evidenciar en  el documento que se encuentran los contenidos de las 4 actividades  Protocolo Interinstitucional de intervención programadas para el corte a septiembre cumpliendo así con el 100% de acciones del tercer trimestre.</t>
  </si>
  <si>
    <t xml:space="preserve">En el cuarto trimestre se desarrollaron las actividades planteadas en el cronograma a ejecutar, para el Protocolo interinstitucional de intervención coordinada para la atención en clave de salud y seguridad de las emergencias que se presentan en Bogotá:
*conclusiones
* Revisión y aprobación (El 9 de octubre de 2024, se realizó reunión interinstitucional con la participación de las siguientes entidades: Secretaría de Salud, Policía Metropolitana de Bogotá-Centro de Despacho Automático, Seccional de Tránsito y Transporte de la Policía Metropolitana de Bogotá, Secretaría de Movilidad y la Secretaría Distrital de Seguridad de Convivencia y Justicia. De acuerdo al acta de la reunión, las entidades concluyen que las dificultades que se presentan, se resumen en fallas de coordinación in situ y no requieren para su resolución de un protocolo específico, sino que se gestionan con la buena comunicación entre los responsables de cada una de las agencias encargadas de atender emergencias y urgencias médicas en la ciudad. Por esta razón, desde la Subsecretaría de Seguridad y Convivencia, se solicita a la Oficina Asesora de Planeación la eliminación de este producto.) Se anexa el acta de la reunión, el listado de asistencia y la solicitud de eliminación del producto.
*Entrega Final 
</t>
  </si>
  <si>
    <t xml:space="preserve">* Cronograma de actividades modelos POA
* Formato Protocolo interinstitucional de intervención coordinada para la atención en clave de salud
*Seguimiento Indicador Trim-IV Protocolo interinstitucional de intervención coordinada para la atención en clave de salud
*Acta Reunión Producto Política Sectorial 1.3.6  
*Lista de Asistencia Reunión 09102024
*Correo diligenciamiento Formato Ajustes Plan de Acción Doc. Política </t>
  </si>
  <si>
    <t>Se evidencia la realización de las acciones programadas en el protocolo interinstitucional de intervención aunque con las salvedades expresadas por la dependencia a cargo de la actividad. Se obtiene el 100% de cumplimiento en la actividad.</t>
  </si>
  <si>
    <t xml:space="preserve">1. Realizar seguimiento a los planes de acción de las estrategias a cargo de la Dirección de Prevención </t>
  </si>
  <si>
    <t>* La contingencia contractual desde el mes de enero 2024 a la fecha terminó por impactar de manera considerable la presencia institucional en las localidades y por ende el número de acciones adelantadas en cada uno de los territorios para cada estrategia.
* El proceso de transición entre una administración y la otra también generó traumatismos especialmente en la materialización de lineamientos técnicos nuevos a través de la Formulación de los Planes De Acción Territorial de la actual vigencia.
* Existen circunstancias externas que no son control de la Dirección de Prevención que terminan por afectar el cumplimiento de acciones a razon de riesgos de emergencia ambiental por ejemplo</t>
  </si>
  <si>
    <t>Correo electronico dirigido al Subsecretario de Seguridad donde se socializa resultado reunion sobre cumplimiento de metas de la Dirección de Prevención, y acta de reunion.</t>
  </si>
  <si>
    <t>Mediante el trabajo institucional de los equipos territoriales y el equipo de nivel central, de la SDSCJ en articulación con la Policía Metropolitana de Bogotá – MEBOG y otras entidades, en los meses de abril a junio de 2024 y de acuerdo a lo reportado en el sistema Progressus se desarrollaron acciones de Prevención a través de los programas:
*Participación para la transformación: se realizaron 318 acciones desde de las estrategias Fortalecimiento a grupos de ciudadanos.
*Prevención de riesgos en poblaciones priorizadas: se realizaron 930 acciones desde de las estrategias Niños Niñas y Adolescentes, Otras poblaciones priorizadas (familias, adultos mayores), Ciudadanos Habitantes de Calle y carreteros,  Migrantes, Personas Trans - Vigía LGBTIQ+ Prevención de violencias basadas en género, Jóvenes, cultura ciudadana.
*Entornos de confianza: se realizaron 722 acciones desde de las estrategias En bici nos cuidamos, Entornos educativos seguros y confiables, Parques y espacios públicos para la seguridad y la convivencia y Transporte público seguro, diverso y cuidador.</t>
  </si>
  <si>
    <t>* La contingencia contractual y el periodo de armonizació con el nuevo plan de desarrollo afectó en los meses de abril, mayo y junio la consolidación de presencia institucional en las localidades y de varios lideres de estrategias.</t>
  </si>
  <si>
    <t>*A travez de la construcción de cronogramas Semanales se procuró una comunicación permanente y clara con cada uno de los equipos con el fin de evidenciar que el numero de acciones programadas para cada una de las estrategias
*Se reforzó con los líderes de estrategia el reporte oportuno en los sistemas de información de las acciones realizadas, a fin de minimizar hallazgos a razón de cargue extemporáneos que afectan el cumplimiento de la meta</t>
  </si>
  <si>
    <t>Se evidenció seguimiento a los planes de acción de las estrategias  y el cargue de la información oportunamente.</t>
  </si>
  <si>
    <t>Mediante el trabajo institucional de los equipos territoriales y el equipo de nivel central, de la SDSCJ en articulación con la Policía Metropolitana de Bogotá – MEBOG y otras entidades, se ejecutaron las actividades de los planes de acción, las cuales se encuentran reportadas en el sistema Progressus.  Por lo anterior, se realiza el seguimiento trimestral (julio-agosto-septiembre) programado, donde se desarrollaron acciones de Prevención a través de los programas:
*Ciudadanías Seguras: 61 acciones 
*Cooperación Ciudadana: 38 acciones 
Igualmente durante el Trim-III se realizó la planeación y estructuración de los documentos técnicos de las nuevas actividades relacionadas con el Plan Distrital de Desarrollo "Bogotá Camina Segura" 2024-2027.</t>
  </si>
  <si>
    <t>*Acta seguimiento metas Trim-III del 30 de septiembre de 2024
*Seguimiento metas Trim-III DPCC</t>
  </si>
  <si>
    <t>Se pudo evidenciar que la Dirección de Prevención realizó el seguimiento trimestral cumpliendo así con el 100% programado para el trimestre</t>
  </si>
  <si>
    <t xml:space="preserve">Teniendo en cuenta que el reporte es trimestral, la Dirección de Prevención realizó de manera mensual el seguimiento parcial al cumplimiento de las metas (se anexan las tres actas) y al finalizar el trimestre se hizo el seguimiento total para establecer el porcentaje de avance de acuerdo con el indicador de la meta. 
Los seguimientos, permitieron evidenciar los avances en el cumplimiento de las actividades reportadas en los planes de acción elaborados para cada una de las metas. 
Las mismas fueron lideradas y ejecutadas  por el equipo de la SDSCJ y el equipo territorial, algunas de las actividades fueron realizadas en articulación con la Policía Metropolitana de Bogotá – MEBOG y entidades del distrito. Las actividades fueron registradas y validadas a través de la plataforma Progressus.  En este sentido se realizó seguimiento trimestral correspondiente a los meses de octubre-noviembre-diciembre, evidenciandose acciones desarrolladas en Prevención a través de las estrategias:
* Ciudadanías Seguras: 884 acciones realizadas y/o documentos elaborados.
* Cooperación Ciudadana: 563 acciones realizadas y/o documentos elaborados. </t>
  </si>
  <si>
    <t xml:space="preserve">1. Acta_Seguimiento_Oct_07112024
2. Acta_Seguimiento_Nov_04_12_2024
3. Acta_Seguimiento_Dic_07012025
4. Seguimiento indicador POA IV Trimestre 
</t>
  </si>
  <si>
    <t>Se observa el seguimiento trimestral realizado,  con lo que se tiene el cumplimiento de la actividad</t>
  </si>
  <si>
    <t xml:space="preserve">2. Ejecutar las actividades definidas para diseñar el Modelo Integral de prevención de violencias e instrumentalización de las poblaciones en situación de vulnerabilidad Fase I - Elaboración del Diagnóstico: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</si>
  <si>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Se participó en las Mesas Técnicas definidas por la Subsecretaria de Seguridad para la definición de aspectos relacionados con la estructura del documento "Diagnostico Modelo Integral de prevención de violencias e instrumentalización de las poblaciones en situación de vulnerabilidad", el seguimiento de avances y  lineamientos para el registro de avances en el Sistema de Información Progressus. </t>
  </si>
  <si>
    <t xml:space="preserve">
1, Soporte Progressus
2, Mesas técnicas (2)
* Cronograma de actividades modelos POA
* Diagnóstico modelo integral de prevención de violencias e instrumentalización de las poblaciones en situación de vulnerabilidad
*Seguimiento indicador Trim II modelo integral de prevención de violencias poblaciones vulnerables
</t>
  </si>
  <si>
    <t>Se evidenció las actividades s para diseñar el Modelo Integral de prevención de violencias e instrumentalización de las poblaciones en situación de vulnerabilida y el cargue de la información oportunamente.</t>
  </si>
  <si>
    <t>Se desarrollaron las actividades planteadas en el cronograma para ejecutar durante el tercer trimestre, para el  Modelo Integral de prevención de violencias e instrumentalización de las poblaciones en situación de vulnerabilidad": 
• Avance factores estructurales asociados con el problema
• Avances factores asociados a las capacidades institucionales para atender el problema.
• Avances causas de la problemática
•	Consecuencias de la problemática</t>
  </si>
  <si>
    <t xml:space="preserve">* Cronograma de actividades modelos POA
* Formato diagnóstico - 
*Seguimiento Indicador Trim-III Modelo poblaciones en situación de vulnerabilidad 
</t>
  </si>
  <si>
    <t>Es posible observar el cumplimeinto de las cuatro actividades establecidas dentro del cronograma para el tercer trimestre del modelo intergral de prevención</t>
  </si>
  <si>
    <t xml:space="preserve">Se elaboró documento de diagnóstico "Modelo Integral de prevención de violencias e instrumentalización  poblaciones en situación de vulnerabilidad", identificandose:  factores de riesgo asociados a la vinculación del delito y reincidencia en adolescentes y jóvenes; los mismos fueron evidenciados durante la formulación de la política pública nacional para la prevención del delito en adolescentes y jóvenes. Identificación de violencia de género en distintas formas en el ámbito público y privado; discriminación hacía la mujer en distintos niveles. Identificación de situaciones de violencia y delitos contra niños, niñas y adolescentes - NNA. En este sentido el documento concluye en fortalecer la articulación entre las entidades distritales y la ciudadanía, promoviendo una mayor corresponsabilidad y confianza en la oferta institucional, implementando estrategias integrales para el fortalecimiento de la cultura ciudadana, sentido compartido entre las autoridades y la ciudadanía como un eje transformador de comportamientos y actitudes en la sociedad, acciones educativas, participativas y de prevención que fomenten una cultura ciudadana robusta, con capacidad de regular comportamientos que respeten el orden social. Fortalecimiento al acceso a la justicia, para garantizar una respuesta eficaz frente a los conflictos, lo que ayudará a restaurar la confianza en las instituciones y promoviendo un un entorno más seguro y cohesionado a largo plazo     </t>
  </si>
  <si>
    <t xml:space="preserve">* Cronograma de actividades modelos POA
* Formato diagnóstico - 
*Seguimiento Indicador Trim-IV Modelo poblaciones en situación de vulnerabilidad </t>
  </si>
  <si>
    <t>se pudo evidenciar teniendo en cuenta lo indicado por la dependencia con lo que se cumple la actividad para el trimestre</t>
  </si>
  <si>
    <t xml:space="preserve">3. Ejecutar las actividades definidas para diseñar el Modelo de Prevención de Delitos y Violencias en Entornos Educativos Fase I. Elaboración del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</si>
  <si>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Se participó en las Mesas Técnicas definidas por la Subsecretaria de Seguridad para la definición de aspectos relacionados con la estructura del documento "Diagnostico del Modelo de Prevención de Delitos y Violencias en Entornos Educativos", el seguimiento de avances y  lineamientos para el registro de avances en el Sistema de Información Progressus. </t>
  </si>
  <si>
    <t xml:space="preserve">
1, Soporte Progressus
2, Mesas técnicas (2)
* Cronograma de actividades modelos POA
* Formato diagnóstico modelo de prevención de delitos y violencias en entornos educativos 
*Seguimiento indicador Trim II Diagnóstico modelo de prevención de delitos y violencias en entornos educativos</t>
  </si>
  <si>
    <t>Se evidenció las actividades  para diseñar el Modelo de Prevención de Delitos y Violencias en Entornos Educativos  el cargue de la información oportunamente.</t>
  </si>
  <si>
    <t xml:space="preserve">Se desarrollaron las actividades planteadas en el cronograma para ejecutar durante el tercer trimestre, para el Modelo de Prevención de Delitos y Violencias en Entornos Educativos: 
• Avance factores estructurales asociados con el problema
• Avances factores asociados a las capacidades institucionales para atender el problema.
• Avances causas de la problemática
•	Consecuencias de la problemática
</t>
  </si>
  <si>
    <t xml:space="preserve">* Cronograma de actividades modelos POA
* Formato diagnóstico - 
*Seguimiento Indicador Trim-III Modelo de Prevención de Delitos y Violencias en Entornos Educativos 
</t>
  </si>
  <si>
    <t>Es posible observar el cumplimeinto de las cuatro actividades establecidas dentro del cronograma para el tercer trimestre del modelo de prevencion de delitos y violencias en entornos educativos con lo que se obtiene el 100% de cumplimiento del trimestre</t>
  </si>
  <si>
    <t>Se elaboró el modelo de Prevención de Delitos y Violencias en Entornos Educativos, el cual se enmarca en el Plan de Prevención en Espacio Público. Tiene como objetivo principal "Favorecer condiciones que permitan el disfrute de espacios públicos, entre ellos, los entornos educativos, por parte de la ciudadanía", sus objetivos específicos: identificar los factores de riesgo en entornos y espacios públicos que impiden su disfrute por parte de la ciudadanía, fortalecer la articulación institucional, para promover el disfrute de entornos y espacios públicos por parte de la ciudadanía, contribuir al mejoramiento del uso por parte de algunos ciudadanos de entornos y espacios públicos de la ciudad. A contiuación se relacionan las actividades a realizar: se definirá una metodología en la que se categorizará la identificación de vulneravilidades y factores de riesgos, se realizará un diagnóstico previo sobre vulnerabilidades y factores de riesgo, se realizará un ejercicio cartográfico con algunos de los grupos ciudadanos para la identificación colectiva e integral de puntos críticos en cuanto a seguridad y convivencia del espacio público, diseño e implementación de protocolos y mecanismos de articulación para la implementación de acciones de prevención en los entornos públicos priorizados, definición de las acciones que se implementarán en cada territorio para favorecer el disfrute de espacios públicos y del Servicio público Integrado de Transporte de la ciudad, por parte de la ciudadanía, realizar las intervenciones de prevención en el espacio público en zonas priorizadas, realizar seguimiento y evaluación de resultados a las intervenciones realizadas.</t>
  </si>
  <si>
    <t>* Cronograma de actividades modelos POA
* Formato diagnóstico - 
*Seguimiento Indicador Trim-IV Modelo de Prevención de Delitos y Violencias en Entornos Educativos</t>
  </si>
  <si>
    <t>Se evidencia la realización de las acciones para diseñar el Modelo de Prevención de Delitos y Violencias en Entornos Educativos Fase I programadas para el trimestre con lo que se tiene el cumplimiento de la actividad</t>
  </si>
  <si>
    <t>1. Oficializar en el portal MIPG los documentos del C4 alineados a los estandares NENA 911 y de conformidad al sistema de control de calidad de la SDSCJ</t>
  </si>
  <si>
    <t>(Número de documentos oficializados / Número de documentos programados)*100</t>
  </si>
  <si>
    <t xml:space="preserve">Durante el primer trimestre de 2024 se logró la oficilización en el portal MIPG de los siguientes documentos:
1. Se realizó última revisión del documento y se oficializó en el portal MIPG  el documento guía G-GE-03 SISTEMATIZACIÓN Y ATENCIÓN DE INCIDENTES DE ALTO IMPACTO - SOARS. Disponible en: https://portalmipg.scj.gov.co/index.php?la=2&amp;li=0&amp;op=2&amp;sop=2.4.2&amp;id_doc=3653&amp;version=1&amp;back=1 
2. Se realizó última revisión del documento y se oficializó en el portal MIPG el día 8 de febrero de 2024, el documento procedimiento PD-GE-06 GESTIÓN DE INCIDENTES DE ALTO IMPACTO EN LA SOARS. Disponible en: https://portalmipg.scj.gov.co/index.php?la=2&amp;li=0&amp;op=2&amp;sop=2.4.2&amp;id_doc=3664&amp;version=1&amp;back=1 
3. Se realizó última revisión del documento y se oficializó en el portal MIPG el día 26 de febrero de 2024, el documento guía G-GE-04 ATENCIÓN DE REQUERIMIENTOS Y ACTIVIDADES DE APOYO AL SEGUIMIENTO DE LA OPERACIÓN. Disponible en: https://portalmipg.scj.gov.co/index.php?la=2&amp;li=0&amp;op=2&amp;sop=2.4.2&amp;id_doc=3744&amp;version=1&amp;back=1
</t>
  </si>
  <si>
    <t>Documentos oficializados en el MIPG</t>
  </si>
  <si>
    <t>En el segundo trimestre de 2024, conforme a la programación realizada para la oficialización de los documentos NENA en el MIPG, se realizaron actividads de seguimiento en reuniones, con algunos de los responsables de los documentos pendientes relacionados con NENA, de la siguiente forma:
1. Se realizó seguimiento a la entrega del formato informe general de turno, el cual se vincula con un documento de NENA, y es necesario contar con el mismo para así poder cargar en cascada los documentos por temas de codificación.
2.Se realizó reunión con responsable de la operación para validar si los documentos denominados "Instructivo Clasificación de llamadas GENOVETION o interfaz y el Instructivo Registro de incidentes PREMIERONE" requieren ajustes, se determinó que deben ser nuevamente revisados. 
3. Se revisó documento enviado por responsable de monitoreo donde propone fusionar un documento oficial de MIPG con uno de NENA, se realizó retroalimentación de las observaciones para ajustes.</t>
  </si>
  <si>
    <t>1. Programación de oficialización documentos NENA
2. Soporte correo electronico con las observaciones  al instructivo formato general de turno
3. Soporte correo electronico envío documentos para revisión MIPG-NENA
4. Soporte correo electronico obsevaciones procedimiento monitoreo</t>
  </si>
  <si>
    <t>En el tercer trimestre de 2024 se logró la oficilización en el portal MIPG de los siguientes documentos:
1. Se realizó última revisión del documento y se oficializó en el portal MIPG  el documento instructivo I-GE-03 CAMBIO DE TURNO Y TRANSFERENCIA DE MANDO. Disponible en: https://portalmipg.scj.gov.co/lib/download.php?
2. Se realizó última revisión del documento y se oficializó en el portal MIPG el documento plan PL-GE-08 PLAN DE CONTINGENCIA OPERACIÓN DEL SISTEMA NUSE 123. Disponible en: https://portalmipg.scj.gov.co/index.php? 
3. Se realizó última revisión del documento y se oficializó en el portal MIPG el documento instructivo I-GE-04 REGISTRO DE INGRESO INCIDENTES PREMIERONE. Disponible en: https://portalmipg.scj.gov.co/index.php?</t>
  </si>
  <si>
    <t>Ninguna, se han oficializado los documentos programados e incluso se han logrado oficializar otros más</t>
  </si>
  <si>
    <t>Documentos oficializados en el MIPG: 
1. I-GE-03 CAMBIO DE TURNO Y TRANSFERENCIA DE MANDO. Disponible en: https://portalmipg.scj.gov.co/lib/download.php?
2. PL-GE-08 PLAN DE CONTINGENCIA OPERACIÓN DEL SISTEMA NUSE 123. Disponible en: https://portalmipg.scj.gov.co/index.php? 
3. I-GE-04 REGISTRO DE INGRESO INCIDENTES PREMIERONE. Disponible en: https://portalmipg.scj.gov.co/index.php?</t>
  </si>
  <si>
    <t>Teniendo en cuenta la evidencia suministrada por parte del responsable de primera linea, se evidencia la oficializacion en el portal mipg del documento en mencion , adicionalmente se observa  un cumplimiento a lo programado en la PROGRAMACIÓN PARA LA OFICIALIZACIÓN DE DOCUMENTOS QUE SOPORTAN LA CERTIFICACIÓN NENA 911.</t>
  </si>
  <si>
    <t>En el cuarto trimestre de 2024 se logró la oficialización en el portal MIPG de los siguientes documentos:
1. Se realizó última revisión del documento y se oficializó en el portal MIPG  el instructivo I-GE-05 REGISTRO DE EVALUACIÓN DE INICIDENTES Y CONTROL DE CALIDAD SIGEM . Disponible en: https://portalmipg.scj.gov.co/lib/download.php?
2. Se realizó última revisión del documento y se oficializó en el portal MIPG el instructivo I-GE-06 CLASIFICACIÓN DE LLAMADAS GENOVATION O INTERFAZ . Disponible en: https://portalmipg.scj.gov.co/index.php?
Se logró actualizar el 100% de los documentos programados para la vigencia 2024.</t>
  </si>
  <si>
    <t xml:space="preserve">Documentos oficializados disponibles en:
1.  I-GE-05 REGISTRO DE EVALUACIÓN DE INICIDENTES Y CONTROL DE CALIDAD SIGEM . Disponible en: https://portalmipg.scj.gov.co/lib/download.php?
2. I-GE-06 CLASIFICACIÓN DE LLAMADAS GENOVATION O INTERFAZ. Disponible en: https://portalmipg.scj.gov.co/index.php?
</t>
  </si>
  <si>
    <t xml:space="preserve">Teniendo en cuenta la evidencia suministrada por parte del responsable de primera linea, se evidencia la oficializacion en el portal MIPG de los documentos en mención y el cumplimiento de la programación. </t>
  </si>
  <si>
    <t>2. Realizar el seguimiento a la instalación de las cámaras tipo LPR en el Sistema de Videovigilancia de Bogotá, con el propósito de fortalecer el sistema de videovigilancia de la ciudad, hacer más eficiente la operación, disminuir los tiempos de atención y generar alertas.</t>
  </si>
  <si>
    <t>En el primer trimestre de 2024 se realizó seguimiento a la ejecución de actividades mediante4 reuniones al contrato SCJ-1904-2023 cuyo objeto es: "Suministro e instalación de equipos, sistemas y componentes para el fortalecimiento de la infraestructura de videovigilancia de Bogotá D.C", así mismo se realizó la gestión de la informes de ejecución 1 y 2 adjuntos como evidencia, el avance el contrato a la fecha es de 13.4%, se adelanto la fase 1- Prueba de Concepto: Prueba voluntaria realizada por parte del contratista para determinar en laboratorio el funcionamiento y los  porcentajes de efectividad del  hardware y el software a suministrar, Para el desarrollo del contrato en la Fase de inicio, la supervisión de la SDSCJ, solicita al contratista Consorcio LPR SCC 2024, realizar pruebas de concepto con dos o tres tecnologías diferentes en cuanto a hardware y software de los dispositivos de reconocimiento de placas LPR.</t>
  </si>
  <si>
    <t>Actas de reunión de seguimiento a la ejecución del contrato e informes de actividaes del contratista</t>
  </si>
  <si>
    <t>En el segundo trimestre de 2024, se realizó seguimiento a la ejecución de actividades mediante 13 reuniones de manera semanal, se contó con la participación de la interventoría contrato SCJ-1900-2023 y personal de apoyo a la supervisión del contrato SCJ-1904-2023 en relación al lote No. 1 Sistema de Reconocimiento de Placas LPR. Como evidencia se presentan el informe semanal No. 9 del 02/04/24 al 08/04/24, hasta el informe No. 21 del 25/06/24 al 01/07/24, periodo dentro del cual se ejecutaron las siguientes actividades: se gestionó órdenes de compra de cámaras, switch, UPS, la importación, entrega y entrada al área de almacén de la entidad de las 200 cámaras para LPR, se estan gestionando progresivamente los Planes de Manejo de Tránsito de parte del Contratista, se gestionó factibilidad de interconexión eléctrica ante Enel para los puntos de instalación; se realizó la instalación de los puntos de cableado de telecomunicaciones y energía en C4, se presentó y aprobó el diseño de los gabinetes, se realizó la validación ante IDU de componentes a instalar en los puentes. De acuerdo con lo informado por la interventoría al término del trimestre se tienen un 42% de la ejecución contractual del proyecto y un pago por $ 7.413.000.000 incluido IVA. Se adjunta cronograma de ejecución de actividades</t>
  </si>
  <si>
    <t>1. Infomes semanales de seguimiento al contrato SCJ 1904-2023 “Suministro e instalación de equipos, sistemas y componentes para el fortalecimiento de la infraestructura de videovigilancia de Bogotá D.C” 
2. Cronograma de ejecución de actividades del contrato SCJ 1904-2023</t>
  </si>
  <si>
    <t>Se evidenció el seguimiento a la instalación de las cámaras tipo LPR en el Sistema de Videovigilancia  y el cargue de la información oportunamente.</t>
  </si>
  <si>
    <t xml:space="preserve">En el transcurso del tercer trimestre de 2024 se desarrollaron la siguientes actividades: En el mes de julio se finalizaron las visitas de campo correspondientes a los site survey, se dio el tiempo al contratista para realizar la ingeniería de detalle de cada una de las ubicaciones, también se estuvo revisando cuales serían los tiempos necesario para la ejecución del proyecto y solicitar la prórroga correspondiente para finalizar el contrato de manera satisfactoria se continuó haciendo seguimiento al desarrollo de la aplicación de LPR en el transcurso de este tiempo llegando a un porcentaje del proyecto total de 53.9%, en el mes de agosto se realizó la instalación de los servidores y la distribución lógica correspondiente para el DATACENTER conforme a lo estipulado en el anexo. Cabe aclarar que en el periodo de seguimiento de agosto a septiembre el contrato fue modificado como se evidencia en los anexos, suspendido por una vez y prorrogado por 3 veces, corriendo la fecha de terminación del contrato al 8 de octubre de 2024, debido a las obras distritales en los puntos de instalación de las camaras.
</t>
  </si>
  <si>
    <t>Debido a las diversas obras de entidades distritales, se han presentado diversos inconvenientes los cuales a derivado que el proyecto sea retrasado de su tiempo inicial debido a diferentes rechazos de autorizaciones previas.</t>
  </si>
  <si>
    <t xml:space="preserve">Se continúa trabajando al día de hoy con la radicación de la prórroga correspondiente al tiempo necesario para la realización de las actividades faltantes y adicionales, esto a su ves articulando con las diferentes entidades distritales. </t>
  </si>
  <si>
    <t>Informe mensuales de interventoria julio y agosto, en el mes de septiembre se surtieron ajustes y modificaciones tambien relacionado en documento adjunto</t>
  </si>
  <si>
    <t>Teniendo en cuenta la información proporcionada por el responsable de primera linea, se reporta lo siguiente sobre las actividades desarrolladas durante el tercer trimestre de 2024:
"En julio, se finalizaron las visitas de campo correspondientes a los site surveys y se otorgó tiempo al contratista para realizar la ingeniería de detalle de cada una de las ubicaciones. Además, se evaluaron los tiempos necesarios para la ejecución del proyecto y se gestionó la prórroga correspondiente para finalizar el contrato de manera satisfactoria. También se hizo seguimiento al desarrollo de la aplicación de LPR, alcanzando un avance del 53.9% del proyecto total.
En agosto, se realizó la instalación de los servidores y la configuración lógica para el datacenter, según lo estipulado en el anexo. Durante el periodo de seguimiento, se modificó el contrato, como se evidencia en los anexos."
No obstante, no se encuentra informe de seguimiento del mes de septiembre con lo que la actividad queda en un 89% de ejecución y de acuerdo con los niveles de cumplimiento establecidos en la Guía para la Formulación, Seguimiento y Monitoreo del Plan de Acción POA (G-DE-02). la actividad se encuenta en Ejecución Media</t>
  </si>
  <si>
    <t xml:space="preserve">Durante el mes de septiembre en la tercera suspensión del contrato la cual inicio el 19 de septiembre de 2024, se continuo con las mesas de trabajo en la subsecretaria de inversiones y fortalecimiento de capacidades operativas con el fin de determinar mecanismos jurídico administrativos que permitieran, la continuidad de la ejecución del contrato, permitidos dentro de la cláusula vigésima primera - solución de conflictos.
Mediante la reunión del 25 de septiembre de 2024 por la cual surgió el modificatorio y prorroga en el que el contratista solicita modificar la forma de pago y la prórroga hasta el 27 de febrero de 2025 con el ánimo de dar continuidad a la ejecución del contrato realizando las acometidas eléctricas de menos de 100 metros, prorroga durante la cual se han realizado mesas de trabajo con diferentes entidades con el animo de dar claridad al contratista en temas de energización con Enel y/o el SVV, aclaración de trámites ante las entidades, a su vez reuniones de coordinación con el proveedor de conectividad con el fin de coordinar los requerimientos necesarios dentro de la ejecución del contrato SCJ-519-2024. 
</t>
  </si>
  <si>
    <t>Se evidencio durante los trámites administrativos, la realización de mesas de trabajo, reuniones de seguimiento con las diversas entidades, que el contratista, presuntamente ha dilatado las responsabilidades en la ejecución del contrato, por lo cual se ha requerido a la interventoria realice la revisión pertinente para determinar si el contratista ha incurrido en un posible incumplimiento.</t>
  </si>
  <si>
    <t xml:space="preserve">El cronograma contemplado por el contratista se encuentra en atraso, y el compromiso adquirido con la subsecretaria de inversiones y fortalecimiento de capacidades operativas de instalar 20 cámaras a corte del 31 de diciembre del 2024 adquirido por el contratista.  </t>
  </si>
  <si>
    <t>Se adjuntan los informes de septiembre (el cual faltaba del anterior seguimiento trimestral), octubre, noviembre y el informe del mes de diciembre está siendo revisado por la interventoria y los apoyos a la supervisión.</t>
  </si>
  <si>
    <t>Se pudo evidenciar la existencia de dos  informes de seguimiento dentro del trimestre correspondientes a los meses de octubre y noviembre, no obstante no se allegó informe del mes de diciembre con lo cual se tiene un cumplimiento parcial de la actividad</t>
  </si>
  <si>
    <t>3. Realizar mensualmente el seguimiento a los reportes dell tiempo de respuesta de la línea 123</t>
  </si>
  <si>
    <t>Sumatoria de seguimientos a los reportes realizados</t>
  </si>
  <si>
    <t>En el primer trimestre del 2024 se realizó respectivemente a los tiempos de respuesta de llamadas en la linea 123, atraves del portal MIPG, se adjunta evidencia y se identifica que la tasa de respuesta se redujo levemente dado que se aumentó el volumen de llamadas contestadas después del umbral equivalente a 2.738 llamadas. Lo anterior indica que los operadores de recepción están tramitando las llamadas en un tiempo mayor con respecto al período anterior.</t>
  </si>
  <si>
    <t>Reporte de indicadores descargado del portal MIPG</t>
  </si>
  <si>
    <t>En el segundo trimestre del 2024 se realizó el seguimiento respectivo, a los tiempos de respuesta de llamadas en la linea 123, atraves del portal MIPG, se adjunta evidencia y se identifica que la tasa de respuesta en este trimestre se redujo levemente, dado que se aumentó el volumen de llamadas contestadas después del umbral.
Lo anterior indica que los operadores de recepción están tramitando las llamadas en un tiempo mayor con respecto a el trimestre anterior, esto puede ser debido al ingreso de personal nuevo para recepción de llamadas en la SUR.</t>
  </si>
  <si>
    <t>1. Reporte de indicador tasa de respuesta 2do trimestre 2024-MIPG</t>
  </si>
  <si>
    <t>Se evidenció  seguimiento a los reportes del tiempo de respuesta de la línea 123 y el cargue de la información oportunamente.</t>
  </si>
  <si>
    <t>En el tercer trimestre del 2024 se realizó el seguimiento respectivo, a los tiempos de respuesta de llamadas en la linea 123, atraves del portal MIPG, se adjunta evidencia descarga de datos e información cargada en el portal MIPG, informe de datos e informe de analisis mensual de indicadores, en el cual se identifica que en promedio la tasa de respuesta en este trimestre incremento, dado que se redujo notablemente el volumen de llamadas contestadas después del umbral.</t>
  </si>
  <si>
    <t>Ninguna, el seguimiento a las llamadas contestadas se realizó de manera mensual y de manera oportuna en el portal MIPG</t>
  </si>
  <si>
    <t>Reporte de indicadores descargado del portal MIPG, informe de seguimiento mensual a los indicadores, informe mensual de datos.</t>
  </si>
  <si>
    <t>Teniendo en cuenta la informacion suministrada se evidencia un cumplimiento  del 100% de lo programado , adicionalmente se observa mayor informacion con  respecto al reporte del indicador.</t>
  </si>
  <si>
    <t>En el cuarto trimestre del 2024 se realizó el seguimiento respectivo, a los tiempos de respuesta de llamadas en la linea 123, atraves del portal MIPG, se adjunta evidencia descarga de datos e información cargada en el portal MIPG, informe de datos e informe de analisis mensual de indicadores, en el cual se identifica que en promedio la tasa de respuesta en este trimestre incremento, dado que se redujo notablemente el volumen de llamadas contestadas después del umbral y  disminuyó el volumen de llamadas ofrecidas. Esta tendencia indica que los operadores de recepción atendieron más rapidamente las llamadas antes del umbral establecido de 10 segundos.</t>
  </si>
  <si>
    <t>Reporte de indicadores descargado del portal MIPG, informe de seguimiento mensual a los indicadores, informe mensual de datos del cuarto trimestre de 2024.</t>
  </si>
  <si>
    <t xml:space="preserve">1. Desarrollo de actividades pedagógicas de convivencia y programas comunitarios para la gestión de comparendos de convivencia y para prevención de comportamientos contrarios a la convivencia
</t>
  </si>
  <si>
    <t>(Número de actividades pedagógicas de convivencia y programas comunitarios realizadas / Número de actividades pedagógicas de convivencia y programas comunitarios programadas) *100%</t>
  </si>
  <si>
    <t xml:space="preserve">Por la línea de Materialización: Implementación de actividades pedagógicas que promueven el reconocimiento del Código Nacional de Seguridad y Convivencia Ciudadana entre quienes gestionan sus comparendos de convivencia. Estas jornadas están diseñadas para fomentar la participación ciudadana, donde cada persona se identifica como agente multiplicador de buenos hábitos y costumbres que fortalecen la convivencia y la cultura ciudadana en Bogotá.
A través de jornadas deprograma comunitario, impulsamos la apropiación, corresponsabilidad y confianza en el uso de espacios y bienes públicos, así como el respeto por el medio ambiente, la preservación del patrimonio cultural y la promoción de una convivencia armoniosa en la ciudad.
Por la línea de Prevención: Para destacar se destaca el impacto a  2.706 personas. Además, resalta el trabajo diferencial con distintas poblaciones tales como: personal de la Unidad Nacional de Dialogo y Mantenimiento del Orden, Mujeres migrantes, bici taxistas, vendedores informales, comerciantes, uniformados de policía, temáticas de propiedad horizontal, espacio público, estudiantes, padres de familia, adulto mayor, conductores de Transmilenio, entre otros. </t>
  </si>
  <si>
    <t>Línea de Materialización: Implementación de actividades pedagógicas que promueven el reconocimiento del Código Nacional de Seguridad y Convivencia Ciudadana entre quienes gestionan sus comparendos de convivencia. Estas jornadas están diseñadas para fomentar la participación ciudadana, donde cada persona se identifica como agente multiplicador de buenos hábitos y costumbres que fortalecen la convivencia y la cultura en Bogotá.
A través de jornadas programas comunitarios, impulsamos la apropiación, corresponsabilidad y confianza en el uso de espacios y bienes públicos, así como el respeto por el medio ambiente, la preservación del patrimonio cultural y la promoción de una convivencia armoniosa en la ciudad.
Para este trimestre se realizaron 749 actividades pedagogicas y 23 programas comunitarios.</t>
  </si>
  <si>
    <t>Falta de contratistas para poder cubrir las jornadas.</t>
  </si>
  <si>
    <t>1. Listado de Actividad Pedagogica Presencial y ciudadanos participantes
2. Listado de Actividad Pedagogica Virtual y ciudadanos participantes
3. Listado de jornadas Programa Comunitario</t>
  </si>
  <si>
    <t>Línea de Materialización: Implementación de actividades pedagógicas que promueven el reconocimiento del Código Nacional de Seguridad y Convivencia Ciudadana entre quienes gestionan sus comparendos de convivencia. Estas jornadas están diseñadas para fomentar la participación ciudadana, donde cada persona se identifica como agente multiplicador de buenos hábitos y costumbres que fortalecen la convivencia y la cultura en Bogotá.
A través de jornadas programas comunitarios, impulsamos la apropiación, corresponsabilidad y confianza en el uso de espacios y bienes públicos, así como el respeto por el medio ambiente, la preservación del patrimonio cultural y la promoción de una convivencia armoniosa en la ciudad.
Para este trimestre se realizaron 384 actividades de las 396 programadas, las cuales se dividieron así: 338 actividades pedagogicas y 46 programas comunitarios, con lo que se obtiene el 97% de cumplimiento</t>
  </si>
  <si>
    <r>
      <rPr>
        <sz val="11"/>
        <color rgb="FF000000"/>
        <rFont val="Arial"/>
        <family val="2"/>
      </rPr>
      <t xml:space="preserve">se allegan como evidencia los listados de asistencia de las jornadas de las líneas de materialización, tanto presenciales como virtuales, correspondientes a los meses de julio, agosto y septiembre, así como los listados de las jornadas del programa comunitario. Sin embargo, teniendo en cuenta los rangos de cumplimiento establecidos en la Guía para la Formulación, Seguimiento y Monitoreo del Plan de Acción POA (G-DE-02), la actividad se encuentra en un nivel de </t>
    </r>
    <r>
      <rPr>
        <b/>
        <sz val="11"/>
        <color rgb="FF000000"/>
        <rFont val="Arial"/>
        <family val="2"/>
      </rPr>
      <t>ejecución destacada</t>
    </r>
  </si>
  <si>
    <t xml:space="preserve">Se implementaron actividades pedagógicas de convivencia dirigidas a personas con comparendos; a través de las cuales sé que promueve el reconocimiento y apropiación del Código Nacional de Seguridad y Convivencia Ciudadana como una herramienta que impulsa la convivencia en la ciudad. Estas jornadas están diseñadas para fomentar la participación ciudadana, donde cada persona se identifica como agente  y multiplicador de la construcción de convivencia a través de la transformación hábitos y  costumbres que fortalecen la convivencia y la cultura  ciudadana en Bogotá.
A través de jornadas programas comunitarios, impulsamos la apropiación, corresponsabilidad y confianza en el uso  y cuidado de espacios y bienes públicos, así como el respeto por el medio ambiente, la preservación del patrimonio cultural y la promoción de una convivencia armoniosa en la ciudad.
Para el cuarto trimestre 2024, se realizaron 379 actividades de las 381 programadas, las cuales se dividieron así: 314 actividades pedagógicas y 65 programas comunitarios, con lo que se obtiene el 99% de cumplimiento en el cuarto trimestre.
</t>
  </si>
  <si>
    <t>La implementación de programas comunitarios y actividades pedagógicas puede verse obstaculizada por la escasez de recursos humanos y los prolongados plazos de contratación, los cuales ocasionan que los candidatos no acepten los contratos. Esto no solo limita el desarrollo de las actividades planificadas, sino que también obliga a iniciar un nuevo proceso de contratación y jornadas de capacitación.</t>
  </si>
  <si>
    <t xml:space="preserve">1.	Listado de Actividad Pedagógica Presencial y ciudadanos participantes
2. Listado de Actividad Pedagógica Virtual y ciudadanos participantes
3. Listado de jornadas Programa Comunitario
</t>
  </si>
  <si>
    <t>Se observa el avance en las actividades ejecutadas frente a las programadas alcanzando el 99% de cumplimiento en el trimestre</t>
  </si>
  <si>
    <t xml:space="preserve"> </t>
  </si>
  <si>
    <t>PROGRAMA DE TRANSPARENCIA Y ÉTICA PÚBLICA</t>
  </si>
  <si>
    <t>Junio: se realiza publicación de pieza comunicativa sobre curso virtual de transparencia de la Veeduría.</t>
  </si>
  <si>
    <t>Se realiza publicación de correo masivo con la convocatoria al curso de la plataforma Soy10 aprende sobre: Líderes de cultura de integridad.</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</si>
  <si>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t>
  </si>
  <si>
    <t>Durante el mes de abril se divulgan las actividades: dilemas eticos y persona integra.</t>
  </si>
  <si>
    <t>Se socializa y publica en correo masivo de la entidad y gaceta distrital la Resolución 0058 de 2024 la cual reconoce al Grupo de Gestores de Integridad de la vigencia 2024</t>
  </si>
  <si>
    <t>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t>
  </si>
  <si>
    <t>Se publica en intranet nota sbre el inicio de actividades del grupo de gestores de integridad.</t>
  </si>
  <si>
    <t>Mayo: Se publican las actividades: reconocimiento persona integra mes de mayo y dilemas eticos mes de mayo</t>
  </si>
  <si>
    <t>Se realiza publicación del Plan de Cultura de Integridad en lugar de consulta virtual de la Dirección de Gestión Humana en intranet</t>
  </si>
  <si>
    <t>Se realiza publicación en la página web de la entidad el informe de gestión de integridad de la vigencia 2023.</t>
  </si>
  <si>
    <t>La Dirección de Gestión Humana asiste a la invitación de la Veeduría Distrital para la socialización de informe de recomendaciones para la implementación y fortalecimiento de los lineamientos anticorrupción en las entidades del distrito (vigencia 2023)</t>
  </si>
  <si>
    <t>Se realiza premiación a las 4 personas que diligenciaron en primeros lugares el dilema ético del mes de abril.</t>
  </si>
  <si>
    <t>Se realiza publicación del valor del respeto</t>
  </si>
  <si>
    <t>Se realiza contacto con las 4 personas que obtuvieron mayor puntaje en el mes de abril en la actividad de reconocimiento de persona integra.</t>
  </si>
  <si>
    <t>Se envia correo a los jefes de oficina y directores para confirmar miembors y/o delegados de la Mesa Técnica de Integridad.</t>
  </si>
  <si>
    <t>El grupo de gestores de integridad realizan propuesta de la actividad: tienda de valores para ser presentada con la Mesa Técnica de Integridad, para lo cual realiza una reunión extraordinaria.</t>
  </si>
  <si>
    <t>Y se ´publica pieza comunicativa de expectativa de la activdad tienda de valores.</t>
  </si>
  <si>
    <t>Junio: Se realizan publicaciones de las actividades: dilemas eticos y persona integra del mes de junio, expectativa tienda de valores</t>
  </si>
  <si>
    <t>Se realiza la premiación de las personas que participaron de los dilemas eticos del mes de mayo.</t>
  </si>
  <si>
    <t>Se realiza reconocimiento social en correo masivo finalizando el mes de junio de las personas que fueron reconocidas como personas integras del mes de mayo.</t>
  </si>
  <si>
    <t>Se publica pieza comunicativa del valor del compromiso.</t>
  </si>
  <si>
    <t>Se publican de forma física en las oficinas de nivel central pisos: 6, 13 y 14 los valores del compromiso, respeto y justicia.</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</si>
  <si>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t>
  </si>
  <si>
    <t>Se publica en la intranet sinergia de la entidad sobre canales de denuncia</t>
  </si>
  <si>
    <t>Mayo: Se realiza publicación de:</t>
  </si>
  <si>
    <t>*Ruta del repositorio de integridad y conflicto de interés: consulta procedimiento declaración conflicto de interés.</t>
  </si>
  <si>
    <t>*Conceptos de: ¿qué es corrupción?</t>
  </si>
  <si>
    <t>*Consulta Circular 019: Lineamientos antifraude y antisoborno.</t>
  </si>
  <si>
    <t>Junio: Se realizan publicaciones en sinergia con el distrito como el diligenciamiento de las declaraciones de bienes y rentas y declaración de conflictos de interés de la plataforma SIDEAP.</t>
  </si>
  <si>
    <t>Se publicsa pieza comunicativa a traves de correo masivo sobre los canales de denuncia para casos de corrupción en el distrito.</t>
  </si>
  <si>
    <t>SECRETARÍA EN FAMILIA</t>
  </si>
  <si>
    <t>*Se realizo la feria de beneficios en Cárcel, C4 y Nivel Central con la participación de Casa Libertad, Canapro, Gaviria, Capillas de la Fe, Grupo Recordar, Spinning, Compensar, Fundación Universitaria Compensar, FUSCS, PriceSmart, etc.</t>
  </si>
  <si>
    <t>*Se realiza actividad de Vacaciones recreativas con total apoyo de Caja  Compensaación Familia Compensar. los días 25 al 27 de junio con 84 niños inscritos y una participación asi: Martes 25  78  niños,  Miércoles 26 76 niños  y Jueves 27: 77 niños  visitamos los siguientes lugares Compensar Av 68,  Lagosol y Sede Campestre Cajica Compensar.</t>
  </si>
  <si>
    <t>*Se realiza la divulgación del Programa Servimos en Abril, Mayo y Junio a través de una pieza masiva para toda la entidad.</t>
  </si>
  <si>
    <t>SECRETARÍA SOSTENIBLE</t>
  </si>
  <si>
    <t>* Gestión y tramite de novedades, solicitudes de vinculación a la modalidad de Teletrabajo, manejo de carpetas Digitales personales y de informacion con SST.(Gestion de Visitas ARL-Informes)-informacion personal</t>
  </si>
  <si>
    <t>* Reportes trimestral a la Secretraria Mayor de la Alcaldia.</t>
  </si>
  <si>
    <t>* modificaciones - CD información personal</t>
  </si>
  <si>
    <t>* Resoluciones de nuevos  Resoluciones de modificaciones,y reversibilidades</t>
  </si>
  <si>
    <t>*Actualización de la base de TT al día</t>
  </si>
  <si>
    <t>*Gestion de comunicacion  2 Y 3 cohorte curso de Teletrabajo Teletrabajadores y Jefes.</t>
  </si>
  <si>
    <t>* Carpetas Digitales de TT, actualizadas (nuevos y cambios)- PANTALLAZOS</t>
  </si>
  <si>
    <t xml:space="preserve">* Control de renovaciones TT      </t>
  </si>
  <si>
    <t>* Reuniones de trabajo con SST.</t>
  </si>
  <si>
    <t>SEGURIDAD Y SALUD EN EL TRABAJO</t>
  </si>
  <si>
    <t> Se radica proceso de Dotación Conductor para los meses de abril, agosto y diciembre de 2024</t>
  </si>
  <si>
    <t>SISTEMA DE INFORMACIÓN PARA LA PLANEACIÓN Y GESTIÓN DEL EMPLEO</t>
  </si>
  <si>
    <t>" Abril: Prevención accidentes laborales</t>
  </si>
  <si>
    <t>Mayo: Charla 'Tu mejor versión', Día de la actividad física, charla 'Manejo de duelo'</t>
  </si>
  <si>
    <t>Junio: Taller de sensibilización, evento Faca, simulacro de evacuación, Charla 'El arte del perdón', presentación equipo psicosocial, charla 'Prevencióntipos de violencia', donación de sangre, autoestima.</t>
  </si>
  <si>
    <t>Abril: Cumpleaños, condolencias, Charlas en familia, Día Mundial de la actividad Física, asesorias Compensar, salas de lactancia, Programa Servimos, orientación al retiro.</t>
  </si>
  <si>
    <t>Mayo: Cumpleaños, asesorías Compensar, taller de cocina saludable, feria de vivienda, condolencias, programa Servimos.</t>
  </si>
  <si>
    <t>Junio: Vacaciones recreativas, cumpleaños, condolencias, feria de beneficios, Programa Servimos, Tienda de valores.</t>
  </si>
  <si>
    <t>Abril: Introducción a las Políticas Públicas</t>
  </si>
  <si>
    <t>Mayo: Acuerdos de gestión, Reconociendo la diversidad de flora de Bogota</t>
  </si>
  <si>
    <t>Junio: Bienvenida institucional, modulos de sesiones de cualificación 1, 2 y 3, Sistema integrado de conservación,</t>
  </si>
  <si>
    <t>Abril: Programación de vacaciones, novedades de nómina.</t>
  </si>
  <si>
    <t>MAyo:  Programación de vacaciones, novedades de nómina.</t>
  </si>
  <si>
    <t>Junio:  Programación de vacaciones.</t>
  </si>
  <si>
    <t>Abril: Votación Concurso de Dibujo ""Semana de la Igualdad""</t>
  </si>
  <si>
    <t>Día de la Visibilidad Trans, Día Mundial de la Salud, Día Internacional del Pueblo Gitano</t>
  </si>
  <si>
    <t>Día Nacional de la Memoria y la Solidaridad con las víctimas del conflicto Armado</t>
  </si>
  <si>
    <t>Te contamos quienes son los Gestores de Integridad</t>
  </si>
  <si>
    <t>Día del Bibliotecólogo, Día del Secretario y la Secretaria, Día del Profesional de Seguridad y Salud en el Trabajo</t>
  </si>
  <si>
    <t>Día Internacional del Trabajo</t>
  </si>
  <si>
    <t>Mayo: Curso Reconociendo Flora de Bogotá, Procedimiento Declaración de Conflicto de Intereses en el ejercicio del servicio público, Actualización de Historias laborales, Valor del Respecto, Correo solicitud actualización Historias Laborales, Normatividad de Mujer y Género Intranet, CALDAS, Oferta académica DASCD, Dilemas éticos</t>
  </si>
  <si>
    <t>Actualización Historias laborales, Publicación Plan de Cultura de Integridad 2024</t>
  </si>
  <si>
    <t>Postulación persona ïntegra mayo, Glosario Corrupción, Oferta académica DASCD</t>
  </si>
  <si>
    <t>Ruta Intranet Circular 019 Lineamientos anti-soborno</t>
  </si>
  <si>
    <t>, Rutas de atención violencias de género, abecé lenguaje incluyente discapacidad, Glosario Mujer y Género</t>
  </si>
  <si>
    <t>Junio: Valor del Compromiso, Capacitación Política Pública LGBTI</t>
  </si>
  <si>
    <t>Directiva 005 Lineamientos LGBTI, Diligenciamiwnto Formatos Bienes y rentas-Conflicto de Interés</t>
  </si>
  <si>
    <t>Convocatoria Prácticas profesionales, Dilemas éticos, Capacitación Enfoque Diferencial</t>
  </si>
  <si>
    <t>Sitio de consulta Intranet Discapacidad</t>
  </si>
  <si>
    <t>Postulación persona ética, Charla Enfoque Diferencial: Políticas Públicas LGBTI, Canales de denuncia Corrupción distrito, Tipos de discapacidad, Discapacidad  auditiva visual y sordoceguera, Rutas de atención violencia de género</t>
  </si>
  <si>
    <t>Línea Calma Cap. 2, Hombres al Cuidado, Conversatorio LGBTI, Reconocimiento persona íntegra</t>
  </si>
  <si>
    <t>"</t>
  </si>
  <si>
    <t>"1, Se ha realizado actvidad de mantenimiento y reemplazo de unidades de conservación que se encontraron en deterioro por la manipulación propia de la consulta y préstamo de estos expedientes.</t>
  </si>
  <si>
    <t>2, Conforme al cronograma se ha llevado a cabo la inserción de documentos a los expedientes laborales tratando en lo posible de realizar esta actividad de manera pronta para brindar respuesta inmediata y positiva a los distintos requerimientos de información en la Dirección de Gestión Humana.</t>
  </si>
  <si>
    <t>3, Durante este periodo se actualizó el FUID conforme a los movimientos en la planta de personal de la SSCJ, también las bases de datos que sirven apoyo (Resoluciones y Actas de Posesión) en la plataforma de One Drive .</t>
  </si>
  <si>
    <t>4, Durante este período se llevó a cabo la consulta y el préstamo de expedientes, diligenciando el formato correspondiente de manera oportuna para asegurar una trazabilidad y control documental adecuados.</t>
  </si>
  <si>
    <t>5, En este mes se llevó a cabo el seguimiento correspondiente a la recepción de documentos mediante el uso del formato pertinente, asegurando así el cumplimiento de los procedimientos establecidos."</t>
  </si>
  <si>
    <t>"Se adjunto correos de seguimiento del mes de abril 2024</t>
  </si>
  <si>
    <t>Se adjunto correos de seguimiento del mes de mayo 2024</t>
  </si>
  <si>
    <t>Se adjunto correos de seguimiento del mes de junio 2024"</t>
  </si>
  <si>
    <t>"POA: Se envio reporte II trimestre a la Ofician Asesora de Planeacion</t>
  </si>
  <si>
    <t>RIESGO DE CORRUPCION: Durante el primer semestre de la anualidad se gestionaron 30 encargos direcivos, 43 encargos en empleos con vocación de carrera administrativa y 11 nombramientos de empleos de libre nombramiento y remoción, del nivel directivo y asesor. Los procesos de encargo junto con todas sus publicaciones y estudios se consignan en el banner de encargos de la intranet y página Web www.scj.gov.co que es abierta y de consulta permanente. Al respecto se procedió a desarrollar un total de cuarenta (40) procesos registrados al termino del mes de junio de 2024 ubicados en el siguiente link: https://scj.gov.co/proceso-encargo</t>
  </si>
  <si>
    <t>En igual sentido se cargan los actos administrativos gestionados y las publicaciones realizadas en cumplimiento de la Directiva de Transparencia de la Alcaldía Mayor de Bogotá que se realizan en la página Web del Departamento Administrativo del Servicio Civil Distrital.</t>
  </si>
  <si>
    <t>R1: Durante el segundo trimestre se diligenciaron los soportes correspondientes a cada nómina, se adjuntan evidencias</t>
  </si>
  <si>
    <t>R2: Abril: Para el periodo en mención  se programaron 15  y ejecutaron 13 actividades de promoción y prevención que permiten dar cumplimiento al SGSST de la siguiente manera:</t>
  </si>
  <si>
    <t>1. Documental: Actualización matriz legal de SST, Verificación de seguridad social.</t>
  </si>
  <si>
    <t>2. Medicina Preventiva: Evaluaciones médicas Ocupacionales, actividades del SVE Riesgo Psicosocial. Biológico. Biomecánico, Cardiovascular, seguimiento  a recomendaciones médicas.</t>
  </si>
  <si>
    <t>3. Higiene y Seguridad Industrial. Se realizaron investigación de accidentes, entrega de EPP, Capacitaciones, inspecciones de seguridad.</t>
  </si>
  <si>
    <t>4. Diligenciamiento de indicadores de estructura, proceso y resultado</t>
  </si>
  <si>
    <t>5.Ivestigacciones de accidentes  33.</t>
  </si>
  <si>
    <t>Mayo: Para este periodo se programaron  16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</si>
  <si>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Junio: Para este periodo se programaron  17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</si>
  <si>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R3: Abril, Mayo, Junio: Se adjunto evidencia de matriz de seguimiento al Plan Estrategico de Talento Humano, donde se ejecutaron 72 actividades planeadas</t>
  </si>
  <si>
    <t>PAC2024: En junio, se envió por correo electrónico a la DF, la reprogramación del PAC para los meses de julio, agosto y septiembre de 2024.</t>
  </si>
  <si>
    <t>* Archivo con los rubros de gastos de funcionamiento - gastos de personal.</t>
  </si>
  <si>
    <t>* Archivo con los rubros de gastos de funcionamiento - adquisición de bienes y servicios.</t>
  </si>
  <si>
    <t>* Archivo con los rubros de gastos de funcionamiento en reservas presuuestales.</t>
  </si>
  <si>
    <t>PRESUPUESTO: Para los rubros de gastos de personal:</t>
  </si>
  <si>
    <t>En abril, mayo y junio se generó el seguimiento de la ejecución presupuestal.</t>
  </si>
  <si>
    <t>En abril se realizó la justificación para la reducción presupuestal de gastos de personal, debido a que el valor de reservas de 2023 superó el porcentaje límite.</t>
  </si>
  <si>
    <t>En abril y mayo se generaron los traslados presupuestales para el pago de sentencias, las cuales afectaron el rubro de prima de navidad.</t>
  </si>
  <si>
    <t>Para los rubros de adquisición de bienes y servicios:</t>
  </si>
  <si>
    <t>En los meses de abril, mayo y junio se enviaron a los responsables de cada contrato un correo de seguimiento al PAC y reservas</t>
  </si>
  <si>
    <t>En los meses de abril, mayo y junio no se realizaron traslados presupustales</t>
  </si>
  <si>
    <t>RESERVAS: En junio se realizó la reprogramación de pagos de reservas presupuestales para los meses de julio, agosto y septiembre de 2024.</t>
  </si>
  <si>
    <t>En Junio se envío un correo a cada supervisiror con el seguimiento a las reservas en el cual se especifica el porcentaje de ejecucuión</t>
  </si>
  <si>
    <t>PLAN AUSTERIDAD: En abril se entregó la información del reporte de austeridad del primer trimestre.</t>
  </si>
  <si>
    <t>En junio se realizó la consolidación de la información para el reporte de austeridad del segundo trimestre y el informe de austeridad del primer semestre.</t>
  </si>
  <si>
    <t>INDICADOR DE EFECTIVIDAD SST: Abril:  Se aplicaron 503  encuestas de satistafcción  relacionads con el SVE Biomecanico, Biológico y Psicooscial,a así como actividdaes relacionadas con el Plan de Emergencia a los cuales respodieron 74,16% con excelente(373 personas) , 24,65% con bueno (124 personas) y 1,19 % con regular(6 personas).</t>
  </si>
  <si>
    <t>Mayo:  Se aplicaron  587 encuestas de satistafcción  relacionads con el SVE Biomecanico, Biológico y Psicooscial,a así como actividdaes relacionadas con el Plan de Emergencia a los cuales respodieron 78,53% con excelente(461 personas) , 20,61% con bueno (121 personas)  y  0,85 % con regular(5  personas).</t>
  </si>
  <si>
    <t>Junio:  Se aplicaron  697 encuestas de satistafcción  relacionads con el SVE Biomecanico, Biológico y Psicooscial,a así como actividdaes relacionadas con el Plan de Emergencia a los cuales respodieron  68,01% con excelente(474personas) , 30,85% con bueno (215 personas) , 1% con regular( 7 personas) y  0,14 con Malo ( 1 persona) .</t>
  </si>
  <si>
    <t>Analisis MIPG: En el segundo trimestre se aplicaron en total 1787 encuestas, de las cuales 1308 personas calificaron las actividades con nivel excelente y 460 personas con nivel bueno, lo que permite obtener un nivel de satisfacción de 98.94%, resultado ubicado en rango de gestión sobresaliente. Lo anterior evidencia que las actividades planeadas y realizadas para dar cumplimiento al SG-SST son satisfactorias, de acuerdo a la percepción de servidores públicos y contratistas frente a las mismas.</t>
  </si>
  <si>
    <t>INDICADOR DE EFICACIA: Durante el segundo trimestre de 2024, en el marco del cumplimiento del Plan Estratégico de Talento Humano, se ejecutaron un total de 72 actividades, las cuales permiten dar cuenta de la ejecución de actividades relacionadas con la implementación de los siguientes planes: plan de comunicaciones, plan de gestión documental, plan anual de vacantes, plan de previsión de necesidades de talento humano, plan de bienestar e incentivos, plan de intervención de clima organizacional, plan de cultura de integridad, plan institucional de capacitación y plan de seguridad y salud en el trabajo. El Plan Estratégico de Talento Humano se desarrolla teniendo en cuenta los módulos del Programa “Talento Humano en una Organización Saludable”, los cuales atienden directamente los componentes del ciclo de vida del servidor público (planeación, ingreso, desarrollo y retiro) y las rutas de creación de valor definidas por el MIPG (felicidad, crecimiento, servicio, calidad e información).</t>
  </si>
  <si>
    <t>RIESGOS INFORMACION: En referencia al numeral 2, durante el período entre abril y junio de 2024, se llevó a cabo el diligenciamiento del formato de consulta y préstamo de historias laborales. Se constató que el acceso a estos expedientes fue realizado exclusivamente por los miembros de la Dirección de Gestión Humana, sin que se detectaran incidencias o irregularidades en el proceso.</t>
  </si>
  <si>
    <t>INDICADOR EFICIENCIA: En el primer semestre se realizaron 3 capacitaciones con una evaluación grupal inicial de: 44,2%; 51.5%; 39,2% obteniendo un promedio grupal inicial de 44.96%, al finalizar estas capacitaciones se obtuvo una evaluación grupal final de: 83,3%; 81,8%; 84,9% obteniendo un promedio grupal final de 83,33%. Con los resultados obtenidos se evidencia un incremento del 38,37% de la adherencia del conocimiento de las capacitaciones superiores a 20 horas ofertadas en el Plan Institucional de Capacitación."</t>
  </si>
  <si>
    <t>" Al finalizar cada periodo mensual se carga el reporte correpondiente a la planta de empleos para la DIrección de Gestión Humana como fuente primaria de consulta y soporte de las decisiones adminstrativas que debe tomar la Entidad en materia de personal. El soporte de la misma queda cargado en el vínculo: https://scjgovcol-my.sharepoint.com/personal/maria_pineda_scj_gov_co/_layouts/15/onedrive.aspx?e=5%3A6738a1b840a84fc799be27701f1ceb76&amp;sharingv2=true&amp;fromShare=true&amp;at=9&amp;CT=1712332463908&amp;OR=OWA%2DNT%2DMail&amp;CID=7a68f268%2D0f36%2D0f04%2Df04e%2D4b203720adbf&amp;id=%2Fpersonal%2Fmaria%5Fpineda%5Fscj%5Fgov%5Fco%2FDocuments%2FPLANTA%20SERVIDORES%202024&amp;FolderCTID=0x0120008316BB09DA8E4947942FA892EF96A466&amp;view=0</t>
  </si>
  <si>
    <t>Para el corte del segundo trimestre de 2024 se generaron vacancias definitivas en la planta de empleos en los cargos con vocación de carrera admisnitrativa, las cuales fueron reportadas debidamente en el aplicativo SIMO de la CNSC generando la constancia que expide el SIMO. Para ello se cargan las fichas correspondientes dado que el SIMO al no ser administrado por la SDSCJ no genera reportes. El control y seguimiento de la Secretaría corresponde al cuadro de control que se actualiza con cada novedad en la materia el cual se carga como evidencia completa.</t>
  </si>
  <si>
    <t>SE INGRESAN 903 NOVEDADES ADMISTRATIVAS DEL MES DE ABRIL DE LOS SERVIDORES PUBLICOS EN EL APLICATIVO SIDEAP. SE INGRESAN 1011 NOVEDADES ADMISTRATIVAS DEL MES DE MAYO DE LOS SERVIDORES PUBLICOS EN EL APLICATIVO SIDEAP.SE INGRESAN 724 NOVEDADES ADMISTRATIVAS DEL MES DE JUNIO DE LOS SERVIDORES PUBLICOS EN EL APLICATIVO SIDEAP. "</t>
  </si>
  <si>
    <t>"Con corte al 30 de junio de 2024 se gestionaron 40 procesos de encargo que quedan publicados de manera permanente en la página web y la intranet de la SDSCJ en el banner de encargos, los cuales son de onsulta permanente por servidores y grupos de interés. Como consecuencia de los procesos se gestionaron finalmente un total de 43 actos administrativos de encargo. La evidencia en tiempo real se registra en el vínculo https://scj.gov.co/proceso-encargo; todos los procesos debidamente registrados, identificados y numerados secuencialmente, así como comunicados a todos los servidores de la entidad a través del correo electrónico institucional encargosgh@scj.gov.co</t>
  </si>
  <si>
    <t>Para el primer trimestre del año 2024 no se realizó ningún nombramiento provisional toda vez que no se han seleccionado candidatos, terminados los procesos desiertos de encargo, por parte de la Alta Dirección. En materia de procesos de selección, continua abierto el uso de listas de elegibles del proceso 741 en cuyo caso se han derogado actos por no aceptación. Solo resta la provisión de un empleo en espera de aprobación de lista de la CNSC.</t>
  </si>
  <si>
    <t>En el corte del segundo trimestre de 2024 se han realizado un total de 11 nombramientos en empleos de libre nombramiento y remoción, incluido el de secretario de despacho a través de Decreto, en estricto acatameinto del orden normativo y directrices de trasparencia. En complemento al desarrollo del primer trimestre se hicieron dos nombramientos en la Dirección de Bienes, de los cuales el último toma posesión en el siguiente periodo.</t>
  </si>
  <si>
    <t>Se genera informe semestral acerca de las razones de retiro que genere insumo para el plan estrategico del talento humano.</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</si>
  <si>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</si>
  <si>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</si>
  <si>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Se realiza validación de hojas de vida en SIDEAP durante el segundo trimestre 2024.</t>
  </si>
  <si>
    <t>"Se realiza envio de correos a todos los servidores recordando la obligacion de actualizar la declaracion de bienes y rentas, conflicto de interes y la publicacion de los mismos en sigep.</t>
  </si>
  <si>
    <t>Se envia primer seguimiento a los directivos, de los servidores que hacen falta por realizar esta obligacion a 17/06/2024</t>
  </si>
  <si>
    <t>Se envia correo solicitando capacitacion de SIGEP.</t>
  </si>
  <si>
    <t>Se envia segundo seguimiento a los directivos, de los servidores que hacen falta por realizar esta obligacion a 27/06/2024"</t>
  </si>
  <si>
    <t> Durante el segundo trimestre se dligenció el control de novedades de cada mes y se realizaron oprtunamente las reuniones de prenómina.</t>
  </si>
  <si>
    <t> Las incapacidades de los meses de abril, mayo y junio fueron afectadas en las respectivas nóminas, asi mismo se elaboro el informe de conciliación y recobro de incapacidades, el informe con corte a junio se cargara posteriormente  teniendo en cuenta que los pagos de las incapacidades los reportan mes vencido.</t>
  </si>
  <si>
    <t>Durante el segundo trimestre, se realizó el seguimiento correspondiente con el área de SST frente a los servidores con incapacidades mayores a 90 días</t>
  </si>
  <si>
    <t>Durante el segundo trimestre, se realizaron las liquidaciones de sentencias de contrato realidad, y se gestionaron las respuestas a los requerimientos que fueron necesarias</t>
  </si>
  <si>
    <t> Se realizó el seguimiento presupuestal a los rubros de gastos de personal, dejando evidencia en los meses de abril, mayo y junio</t>
  </si>
  <si>
    <t>SE ANEXAN LA RESOLUCIONES Y EL CONSOLIDADO DE LOS ESTUDIANTES QUE REALIZARON SUS PRACTICAS LABORALES POR MEDIO DE VINCULACION FORMATIVA EN LA ENTIDAD Y CULMINARON EN EL MES DE JUNIO SUS PRACTICAS LABORALES</t>
  </si>
  <si>
    <t>"Durante el segundo trimestre de 2024 no hubo Acuerdo Laboral vigente. La negociación terminó en el mes de junio pero no se ha firmado del Acta final de acuerdos y no acuerdos.</t>
  </si>
  <si>
    <t>Se cargan 16 actas de negociacion de 2024."</t>
  </si>
  <si>
    <t>Se registra las novedades y situaciones administrativas de los servidores durante del segundo trimestre 2024</t>
  </si>
  <si>
    <t>Se radicó en la Dirección Juridica el Proceso de Bienestar,  el proceso de Capacitación PIC - 2024 y la Dotación de prendas (para quienes ganan hasta 2 smmlv) - vigencia 2023</t>
  </si>
  <si>
    <t>Planes del Decreto 612 de 2018</t>
  </si>
  <si>
    <t xml:space="preserve">En el caso que una actividad haga referencia al  Decreto 612 de 2018,  esto responde a que la misma está relacionada con los planes institucionales, los cuales se identificaran mediante las siguientes nomenclatura
</t>
  </si>
  <si>
    <t>Código referencia</t>
  </si>
  <si>
    <t>Nombre del plan</t>
  </si>
  <si>
    <t xml:space="preserve">PI_01 </t>
  </si>
  <si>
    <t>Plan Institucional de Archivos de la Entidad ­PINAR</t>
  </si>
  <si>
    <t>PI_02</t>
  </si>
  <si>
    <t>Plan Anual de Adquisiciones</t>
  </si>
  <si>
    <t>PI_03</t>
  </si>
  <si>
    <t>Plan Anual de Vacantes</t>
  </si>
  <si>
    <t>PI_04</t>
  </si>
  <si>
    <t>Plan de Previsión de Necesidades</t>
  </si>
  <si>
    <t>PI_05</t>
  </si>
  <si>
    <t>Plan Estratégico de Talento Humano</t>
  </si>
  <si>
    <t>PI_06</t>
  </si>
  <si>
    <t>Plan Institucional de Capacitación</t>
  </si>
  <si>
    <t>PI_07</t>
  </si>
  <si>
    <t>Plan de Bienestar e Incentivos Institucionales</t>
  </si>
  <si>
    <t>PI_08</t>
  </si>
  <si>
    <t>Plan de Trabajo Anual en Seguridad y Salud en el Trabajo</t>
  </si>
  <si>
    <t>PI_09</t>
  </si>
  <si>
    <t>Programa de Transparencia y Ética Pública</t>
  </si>
  <si>
    <t>PI_10</t>
  </si>
  <si>
    <t>Plan Estratégico de Tecnologías de la Información y las Comunicaciones -­ PETI</t>
  </si>
  <si>
    <t>PI_11</t>
  </si>
  <si>
    <t>Plan de Tratamiento de Riesgos de Seguridad y Privacidad de la Información</t>
  </si>
  <si>
    <t>PI_12</t>
  </si>
  <si>
    <t>Plan de Seguridad y Privacidad de la Información</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</si>
  <si>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</si>
  <si>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proyectos de inversión y las políticas del Modelo Integrado de Planeación y Gestión -MIPG-.
Para la formulación del Plan de Acción - POA, se realizó un ejercicio participativo con los servidores de la Secretaría, en espacios en donde se llevaron a cabo el  análisis de su contexto estratégico identificando debilidades, oportunidades, fortalezas, amenazas, así como los riesgos que pueden llegar a incidir en el logro los objetivos planteados por la administración, bajo el marco estratégico del Plan de Desarrollo Distrital 2020-2024 “Un Nuevo Contrato Social y Ambiental para la Bogotá del Siglo XXI”, así como en las acciones asociadas a los diferentes Planes Institucionales. Como resultado de este ejercicio se definieron los aspectos a enfatizar y direccionar obtenido el Plan de acción 2024 conformado por 95 metas, las cuales se pueden consultar en detalle en esta versión.
Por otra parte, y con el objetivo de dar cumplimiento a lo establecido en la Política de Transparencia y Acceso a la Información Pública, el borrador del Plan de acción – POA fue publicado en la página WEB de la entidad para conocer los comentarios de la ciudadanía.  </t>
  </si>
  <si>
    <t>% AVANCE POA</t>
  </si>
  <si>
    <t>Subsecretaría de Acceso a la Justicia</t>
  </si>
  <si>
    <t>1.1</t>
  </si>
  <si>
    <t>1.2</t>
  </si>
  <si>
    <t>Dirección Acceso a la Justicia</t>
  </si>
  <si>
    <t>1.3</t>
  </si>
  <si>
    <t>Dirección Responsabilidad Penal Adolescente</t>
  </si>
  <si>
    <t>1.4</t>
  </si>
  <si>
    <t>Dirección Cárcel Distrital</t>
  </si>
  <si>
    <t>1.5</t>
  </si>
  <si>
    <t>Dirección Centro Especial de Reclusión</t>
  </si>
  <si>
    <t>2.1</t>
  </si>
  <si>
    <t>2.2</t>
  </si>
  <si>
    <t>2.3</t>
  </si>
  <si>
    <t>Subsecretaría de Inversiones y Fortalecimiento de Capacidades Operativas</t>
  </si>
  <si>
    <t>3.1</t>
  </si>
  <si>
    <t>3.2</t>
  </si>
  <si>
    <t>3.3</t>
  </si>
  <si>
    <t>3.4</t>
  </si>
  <si>
    <t xml:space="preserve">Dirección de Bienes para la S.C y AJ  </t>
  </si>
  <si>
    <t>Subsecretaría de Gestión Institucional</t>
  </si>
  <si>
    <t>4.1</t>
  </si>
  <si>
    <t>4.2</t>
  </si>
  <si>
    <t>4.3</t>
  </si>
  <si>
    <t>4.4</t>
  </si>
  <si>
    <t>4.5</t>
  </si>
  <si>
    <t>4.6</t>
  </si>
  <si>
    <t>Oficinas Despacho</t>
  </si>
  <si>
    <t>5.1</t>
  </si>
  <si>
    <t>5.2</t>
  </si>
  <si>
    <t>5.3</t>
  </si>
  <si>
    <t>5.4</t>
  </si>
  <si>
    <t>5.5</t>
  </si>
  <si>
    <t>Oficina de Análisis de Información y Estudios Estratégicos</t>
  </si>
  <si>
    <t>5.6</t>
  </si>
  <si>
    <t>Oficina Centro de Comando, Control, comunicaciones y Cómputo-C4</t>
  </si>
  <si>
    <t>5.7</t>
  </si>
  <si>
    <t>Gerencia Código</t>
  </si>
  <si>
    <t xml:space="preserve">% DE AVANCE TOTAL DE POA </t>
  </si>
  <si>
    <t>CONTROL DE CAMBIOS</t>
  </si>
  <si>
    <t>NUMERO DE VERSION</t>
  </si>
  <si>
    <t>FECHA</t>
  </si>
  <si>
    <t xml:space="preserve">DESCRIPCIÓN </t>
  </si>
  <si>
    <t>El Plan Operativo se aprobó en el Comité Institucional de Gestión y Desempeño de la sesión ordinaria No. 01 del 2024 del 26 de enero de 2024.</t>
  </si>
  <si>
    <t xml:space="preserve">Se incluye las columnas "tipo de indicador" y "formula de indicador"
S ajusta indicadores teniendo en cuenta las recomendaciones de la Oficina de Control Interno
Se elimina la actividad No. 5 de Oficina Asesoar de Comunicaciones
La Subsecretaría de Gestión Institucional solicita el 12/02/2024 cambio en la programación y ajustes a la formulación de indicadores. 
La Dirección de Acceso a la Justicia solicita el 16/02/2024 ajuste en la redacción de la meta 4 y cambiar en la meta 3 el tipo de meta,
Oficina de Análisis de Información y Estudios Estratégicos informa que en la mesa de trabajo  se incluyeron los indicadores y formula del indicador de las actividades 1 y 2 y se elimina la actividad 3, 
</t>
  </si>
  <si>
    <t>La Oficina de Análisis de Información y Estudios Estratégicos solicita reprogramar  las metas para tercer  y cuarto trimestre de las actividades 1 y 2 e incluir la actividad 3
La Dirección de Bienes solicita ajuste en la actividad "Realizar el seguimiento financiero mensual de los contratos diferentes a OPS en ejecución a cargo de la Dirección de Bienes mediante el formato F-AB-1351".
La Cárcel Distrital solicita ajuste en la redacción de la actividad No.2</t>
  </si>
  <si>
    <t>La Oficina de Centro de Comando, Control, Comunicaciones y Cómputo C4, solicita ajustar el indicador  de la actividad No. 4.
La Dirección de la Cárcel, solicita ajuste en la redacción y medición de la actividad No. 2, pasando de una acumulación numérica a porcentual</t>
  </si>
  <si>
    <t>ORGANIGRAMA DE LA SECRETARÍA DISTRITRAL DE SEGURIDAD, CONVIVENCIA Y JUSTICIA</t>
  </si>
  <si>
    <t>Columnas del formato</t>
  </si>
  <si>
    <t>Descripción</t>
  </si>
  <si>
    <t xml:space="preserve">FORMULACIÓN </t>
  </si>
  <si>
    <t xml:space="preserve">Plan </t>
  </si>
  <si>
    <t>OFICINA/OFICINA ASESORA/SUBSECRETARÍA</t>
  </si>
  <si>
    <t>Seleccinar oficina, oficinas asesora o subsecretarias, para el caso de las Direcciones la subsecretaria a la cual hacen parte.</t>
  </si>
  <si>
    <t>Seleccionar la dependencia a la que corresponde la información a diligenciar.</t>
  </si>
  <si>
    <t>Seleccionar el proceso al cual se encuentra asociado la dependencia. En el caso que aplique.</t>
  </si>
  <si>
    <t>OBJETIVO ESTRATEGICO</t>
  </si>
  <si>
    <t>Seleccionar el objetivo estrategico al que se encuentra asociado la actividad.  En el caso que aplique.</t>
  </si>
  <si>
    <t>Seleccionar el o los proyecto(s) de inversión que esta asocida la actividad</t>
  </si>
  <si>
    <t>POLITICA MIPG</t>
  </si>
  <si>
    <t>Seleccionar la política del Modelo Integrado de Planeación y Gestión MIPG asociada la actividad. En el caso que aplique</t>
  </si>
  <si>
    <t xml:space="preserve">Corresponde a la actividad a las que se compromete la dependencia para la vigencia, su descripción debe reflejar una acción concreta, clara, medible y verificable. En el caso que la actividad este asociada al Decreto 612 de 2018 realice lo indicado en la G-DE-02 Guia formulación, seguimiento y monitoreo del plan de acción - POA	</t>
  </si>
  <si>
    <t>Corresponde a la unidad con la cual se mide la actividad.</t>
  </si>
  <si>
    <t>Determinar el nivel de importancia de cada actividad, reflejado en el valor porcentual que se asigna a cada una de ellas, la sumatoria de los ponderados debe ser del 100% para cada dependencia.</t>
  </si>
  <si>
    <t>Tipo de Indicador</t>
  </si>
  <si>
    <t>Indicar el tipo de indicador definido, señalando si es de eficacia, eficiencia, producto, efectividad o según aplique.</t>
  </si>
  <si>
    <t>Formula de Indicador</t>
  </si>
  <si>
    <t>Teniendo en cuenta la actividad, la meta programada por periodo y la meta anual, elabore la formula respectiva. Para el caso de las metas numéricas, el indicador se debe definir teniendo en cuanta lo ejecutado vs lo programado (meta anual) para lograr una formula con variables.</t>
  </si>
  <si>
    <t>PROGRAMACIÓN POR TRIMESTRE</t>
  </si>
  <si>
    <t>Corresponde a la distribución de la meta (cantidad) para cada trimestre de la vigencia,  registrar la programación.</t>
  </si>
  <si>
    <t>Valor total de acuerdo con el tipo de meta y la planeación de la actividad.</t>
  </si>
  <si>
    <r>
      <t>Seleccionar el tipo de meta correspondiente para su medición:
a)</t>
    </r>
    <r>
      <rPr>
        <b/>
        <sz val="11"/>
        <color rgb="FF000000"/>
        <rFont val="Arial"/>
        <family val="2"/>
      </rPr>
      <t xml:space="preserve"> Sumatoria:</t>
    </r>
    <r>
      <rPr>
        <sz val="11"/>
        <color rgb="FF000000"/>
        <rFont val="Arial"/>
        <family val="2"/>
      </rPr>
      <t xml:space="preserve"> Meta que mide los avances progresivos de la actividad formulada y que al finalizar la vigencia determinan el cumplimiento de la meta anual. 
b)</t>
    </r>
    <r>
      <rPr>
        <b/>
        <sz val="11"/>
        <color rgb="FF000000"/>
        <rFont val="Arial"/>
        <family val="2"/>
      </rPr>
      <t xml:space="preserve"> Demanda</t>
    </r>
    <r>
      <rPr>
        <sz val="11"/>
        <color rgb="FF000000"/>
        <rFont val="Arial"/>
        <family val="2"/>
      </rPr>
      <t xml:space="preserve">: Meta que se mide de acuerdo con las solicitudes o requerimientos de información y/o documentación que se reciben y requieren atención, trámite y respuesta.
c) </t>
    </r>
    <r>
      <rPr>
        <b/>
        <sz val="11"/>
        <color rgb="FF000000"/>
        <rFont val="Arial"/>
        <family val="2"/>
      </rPr>
      <t>Constante</t>
    </r>
    <r>
      <rPr>
        <sz val="11"/>
        <color rgb="FF000000"/>
        <rFont val="Arial"/>
        <family val="2"/>
      </rPr>
      <t xml:space="preserve">: Se usa cuando la meta es permanente durante todos los trimestres. Este tipo de meta se utiliza cuando se proyecta realizar la misma acción todos los periodos en los que se programe y no es necesario distribuir el cumplimiento de la meta en diferentes momentos.
</t>
    </r>
  </si>
  <si>
    <t xml:space="preserve">SEGUIMIENTO </t>
  </si>
  <si>
    <t>Registrar el avance numérico ejecutado en el periodo evaluado, de acuerdo con el tipo de meta y programación.</t>
  </si>
  <si>
    <t>No registrar información en este campo, el formato con los datos registrados suministrará un valor.</t>
  </si>
  <si>
    <t>% DE EJECUCIÓN</t>
  </si>
  <si>
    <t>Cumplimiento por actividad %</t>
  </si>
  <si>
    <t>Seguimiento primera línea de defensa</t>
  </si>
  <si>
    <t>Logros</t>
  </si>
  <si>
    <t>Describir las actividades realizadas y sus beneficios para lograr la meta programada durante el periodo a reportar.</t>
  </si>
  <si>
    <t>Dificultades</t>
  </si>
  <si>
    <t>Describir las situaciones que pudieron afectar negativamente el avance programado en la actividad.</t>
  </si>
  <si>
    <t>Medidas Correctivas</t>
  </si>
  <si>
    <t>Describir las acciones que se desarrollaron para retomar la programación establecida inicialmente.</t>
  </si>
  <si>
    <t>Medio de verificación</t>
  </si>
  <si>
    <t>Describir los documentos, archivos o información que soporta la ejecución de la actividad</t>
  </si>
  <si>
    <t>Monitoreo segunda línea de defensa (OAP)</t>
  </si>
  <si>
    <t>Oportunidad en la entrega de la información</t>
  </si>
  <si>
    <t>La Oficina Asesora de Planeación indicará si el reporte se entrego de manera oportuna.</t>
  </si>
  <si>
    <t>Obsevaciones</t>
  </si>
  <si>
    <t>La Oficina Asesora de Planeación registrara información relacionada con la coherencia entre:
 - Ejecución.
 - Evidencia.
 - Logros descritos.</t>
  </si>
  <si>
    <t>TRIMESTRE  4</t>
  </si>
  <si>
    <t xml:space="preserve">Ejecución destacada </t>
  </si>
  <si>
    <t>Ejecución óptima</t>
  </si>
  <si>
    <t>Sobre ejecución</t>
  </si>
  <si>
    <t xml:space="preserve">Ejecución Media  </t>
  </si>
  <si>
    <t xml:space="preserve">Ejecución óptima </t>
  </si>
  <si>
    <t>Para la concertación oficial se trasmiten a través de la herramienta STORM USER los formularios descritos en la Resolución 3179 de 2023 de la siguiente manera:</t>
  </si>
  <si>
    <t>- Formularios de planificación y anexos</t>
  </si>
  <si>
    <t>- Registro de sedes</t>
  </si>
  <si>
    <t>- Formulario Plan de Acción</t>
  </si>
  <si>
    <t>Como cierre de la ejecución de actividades para el IV trimestre de 2024 de 48 actividades programadas se ejecutaron 41  y frente a la ejecución del año se realizaron  113 de 122 actividades programadas</t>
  </si>
  <si>
    <t>Como parte de los compromisos de la entidad se concertó la nueva formulación PIGA donde incluyen nuevas sedes a cargo de la entidad y los elementos descritos en el artículo 5 como son el diagnóstico ambiental de la entidad conforme a la Resolución 3179 de 2023 “por la cual se adopta la guía técnica para la formulación del Plan Institucional de Gestión Ambiental (PIGA), y se dictan lineamientos para su concertación, implementación, evaluación, control y seguimiento, y otras disposiciones”. Para la concertación en mención ya tiene aprobación y firmas por parte de la Secretaría Distrital de Ambiente (SDA), quien es el ente de control para el sector público. 
Para la concertación oficial se trasmiten a través de la herramienta STORM USER los formularios descritos en la Resolución 3179 de 2023 de la siguiente manera: 
-	Formularios de planificación y anexos 
-	Registro de sedes 
-	Formulario Plan de Acción 
Como cierre de la ejecución de actividades para el IV trimestre de 2024 de 48 actividades programadas se ejecutaron 41  y frente a la ejecución del año se realizaron  113 de 122 actividades programadas</t>
  </si>
  <si>
    <t>cumplimiento</t>
  </si>
  <si>
    <t>Clasificación</t>
  </si>
  <si>
    <t>RANGO DE CUMPLIMIENTO POR ACTIVIDAD</t>
  </si>
  <si>
    <t>ORIGINAL</t>
  </si>
  <si>
    <t>CUMPLIMIENTO POA</t>
  </si>
  <si>
    <t xml:space="preserve">Se revisa la matriz en excel donde se corrobora los 165 contratos a realizar por parte de la dependencia logrando de esta manera dar tramite a aquellos procesos que cumplian con los requisitos legales para dar tramite. En este orden de ideas no se genera observaciones frente al cumplimiento de la actividad programada para el cuarto trimestre de la vigencia 2024, la dependencia llega al 98% de cumplimiento para la vigencia </t>
  </si>
  <si>
    <t>Se evidencia, según las bases de datos aportadas, el número de orientaciones solicitadas y el número de ciudadanos atendidos conforme a la acumulación del indicador con lo cual se obtiene el el 93% de cumplimiento en la actividad para la vigencia</t>
  </si>
  <si>
    <t>Si bien se allega una serie de documentos que dan cuenta de la gestión realizada no  es claro el monitoreo llevado a cabo al plan de MIPG, dado que no se encuentran evidencias de dicho seguimiento para el trimestre en referencia, por lo tanto la actividad se entiende como no cumplida para el trimestre</t>
  </si>
  <si>
    <t>Se evidencia la realización de actividades en el trimestre. No obstante se  avanza solo al  93% para la vigencia</t>
  </si>
  <si>
    <r>
      <t xml:space="preserve">Teniendo en cuenta que no existe evidencia documental que permita corroborar una programación clara y específica de las actividades en el denominador del indicador, no es posible verificar con exactitud si las actividades ejecutadas corresponden a las programadas y, por ende, si el porcentaje reportado es correcto. Por lo anterior, no es posible asignar porcetaje de cumplimiento para el trimestre.
</t>
    </r>
    <r>
      <rPr>
        <b/>
        <sz val="11"/>
        <color rgb="FF000000"/>
        <rFont val="Arial"/>
        <family val="2"/>
      </rPr>
      <t xml:space="preserve">
</t>
    </r>
    <r>
      <rPr>
        <sz val="11"/>
        <color rgb="FF000000"/>
        <rFont val="Arial"/>
        <family val="2"/>
      </rPr>
      <t xml:space="preserve">
</t>
    </r>
  </si>
  <si>
    <t>Se evidencia cumplimiento de la actividad de acuerdo con la documentación  suministrada asi mismo el indicador guarda concordancia. No obstante se  observa un sobre cumplimiento para 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</si>
</sst>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00%"/>
  </numFmts>
  <fonts count="5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0"/>
      <color theme="0"/>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b/>
      <sz val="11"/>
      <color rgb="FF000000"/>
      <name val="Arial"/>
      <family val="2"/>
    </font>
    <font>
      <sz val="24"/>
      <color theme="1"/>
      <name val="Arial"/>
      <family val="2"/>
    </font>
    <font>
      <b/>
      <sz val="10"/>
      <color theme="0"/>
      <name val="Calibri Light"/>
      <family val="2"/>
      <scheme val="major"/>
    </font>
    <font>
      <b/>
      <sz val="12"/>
      <color theme="1"/>
      <name val="Arial"/>
      <family val="2"/>
    </font>
    <font>
      <sz val="12"/>
      <color rgb="FF000000"/>
      <name val="Franklin Gothic Book"/>
      <family val="2"/>
    </font>
    <font>
      <b/>
      <sz val="18"/>
      <color theme="0"/>
      <name val="Arial"/>
      <family val="2"/>
    </font>
    <font>
      <sz val="11"/>
      <color rgb="FF333333"/>
      <name val="Arial"/>
      <family val="2"/>
    </font>
    <font>
      <sz val="12"/>
      <name val="Arial"/>
      <family val="2"/>
    </font>
    <font>
      <u/>
      <sz val="11"/>
      <color theme="10"/>
      <name val="Calibri"/>
      <family val="2"/>
      <scheme val="minor"/>
    </font>
    <font>
      <sz val="11"/>
      <color theme="1"/>
      <name val="Arial"/>
      <family val="2"/>
    </font>
    <font>
      <sz val="11"/>
      <color indexed="8"/>
      <name val="Arial"/>
      <family val="2"/>
    </font>
    <font>
      <sz val="11"/>
      <name val="Arial"/>
      <family val="2"/>
    </font>
    <font>
      <b/>
      <sz val="11"/>
      <color rgb="FFFF0000"/>
      <name val="Arial"/>
      <family val="2"/>
    </font>
    <font>
      <sz val="11"/>
      <color theme="0"/>
      <name val="Arial"/>
      <family val="2"/>
    </font>
    <font>
      <sz val="10"/>
      <color rgb="FF000000"/>
      <name val="Arial"/>
      <family val="2"/>
    </font>
    <font>
      <sz val="14"/>
      <color rgb="FF000000"/>
      <name val="Arial"/>
      <family val="2"/>
    </font>
    <font>
      <b/>
      <sz val="16"/>
      <color theme="1"/>
      <name val="Arial"/>
      <family val="2"/>
    </font>
    <font>
      <sz val="16"/>
      <color theme="1"/>
      <name val="Arial"/>
      <family val="2"/>
    </font>
    <font>
      <sz val="16"/>
      <name val="Arial"/>
      <family val="2"/>
    </font>
    <font>
      <sz val="16"/>
      <color rgb="FF000000"/>
      <name val="Arial"/>
      <family val="2"/>
    </font>
    <font>
      <i/>
      <sz val="11"/>
      <color rgb="FF000000"/>
      <name val="Arial"/>
      <family val="2"/>
    </font>
    <font>
      <i/>
      <sz val="11"/>
      <color theme="1"/>
      <name val="Arial"/>
      <family val="2"/>
    </font>
    <font>
      <b/>
      <sz val="11"/>
      <color rgb="FFFFFFFF"/>
      <name val="Arial"/>
      <family val="2"/>
    </font>
    <font>
      <sz val="11"/>
      <color theme="1"/>
      <name val="Arial"/>
      <family val="2"/>
    </font>
    <font>
      <sz val="11"/>
      <color rgb="FFFF0000"/>
      <name val="Arial"/>
      <family val="2"/>
    </font>
    <font>
      <sz val="10"/>
      <color theme="1"/>
      <name val="Arial"/>
      <family val="2"/>
    </font>
    <font>
      <b/>
      <sz val="10"/>
      <color rgb="FF000000"/>
      <name val="Arial"/>
      <family val="2"/>
    </font>
    <font>
      <sz val="11"/>
      <color rgb="FF000000"/>
      <name val="Arial"/>
      <family val="2"/>
    </font>
    <font>
      <sz val="11"/>
      <color rgb="FF000000"/>
      <name val="Arial"/>
      <family val="2"/>
    </font>
    <font>
      <sz val="11"/>
      <color theme="1"/>
      <name val="Arial"/>
      <family val="2"/>
    </font>
    <font>
      <b/>
      <sz val="11"/>
      <color indexed="8"/>
      <name val="Arial"/>
      <family val="2"/>
    </font>
    <font>
      <sz val="11"/>
      <name val="Calibri"/>
      <family val="2"/>
      <scheme val="minor"/>
    </font>
  </fonts>
  <fills count="33">
    <fill>
      <patternFill patternType="none"/>
    </fill>
    <fill>
      <patternFill patternType="gray125"/>
    </fill>
    <fill>
      <patternFill patternType="solid">
        <fgColor theme="3" tint="0.79998168889431442"/>
        <bgColor indexed="26"/>
      </patternFill>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249977111117893"/>
        <bgColor indexed="64"/>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theme="1" tint="0.34998626667073579"/>
        <bgColor theme="5"/>
      </patternFill>
    </fill>
    <fill>
      <patternFill patternType="solid">
        <fgColor theme="1" tint="0.34998626667073579"/>
        <bgColor indexed="26"/>
      </patternFill>
    </fill>
    <fill>
      <patternFill patternType="solid">
        <fgColor theme="1" tint="4.9989318521683403E-2"/>
        <bgColor indexed="26"/>
      </patternFill>
    </fill>
    <fill>
      <patternFill patternType="solid">
        <fgColor theme="1" tint="4.9989318521683403E-2"/>
        <bgColor theme="5"/>
      </patternFill>
    </fill>
    <fill>
      <patternFill patternType="solid">
        <fgColor theme="1" tint="0.249977111117893"/>
        <bgColor indexed="64"/>
      </patternFill>
    </fill>
    <fill>
      <patternFill patternType="solid">
        <fgColor theme="1" tint="0.249977111117893"/>
        <bgColor indexed="31"/>
      </patternFill>
    </fill>
    <fill>
      <patternFill patternType="solid">
        <fgColor rgb="FFFF379B"/>
        <bgColor indexed="64"/>
      </patternFill>
    </fill>
    <fill>
      <patternFill patternType="solid">
        <fgColor theme="2" tint="-0.499984740745262"/>
        <bgColor indexed="64"/>
      </patternFill>
    </fill>
    <fill>
      <patternFill patternType="solid">
        <fgColor rgb="FF99082E"/>
        <bgColor indexed="64"/>
      </patternFill>
    </fill>
    <fill>
      <patternFill patternType="solid">
        <fgColor rgb="FFFFFF00"/>
        <bgColor indexed="64"/>
      </patternFill>
    </fill>
    <fill>
      <patternFill patternType="solid">
        <fgColor rgb="FF595959"/>
        <bgColor rgb="FF000000"/>
      </patternFill>
    </fill>
    <fill>
      <patternFill patternType="solid">
        <fgColor theme="4" tint="0.59999389629810485"/>
        <bgColor indexed="64"/>
      </patternFill>
    </fill>
    <fill>
      <patternFill patternType="solid">
        <fgColor rgb="FF00B0F0"/>
        <bgColor indexed="64"/>
      </patternFill>
    </fill>
    <fill>
      <patternFill patternType="solid">
        <fgColor theme="1" tint="4.9989318521683403E-2"/>
        <bgColor indexed="64"/>
      </patternFill>
    </fill>
    <fill>
      <patternFill patternType="solid">
        <fgColor theme="2"/>
        <bgColor indexed="64"/>
      </patternFill>
    </fill>
    <fill>
      <patternFill patternType="solid">
        <fgColor theme="9" tint="0.79998168889431442"/>
        <bgColor indexed="64"/>
      </patternFill>
    </fill>
    <fill>
      <patternFill patternType="solid">
        <fgColor rgb="FF00B050"/>
        <bgColor indexed="64"/>
      </patternFill>
    </fill>
    <fill>
      <patternFill patternType="solid">
        <fgColor rgb="FFFFC000"/>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medium">
        <color rgb="FF000000"/>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top style="medium">
        <color theme="1"/>
      </top>
      <bottom style="thin">
        <color theme="1"/>
      </bottom>
      <diagonal/>
    </border>
    <border>
      <left style="medium">
        <color indexed="64"/>
      </left>
      <right style="thin">
        <color theme="1"/>
      </right>
      <top style="thin">
        <color theme="1"/>
      </top>
      <bottom/>
      <diagonal/>
    </border>
    <border>
      <left style="thin">
        <color theme="1"/>
      </left>
      <right/>
      <top style="medium">
        <color indexed="64"/>
      </top>
      <bottom/>
      <diagonal/>
    </border>
    <border>
      <left style="thin">
        <color theme="1"/>
      </left>
      <right/>
      <top style="thin">
        <color theme="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medium">
        <color indexed="64"/>
      </right>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style="medium">
        <color rgb="FF000000"/>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rgb="FF000000"/>
      </bottom>
      <diagonal/>
    </border>
    <border>
      <left style="thin">
        <color indexed="64"/>
      </left>
      <right/>
      <top/>
      <bottom style="thin">
        <color indexed="64"/>
      </bottom>
      <diagonal/>
    </border>
    <border>
      <left style="thin">
        <color rgb="FF000000"/>
      </left>
      <right/>
      <top style="thin">
        <color rgb="FF000000"/>
      </top>
      <bottom/>
      <diagonal/>
    </border>
    <border>
      <left/>
      <right/>
      <top/>
      <bottom style="thin">
        <color rgb="FF000000"/>
      </bottom>
      <diagonal/>
    </border>
    <border>
      <left style="medium">
        <color indexed="64"/>
      </left>
      <right style="thin">
        <color indexed="64"/>
      </right>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indexed="64"/>
      </top>
      <bottom/>
      <diagonal/>
    </border>
    <border>
      <left style="thin">
        <color rgb="FF000000"/>
      </left>
      <right style="thin">
        <color rgb="FF000000"/>
      </right>
      <top/>
      <bottom/>
      <diagonal/>
    </border>
    <border>
      <left style="thin">
        <color theme="1"/>
      </left>
      <right style="thin">
        <color theme="1"/>
      </right>
      <top/>
      <bottom style="thin">
        <color theme="1"/>
      </bottom>
      <diagonal/>
    </border>
    <border>
      <left/>
      <right style="thin">
        <color theme="1"/>
      </right>
      <top style="medium">
        <color theme="1"/>
      </top>
      <bottom style="thin">
        <color theme="1"/>
      </bottom>
      <diagonal/>
    </border>
    <border>
      <left style="thin">
        <color indexed="64"/>
      </left>
      <right style="medium">
        <color theme="1"/>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8">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4" fillId="0" borderId="0" applyNumberFormat="0" applyFill="0" applyBorder="0" applyAlignment="0" applyProtection="0"/>
  </cellStyleXfs>
  <cellXfs count="621">
    <xf numFmtId="0" fontId="0" fillId="0" borderId="0" xfId="0"/>
    <xf numFmtId="0" fontId="2" fillId="3" borderId="0" xfId="0" applyFont="1" applyFill="1" applyAlignment="1">
      <alignment horizontal="center"/>
    </xf>
    <xf numFmtId="0" fontId="0" fillId="0" borderId="8" xfId="0" applyBorder="1" applyAlignment="1">
      <alignment vertical="center"/>
    </xf>
    <xf numFmtId="0" fontId="0" fillId="0" borderId="8" xfId="0" applyBorder="1"/>
    <xf numFmtId="0" fontId="6" fillId="0" borderId="8" xfId="0" applyFont="1" applyBorder="1" applyAlignment="1">
      <alignment vertical="center"/>
    </xf>
    <xf numFmtId="0" fontId="0" fillId="0" borderId="8" xfId="0" applyBorder="1" applyAlignment="1">
      <alignment horizontal="left" vertical="center"/>
    </xf>
    <xf numFmtId="0" fontId="0" fillId="0" borderId="10" xfId="0" applyBorder="1"/>
    <xf numFmtId="0" fontId="3" fillId="0" borderId="8" xfId="0" applyFont="1" applyBorder="1" applyAlignment="1">
      <alignment vertical="center"/>
    </xf>
    <xf numFmtId="0" fontId="3" fillId="0" borderId="8" xfId="0" applyFont="1" applyBorder="1"/>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8" xfId="0" applyFont="1" applyBorder="1" applyAlignment="1">
      <alignment vertical="center" wrapText="1"/>
    </xf>
    <xf numFmtId="0" fontId="0" fillId="0" borderId="8" xfId="0" applyBorder="1" applyAlignment="1">
      <alignment horizontal="justify" wrapText="1"/>
    </xf>
    <xf numFmtId="0" fontId="10" fillId="0" borderId="0" xfId="0" applyFont="1" applyAlignment="1">
      <alignment horizontal="left" vertical="center" wrapText="1"/>
    </xf>
    <xf numFmtId="0" fontId="11" fillId="0" borderId="17" xfId="0" applyFont="1" applyBorder="1" applyAlignment="1">
      <alignment horizontal="justify"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5" borderId="20" xfId="0" applyFont="1" applyFill="1" applyBorder="1" applyAlignment="1">
      <alignment horizontal="center" vertical="center" wrapText="1"/>
    </xf>
    <xf numFmtId="0" fontId="11" fillId="0" borderId="0" xfId="0" applyFont="1" applyAlignment="1">
      <alignment vertical="center" wrapText="1"/>
    </xf>
    <xf numFmtId="0" fontId="7" fillId="0" borderId="29" xfId="0" applyFont="1" applyBorder="1" applyAlignment="1">
      <alignment horizontal="center" vertical="center"/>
    </xf>
    <xf numFmtId="0" fontId="7" fillId="0" borderId="21" xfId="0" applyFont="1" applyBorder="1"/>
    <xf numFmtId="0" fontId="7" fillId="4" borderId="21" xfId="0" applyFont="1" applyFill="1" applyBorder="1"/>
    <xf numFmtId="0" fontId="12" fillId="8" borderId="8" xfId="0" applyFont="1" applyFill="1" applyBorder="1" applyAlignment="1">
      <alignment horizontal="center" vertical="center"/>
    </xf>
    <xf numFmtId="0" fontId="16" fillId="8" borderId="8" xfId="0" applyFont="1" applyFill="1" applyBorder="1" applyAlignment="1">
      <alignment horizontal="center" vertical="center"/>
    </xf>
    <xf numFmtId="0" fontId="3" fillId="9" borderId="8" xfId="0" applyFont="1" applyFill="1" applyBorder="1" applyAlignment="1">
      <alignment horizontal="center" vertical="center"/>
    </xf>
    <xf numFmtId="0" fontId="25" fillId="10" borderId="8" xfId="0" applyFont="1" applyFill="1" applyBorder="1" applyAlignment="1">
      <alignment horizontal="center" vertical="center" wrapText="1"/>
    </xf>
    <xf numFmtId="0" fontId="7" fillId="0" borderId="0" xfId="0" applyFont="1"/>
    <xf numFmtId="0" fontId="7" fillId="0" borderId="1" xfId="0" applyFont="1" applyBorder="1"/>
    <xf numFmtId="0" fontId="7" fillId="0" borderId="2" xfId="0" applyFont="1" applyBorder="1"/>
    <xf numFmtId="0" fontId="7" fillId="0" borderId="7" xfId="0" applyFont="1" applyBorder="1"/>
    <xf numFmtId="0" fontId="7" fillId="0" borderId="6" xfId="0" applyFont="1" applyBorder="1"/>
    <xf numFmtId="0" fontId="7" fillId="0" borderId="13" xfId="0" applyFont="1" applyBorder="1"/>
    <xf numFmtId="0" fontId="16" fillId="15" borderId="22" xfId="0" applyFont="1" applyFill="1" applyBorder="1" applyAlignment="1" applyProtection="1">
      <alignment horizontal="center" vertical="center" wrapText="1"/>
      <protection locked="0"/>
    </xf>
    <xf numFmtId="0" fontId="16" fillId="15" borderId="21" xfId="0" applyFont="1" applyFill="1" applyBorder="1" applyAlignment="1" applyProtection="1">
      <alignment horizontal="center" vertical="center" wrapText="1"/>
      <protection locked="0"/>
    </xf>
    <xf numFmtId="0" fontId="16" fillId="16" borderId="21" xfId="0" applyFont="1" applyFill="1" applyBorder="1" applyAlignment="1" applyProtection="1">
      <alignment horizontal="center" vertical="center" wrapText="1"/>
      <protection locked="0"/>
    </xf>
    <xf numFmtId="1" fontId="16" fillId="15" borderId="21" xfId="0" applyNumberFormat="1" applyFont="1" applyFill="1" applyBorder="1" applyAlignment="1" applyProtection="1">
      <alignment horizontal="center" vertical="center" wrapText="1"/>
      <protection locked="0"/>
    </xf>
    <xf numFmtId="0" fontId="16" fillId="15" borderId="27" xfId="0" applyFont="1" applyFill="1" applyBorder="1" applyAlignment="1" applyProtection="1">
      <alignment horizontal="center" vertical="center" wrapText="1"/>
      <protection locked="0"/>
    </xf>
    <xf numFmtId="1" fontId="16" fillId="18" borderId="23" xfId="0" applyNumberFormat="1" applyFont="1" applyFill="1" applyBorder="1" applyAlignment="1" applyProtection="1">
      <alignment horizontal="center" vertical="center" wrapText="1"/>
      <protection locked="0"/>
    </xf>
    <xf numFmtId="1" fontId="16" fillId="18" borderId="24" xfId="0" applyNumberFormat="1" applyFont="1" applyFill="1" applyBorder="1" applyAlignment="1" applyProtection="1">
      <alignment horizontal="center" vertical="center" wrapText="1"/>
      <protection locked="0"/>
    </xf>
    <xf numFmtId="0" fontId="16" fillId="20" borderId="24" xfId="0" applyFont="1" applyFill="1" applyBorder="1" applyAlignment="1" applyProtection="1">
      <alignment horizontal="center" vertical="center" wrapText="1"/>
      <protection locked="0"/>
    </xf>
    <xf numFmtId="0" fontId="13" fillId="6" borderId="24" xfId="0" applyFont="1" applyFill="1" applyBorder="1" applyAlignment="1" applyProtection="1">
      <alignment horizontal="center" vertical="center" wrapText="1"/>
      <protection locked="0"/>
    </xf>
    <xf numFmtId="0" fontId="28" fillId="21" borderId="8" xfId="0" applyFont="1" applyFill="1" applyBorder="1" applyAlignment="1">
      <alignment horizontal="center" vertical="center" wrapText="1"/>
    </xf>
    <xf numFmtId="0" fontId="3" fillId="0" borderId="8" xfId="0" applyFont="1" applyBorder="1" applyAlignment="1">
      <alignment vertical="center" wrapText="1"/>
    </xf>
    <xf numFmtId="0" fontId="5" fillId="0" borderId="8" xfId="0" applyFont="1" applyBorder="1" applyAlignment="1">
      <alignment vertical="center" wrapText="1"/>
    </xf>
    <xf numFmtId="0" fontId="5" fillId="0" borderId="19"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9" fillId="0" borderId="0" xfId="0" applyFont="1" applyAlignment="1">
      <alignment vertical="top" wrapText="1"/>
    </xf>
    <xf numFmtId="0" fontId="16" fillId="0" borderId="0" xfId="0" applyFont="1" applyAlignment="1">
      <alignment vertical="center" wrapText="1"/>
    </xf>
    <xf numFmtId="0" fontId="30" fillId="0" borderId="0" xfId="0" applyFont="1" applyAlignment="1">
      <alignment vertical="top" wrapText="1"/>
    </xf>
    <xf numFmtId="0" fontId="31" fillId="8" borderId="57" xfId="0" applyFont="1" applyFill="1" applyBorder="1" applyAlignment="1">
      <alignment horizontal="center" vertical="center" wrapText="1"/>
    </xf>
    <xf numFmtId="0" fontId="7" fillId="0" borderId="0" xfId="0" applyFont="1" applyAlignment="1">
      <alignment wrapText="1"/>
    </xf>
    <xf numFmtId="0" fontId="7" fillId="0" borderId="23" xfId="0" applyFont="1" applyBorder="1" applyAlignment="1">
      <alignment wrapText="1"/>
    </xf>
    <xf numFmtId="0" fontId="7" fillId="0" borderId="24" xfId="0" applyFont="1" applyBorder="1" applyAlignment="1">
      <alignment wrapText="1"/>
    </xf>
    <xf numFmtId="0" fontId="7" fillId="0" borderId="24" xfId="0" applyFont="1" applyBorder="1" applyAlignment="1">
      <alignment horizontal="left" vertical="center" wrapText="1"/>
    </xf>
    <xf numFmtId="0" fontId="18" fillId="0" borderId="26" xfId="0" applyFont="1" applyBorder="1" applyAlignment="1">
      <alignment wrapText="1"/>
    </xf>
    <xf numFmtId="0" fontId="7" fillId="6" borderId="39" xfId="0" applyFont="1" applyFill="1" applyBorder="1" applyAlignment="1">
      <alignment wrapText="1"/>
    </xf>
    <xf numFmtId="0" fontId="7" fillId="0" borderId="39" xfId="0" applyFont="1" applyBorder="1" applyAlignment="1">
      <alignment wrapText="1"/>
    </xf>
    <xf numFmtId="0" fontId="7" fillId="0" borderId="13" xfId="0" applyFont="1" applyBorder="1" applyAlignment="1">
      <alignment vertical="center" wrapText="1"/>
    </xf>
    <xf numFmtId="0" fontId="7" fillId="0" borderId="53" xfId="0" applyFont="1" applyBorder="1" applyAlignment="1">
      <alignment vertical="center" wrapText="1"/>
    </xf>
    <xf numFmtId="0" fontId="13" fillId="6" borderId="26" xfId="0" applyFont="1" applyFill="1" applyBorder="1" applyAlignment="1" applyProtection="1">
      <alignment horizontal="center" vertical="center" wrapText="1"/>
      <protection locked="0"/>
    </xf>
    <xf numFmtId="0" fontId="16" fillId="22" borderId="8" xfId="0" applyFont="1" applyFill="1" applyBorder="1" applyAlignment="1">
      <alignment horizontal="center" vertical="center"/>
    </xf>
    <xf numFmtId="0" fontId="7" fillId="0" borderId="8" xfId="0" applyFont="1" applyBorder="1"/>
    <xf numFmtId="0" fontId="32" fillId="0" borderId="8" xfId="0" applyFont="1" applyBorder="1"/>
    <xf numFmtId="0" fontId="32" fillId="4" borderId="8" xfId="0" applyFont="1" applyFill="1" applyBorder="1"/>
    <xf numFmtId="0" fontId="20" fillId="0" borderId="13" xfId="0" applyFont="1" applyBorder="1"/>
    <xf numFmtId="0" fontId="20" fillId="0" borderId="0" xfId="0" applyFont="1"/>
    <xf numFmtId="0" fontId="20" fillId="0" borderId="6" xfId="0" applyFont="1" applyBorder="1"/>
    <xf numFmtId="0" fontId="12" fillId="23" borderId="0" xfId="0" applyFont="1" applyFill="1"/>
    <xf numFmtId="0" fontId="7" fillId="0" borderId="21" xfId="0" applyFont="1" applyBorder="1" applyAlignment="1">
      <alignment wrapText="1"/>
    </xf>
    <xf numFmtId="14" fontId="25" fillId="0" borderId="8" xfId="0" applyNumberFormat="1" applyFont="1" applyBorder="1" applyAlignment="1">
      <alignment horizontal="center" vertical="center" wrapText="1"/>
    </xf>
    <xf numFmtId="0" fontId="7" fillId="0" borderId="21" xfId="0" applyFont="1" applyBorder="1" applyAlignment="1">
      <alignment horizontal="left"/>
    </xf>
    <xf numFmtId="0" fontId="37" fillId="0" borderId="0" xfId="0" applyFont="1" applyAlignment="1" applyProtection="1">
      <alignment horizontal="center" vertical="center" wrapText="1"/>
      <protection locked="0"/>
    </xf>
    <xf numFmtId="0" fontId="35" fillId="0" borderId="0" xfId="0" applyFont="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43" fillId="0" borderId="0" xfId="0" applyFont="1" applyAlignment="1" applyProtection="1">
      <alignment horizontal="center" vertical="center"/>
      <protection locked="0"/>
    </xf>
    <xf numFmtId="0" fontId="43" fillId="0" borderId="19" xfId="3" applyNumberFormat="1" applyFont="1" applyFill="1" applyBorder="1" applyAlignment="1">
      <alignment horizontal="center" vertical="center" wrapText="1"/>
    </xf>
    <xf numFmtId="0" fontId="43" fillId="0" borderId="8" xfId="3" applyNumberFormat="1" applyFont="1" applyFill="1" applyBorder="1" applyAlignment="1">
      <alignment horizontal="center" vertical="center" wrapText="1"/>
    </xf>
    <xf numFmtId="1" fontId="43" fillId="0" borderId="8" xfId="3" applyNumberFormat="1" applyFont="1" applyFill="1" applyBorder="1" applyAlignment="1" applyProtection="1">
      <alignment horizontal="center" vertical="center" wrapText="1"/>
    </xf>
    <xf numFmtId="0" fontId="7" fillId="0" borderId="0" xfId="0" applyFont="1" applyAlignment="1" applyProtection="1">
      <alignment horizontal="center" vertical="center"/>
      <protection locked="0"/>
    </xf>
    <xf numFmtId="0" fontId="15" fillId="11" borderId="13" xfId="0" applyFont="1" applyFill="1" applyBorder="1" applyAlignment="1" applyProtection="1">
      <alignment horizontal="center" vertical="center" wrapText="1"/>
      <protection locked="0"/>
    </xf>
    <xf numFmtId="0" fontId="16" fillId="13" borderId="44" xfId="0" applyFont="1" applyFill="1" applyBorder="1" applyAlignment="1" applyProtection="1">
      <alignment horizontal="center" vertical="center" wrapText="1"/>
      <protection locked="0"/>
    </xf>
    <xf numFmtId="0" fontId="16" fillId="13" borderId="34" xfId="0" applyFont="1" applyFill="1" applyBorder="1" applyAlignment="1" applyProtection="1">
      <alignment horizontal="center" vertical="center" wrapText="1"/>
      <protection locked="0"/>
    </xf>
    <xf numFmtId="0" fontId="16" fillId="13" borderId="27" xfId="0" applyFont="1" applyFill="1" applyBorder="1" applyAlignment="1" applyProtection="1">
      <alignment horizontal="center" vertical="center" wrapText="1"/>
      <protection locked="0"/>
    </xf>
    <xf numFmtId="0" fontId="16" fillId="14" borderId="46" xfId="0" applyFont="1" applyFill="1" applyBorder="1" applyAlignment="1" applyProtection="1">
      <alignment horizontal="center" vertical="center" wrapText="1"/>
      <protection locked="0"/>
    </xf>
    <xf numFmtId="0" fontId="16" fillId="14" borderId="9" xfId="0" applyFont="1" applyFill="1" applyBorder="1" applyAlignment="1" applyProtection="1">
      <alignment horizontal="center" vertical="center" wrapText="1"/>
      <protection locked="0"/>
    </xf>
    <xf numFmtId="0" fontId="16" fillId="14" borderId="28" xfId="0" applyFont="1" applyFill="1" applyBorder="1" applyAlignment="1" applyProtection="1">
      <alignment horizontal="center" vertical="center" wrapText="1"/>
      <protection locked="0"/>
    </xf>
    <xf numFmtId="1" fontId="16" fillId="13" borderId="27" xfId="0" applyNumberFormat="1" applyFont="1" applyFill="1" applyBorder="1" applyAlignment="1" applyProtection="1">
      <alignment horizontal="center" vertical="center" wrapText="1"/>
      <protection locked="0"/>
    </xf>
    <xf numFmtId="0" fontId="16" fillId="13" borderId="46" xfId="0" applyFont="1" applyFill="1" applyBorder="1" applyAlignment="1" applyProtection="1">
      <alignment horizontal="center" vertical="center" wrapText="1"/>
      <protection locked="0"/>
    </xf>
    <xf numFmtId="1" fontId="16" fillId="11" borderId="34" xfId="0" applyNumberFormat="1" applyFont="1" applyFill="1" applyBorder="1" applyAlignment="1" applyProtection="1">
      <alignment horizontal="center" vertical="center" wrapText="1"/>
      <protection locked="0"/>
    </xf>
    <xf numFmtId="1" fontId="16" fillId="11" borderId="27" xfId="0" applyNumberFormat="1" applyFont="1" applyFill="1" applyBorder="1" applyAlignment="1" applyProtection="1">
      <alignment horizontal="center" vertical="center" wrapText="1"/>
      <protection locked="0"/>
    </xf>
    <xf numFmtId="1" fontId="16" fillId="11" borderId="13" xfId="0" applyNumberFormat="1" applyFont="1" applyFill="1" applyBorder="1" applyAlignment="1" applyProtection="1">
      <alignment horizontal="center" vertical="center" wrapText="1"/>
      <protection locked="0"/>
    </xf>
    <xf numFmtId="0" fontId="16" fillId="12" borderId="34" xfId="0" applyFont="1" applyFill="1" applyBorder="1" applyAlignment="1" applyProtection="1">
      <alignment horizontal="center" vertical="center" wrapText="1"/>
      <protection locked="0"/>
    </xf>
    <xf numFmtId="0" fontId="16" fillId="12" borderId="27" xfId="0" applyFont="1" applyFill="1" applyBorder="1" applyAlignment="1" applyProtection="1">
      <alignment horizontal="center" vertical="center" wrapText="1"/>
      <protection locked="0"/>
    </xf>
    <xf numFmtId="0" fontId="16" fillId="12" borderId="46" xfId="0" applyFont="1" applyFill="1" applyBorder="1" applyAlignment="1" applyProtection="1">
      <alignment horizontal="center" vertical="center" wrapText="1"/>
      <protection locked="0"/>
    </xf>
    <xf numFmtId="0" fontId="13" fillId="6" borderId="34" xfId="0" applyFont="1" applyFill="1" applyBorder="1" applyAlignment="1" applyProtection="1">
      <alignment horizontal="center" vertical="center" wrapText="1"/>
      <protection locked="0"/>
    </xf>
    <xf numFmtId="0" fontId="13" fillId="6" borderId="46" xfId="0" applyFont="1" applyFill="1" applyBorder="1" applyAlignment="1" applyProtection="1">
      <alignment horizontal="center" vertical="center" wrapText="1"/>
      <protection locked="0"/>
    </xf>
    <xf numFmtId="0" fontId="18" fillId="0" borderId="14" xfId="0" applyFont="1" applyBorder="1" applyAlignment="1">
      <alignment horizontal="center" vertical="center" wrapText="1"/>
    </xf>
    <xf numFmtId="0" fontId="7" fillId="0" borderId="8" xfId="0" applyFont="1" applyBorder="1" applyAlignment="1" applyProtection="1">
      <alignment horizontal="center" vertical="center"/>
      <protection locked="0"/>
    </xf>
    <xf numFmtId="9" fontId="18" fillId="0" borderId="14" xfId="0" applyNumberFormat="1" applyFont="1" applyBorder="1" applyAlignment="1">
      <alignment horizontal="center" vertical="center" wrapText="1"/>
    </xf>
    <xf numFmtId="9" fontId="7" fillId="0" borderId="8" xfId="3" applyFont="1" applyFill="1" applyBorder="1" applyAlignment="1" applyProtection="1">
      <alignment horizontal="center" vertical="center" wrapText="1"/>
    </xf>
    <xf numFmtId="9" fontId="7" fillId="0" borderId="8" xfId="1" applyFont="1" applyFill="1" applyBorder="1" applyAlignment="1" applyProtection="1">
      <alignment horizontal="center" vertical="center" wrapText="1"/>
    </xf>
    <xf numFmtId="1" fontId="7" fillId="0" borderId="8" xfId="3" applyNumberFormat="1" applyFont="1" applyFill="1" applyBorder="1" applyAlignment="1" applyProtection="1">
      <alignment horizontal="center" vertical="center" wrapText="1"/>
    </xf>
    <xf numFmtId="9" fontId="7" fillId="0" borderId="8" xfId="1" applyFont="1" applyFill="1" applyBorder="1" applyAlignment="1" applyProtection="1">
      <alignment horizontal="center" vertical="center"/>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xf>
    <xf numFmtId="0" fontId="13" fillId="0" borderId="0" xfId="0" applyFont="1" applyAlignment="1">
      <alignment horizontal="center" vertical="center"/>
    </xf>
    <xf numFmtId="0" fontId="48" fillId="25" borderId="70" xfId="0" applyFont="1" applyFill="1" applyBorder="1" applyAlignment="1">
      <alignment vertical="center" wrapText="1"/>
    </xf>
    <xf numFmtId="0" fontId="7" fillId="0" borderId="0" xfId="0" applyFont="1" applyAlignment="1" applyProtection="1">
      <alignment vertical="center"/>
      <protection locked="0"/>
    </xf>
    <xf numFmtId="0" fontId="13" fillId="7" borderId="41" xfId="0" applyFont="1" applyFill="1" applyBorder="1" applyAlignment="1" applyProtection="1">
      <alignment vertical="center" wrapText="1"/>
      <protection locked="0"/>
    </xf>
    <xf numFmtId="0" fontId="13" fillId="7" borderId="42" xfId="0" applyFont="1" applyFill="1" applyBorder="1" applyAlignment="1" applyProtection="1">
      <alignment vertical="center" wrapText="1"/>
      <protection locked="0"/>
    </xf>
    <xf numFmtId="0" fontId="13" fillId="7" borderId="21" xfId="0" applyFont="1" applyFill="1" applyBorder="1" applyAlignment="1" applyProtection="1">
      <alignment vertical="center" wrapText="1"/>
      <protection locked="0"/>
    </xf>
    <xf numFmtId="0" fontId="13" fillId="7" borderId="27" xfId="0" applyFont="1" applyFill="1" applyBorder="1" applyAlignment="1" applyProtection="1">
      <alignment vertical="center" wrapText="1"/>
      <protection locked="0"/>
    </xf>
    <xf numFmtId="0" fontId="13" fillId="7" borderId="30" xfId="0" applyFont="1" applyFill="1" applyBorder="1" applyAlignment="1" applyProtection="1">
      <alignment vertical="center" wrapText="1"/>
      <protection locked="0"/>
    </xf>
    <xf numFmtId="9" fontId="35" fillId="0" borderId="0" xfId="0" applyNumberFormat="1" applyFont="1" applyAlignment="1" applyProtection="1">
      <alignment horizontal="center" vertical="center"/>
      <protection locked="0"/>
    </xf>
    <xf numFmtId="9" fontId="7" fillId="0" borderId="0" xfId="1" applyFont="1" applyBorder="1" applyAlignment="1" applyProtection="1">
      <alignment horizontal="center" vertical="center"/>
      <protection locked="0"/>
    </xf>
    <xf numFmtId="9" fontId="7" fillId="0" borderId="0" xfId="0" applyNumberFormat="1" applyFont="1" applyAlignment="1" applyProtection="1">
      <alignment horizontal="center" vertical="center"/>
      <protection locked="0"/>
    </xf>
    <xf numFmtId="14" fontId="25" fillId="0" borderId="14" xfId="0" applyNumberFormat="1" applyFont="1" applyBorder="1" applyAlignment="1">
      <alignment horizontal="center" vertical="center" wrapText="1"/>
    </xf>
    <xf numFmtId="14" fontId="25" fillId="0" borderId="65" xfId="0" applyNumberFormat="1" applyFont="1" applyBorder="1" applyAlignment="1">
      <alignment horizontal="center" vertical="center" wrapText="1"/>
    </xf>
    <xf numFmtId="0" fontId="34" fillId="0" borderId="19" xfId="7" applyFill="1" applyBorder="1" applyAlignment="1">
      <alignment horizontal="center" vertical="center" wrapText="1"/>
    </xf>
    <xf numFmtId="0" fontId="7" fillId="4" borderId="0" xfId="0" applyFont="1" applyFill="1" applyAlignment="1" applyProtection="1">
      <alignment horizontal="center" vertical="center"/>
      <protection locked="0"/>
    </xf>
    <xf numFmtId="0" fontId="18" fillId="0" borderId="8" xfId="0" applyFont="1" applyBorder="1" applyAlignment="1">
      <alignment horizontal="left" vertical="center" wrapText="1"/>
    </xf>
    <xf numFmtId="0" fontId="7" fillId="0" borderId="8" xfId="0" applyFont="1" applyBorder="1" applyAlignment="1">
      <alignment horizontal="center" vertical="center"/>
    </xf>
    <xf numFmtId="0" fontId="18" fillId="0" borderId="8" xfId="0" applyFont="1" applyBorder="1" applyAlignment="1">
      <alignment horizontal="center" vertical="center" wrapText="1"/>
    </xf>
    <xf numFmtId="0" fontId="7" fillId="0" borderId="8" xfId="0" applyFont="1" applyBorder="1" applyAlignment="1">
      <alignment horizontal="center" vertical="center" wrapText="1"/>
    </xf>
    <xf numFmtId="9" fontId="7" fillId="0" borderId="8" xfId="0" applyNumberFormat="1" applyFont="1" applyBorder="1" applyAlignment="1">
      <alignment horizontal="center" vertical="center" wrapText="1"/>
    </xf>
    <xf numFmtId="1" fontId="36" fillId="0" borderId="8" xfId="0" applyNumberFormat="1" applyFont="1" applyBorder="1" applyAlignment="1">
      <alignment horizontal="center" vertical="center" wrapText="1"/>
    </xf>
    <xf numFmtId="1" fontId="37" fillId="0" borderId="8" xfId="0" applyNumberFormat="1" applyFont="1" applyBorder="1" applyAlignment="1">
      <alignment horizontal="center" vertical="center" wrapText="1"/>
    </xf>
    <xf numFmtId="0" fontId="36" fillId="0" borderId="8"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9" fontId="37" fillId="0" borderId="8" xfId="0" applyNumberFormat="1"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37" fillId="0" borderId="14" xfId="0" applyFont="1" applyBorder="1" applyAlignment="1">
      <alignment horizontal="center" vertical="center" wrapText="1"/>
    </xf>
    <xf numFmtId="9" fontId="7" fillId="0" borderId="8" xfId="0" applyNumberFormat="1" applyFont="1" applyBorder="1" applyAlignment="1" applyProtection="1">
      <alignment horizontal="center" vertical="center" wrapText="1"/>
      <protection locked="0"/>
    </xf>
    <xf numFmtId="0" fontId="7" fillId="0" borderId="65"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6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65" xfId="0" applyFont="1" applyBorder="1" applyAlignment="1">
      <alignment horizontal="center" vertical="center" wrapText="1"/>
    </xf>
    <xf numFmtId="0" fontId="37" fillId="0" borderId="65"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6" xfId="0" applyFont="1" applyBorder="1" applyAlignment="1" applyProtection="1">
      <alignment horizontal="center" vertical="center"/>
      <protection locked="0"/>
    </xf>
    <xf numFmtId="0" fontId="18" fillId="0" borderId="8" xfId="0" applyFont="1" applyBorder="1" applyAlignment="1" applyProtection="1">
      <alignment horizontal="center" vertical="center" wrapText="1"/>
      <protection locked="0"/>
    </xf>
    <xf numFmtId="0" fontId="18" fillId="0" borderId="65" xfId="0" applyFont="1" applyBorder="1" applyAlignment="1">
      <alignment horizontal="left" vertical="center" wrapText="1"/>
    </xf>
    <xf numFmtId="0" fontId="37" fillId="0" borderId="8" xfId="0" applyFont="1" applyBorder="1" applyAlignment="1" applyProtection="1">
      <alignment horizontal="center" vertical="center" wrapText="1"/>
      <protection locked="0"/>
    </xf>
    <xf numFmtId="9" fontId="36" fillId="0" borderId="8" xfId="0" applyNumberFormat="1" applyFont="1" applyBorder="1" applyAlignment="1">
      <alignment horizontal="center" vertical="center" wrapText="1"/>
    </xf>
    <xf numFmtId="9" fontId="37" fillId="0" borderId="8" xfId="0" applyNumberFormat="1" applyFont="1" applyBorder="1" applyAlignment="1">
      <alignment horizontal="center" vertical="center" wrapText="1"/>
    </xf>
    <xf numFmtId="0" fontId="39" fillId="0" borderId="8" xfId="0" applyFont="1" applyBorder="1" applyAlignment="1" applyProtection="1">
      <alignment horizontal="center" vertical="center" wrapText="1"/>
      <protection locked="0"/>
    </xf>
    <xf numFmtId="0" fontId="40" fillId="0" borderId="71" xfId="0" applyFont="1" applyBorder="1" applyAlignment="1">
      <alignment vertical="center" wrapText="1"/>
    </xf>
    <xf numFmtId="0" fontId="7" fillId="0" borderId="20" xfId="0" applyFont="1" applyBorder="1" applyAlignment="1" applyProtection="1">
      <alignment horizontal="center" vertical="center" wrapText="1"/>
      <protection locked="0"/>
    </xf>
    <xf numFmtId="0" fontId="40" fillId="0" borderId="0" xfId="0" applyFont="1" applyAlignment="1">
      <alignment wrapText="1"/>
    </xf>
    <xf numFmtId="9" fontId="7" fillId="0" borderId="8" xfId="0" applyNumberFormat="1" applyFont="1" applyBorder="1" applyAlignment="1">
      <alignment horizontal="center" vertical="center"/>
    </xf>
    <xf numFmtId="9" fontId="37" fillId="0" borderId="16" xfId="0" applyNumberFormat="1" applyFont="1" applyBorder="1" applyAlignment="1" applyProtection="1">
      <alignment horizontal="center" vertical="center" wrapText="1"/>
      <protection locked="0"/>
    </xf>
    <xf numFmtId="0" fontId="40" fillId="0" borderId="20" xfId="0" applyFont="1" applyBorder="1" applyAlignment="1">
      <alignment vertical="center" wrapText="1"/>
    </xf>
    <xf numFmtId="0" fontId="7" fillId="0" borderId="14" xfId="0" applyFont="1" applyBorder="1" applyAlignment="1" applyProtection="1">
      <alignment horizontal="center" vertical="center"/>
      <protection locked="0"/>
    </xf>
    <xf numFmtId="0" fontId="40" fillId="0" borderId="0" xfId="0" applyFont="1" applyAlignment="1">
      <alignment vertical="center" wrapText="1"/>
    </xf>
    <xf numFmtId="0" fontId="18" fillId="0" borderId="8" xfId="0" applyFont="1" applyBorder="1" applyAlignment="1">
      <alignment horizontal="center" vertical="center"/>
    </xf>
    <xf numFmtId="0" fontId="18" fillId="0" borderId="14" xfId="0" applyFont="1" applyBorder="1" applyAlignment="1">
      <alignment vertical="center" wrapText="1"/>
    </xf>
    <xf numFmtId="1" fontId="7" fillId="0" borderId="8" xfId="0" applyNumberFormat="1" applyFont="1" applyBorder="1" applyAlignment="1">
      <alignment horizontal="center" vertical="center" wrapText="1"/>
    </xf>
    <xf numFmtId="0" fontId="36" fillId="0" borderId="8" xfId="0" applyFont="1" applyBorder="1" applyAlignment="1">
      <alignment horizontal="center" vertical="center" wrapText="1"/>
    </xf>
    <xf numFmtId="0" fontId="37" fillId="0" borderId="8" xfId="0" applyFont="1" applyBorder="1" applyAlignment="1">
      <alignment horizontal="center" vertical="center" wrapText="1"/>
    </xf>
    <xf numFmtId="0" fontId="18" fillId="0" borderId="19" xfId="0" applyFont="1" applyBorder="1" applyAlignment="1">
      <alignment horizontal="center" vertical="center"/>
    </xf>
    <xf numFmtId="0" fontId="18" fillId="0" borderId="65" xfId="0" applyFont="1" applyBorder="1" applyAlignment="1">
      <alignment vertical="center" wrapText="1"/>
    </xf>
    <xf numFmtId="9" fontId="18" fillId="0" borderId="65" xfId="0" applyNumberFormat="1" applyFont="1" applyBorder="1" applyAlignment="1">
      <alignment horizontal="center" vertical="center" wrapText="1"/>
    </xf>
    <xf numFmtId="0" fontId="18" fillId="0" borderId="14" xfId="0" applyFont="1" applyBorder="1" applyAlignment="1">
      <alignment horizontal="center" vertical="center"/>
    </xf>
    <xf numFmtId="0" fontId="37" fillId="0" borderId="14" xfId="0" applyFont="1" applyBorder="1" applyAlignment="1">
      <alignment vertical="center" wrapText="1"/>
    </xf>
    <xf numFmtId="1" fontId="7" fillId="0" borderId="8" xfId="1" applyNumberFormat="1" applyFont="1" applyFill="1" applyBorder="1" applyAlignment="1">
      <alignment horizontal="center" vertical="center" wrapText="1"/>
    </xf>
    <xf numFmtId="9" fontId="7" fillId="0" borderId="8" xfId="0" applyNumberFormat="1" applyFont="1" applyBorder="1" applyAlignment="1" applyProtection="1">
      <alignment horizontal="center" vertical="center"/>
      <protection locked="0"/>
    </xf>
    <xf numFmtId="0" fontId="7" fillId="0" borderId="8" xfId="0" applyFont="1" applyBorder="1" applyAlignment="1" applyProtection="1">
      <alignment horizontal="left" vertical="center" wrapText="1"/>
      <protection locked="0"/>
    </xf>
    <xf numFmtId="0" fontId="7" fillId="0" borderId="65" xfId="0" applyFont="1" applyBorder="1" applyAlignment="1">
      <alignment horizontal="left" vertical="center" wrapText="1"/>
    </xf>
    <xf numFmtId="1" fontId="21" fillId="0" borderId="8" xfId="0" applyNumberFormat="1" applyFont="1" applyBorder="1" applyAlignment="1">
      <alignment horizontal="center" vertical="center" wrapText="1"/>
    </xf>
    <xf numFmtId="0" fontId="18" fillId="0" borderId="8" xfId="0" applyFont="1" applyBorder="1" applyAlignment="1" applyProtection="1">
      <alignment horizontal="left" vertical="center" wrapText="1"/>
      <protection locked="0"/>
    </xf>
    <xf numFmtId="0" fontId="18" fillId="0" borderId="38" xfId="0" applyFont="1" applyBorder="1" applyAlignment="1">
      <alignment vertical="center" wrapText="1"/>
    </xf>
    <xf numFmtId="0" fontId="18" fillId="0" borderId="8" xfId="0" applyFont="1" applyBorder="1" applyAlignment="1">
      <alignment vertical="center" wrapText="1"/>
    </xf>
    <xf numFmtId="0" fontId="18" fillId="0" borderId="64" xfId="0" applyFont="1" applyBorder="1" applyAlignment="1">
      <alignment vertical="center" wrapText="1"/>
    </xf>
    <xf numFmtId="0" fontId="18" fillId="0" borderId="19" xfId="0" applyFont="1" applyBorder="1" applyAlignment="1">
      <alignment vertical="center" wrapText="1"/>
    </xf>
    <xf numFmtId="0" fontId="7" fillId="0" borderId="20" xfId="0" applyFont="1" applyBorder="1" applyAlignment="1" applyProtection="1">
      <alignment horizontal="center" vertical="center"/>
      <protection locked="0"/>
    </xf>
    <xf numFmtId="0" fontId="18" fillId="0" borderId="8" xfId="0" applyFont="1" applyBorder="1" applyAlignment="1">
      <alignment vertical="center"/>
    </xf>
    <xf numFmtId="9" fontId="18" fillId="0" borderId="8" xfId="0" applyNumberFormat="1" applyFont="1" applyBorder="1" applyAlignment="1">
      <alignment vertical="center" wrapText="1"/>
    </xf>
    <xf numFmtId="9" fontId="7" fillId="0" borderId="8" xfId="0" applyNumberFormat="1" applyFont="1" applyBorder="1" applyAlignment="1">
      <alignment vertical="center"/>
    </xf>
    <xf numFmtId="9" fontId="7" fillId="0" borderId="8" xfId="0" applyNumberFormat="1" applyFont="1" applyBorder="1" applyAlignment="1" applyProtection="1">
      <alignment vertical="center"/>
      <protection locked="0"/>
    </xf>
    <xf numFmtId="9" fontId="36" fillId="0" borderId="8" xfId="0" applyNumberFormat="1"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0" borderId="8" xfId="0" applyFont="1" applyBorder="1" applyAlignment="1" applyProtection="1">
      <alignment vertical="center"/>
      <protection locked="0"/>
    </xf>
    <xf numFmtId="9" fontId="37" fillId="0" borderId="8" xfId="0" applyNumberFormat="1" applyFont="1" applyBorder="1" applyAlignment="1" applyProtection="1">
      <alignment vertical="center" wrapText="1"/>
      <protection locked="0"/>
    </xf>
    <xf numFmtId="0" fontId="7" fillId="0" borderId="8" xfId="0" quotePrefix="1" applyFont="1" applyBorder="1" applyAlignment="1" applyProtection="1">
      <alignment vertical="center" wrapText="1"/>
      <protection locked="0"/>
    </xf>
    <xf numFmtId="0" fontId="7" fillId="0" borderId="19" xfId="0" applyFont="1" applyBorder="1" applyAlignment="1">
      <alignment vertical="center" wrapText="1"/>
    </xf>
    <xf numFmtId="0" fontId="7" fillId="0" borderId="8" xfId="0" applyFont="1" applyBorder="1" applyAlignment="1" applyProtection="1">
      <alignment vertical="top" wrapText="1"/>
      <protection locked="0"/>
    </xf>
    <xf numFmtId="0" fontId="7" fillId="0" borderId="16" xfId="0" applyFont="1" applyBorder="1" applyAlignment="1" applyProtection="1">
      <alignment vertical="center" wrapText="1"/>
      <protection locked="0"/>
    </xf>
    <xf numFmtId="9" fontId="18" fillId="0" borderId="8" xfId="0" applyNumberFormat="1" applyFont="1" applyBorder="1" applyAlignment="1">
      <alignment horizontal="center" vertical="center" wrapText="1"/>
    </xf>
    <xf numFmtId="0" fontId="7" fillId="0" borderId="8" xfId="0" applyFont="1" applyBorder="1" applyAlignment="1" applyProtection="1">
      <alignment horizontal="left" vertical="top" wrapText="1"/>
      <protection locked="0"/>
    </xf>
    <xf numFmtId="0" fontId="7" fillId="0" borderId="19" xfId="0" applyFont="1" applyBorder="1" applyAlignment="1" applyProtection="1">
      <alignment horizontal="center" vertical="center" wrapText="1"/>
      <protection locked="0"/>
    </xf>
    <xf numFmtId="9" fontId="18" fillId="0" borderId="8" xfId="0" applyNumberFormat="1" applyFont="1" applyBorder="1" applyAlignment="1" applyProtection="1">
      <alignment horizontal="center" vertical="center"/>
      <protection locked="0"/>
    </xf>
    <xf numFmtId="0" fontId="7" fillId="0" borderId="8" xfId="0" applyFont="1" applyBorder="1" applyAlignment="1" applyProtection="1">
      <alignment horizontal="center" vertical="top" wrapText="1"/>
      <protection locked="0"/>
    </xf>
    <xf numFmtId="0" fontId="18" fillId="0" borderId="8" xfId="0" applyFont="1" applyBorder="1" applyAlignment="1">
      <alignment wrapText="1"/>
    </xf>
    <xf numFmtId="1" fontId="18" fillId="0" borderId="8" xfId="0" applyNumberFormat="1" applyFont="1" applyBorder="1" applyAlignment="1">
      <alignment horizontal="center" vertical="center"/>
    </xf>
    <xf numFmtId="0" fontId="18" fillId="0" borderId="14" xfId="0" applyFont="1" applyBorder="1" applyAlignment="1">
      <alignment wrapText="1"/>
    </xf>
    <xf numFmtId="1" fontId="43" fillId="0" borderId="8" xfId="0" applyNumberFormat="1" applyFont="1" applyBorder="1" applyAlignment="1">
      <alignment horizontal="center" vertical="center" wrapText="1"/>
    </xf>
    <xf numFmtId="1" fontId="7" fillId="0" borderId="8" xfId="0" applyNumberFormat="1" applyFont="1" applyBorder="1" applyAlignment="1">
      <alignment horizontal="center" vertical="center"/>
    </xf>
    <xf numFmtId="1" fontId="43" fillId="0" borderId="8" xfId="0" applyNumberFormat="1"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protection locked="0"/>
    </xf>
    <xf numFmtId="9" fontId="37" fillId="0" borderId="9" xfId="0" applyNumberFormat="1" applyFont="1" applyBorder="1" applyAlignment="1" applyProtection="1">
      <alignment horizontal="center" vertical="center" wrapText="1"/>
      <protection locked="0"/>
    </xf>
    <xf numFmtId="0" fontId="7" fillId="0" borderId="20" xfId="0" applyFont="1" applyBorder="1" applyAlignment="1">
      <alignment horizontal="center" vertical="center" wrapText="1"/>
    </xf>
    <xf numFmtId="9" fontId="7" fillId="0" borderId="19" xfId="0" applyNumberFormat="1" applyFont="1" applyBorder="1" applyAlignment="1">
      <alignment horizontal="center" vertical="center" wrapText="1"/>
    </xf>
    <xf numFmtId="1" fontId="7" fillId="0" borderId="19" xfId="0" applyNumberFormat="1" applyFont="1" applyBorder="1" applyAlignment="1">
      <alignment horizontal="center" vertical="center"/>
    </xf>
    <xf numFmtId="0" fontId="7" fillId="0" borderId="19" xfId="0" applyFont="1" applyBorder="1" applyAlignment="1" applyProtection="1">
      <alignment horizontal="center" vertical="center"/>
      <protection locked="0"/>
    </xf>
    <xf numFmtId="0" fontId="36" fillId="0" borderId="19" xfId="0" applyFont="1" applyBorder="1" applyAlignment="1" applyProtection="1">
      <alignment horizontal="center" vertical="center" wrapText="1"/>
      <protection locked="0"/>
    </xf>
    <xf numFmtId="9" fontId="37" fillId="0" borderId="19" xfId="0" applyNumberFormat="1" applyFont="1" applyBorder="1" applyAlignment="1" applyProtection="1">
      <alignment horizontal="center" vertical="center" wrapText="1"/>
      <protection locked="0"/>
    </xf>
    <xf numFmtId="0" fontId="43" fillId="0" borderId="8" xfId="0" applyFont="1" applyBorder="1" applyAlignment="1" applyProtection="1">
      <alignment horizontal="center" vertical="center"/>
      <protection locked="0"/>
    </xf>
    <xf numFmtId="0" fontId="18" fillId="0" borderId="65" xfId="0" applyFont="1" applyBorder="1" applyAlignment="1">
      <alignment horizontal="center" vertical="center"/>
    </xf>
    <xf numFmtId="0" fontId="18" fillId="0" borderId="19" xfId="0" applyFont="1" applyBorder="1" applyAlignment="1">
      <alignment vertical="center"/>
    </xf>
    <xf numFmtId="0" fontId="18" fillId="0" borderId="65" xfId="0" applyFont="1" applyBorder="1" applyAlignment="1">
      <alignment vertical="center"/>
    </xf>
    <xf numFmtId="0" fontId="18" fillId="0" borderId="8" xfId="0" applyFont="1" applyBorder="1" applyAlignment="1">
      <alignment horizontal="center" vertical="center" wrapText="1" readingOrder="1"/>
    </xf>
    <xf numFmtId="0" fontId="18" fillId="0" borderId="8" xfId="0" applyFont="1" applyBorder="1" applyAlignment="1">
      <alignment horizontal="center" vertical="center" readingOrder="1"/>
    </xf>
    <xf numFmtId="9" fontId="18" fillId="0" borderId="8" xfId="0" applyNumberFormat="1" applyFont="1" applyBorder="1" applyAlignment="1">
      <alignment horizontal="center" vertical="center" readingOrder="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9" fontId="37" fillId="0" borderId="14" xfId="0" applyNumberFormat="1" applyFont="1" applyBorder="1" applyAlignment="1" applyProtection="1">
      <alignment horizontal="center" vertical="center" wrapText="1"/>
      <protection locked="0"/>
    </xf>
    <xf numFmtId="0" fontId="18" fillId="0" borderId="9" xfId="0" applyFont="1" applyBorder="1" applyAlignment="1">
      <alignment horizontal="left" vertical="top" wrapText="1"/>
    </xf>
    <xf numFmtId="0" fontId="18" fillId="0" borderId="66" xfId="0" applyFont="1" applyBorder="1" applyAlignment="1">
      <alignment horizontal="left" vertical="top" wrapText="1"/>
    </xf>
    <xf numFmtId="0" fontId="18" fillId="0" borderId="67" xfId="0" applyFont="1" applyBorder="1" applyAlignment="1">
      <alignment horizontal="left" vertical="top" wrapText="1"/>
    </xf>
    <xf numFmtId="0" fontId="18" fillId="0" borderId="68" xfId="0" applyFont="1" applyBorder="1" applyAlignment="1">
      <alignment horizontal="left" vertical="center" wrapText="1"/>
    </xf>
    <xf numFmtId="0" fontId="18" fillId="0" borderId="66" xfId="0" applyFont="1" applyBorder="1" applyAlignment="1">
      <alignment horizontal="left" vertical="center" wrapText="1"/>
    </xf>
    <xf numFmtId="0" fontId="18" fillId="0" borderId="14" xfId="0" applyFont="1" applyBorder="1" applyAlignment="1">
      <alignment horizontal="left" vertical="center" wrapText="1"/>
    </xf>
    <xf numFmtId="0" fontId="18" fillId="0" borderId="19" xfId="0" applyFont="1" applyBorder="1" applyAlignment="1">
      <alignment horizontal="left" vertical="center" wrapText="1"/>
    </xf>
    <xf numFmtId="0" fontId="7" fillId="0" borderId="9" xfId="0" applyFont="1" applyBorder="1" applyAlignment="1" applyProtection="1">
      <alignment horizontal="left" vertical="center" wrapText="1"/>
      <protection locked="0"/>
    </xf>
    <xf numFmtId="0" fontId="7" fillId="0" borderId="64" xfId="0" applyFont="1" applyBorder="1" applyAlignment="1">
      <alignment horizontal="center" vertical="center" wrapText="1"/>
    </xf>
    <xf numFmtId="0" fontId="7" fillId="0" borderId="19" xfId="0" applyFont="1" applyBorder="1" applyAlignment="1" applyProtection="1">
      <alignment horizontal="left" vertical="center" wrapText="1"/>
      <protection locked="0"/>
    </xf>
    <xf numFmtId="0" fontId="51" fillId="0" borderId="8" xfId="0" applyFont="1" applyBorder="1" applyAlignment="1" applyProtection="1">
      <alignment horizontal="left" vertical="top" wrapText="1"/>
      <protection locked="0"/>
    </xf>
    <xf numFmtId="0" fontId="7" fillId="0" borderId="20" xfId="0" applyFont="1" applyBorder="1" applyAlignment="1" applyProtection="1">
      <alignment horizontal="left" vertical="center" wrapText="1"/>
      <protection locked="0"/>
    </xf>
    <xf numFmtId="1" fontId="18" fillId="0" borderId="8" xfId="0" applyNumberFormat="1" applyFont="1" applyBorder="1" applyAlignment="1">
      <alignment horizontal="center" vertical="center" wrapText="1"/>
    </xf>
    <xf numFmtId="0" fontId="7" fillId="0" borderId="69"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7" fillId="0" borderId="20" xfId="0" applyFont="1" applyBorder="1" applyAlignment="1" applyProtection="1">
      <alignment horizontal="center" vertical="top" wrapText="1"/>
      <protection locked="0"/>
    </xf>
    <xf numFmtId="0" fontId="7" fillId="0" borderId="20" xfId="0" applyFont="1" applyBorder="1" applyAlignment="1">
      <alignment horizontal="center" vertical="top" wrapText="1"/>
    </xf>
    <xf numFmtId="0" fontId="7" fillId="0" borderId="8" xfId="0" applyFont="1" applyBorder="1" applyAlignment="1">
      <alignment vertical="center"/>
    </xf>
    <xf numFmtId="1" fontId="36" fillId="4" borderId="8" xfId="0" applyNumberFormat="1" applyFont="1" applyFill="1" applyBorder="1" applyAlignment="1" applyProtection="1">
      <alignment horizontal="center" vertical="center" wrapText="1"/>
      <protection locked="0"/>
    </xf>
    <xf numFmtId="0" fontId="18" fillId="4" borderId="8" xfId="0" applyFont="1" applyFill="1" applyBorder="1" applyAlignment="1" applyProtection="1">
      <alignment horizontal="center" vertical="center" wrapText="1"/>
      <protection locked="0"/>
    </xf>
    <xf numFmtId="0" fontId="37" fillId="4" borderId="8" xfId="0" applyFont="1" applyFill="1" applyBorder="1" applyAlignment="1">
      <alignment horizontal="center" vertical="center" wrapText="1"/>
    </xf>
    <xf numFmtId="0" fontId="18" fillId="4" borderId="14" xfId="0" applyFont="1" applyFill="1" applyBorder="1" applyAlignment="1">
      <alignment vertical="center" wrapText="1"/>
    </xf>
    <xf numFmtId="9" fontId="7" fillId="4" borderId="8" xfId="0" applyNumberFormat="1" applyFont="1" applyFill="1" applyBorder="1" applyAlignment="1" applyProtection="1">
      <alignment horizontal="center" vertical="center"/>
      <protection locked="0"/>
    </xf>
    <xf numFmtId="1" fontId="37" fillId="4" borderId="8" xfId="0" applyNumberFormat="1" applyFont="1" applyFill="1" applyBorder="1" applyAlignment="1">
      <alignment horizontal="center" vertical="center" wrapText="1"/>
    </xf>
    <xf numFmtId="0" fontId="7" fillId="4" borderId="8" xfId="0" applyFont="1" applyFill="1" applyBorder="1" applyAlignment="1" applyProtection="1">
      <alignment horizontal="center" vertical="center"/>
      <protection locked="0"/>
    </xf>
    <xf numFmtId="9" fontId="7" fillId="4" borderId="8" xfId="0" applyNumberFormat="1" applyFont="1" applyFill="1" applyBorder="1" applyAlignment="1">
      <alignment horizontal="center" vertical="center"/>
    </xf>
    <xf numFmtId="9" fontId="7" fillId="4" borderId="8" xfId="0" applyNumberFormat="1" applyFont="1" applyFill="1" applyBorder="1" applyAlignment="1" applyProtection="1">
      <alignment vertical="center"/>
      <protection locked="0"/>
    </xf>
    <xf numFmtId="9" fontId="18" fillId="4" borderId="8" xfId="0" applyNumberFormat="1" applyFont="1" applyFill="1" applyBorder="1" applyAlignment="1" applyProtection="1">
      <alignment horizontal="center" vertical="center"/>
      <protection locked="0"/>
    </xf>
    <xf numFmtId="10" fontId="7" fillId="4" borderId="8" xfId="0" applyNumberFormat="1"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1" fontId="7" fillId="4" borderId="8" xfId="0" applyNumberFormat="1"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19" xfId="0" applyFont="1" applyFill="1" applyBorder="1" applyAlignment="1">
      <alignment horizontal="center" vertical="center" wrapText="1"/>
    </xf>
    <xf numFmtId="9" fontId="18" fillId="4" borderId="19" xfId="0" applyNumberFormat="1" applyFont="1" applyFill="1" applyBorder="1" applyAlignment="1">
      <alignment horizontal="center" vertical="center" wrapText="1"/>
    </xf>
    <xf numFmtId="1" fontId="7" fillId="4" borderId="8" xfId="3" applyNumberFormat="1" applyFont="1" applyFill="1" applyBorder="1" applyAlignment="1" applyProtection="1">
      <alignment horizontal="center" vertical="center" wrapText="1"/>
    </xf>
    <xf numFmtId="0" fontId="36" fillId="4" borderId="8" xfId="0" applyFont="1" applyFill="1" applyBorder="1" applyAlignment="1" applyProtection="1">
      <alignment horizontal="center" vertical="center" wrapText="1"/>
      <protection locked="0"/>
    </xf>
    <xf numFmtId="0" fontId="35" fillId="4" borderId="0" xfId="0" applyFont="1" applyFill="1" applyAlignment="1" applyProtection="1">
      <alignment horizontal="center" vertical="center"/>
      <protection locked="0"/>
    </xf>
    <xf numFmtId="0" fontId="18" fillId="4" borderId="19" xfId="0" applyFont="1" applyFill="1" applyBorder="1" applyAlignment="1">
      <alignment horizontal="center" vertical="center"/>
    </xf>
    <xf numFmtId="0" fontId="7" fillId="4" borderId="8" xfId="0" applyFont="1" applyFill="1" applyBorder="1" applyAlignment="1">
      <alignment horizontal="center" vertical="center" wrapText="1"/>
    </xf>
    <xf numFmtId="9" fontId="7" fillId="4" borderId="8" xfId="0" applyNumberFormat="1" applyFont="1" applyFill="1" applyBorder="1" applyAlignment="1">
      <alignment horizontal="center" vertical="center" wrapText="1"/>
    </xf>
    <xf numFmtId="9" fontId="7" fillId="4" borderId="8" xfId="3" applyFont="1" applyFill="1" applyBorder="1" applyAlignment="1" applyProtection="1">
      <alignment horizontal="center" vertical="center" wrapText="1"/>
    </xf>
    <xf numFmtId="0" fontId="7" fillId="4" borderId="8" xfId="0" applyFont="1" applyFill="1" applyBorder="1" applyAlignment="1">
      <alignment horizontal="center" vertical="center"/>
    </xf>
    <xf numFmtId="0" fontId="37" fillId="4" borderId="65" xfId="0" applyFont="1" applyFill="1" applyBorder="1" applyAlignment="1">
      <alignment horizontal="center" vertical="center" wrapText="1"/>
    </xf>
    <xf numFmtId="0" fontId="7" fillId="4" borderId="8" xfId="0" applyFont="1" applyFill="1" applyBorder="1" applyAlignment="1" applyProtection="1">
      <alignment horizontal="center" vertical="center" wrapText="1"/>
      <protection locked="0"/>
    </xf>
    <xf numFmtId="9" fontId="37" fillId="4" borderId="8" xfId="0" applyNumberFormat="1" applyFont="1" applyFill="1" applyBorder="1" applyAlignment="1" applyProtection="1">
      <alignment horizontal="center" vertical="center" wrapText="1"/>
      <protection locked="0"/>
    </xf>
    <xf numFmtId="0" fontId="18" fillId="4" borderId="65"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65" xfId="0" applyFont="1" applyFill="1" applyBorder="1" applyAlignment="1">
      <alignment horizontal="center" vertical="center" wrapText="1"/>
    </xf>
    <xf numFmtId="0" fontId="36" fillId="27" borderId="8" xfId="0" applyFont="1" applyFill="1" applyBorder="1" applyAlignment="1" applyProtection="1">
      <alignment horizontal="center" vertical="center" wrapText="1"/>
      <protection locked="0"/>
    </xf>
    <xf numFmtId="9" fontId="18" fillId="4" borderId="8" xfId="0" applyNumberFormat="1" applyFont="1" applyFill="1" applyBorder="1" applyAlignment="1">
      <alignment horizontal="center" vertical="center" wrapText="1"/>
    </xf>
    <xf numFmtId="0" fontId="7" fillId="4" borderId="8" xfId="0" quotePrefix="1" applyFont="1" applyFill="1" applyBorder="1" applyAlignment="1" applyProtection="1">
      <alignment horizontal="center" vertical="center" wrapText="1"/>
      <protection locked="0"/>
    </xf>
    <xf numFmtId="0" fontId="18" fillId="4" borderId="8" xfId="0" applyFont="1" applyFill="1" applyBorder="1" applyAlignment="1">
      <alignment vertical="center" wrapText="1"/>
    </xf>
    <xf numFmtId="0" fontId="7" fillId="4" borderId="8" xfId="0" applyFont="1" applyFill="1" applyBorder="1" applyAlignment="1" applyProtection="1">
      <alignment horizontal="left" vertical="top" wrapText="1"/>
      <protection locked="0"/>
    </xf>
    <xf numFmtId="0" fontId="7" fillId="4" borderId="73" xfId="0" applyFont="1" applyFill="1" applyBorder="1" applyAlignment="1" applyProtection="1">
      <alignment horizontal="left" vertical="center" wrapText="1"/>
      <protection locked="0"/>
    </xf>
    <xf numFmtId="0" fontId="7" fillId="0" borderId="10" xfId="0" applyFont="1" applyBorder="1" applyAlignment="1">
      <alignment horizontal="center" vertical="center" wrapText="1"/>
    </xf>
    <xf numFmtId="0" fontId="18" fillId="0" borderId="0" xfId="0" applyFont="1" applyAlignment="1">
      <alignment wrapText="1"/>
    </xf>
    <xf numFmtId="1" fontId="16" fillId="11" borderId="72" xfId="0" applyNumberFormat="1" applyFont="1" applyFill="1" applyBorder="1" applyAlignment="1" applyProtection="1">
      <alignment vertical="center" wrapText="1"/>
      <protection locked="0"/>
    </xf>
    <xf numFmtId="0" fontId="13" fillId="7" borderId="40" xfId="0" applyFont="1" applyFill="1" applyBorder="1" applyAlignment="1" applyProtection="1">
      <alignment vertical="center"/>
      <protection locked="0"/>
    </xf>
    <xf numFmtId="0" fontId="18" fillId="0" borderId="20" xfId="0" applyFont="1" applyBorder="1" applyAlignment="1">
      <alignment vertical="top" wrapText="1"/>
    </xf>
    <xf numFmtId="0" fontId="18" fillId="0" borderId="14" xfId="0" applyFont="1" applyBorder="1"/>
    <xf numFmtId="0" fontId="7" fillId="0" borderId="16" xfId="0" applyFont="1" applyBorder="1" applyAlignment="1" applyProtection="1">
      <alignment horizontal="center" vertical="center" wrapText="1"/>
      <protection locked="0"/>
    </xf>
    <xf numFmtId="0" fontId="18" fillId="0" borderId="19" xfId="0" applyFont="1" applyBorder="1" applyAlignment="1">
      <alignment wrapText="1"/>
    </xf>
    <xf numFmtId="0" fontId="18" fillId="0" borderId="65" xfId="0" applyFont="1" applyBorder="1"/>
    <xf numFmtId="0" fontId="18" fillId="0" borderId="65" xfId="0" applyFont="1" applyBorder="1" applyAlignment="1">
      <alignment wrapText="1"/>
    </xf>
    <xf numFmtId="9" fontId="37" fillId="4" borderId="8" xfId="0" applyNumberFormat="1" applyFont="1" applyFill="1" applyBorder="1" applyAlignment="1">
      <alignment horizontal="center" vertical="center" wrapText="1"/>
    </xf>
    <xf numFmtId="0" fontId="37" fillId="0" borderId="20" xfId="0" applyFont="1" applyBorder="1" applyAlignment="1" applyProtection="1">
      <alignment horizontal="center" vertical="center" wrapText="1"/>
      <protection locked="0"/>
    </xf>
    <xf numFmtId="0" fontId="18" fillId="4" borderId="74" xfId="0" applyFont="1" applyFill="1" applyBorder="1" applyAlignment="1" applyProtection="1">
      <alignment horizontal="left" vertical="center" wrapText="1"/>
      <protection locked="0"/>
    </xf>
    <xf numFmtId="0" fontId="7" fillId="0" borderId="20" xfId="0" applyFont="1" applyBorder="1" applyAlignment="1" applyProtection="1">
      <alignment horizontal="left" vertical="top" wrapText="1"/>
      <protection locked="0"/>
    </xf>
    <xf numFmtId="9" fontId="18" fillId="4" borderId="8" xfId="0" applyNumberFormat="1" applyFont="1" applyFill="1" applyBorder="1" applyAlignment="1" applyProtection="1">
      <alignment horizontal="center" vertical="center" wrapText="1"/>
      <protection locked="0"/>
    </xf>
    <xf numFmtId="0" fontId="54" fillId="0" borderId="0" xfId="0" applyFont="1"/>
    <xf numFmtId="0" fontId="7" fillId="7" borderId="21" xfId="0" applyFont="1" applyFill="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18" fillId="0" borderId="46" xfId="0" applyFont="1" applyBorder="1" applyAlignment="1" applyProtection="1">
      <alignment horizontal="center" vertical="center" wrapText="1"/>
      <protection locked="0"/>
    </xf>
    <xf numFmtId="0" fontId="13" fillId="29" borderId="8" xfId="0" applyFont="1" applyFill="1" applyBorder="1" applyAlignment="1">
      <alignment horizontal="center" vertical="center"/>
    </xf>
    <xf numFmtId="9" fontId="13" fillId="29" borderId="8" xfId="0" applyNumberFormat="1" applyFont="1" applyFill="1" applyBorder="1" applyAlignment="1">
      <alignment horizontal="center" vertical="center" wrapText="1"/>
    </xf>
    <xf numFmtId="9" fontId="13" fillId="29" borderId="8" xfId="0" applyNumberFormat="1" applyFont="1" applyFill="1" applyBorder="1" applyAlignment="1">
      <alignment horizontal="center" vertical="center"/>
    </xf>
    <xf numFmtId="9" fontId="26" fillId="29" borderId="8" xfId="0" applyNumberFormat="1" applyFont="1" applyFill="1" applyBorder="1" applyAlignment="1">
      <alignment horizontal="center" vertical="center" wrapText="1"/>
    </xf>
    <xf numFmtId="9" fontId="13" fillId="29" borderId="8" xfId="3" applyFont="1" applyFill="1" applyBorder="1" applyAlignment="1" applyProtection="1">
      <alignment horizontal="center" vertical="center" wrapText="1"/>
    </xf>
    <xf numFmtId="9" fontId="13" fillId="29" borderId="8" xfId="1" applyFont="1" applyFill="1" applyBorder="1" applyAlignment="1" applyProtection="1">
      <alignment horizontal="center" vertical="center" wrapText="1"/>
    </xf>
    <xf numFmtId="9" fontId="14" fillId="29" borderId="8" xfId="0" applyNumberFormat="1" applyFont="1" applyFill="1" applyBorder="1" applyAlignment="1">
      <alignment horizontal="center" vertical="center" wrapText="1"/>
    </xf>
    <xf numFmtId="9" fontId="26" fillId="29" borderId="8" xfId="0" applyNumberFormat="1" applyFont="1" applyFill="1" applyBorder="1" applyAlignment="1">
      <alignment horizontal="center" vertical="center" readingOrder="1"/>
    </xf>
    <xf numFmtId="9" fontId="26" fillId="29" borderId="8" xfId="0" applyNumberFormat="1" applyFont="1" applyFill="1" applyBorder="1" applyAlignment="1">
      <alignment horizontal="center" vertical="center"/>
    </xf>
    <xf numFmtId="9" fontId="26" fillId="29" borderId="8" xfId="1" applyFont="1" applyFill="1" applyBorder="1" applyAlignment="1">
      <alignment horizontal="center" vertical="center"/>
    </xf>
    <xf numFmtId="9" fontId="13" fillId="29" borderId="8" xfId="0" applyNumberFormat="1" applyFont="1" applyFill="1" applyBorder="1" applyAlignment="1" applyProtection="1">
      <alignment horizontal="center" vertical="center"/>
      <protection locked="0"/>
    </xf>
    <xf numFmtId="1" fontId="56" fillId="30" borderId="8" xfId="0" applyNumberFormat="1" applyFont="1" applyFill="1" applyBorder="1" applyAlignment="1">
      <alignment vertical="center" wrapText="1"/>
    </xf>
    <xf numFmtId="9" fontId="56" fillId="30" borderId="8" xfId="0" applyNumberFormat="1" applyFont="1" applyFill="1" applyBorder="1" applyAlignment="1">
      <alignment vertical="center" wrapText="1"/>
    </xf>
    <xf numFmtId="0" fontId="15" fillId="28" borderId="76" xfId="0" applyFont="1" applyFill="1" applyBorder="1" applyAlignment="1" applyProtection="1">
      <alignment vertical="center" wrapText="1"/>
      <protection locked="0"/>
    </xf>
    <xf numFmtId="0" fontId="35" fillId="0" borderId="0" xfId="0" applyFont="1" applyAlignment="1" applyProtection="1">
      <alignment vertical="center"/>
      <protection locked="0"/>
    </xf>
    <xf numFmtId="0" fontId="7" fillId="0" borderId="9" xfId="0" applyFont="1" applyBorder="1" applyAlignment="1">
      <alignment horizontal="center" vertical="center"/>
    </xf>
    <xf numFmtId="0" fontId="36" fillId="0" borderId="9" xfId="0" applyFont="1" applyBorder="1" applyAlignment="1" applyProtection="1">
      <alignment horizontal="center" vertical="center" wrapText="1"/>
      <protection locked="0"/>
    </xf>
    <xf numFmtId="0" fontId="13" fillId="29" borderId="19" xfId="0" applyFont="1" applyFill="1" applyBorder="1" applyAlignment="1">
      <alignment horizontal="center" vertical="center"/>
    </xf>
    <xf numFmtId="0" fontId="7" fillId="0" borderId="19" xfId="0" applyFont="1" applyBorder="1" applyAlignment="1">
      <alignment horizontal="center" vertical="center"/>
    </xf>
    <xf numFmtId="0" fontId="18" fillId="0" borderId="20" xfId="0" applyFont="1" applyBorder="1" applyAlignment="1">
      <alignment horizontal="center" vertical="center"/>
    </xf>
    <xf numFmtId="9" fontId="18" fillId="0" borderId="20" xfId="0" applyNumberFormat="1" applyFont="1" applyBorder="1" applyAlignment="1">
      <alignment horizontal="center" vertical="center" wrapText="1"/>
    </xf>
    <xf numFmtId="9" fontId="26" fillId="29" borderId="20" xfId="0" applyNumberFormat="1" applyFont="1" applyFill="1" applyBorder="1" applyAlignment="1">
      <alignment horizontal="center" vertical="center" wrapText="1"/>
    </xf>
    <xf numFmtId="0" fontId="7" fillId="0" borderId="20" xfId="0" applyFont="1" applyBorder="1" applyAlignment="1">
      <alignment horizontal="center" vertical="center"/>
    </xf>
    <xf numFmtId="9" fontId="7" fillId="0" borderId="20" xfId="0" applyNumberFormat="1" applyFont="1" applyBorder="1" applyAlignment="1">
      <alignment horizontal="center" vertical="center"/>
    </xf>
    <xf numFmtId="9" fontId="18" fillId="0" borderId="20" xfId="0" applyNumberFormat="1" applyFont="1" applyBorder="1" applyAlignment="1" applyProtection="1">
      <alignment horizontal="center" vertical="center"/>
      <protection locked="0"/>
    </xf>
    <xf numFmtId="9" fontId="18" fillId="4" borderId="20" xfId="0" applyNumberFormat="1" applyFont="1" applyFill="1" applyBorder="1" applyAlignment="1" applyProtection="1">
      <alignment horizontal="center" vertical="center"/>
      <protection locked="0"/>
    </xf>
    <xf numFmtId="0" fontId="36" fillId="0" borderId="20" xfId="0" applyFont="1" applyBorder="1" applyAlignment="1" applyProtection="1">
      <alignment horizontal="center" vertical="center" wrapText="1"/>
      <protection locked="0"/>
    </xf>
    <xf numFmtId="9" fontId="56" fillId="30" borderId="20" xfId="0" applyNumberFormat="1" applyFont="1" applyFill="1" applyBorder="1" applyAlignment="1">
      <alignment vertical="center" wrapText="1"/>
    </xf>
    <xf numFmtId="164" fontId="7" fillId="0" borderId="20" xfId="1" applyNumberFormat="1" applyFont="1" applyFill="1" applyBorder="1" applyAlignment="1" applyProtection="1">
      <alignment horizontal="center" vertical="center" wrapText="1"/>
    </xf>
    <xf numFmtId="9" fontId="37" fillId="0" borderId="20" xfId="0" applyNumberFormat="1" applyFont="1" applyBorder="1" applyAlignment="1" applyProtection="1">
      <alignment horizontal="center" vertical="center" wrapText="1"/>
      <protection locked="0"/>
    </xf>
    <xf numFmtId="0" fontId="7" fillId="0" borderId="20" xfId="0" quotePrefix="1" applyFont="1" applyBorder="1" applyAlignment="1" applyProtection="1">
      <alignment horizontal="center" vertical="center" wrapText="1"/>
      <protection locked="0"/>
    </xf>
    <xf numFmtId="0" fontId="18" fillId="0" borderId="20" xfId="0" applyFont="1" applyBorder="1" applyAlignment="1">
      <alignment horizontal="center" vertical="center" wrapText="1"/>
    </xf>
    <xf numFmtId="9" fontId="7" fillId="0" borderId="20" xfId="0" applyNumberFormat="1" applyFont="1" applyBorder="1" applyAlignment="1">
      <alignment horizontal="center" vertical="center" wrapText="1"/>
    </xf>
    <xf numFmtId="0" fontId="45" fillId="0" borderId="20" xfId="0" applyFont="1" applyBorder="1" applyAlignment="1">
      <alignment horizontal="center" vertical="center" wrapText="1"/>
    </xf>
    <xf numFmtId="0" fontId="13" fillId="29" borderId="20" xfId="0" applyFont="1" applyFill="1" applyBorder="1" applyAlignment="1">
      <alignment horizontal="center" vertical="center"/>
    </xf>
    <xf numFmtId="0" fontId="45" fillId="0" borderId="20" xfId="0" applyFont="1" applyBorder="1" applyAlignment="1" applyProtection="1">
      <alignment horizontal="center" vertical="center"/>
      <protection locked="0"/>
    </xf>
    <xf numFmtId="0" fontId="7" fillId="4" borderId="20" xfId="0" applyFont="1" applyFill="1" applyBorder="1" applyAlignment="1" applyProtection="1">
      <alignment horizontal="center" vertical="center"/>
      <protection locked="0"/>
    </xf>
    <xf numFmtId="1" fontId="56" fillId="30" borderId="20" xfId="0" applyNumberFormat="1" applyFont="1" applyFill="1" applyBorder="1" applyAlignment="1">
      <alignment vertical="center" wrapText="1"/>
    </xf>
    <xf numFmtId="9" fontId="45" fillId="0" borderId="20" xfId="1" applyFont="1" applyFill="1" applyBorder="1" applyAlignment="1">
      <alignment horizontal="center" vertical="center" wrapText="1"/>
    </xf>
    <xf numFmtId="9" fontId="45" fillId="0" borderId="20" xfId="0" applyNumberFormat="1" applyFont="1" applyBorder="1" applyAlignment="1">
      <alignment horizontal="center" vertical="center" wrapText="1"/>
    </xf>
    <xf numFmtId="9" fontId="13" fillId="29" borderId="20" xfId="0" applyNumberFormat="1" applyFont="1" applyFill="1" applyBorder="1" applyAlignment="1">
      <alignment horizontal="center" vertical="center"/>
    </xf>
    <xf numFmtId="164" fontId="7" fillId="0" borderId="20" xfId="0" applyNumberFormat="1" applyFont="1" applyBorder="1" applyAlignment="1">
      <alignment horizontal="center" vertical="center"/>
    </xf>
    <xf numFmtId="10" fontId="7" fillId="4" borderId="20" xfId="0" applyNumberFormat="1" applyFont="1" applyFill="1" applyBorder="1" applyAlignment="1" applyProtection="1">
      <alignment horizontal="center" vertical="center"/>
      <protection locked="0"/>
    </xf>
    <xf numFmtId="9" fontId="56" fillId="30" borderId="20" xfId="0" applyNumberFormat="1" applyFont="1" applyFill="1" applyBorder="1" applyAlignment="1">
      <alignment horizontal="center" vertical="center" wrapText="1"/>
    </xf>
    <xf numFmtId="0" fontId="18" fillId="0" borderId="20" xfId="0" applyFont="1" applyBorder="1" applyAlignment="1">
      <alignment wrapText="1"/>
    </xf>
    <xf numFmtId="0" fontId="0" fillId="0" borderId="20" xfId="0" applyBorder="1" applyAlignment="1">
      <alignment vertical="top" wrapText="1"/>
    </xf>
    <xf numFmtId="0" fontId="41" fillId="0" borderId="20" xfId="0" applyFont="1" applyBorder="1" applyAlignment="1">
      <alignment horizontal="center" vertical="center" wrapText="1"/>
    </xf>
    <xf numFmtId="0" fontId="0" fillId="0" borderId="20" xfId="0" applyBorder="1" applyAlignment="1">
      <alignment vertical="center" wrapText="1"/>
    </xf>
    <xf numFmtId="9" fontId="7" fillId="0" borderId="20" xfId="1" applyFont="1" applyFill="1" applyBorder="1" applyAlignment="1" applyProtection="1">
      <alignment horizontal="center" vertical="center"/>
    </xf>
    <xf numFmtId="9" fontId="7" fillId="4" borderId="20" xfId="0" applyNumberFormat="1" applyFont="1" applyFill="1" applyBorder="1" applyAlignment="1" applyProtection="1">
      <alignment horizontal="center" vertical="center"/>
      <protection locked="0"/>
    </xf>
    <xf numFmtId="10" fontId="7" fillId="0" borderId="20" xfId="0" applyNumberFormat="1" applyFont="1" applyBorder="1" applyAlignment="1">
      <alignment horizontal="center" vertical="center" wrapText="1"/>
    </xf>
    <xf numFmtId="9" fontId="13" fillId="29" borderId="20" xfId="0" applyNumberFormat="1" applyFont="1" applyFill="1" applyBorder="1" applyAlignment="1">
      <alignment horizontal="center" vertical="center" wrapText="1"/>
    </xf>
    <xf numFmtId="9" fontId="7" fillId="0" borderId="20" xfId="0" applyNumberFormat="1" applyFont="1" applyBorder="1" applyAlignment="1" applyProtection="1">
      <alignment horizontal="center" vertical="center"/>
      <protection locked="0"/>
    </xf>
    <xf numFmtId="0" fontId="7" fillId="0" borderId="20" xfId="0" applyFont="1" applyBorder="1" applyAlignment="1" applyProtection="1">
      <alignment horizontal="center" vertical="top"/>
      <protection locked="0"/>
    </xf>
    <xf numFmtId="9" fontId="18" fillId="0" borderId="20" xfId="0" applyNumberFormat="1" applyFont="1" applyBorder="1" applyAlignment="1">
      <alignment horizontal="center" vertical="center"/>
    </xf>
    <xf numFmtId="1" fontId="18" fillId="0" borderId="20" xfId="0" applyNumberFormat="1" applyFont="1" applyBorder="1" applyAlignment="1">
      <alignment horizontal="center" vertical="center"/>
    </xf>
    <xf numFmtId="0" fontId="18" fillId="0" borderId="20" xfId="0" quotePrefix="1" applyFont="1" applyBorder="1" applyAlignment="1">
      <alignment vertical="top" wrapText="1"/>
    </xf>
    <xf numFmtId="10" fontId="7" fillId="0" borderId="20" xfId="0" applyNumberFormat="1" applyFont="1" applyBorder="1" applyAlignment="1">
      <alignment horizontal="center" vertical="center"/>
    </xf>
    <xf numFmtId="1" fontId="37" fillId="0" borderId="20" xfId="0" applyNumberFormat="1" applyFont="1" applyBorder="1" applyAlignment="1">
      <alignment horizontal="center" vertical="center" wrapText="1"/>
    </xf>
    <xf numFmtId="0" fontId="18" fillId="0" borderId="20" xfId="0" applyFont="1" applyBorder="1" applyAlignment="1">
      <alignment vertical="center" wrapText="1"/>
    </xf>
    <xf numFmtId="0" fontId="18" fillId="0" borderId="20" xfId="0" quotePrefix="1" applyFont="1" applyBorder="1" applyAlignment="1">
      <alignment wrapText="1"/>
    </xf>
    <xf numFmtId="0" fontId="21" fillId="0" borderId="20" xfId="0" applyFont="1" applyBorder="1" applyAlignment="1">
      <alignment horizontal="center" vertical="center" wrapText="1"/>
    </xf>
    <xf numFmtId="1" fontId="18" fillId="0" borderId="20" xfId="0" applyNumberFormat="1" applyFont="1" applyBorder="1" applyAlignment="1">
      <alignment horizontal="center" vertical="center" wrapText="1"/>
    </xf>
    <xf numFmtId="9" fontId="18" fillId="4" borderId="20" xfId="0" applyNumberFormat="1" applyFont="1" applyFill="1" applyBorder="1" applyAlignment="1">
      <alignment horizontal="center" vertical="center"/>
    </xf>
    <xf numFmtId="0" fontId="18" fillId="0" borderId="20" xfId="0" applyFont="1" applyBorder="1" applyAlignment="1" applyProtection="1">
      <alignment horizontal="left" vertical="center" wrapText="1"/>
      <protection locked="0"/>
    </xf>
    <xf numFmtId="1" fontId="7" fillId="0" borderId="20" xfId="0" applyNumberFormat="1" applyFont="1" applyBorder="1" applyAlignment="1">
      <alignment horizontal="center" vertical="center" wrapText="1"/>
    </xf>
    <xf numFmtId="1" fontId="7" fillId="0" borderId="20" xfId="0" applyNumberFormat="1" applyFont="1" applyBorder="1" applyAlignment="1">
      <alignment horizontal="center" vertical="center"/>
    </xf>
    <xf numFmtId="1" fontId="43" fillId="0" borderId="20" xfId="0" applyNumberFormat="1" applyFont="1" applyBorder="1" applyAlignment="1">
      <alignment horizontal="center" vertical="center"/>
    </xf>
    <xf numFmtId="0" fontId="18" fillId="0" borderId="20"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40" fillId="0" borderId="20" xfId="0" applyFont="1" applyBorder="1" applyAlignment="1">
      <alignment horizontal="center" vertical="center" wrapText="1"/>
    </xf>
    <xf numFmtId="1" fontId="43" fillId="0" borderId="20" xfId="3" applyNumberFormat="1" applyFont="1" applyFill="1" applyBorder="1" applyAlignment="1">
      <alignment horizontal="center" vertical="center" wrapText="1"/>
    </xf>
    <xf numFmtId="0" fontId="43" fillId="0" borderId="20" xfId="3" applyNumberFormat="1" applyFont="1" applyFill="1" applyBorder="1" applyAlignment="1">
      <alignment horizontal="center" vertical="center" wrapText="1"/>
    </xf>
    <xf numFmtId="1" fontId="44" fillId="0" borderId="20" xfId="0" applyNumberFormat="1" applyFont="1" applyBorder="1" applyAlignment="1">
      <alignment horizontal="center" vertical="center" wrapText="1"/>
    </xf>
    <xf numFmtId="0" fontId="43" fillId="0" borderId="20" xfId="0" applyFont="1" applyBorder="1" applyAlignment="1">
      <alignment horizontal="center" vertical="center" wrapText="1"/>
    </xf>
    <xf numFmtId="0" fontId="18" fillId="0" borderId="9" xfId="0" applyFont="1" applyBorder="1" applyAlignment="1">
      <alignment horizontal="center" vertical="center"/>
    </xf>
    <xf numFmtId="9" fontId="18" fillId="0" borderId="9" xfId="0" applyNumberFormat="1" applyFont="1" applyBorder="1" applyAlignment="1">
      <alignment horizontal="center" vertical="center" wrapText="1"/>
    </xf>
    <xf numFmtId="9" fontId="13" fillId="29" borderId="9" xfId="0" applyNumberFormat="1" applyFont="1" applyFill="1" applyBorder="1" applyAlignment="1">
      <alignment horizontal="center" vertical="center"/>
    </xf>
    <xf numFmtId="9" fontId="7" fillId="0" borderId="9" xfId="0" applyNumberFormat="1" applyFont="1" applyBorder="1" applyAlignment="1">
      <alignment horizontal="center" vertical="center"/>
    </xf>
    <xf numFmtId="9" fontId="7" fillId="0" borderId="9" xfId="0" applyNumberFormat="1" applyFont="1" applyBorder="1" applyAlignment="1" applyProtection="1">
      <alignment horizontal="center" vertical="center"/>
      <protection locked="0"/>
    </xf>
    <xf numFmtId="9" fontId="7" fillId="4" borderId="9" xfId="0" applyNumberFormat="1" applyFont="1" applyFill="1" applyBorder="1" applyAlignment="1" applyProtection="1">
      <alignment horizontal="center" vertical="center"/>
      <protection locked="0"/>
    </xf>
    <xf numFmtId="9" fontId="56" fillId="30" borderId="9" xfId="0" applyNumberFormat="1" applyFont="1" applyFill="1" applyBorder="1" applyAlignment="1">
      <alignment vertical="center" wrapText="1"/>
    </xf>
    <xf numFmtId="0" fontId="7" fillId="0" borderId="9" xfId="0" quotePrefix="1"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lignment horizontal="center" vertical="top" wrapText="1"/>
    </xf>
    <xf numFmtId="0" fontId="18" fillId="0" borderId="67"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53" fillId="0" borderId="8" xfId="0" applyFont="1" applyBorder="1" applyAlignment="1" applyProtection="1">
      <alignment horizontal="left" vertical="center" wrapText="1"/>
      <protection locked="0"/>
    </xf>
    <xf numFmtId="0" fontId="55" fillId="0" borderId="8"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10" fontId="7" fillId="0" borderId="20" xfId="1" applyNumberFormat="1" applyFont="1" applyBorder="1" applyAlignment="1">
      <alignment horizontal="center" vertical="center"/>
    </xf>
    <xf numFmtId="0" fontId="7" fillId="0" borderId="8" xfId="0" applyFont="1" applyBorder="1" applyAlignment="1">
      <alignment horizontal="left" vertical="center" wrapText="1"/>
    </xf>
    <xf numFmtId="9" fontId="7" fillId="31" borderId="8" xfId="1" applyFont="1" applyFill="1" applyBorder="1" applyAlignment="1" applyProtection="1">
      <alignment horizontal="center" vertical="center" wrapText="1"/>
    </xf>
    <xf numFmtId="9" fontId="56" fillId="30" borderId="16" xfId="0" applyNumberFormat="1" applyFont="1" applyFill="1" applyBorder="1" applyAlignment="1">
      <alignment vertical="center" wrapText="1"/>
    </xf>
    <xf numFmtId="9" fontId="56" fillId="30" borderId="77" xfId="0" applyNumberFormat="1" applyFont="1" applyFill="1" applyBorder="1" applyAlignment="1">
      <alignment vertical="center" wrapText="1"/>
    </xf>
    <xf numFmtId="165" fontId="56" fillId="30" borderId="16" xfId="0" applyNumberFormat="1" applyFont="1" applyFill="1" applyBorder="1" applyAlignment="1">
      <alignment vertical="center" wrapText="1"/>
    </xf>
    <xf numFmtId="9" fontId="7" fillId="31" borderId="9" xfId="1" applyFont="1" applyFill="1" applyBorder="1" applyAlignment="1" applyProtection="1">
      <alignment horizontal="center" vertical="center" wrapText="1"/>
    </xf>
    <xf numFmtId="1" fontId="56" fillId="30" borderId="16" xfId="0" applyNumberFormat="1" applyFont="1" applyFill="1" applyBorder="1" applyAlignment="1">
      <alignment vertical="center" wrapText="1"/>
    </xf>
    <xf numFmtId="1" fontId="56" fillId="30" borderId="77" xfId="0" applyNumberFormat="1" applyFont="1" applyFill="1" applyBorder="1" applyAlignment="1">
      <alignment vertical="center" wrapText="1"/>
    </xf>
    <xf numFmtId="1" fontId="56" fillId="30" borderId="69" xfId="0" applyNumberFormat="1" applyFont="1" applyFill="1" applyBorder="1" applyAlignment="1">
      <alignment vertical="center" wrapText="1"/>
    </xf>
    <xf numFmtId="9" fontId="13" fillId="30" borderId="16" xfId="0" applyNumberFormat="1" applyFont="1" applyFill="1" applyBorder="1" applyAlignment="1" applyProtection="1">
      <alignment vertical="center"/>
      <protection locked="0"/>
    </xf>
    <xf numFmtId="10" fontId="7" fillId="30" borderId="78" xfId="1" applyNumberFormat="1" applyFont="1" applyFill="1" applyBorder="1" applyAlignment="1" applyProtection="1">
      <alignment horizontal="center" vertical="center" wrapText="1"/>
    </xf>
    <xf numFmtId="9" fontId="0" fillId="32" borderId="0" xfId="1" applyFont="1" applyFill="1" applyAlignment="1">
      <alignment horizontal="center" vertical="center"/>
    </xf>
    <xf numFmtId="9" fontId="0" fillId="27" borderId="8" xfId="1" applyFont="1" applyFill="1" applyBorder="1" applyAlignment="1">
      <alignment horizontal="center" vertical="center"/>
    </xf>
    <xf numFmtId="9" fontId="7" fillId="24" borderId="9" xfId="1" applyFont="1" applyFill="1" applyBorder="1" applyAlignment="1" applyProtection="1">
      <alignment horizontal="center" vertical="center" wrapText="1"/>
    </xf>
    <xf numFmtId="9" fontId="7" fillId="24" borderId="8" xfId="1" applyFont="1" applyFill="1" applyBorder="1" applyAlignment="1" applyProtection="1">
      <alignment horizontal="center" vertical="center" wrapText="1"/>
    </xf>
    <xf numFmtId="0" fontId="7" fillId="0" borderId="77" xfId="0" applyFont="1" applyBorder="1" applyAlignment="1" applyProtection="1">
      <alignment horizontal="center" vertical="center" wrapText="1"/>
      <protection locked="0"/>
    </xf>
    <xf numFmtId="0" fontId="18" fillId="4" borderId="77" xfId="0" applyFont="1" applyFill="1" applyBorder="1" applyAlignment="1" applyProtection="1">
      <alignment horizontal="left" vertical="center" wrapText="1"/>
      <protection locked="0"/>
    </xf>
    <xf numFmtId="0" fontId="7" fillId="31" borderId="8" xfId="0" applyFont="1" applyFill="1" applyBorder="1" applyAlignment="1" applyProtection="1">
      <alignment horizontal="center" vertical="center"/>
      <protection locked="0"/>
    </xf>
    <xf numFmtId="0" fontId="0" fillId="24" borderId="8" xfId="0" applyFill="1" applyBorder="1" applyAlignment="1">
      <alignment horizontal="center" vertical="center"/>
    </xf>
    <xf numFmtId="0" fontId="18" fillId="4" borderId="16" xfId="0" applyFont="1" applyFill="1" applyBorder="1" applyAlignment="1" applyProtection="1">
      <alignment horizontal="left" vertical="center" wrapText="1"/>
      <protection locked="0"/>
    </xf>
    <xf numFmtId="0" fontId="0" fillId="32" borderId="8" xfId="0" applyFill="1" applyBorder="1" applyAlignment="1">
      <alignment horizontal="center" vertical="center"/>
    </xf>
    <xf numFmtId="0" fontId="26" fillId="6" borderId="46" xfId="0" applyFont="1" applyFill="1" applyBorder="1" applyAlignment="1" applyProtection="1">
      <alignment horizontal="left" vertical="center" wrapText="1"/>
      <protection locked="0"/>
    </xf>
    <xf numFmtId="0" fontId="18" fillId="0" borderId="20" xfId="0" applyFont="1" applyBorder="1" applyAlignment="1">
      <alignment vertical="center"/>
    </xf>
    <xf numFmtId="0" fontId="18" fillId="0" borderId="75" xfId="0" applyFont="1" applyBorder="1" applyAlignment="1">
      <alignment vertical="top" wrapText="1"/>
    </xf>
    <xf numFmtId="0" fontId="18" fillId="0" borderId="81" xfId="0" applyFont="1" applyBorder="1" applyAlignment="1">
      <alignment vertical="top" wrapText="1"/>
    </xf>
    <xf numFmtId="0" fontId="18" fillId="0" borderId="74" xfId="0" applyFont="1" applyBorder="1" applyAlignment="1">
      <alignment vertical="top" wrapText="1"/>
    </xf>
    <xf numFmtId="0" fontId="16" fillId="14" borderId="0" xfId="0" applyFont="1" applyFill="1" applyAlignment="1" applyProtection="1">
      <alignment horizontal="center" vertical="center" wrapText="1"/>
      <protection locked="0"/>
    </xf>
    <xf numFmtId="0" fontId="7" fillId="27" borderId="8" xfId="0" applyFont="1" applyFill="1" applyBorder="1" applyAlignment="1" applyProtection="1">
      <alignment horizontal="center" vertical="center"/>
      <protection locked="0"/>
    </xf>
    <xf numFmtId="0" fontId="13" fillId="7" borderId="82" xfId="0" applyFont="1" applyFill="1" applyBorder="1" applyAlignment="1" applyProtection="1">
      <alignment vertical="center" wrapText="1"/>
      <protection locked="0"/>
    </xf>
    <xf numFmtId="0" fontId="7" fillId="11" borderId="3" xfId="0" applyFont="1" applyFill="1" applyBorder="1" applyAlignment="1" applyProtection="1">
      <alignment vertical="center"/>
      <protection locked="0"/>
    </xf>
    <xf numFmtId="0" fontId="7" fillId="11" borderId="85" xfId="0" applyFont="1" applyFill="1" applyBorder="1" applyAlignment="1" applyProtection="1">
      <alignment horizontal="center" vertical="center"/>
      <protection locked="0"/>
    </xf>
    <xf numFmtId="0" fontId="0" fillId="0" borderId="0" xfId="0" applyAlignment="1">
      <alignment horizontal="center" vertical="center"/>
    </xf>
    <xf numFmtId="166" fontId="0" fillId="0" borderId="0" xfId="0" applyNumberFormat="1"/>
    <xf numFmtId="164" fontId="0" fillId="31" borderId="8" xfId="1" applyNumberFormat="1" applyFont="1" applyFill="1" applyBorder="1" applyAlignment="1">
      <alignment horizontal="center" vertical="center"/>
    </xf>
    <xf numFmtId="164" fontId="0" fillId="24" borderId="8" xfId="1" applyNumberFormat="1" applyFont="1" applyFill="1" applyBorder="1" applyAlignment="1">
      <alignment horizontal="center" vertical="center"/>
    </xf>
    <xf numFmtId="164" fontId="0" fillId="32" borderId="8" xfId="1" applyNumberFormat="1" applyFont="1" applyFill="1" applyBorder="1" applyAlignment="1">
      <alignment horizontal="center" vertical="center"/>
    </xf>
    <xf numFmtId="166" fontId="0" fillId="0" borderId="0" xfId="0" applyNumberFormat="1" applyAlignment="1">
      <alignment horizontal="center" vertical="center"/>
    </xf>
    <xf numFmtId="0" fontId="16" fillId="13" borderId="50" xfId="0" applyFont="1" applyFill="1" applyBorder="1" applyAlignment="1" applyProtection="1">
      <alignment horizontal="center" vertical="center" wrapText="1"/>
      <protection locked="0"/>
    </xf>
    <xf numFmtId="0" fontId="18" fillId="0" borderId="35" xfId="0" applyFont="1" applyBorder="1" applyAlignment="1">
      <alignment horizontal="center" vertical="center" wrapText="1"/>
    </xf>
    <xf numFmtId="0" fontId="7" fillId="0" borderId="35" xfId="0" applyFont="1" applyBorder="1" applyAlignment="1">
      <alignment horizontal="center" vertical="center" wrapText="1"/>
    </xf>
    <xf numFmtId="0" fontId="18" fillId="0" borderId="35" xfId="0" applyFont="1" applyBorder="1" applyAlignment="1">
      <alignment vertical="center" wrapText="1"/>
    </xf>
    <xf numFmtId="0" fontId="7" fillId="0" borderId="35"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164" fontId="0" fillId="24" borderId="11" xfId="1" applyNumberFormat="1" applyFont="1" applyFill="1" applyBorder="1" applyAlignment="1">
      <alignment horizontal="center" vertical="center"/>
    </xf>
    <xf numFmtId="0" fontId="57" fillId="31" borderId="15" xfId="0" applyFont="1" applyFill="1" applyBorder="1"/>
    <xf numFmtId="0" fontId="0" fillId="24" borderId="15" xfId="0" applyFill="1" applyBorder="1"/>
    <xf numFmtId="0" fontId="0" fillId="32" borderId="15" xfId="0" applyFill="1" applyBorder="1"/>
    <xf numFmtId="0" fontId="0" fillId="24" borderId="12" xfId="0" applyFill="1" applyBorder="1"/>
    <xf numFmtId="0" fontId="57" fillId="31" borderId="15" xfId="0" applyFont="1" applyFill="1" applyBorder="1" applyAlignment="1">
      <alignment horizontal="center"/>
    </xf>
    <xf numFmtId="0" fontId="0" fillId="32" borderId="15" xfId="0" applyFill="1" applyBorder="1" applyAlignment="1">
      <alignment horizontal="center"/>
    </xf>
    <xf numFmtId="0" fontId="0" fillId="24" borderId="15" xfId="0" applyFill="1" applyBorder="1" applyAlignment="1">
      <alignment horizontal="center" vertical="center"/>
    </xf>
    <xf numFmtId="0" fontId="0" fillId="24" borderId="12" xfId="0" applyFill="1" applyBorder="1" applyAlignment="1">
      <alignment horizontal="center"/>
    </xf>
    <xf numFmtId="0" fontId="16" fillId="13" borderId="51" xfId="0" applyFont="1" applyFill="1" applyBorder="1" applyAlignment="1" applyProtection="1">
      <alignment horizontal="center" vertical="center"/>
      <protection locked="0"/>
    </xf>
    <xf numFmtId="0" fontId="16" fillId="13" borderId="52" xfId="0" applyFont="1" applyFill="1" applyBorder="1" applyAlignment="1" applyProtection="1">
      <alignment horizontal="center" vertical="center"/>
      <protection locked="0"/>
    </xf>
    <xf numFmtId="0" fontId="18" fillId="0" borderId="35" xfId="0" applyFont="1" applyBorder="1" applyAlignment="1">
      <alignment horizontal="center" wrapText="1"/>
    </xf>
    <xf numFmtId="164" fontId="0" fillId="31" borderId="8" xfId="1" applyNumberFormat="1" applyFont="1" applyFill="1" applyBorder="1" applyAlignment="1">
      <alignment horizontal="center"/>
    </xf>
    <xf numFmtId="0" fontId="7" fillId="0" borderId="35" xfId="0" applyFont="1" applyBorder="1" applyAlignment="1">
      <alignment horizontal="center" wrapText="1"/>
    </xf>
    <xf numFmtId="164" fontId="0" fillId="24" borderId="8" xfId="1" applyNumberFormat="1" applyFont="1" applyFill="1" applyBorder="1" applyAlignment="1">
      <alignment horizontal="center"/>
    </xf>
    <xf numFmtId="0" fontId="18" fillId="0" borderId="35" xfId="0" applyFont="1" applyBorder="1" applyAlignment="1">
      <alignment wrapText="1"/>
    </xf>
    <xf numFmtId="164" fontId="0" fillId="32" borderId="8" xfId="1" applyNumberFormat="1" applyFont="1" applyFill="1" applyBorder="1" applyAlignment="1">
      <alignment horizontal="center"/>
    </xf>
    <xf numFmtId="0" fontId="7" fillId="0" borderId="35" xfId="0" applyFont="1" applyBorder="1" applyAlignment="1" applyProtection="1">
      <alignment horizontal="center" wrapText="1"/>
      <protection locked="0"/>
    </xf>
    <xf numFmtId="0" fontId="7" fillId="0" borderId="36" xfId="0" applyFont="1" applyBorder="1" applyAlignment="1" applyProtection="1">
      <alignment horizontal="center" wrapText="1"/>
      <protection locked="0"/>
    </xf>
    <xf numFmtId="164" fontId="0" fillId="24" borderId="11" xfId="1" applyNumberFormat="1" applyFont="1" applyFill="1" applyBorder="1" applyAlignment="1">
      <alignment horizontal="center"/>
    </xf>
    <xf numFmtId="10" fontId="7" fillId="0" borderId="0" xfId="0" applyNumberFormat="1" applyFont="1" applyAlignment="1" applyProtection="1">
      <alignment horizontal="center" vertical="center"/>
      <protection locked="0"/>
    </xf>
    <xf numFmtId="10" fontId="7" fillId="11" borderId="5" xfId="0" applyNumberFormat="1" applyFont="1" applyFill="1" applyBorder="1" applyAlignment="1" applyProtection="1">
      <alignment horizontal="center" vertical="center"/>
      <protection locked="0"/>
    </xf>
    <xf numFmtId="10" fontId="16" fillId="11" borderId="84" xfId="0" applyNumberFormat="1" applyFont="1" applyFill="1" applyBorder="1" applyAlignment="1" applyProtection="1">
      <alignment vertical="center" wrapText="1"/>
      <protection locked="0"/>
    </xf>
    <xf numFmtId="10" fontId="7" fillId="30" borderId="8" xfId="1" applyNumberFormat="1" applyFont="1" applyFill="1" applyBorder="1" applyAlignment="1" applyProtection="1">
      <alignment horizontal="center" vertical="center" wrapText="1"/>
    </xf>
    <xf numFmtId="10" fontId="7" fillId="30" borderId="14" xfId="1" applyNumberFormat="1" applyFont="1" applyFill="1" applyBorder="1" applyAlignment="1" applyProtection="1">
      <alignment horizontal="center" vertical="center" wrapText="1"/>
    </xf>
    <xf numFmtId="10" fontId="7" fillId="0" borderId="0" xfId="1" applyNumberFormat="1" applyFont="1" applyBorder="1" applyAlignment="1" applyProtection="1">
      <alignment horizontal="center" vertical="center"/>
      <protection locked="0"/>
    </xf>
    <xf numFmtId="10" fontId="35" fillId="0" borderId="0" xfId="0" applyNumberFormat="1" applyFont="1" applyAlignment="1" applyProtection="1">
      <alignment horizontal="center" vertical="center"/>
      <protection locked="0"/>
    </xf>
    <xf numFmtId="164" fontId="0" fillId="0" borderId="0" xfId="0" applyNumberFormat="1"/>
    <xf numFmtId="164" fontId="0" fillId="0" borderId="0" xfId="0" applyNumberFormat="1" applyAlignment="1">
      <alignment horizontal="center" vertical="center"/>
    </xf>
    <xf numFmtId="0" fontId="57" fillId="31" borderId="15" xfId="0" applyFont="1" applyFill="1" applyBorder="1" applyAlignment="1">
      <alignment horizontal="center" vertical="center"/>
    </xf>
    <xf numFmtId="164"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right"/>
    </xf>
    <xf numFmtId="0" fontId="0" fillId="0" borderId="3" xfId="0" applyBorder="1" applyAlignment="1">
      <alignment horizontal="center"/>
    </xf>
    <xf numFmtId="0" fontId="0" fillId="0" borderId="4" xfId="0" applyBorder="1" applyAlignment="1">
      <alignment horizontal="center"/>
    </xf>
    <xf numFmtId="0" fontId="20" fillId="0" borderId="4" xfId="0" applyFont="1" applyBorder="1" applyAlignment="1">
      <alignment horizontal="right" wrapText="1"/>
    </xf>
    <xf numFmtId="0" fontId="20" fillId="0" borderId="5" xfId="0" applyFont="1" applyBorder="1" applyAlignment="1">
      <alignment horizontal="right" wrapText="1"/>
    </xf>
    <xf numFmtId="0" fontId="19" fillId="0" borderId="4" xfId="0" applyFont="1" applyBorder="1" applyAlignment="1">
      <alignment horizontal="center" vertical="center"/>
    </xf>
    <xf numFmtId="0" fontId="18" fillId="0" borderId="35" xfId="0" applyFont="1" applyBorder="1" applyAlignment="1">
      <alignment horizontal="left" vertical="center" wrapText="1"/>
    </xf>
    <xf numFmtId="0" fontId="18" fillId="0" borderId="8" xfId="0" applyFont="1" applyBorder="1" applyAlignment="1">
      <alignment horizontal="left" vertical="center" wrapText="1"/>
    </xf>
    <xf numFmtId="0" fontId="18" fillId="0" borderId="15" xfId="0" applyFont="1" applyBorder="1" applyAlignment="1">
      <alignment horizontal="left" vertical="center" wrapText="1"/>
    </xf>
    <xf numFmtId="0" fontId="18" fillId="0" borderId="36"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2" fillId="8" borderId="6" xfId="0" applyFont="1" applyFill="1" applyBorder="1" applyAlignment="1">
      <alignment horizontal="center" vertical="center"/>
    </xf>
    <xf numFmtId="0" fontId="12" fillId="8" borderId="0" xfId="0" applyFont="1" applyFill="1" applyAlignment="1">
      <alignment horizontal="center" vertical="center"/>
    </xf>
    <xf numFmtId="0" fontId="12" fillId="8" borderId="13" xfId="0" applyFont="1" applyFill="1" applyBorder="1" applyAlignment="1">
      <alignment horizontal="center" vertical="center"/>
    </xf>
    <xf numFmtId="0" fontId="12" fillId="8" borderId="0" xfId="0" applyFont="1" applyFill="1" applyAlignment="1">
      <alignment horizontal="center"/>
    </xf>
    <xf numFmtId="0" fontId="13" fillId="6" borderId="31" xfId="0" applyFont="1" applyFill="1" applyBorder="1" applyAlignment="1" applyProtection="1">
      <alignment horizontal="center" vertical="center"/>
      <protection locked="0"/>
    </xf>
    <xf numFmtId="0" fontId="13" fillId="6" borderId="43" xfId="0" applyFont="1" applyFill="1" applyBorder="1" applyAlignment="1" applyProtection="1">
      <alignment horizontal="center" vertical="center"/>
      <protection locked="0"/>
    </xf>
    <xf numFmtId="0" fontId="16" fillId="12" borderId="31" xfId="0" applyFont="1" applyFill="1" applyBorder="1" applyAlignment="1" applyProtection="1">
      <alignment horizontal="center" vertical="center"/>
      <protection locked="0"/>
    </xf>
    <xf numFmtId="0" fontId="16" fillId="12" borderId="22" xfId="0" applyFont="1" applyFill="1" applyBorder="1" applyAlignment="1" applyProtection="1">
      <alignment horizontal="center" vertical="center"/>
      <protection locked="0"/>
    </xf>
    <xf numFmtId="0" fontId="16" fillId="12" borderId="43" xfId="0" applyFont="1" applyFill="1" applyBorder="1" applyAlignment="1" applyProtection="1">
      <alignment horizontal="center" vertical="center"/>
      <protection locked="0"/>
    </xf>
    <xf numFmtId="0" fontId="13" fillId="6" borderId="31" xfId="0" applyFont="1" applyFill="1" applyBorder="1" applyAlignment="1" applyProtection="1">
      <alignment horizontal="left" vertical="center"/>
      <protection locked="0"/>
    </xf>
    <xf numFmtId="0" fontId="26" fillId="6" borderId="43" xfId="0" applyFont="1" applyFill="1" applyBorder="1" applyAlignment="1" applyProtection="1">
      <alignment horizontal="left" vertical="top"/>
      <protection locked="0"/>
    </xf>
    <xf numFmtId="0" fontId="14" fillId="2" borderId="45"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4" borderId="2"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0" fontId="26" fillId="2" borderId="2" xfId="0" applyFont="1" applyFill="1" applyBorder="1" applyAlignment="1" applyProtection="1">
      <alignment horizontal="left" vertical="top" wrapText="1"/>
      <protection locked="0"/>
    </xf>
    <xf numFmtId="0" fontId="13" fillId="6" borderId="31" xfId="0" applyFont="1" applyFill="1" applyBorder="1" applyAlignment="1" applyProtection="1">
      <alignment horizontal="center" vertical="center" wrapText="1"/>
      <protection locked="0"/>
    </xf>
    <xf numFmtId="0" fontId="13" fillId="6" borderId="43" xfId="0" applyFont="1" applyFill="1" applyBorder="1" applyAlignment="1" applyProtection="1">
      <alignment horizontal="center" vertical="center" wrapText="1"/>
      <protection locked="0"/>
    </xf>
    <xf numFmtId="0" fontId="13" fillId="6" borderId="43" xfId="0" applyFont="1" applyFill="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7" fillId="0" borderId="4" xfId="0" applyFont="1" applyBorder="1" applyAlignment="1" applyProtection="1">
      <alignment horizontal="center" vertical="center" wrapText="1"/>
      <protection locked="0"/>
    </xf>
    <xf numFmtId="0" fontId="13" fillId="26" borderId="4" xfId="0" applyFont="1" applyFill="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42" fillId="0" borderId="4" xfId="0" applyFont="1" applyBorder="1" applyAlignment="1" applyProtection="1">
      <alignment horizontal="center" vertical="center" wrapText="1"/>
      <protection locked="0"/>
    </xf>
    <xf numFmtId="0" fontId="17" fillId="24" borderId="4"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9" fontId="17" fillId="0" borderId="4" xfId="0" applyNumberFormat="1"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16" fillId="11" borderId="31" xfId="0" applyFont="1" applyFill="1" applyBorder="1" applyAlignment="1" applyProtection="1">
      <alignment horizontal="center" vertical="center" wrapText="1"/>
      <protection locked="0"/>
    </xf>
    <xf numFmtId="0" fontId="16" fillId="11" borderId="22" xfId="0" applyFont="1" applyFill="1" applyBorder="1" applyAlignment="1" applyProtection="1">
      <alignment horizontal="center" vertical="center" wrapText="1"/>
      <protection locked="0"/>
    </xf>
    <xf numFmtId="0" fontId="23" fillId="11" borderId="22" xfId="0" applyFont="1" applyFill="1" applyBorder="1" applyAlignment="1" applyProtection="1">
      <alignment horizontal="center" vertical="center" wrapText="1"/>
      <protection locked="0"/>
    </xf>
    <xf numFmtId="0" fontId="15" fillId="24" borderId="23" xfId="0" applyFont="1" applyFill="1" applyBorder="1" applyAlignment="1" applyProtection="1">
      <alignment horizontal="center" vertical="center" wrapText="1"/>
      <protection locked="0"/>
    </xf>
    <xf numFmtId="0" fontId="16" fillId="12" borderId="83" xfId="0" applyFont="1" applyFill="1" applyBorder="1" applyAlignment="1" applyProtection="1">
      <alignment horizontal="center" vertical="center"/>
      <protection locked="0"/>
    </xf>
    <xf numFmtId="0" fontId="16" fillId="13" borderId="86" xfId="0" applyFont="1" applyFill="1" applyBorder="1" applyAlignment="1" applyProtection="1">
      <alignment horizontal="center" vertical="center"/>
      <protection locked="0"/>
    </xf>
    <xf numFmtId="0" fontId="16" fillId="13" borderId="87" xfId="0" applyFont="1" applyFill="1" applyBorder="1" applyAlignment="1" applyProtection="1">
      <alignment horizontal="center" vertical="center"/>
      <protection locked="0"/>
    </xf>
    <xf numFmtId="0" fontId="16" fillId="13" borderId="88" xfId="0" applyFont="1" applyFill="1" applyBorder="1" applyAlignment="1" applyProtection="1">
      <alignment horizontal="center" vertical="center"/>
      <protection locked="0"/>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4" xfId="0" applyFont="1" applyBorder="1" applyAlignment="1" applyProtection="1">
      <alignment horizontal="left"/>
      <protection locked="0"/>
    </xf>
    <xf numFmtId="0" fontId="17" fillId="0" borderId="4" xfId="0" applyFont="1" applyBorder="1" applyAlignment="1" applyProtection="1">
      <alignment horizontal="left" vertical="center" wrapText="1"/>
      <protection locked="0"/>
    </xf>
    <xf numFmtId="0" fontId="17" fillId="0" borderId="4" xfId="0" applyFont="1" applyBorder="1" applyAlignment="1" applyProtection="1">
      <alignment horizontal="right" vertical="center" wrapText="1"/>
      <protection locked="0"/>
    </xf>
    <xf numFmtId="0" fontId="27" fillId="0" borderId="4" xfId="0" applyFont="1" applyBorder="1" applyAlignment="1" applyProtection="1">
      <alignment horizontal="center" wrapText="1"/>
      <protection locked="0"/>
    </xf>
    <xf numFmtId="0" fontId="27" fillId="0" borderId="5" xfId="0" applyFont="1" applyBorder="1" applyAlignment="1" applyProtection="1">
      <alignment horizontal="center" wrapText="1"/>
      <protection locked="0"/>
    </xf>
    <xf numFmtId="0" fontId="7" fillId="0" borderId="64" xfId="0" applyFont="1" applyBorder="1" applyAlignment="1">
      <alignment horizontal="left" wrapText="1"/>
    </xf>
    <xf numFmtId="0" fontId="13" fillId="0" borderId="0" xfId="0" applyFont="1" applyAlignment="1">
      <alignment horizontal="center"/>
    </xf>
    <xf numFmtId="10" fontId="7" fillId="0" borderId="30" xfId="1" applyNumberFormat="1" applyFont="1" applyBorder="1" applyAlignment="1">
      <alignment horizontal="center" vertical="center"/>
    </xf>
    <xf numFmtId="10" fontId="7" fillId="0" borderId="61" xfId="1" applyNumberFormat="1" applyFont="1" applyBorder="1" applyAlignment="1">
      <alignment horizontal="center" vertic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4" xfId="0" applyFont="1" applyBorder="1" applyAlignment="1">
      <alignment horizontal="right"/>
    </xf>
    <xf numFmtId="0" fontId="20" fillId="0" borderId="5" xfId="0" applyFont="1" applyBorder="1" applyAlignment="1">
      <alignment horizontal="right"/>
    </xf>
    <xf numFmtId="0" fontId="23" fillId="8" borderId="3"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7" xfId="0" applyFont="1" applyBorder="1" applyAlignment="1">
      <alignment horizontal="left" vertical="center" wrapText="1"/>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21" fillId="0" borderId="13" xfId="0" applyFont="1" applyBorder="1" applyAlignment="1">
      <alignment horizontal="left" vertical="center" wrapText="1"/>
    </xf>
    <xf numFmtId="0" fontId="21" fillId="0" borderId="47" xfId="0" applyFont="1" applyBorder="1" applyAlignment="1">
      <alignment horizontal="left" vertical="center" wrapText="1"/>
    </xf>
    <xf numFmtId="0" fontId="21" fillId="0" borderId="48" xfId="0" applyFont="1" applyBorder="1" applyAlignment="1">
      <alignment horizontal="left" vertical="center" wrapText="1"/>
    </xf>
    <xf numFmtId="0" fontId="21" fillId="0" borderId="49" xfId="0" applyFont="1" applyBorder="1" applyAlignment="1">
      <alignment horizontal="left" vertical="center" wrapText="1"/>
    </xf>
    <xf numFmtId="0" fontId="12" fillId="8" borderId="8" xfId="0" applyFont="1" applyFill="1" applyBorder="1" applyAlignment="1">
      <alignment horizontal="center" vertical="center"/>
    </xf>
    <xf numFmtId="10" fontId="3" fillId="9" borderId="59" xfId="1" applyNumberFormat="1" applyFont="1" applyFill="1" applyBorder="1" applyAlignment="1">
      <alignment horizontal="center" vertical="center"/>
    </xf>
    <xf numFmtId="10" fontId="3" fillId="9" borderId="60" xfId="1" applyNumberFormat="1" applyFont="1" applyFill="1" applyBorder="1" applyAlignment="1">
      <alignment horizontal="center" vertical="center"/>
    </xf>
    <xf numFmtId="10" fontId="3" fillId="9" borderId="62" xfId="1" applyNumberFormat="1" applyFont="1" applyFill="1" applyBorder="1" applyAlignment="1">
      <alignment horizontal="center" vertical="center"/>
    </xf>
    <xf numFmtId="10" fontId="3" fillId="9" borderId="63" xfId="1" applyNumberFormat="1" applyFont="1" applyFill="1" applyBorder="1" applyAlignment="1">
      <alignment horizontal="center" vertical="center"/>
    </xf>
    <xf numFmtId="0" fontId="24" fillId="8" borderId="16" xfId="0" applyFont="1" applyFill="1" applyBorder="1" applyAlignment="1">
      <alignment horizontal="center" vertical="center"/>
    </xf>
    <xf numFmtId="0" fontId="24" fillId="8" borderId="38" xfId="0" applyFont="1" applyFill="1" applyBorder="1" applyAlignment="1">
      <alignment horizontal="center" vertical="center"/>
    </xf>
    <xf numFmtId="10" fontId="24" fillId="8" borderId="38" xfId="1" applyNumberFormat="1" applyFont="1" applyFill="1" applyBorder="1" applyAlignment="1">
      <alignment horizontal="center" vertical="center"/>
    </xf>
    <xf numFmtId="10" fontId="24" fillId="8" borderId="14" xfId="1" applyNumberFormat="1" applyFont="1" applyFill="1" applyBorder="1" applyAlignment="1">
      <alignment horizontal="center" vertical="center"/>
    </xf>
    <xf numFmtId="0" fontId="25" fillId="0" borderId="16" xfId="0" applyFont="1" applyBorder="1" applyAlignment="1">
      <alignment horizontal="center" vertical="center" wrapText="1"/>
    </xf>
    <xf numFmtId="0" fontId="25" fillId="0" borderId="14" xfId="0" applyFont="1" applyBorder="1" applyAlignment="1">
      <alignment horizontal="center" vertical="center" wrapText="1"/>
    </xf>
    <xf numFmtId="0" fontId="33" fillId="0" borderId="38" xfId="0" applyFont="1" applyBorder="1" applyAlignment="1">
      <alignment vertical="top" wrapText="1"/>
    </xf>
    <xf numFmtId="0" fontId="33" fillId="0" borderId="14" xfId="0" applyFont="1" applyBorder="1" applyAlignment="1">
      <alignment vertical="top" wrapText="1"/>
    </xf>
    <xf numFmtId="0" fontId="24" fillId="8" borderId="50" xfId="0" applyFont="1" applyFill="1" applyBorder="1" applyAlignment="1">
      <alignment horizontal="center" vertical="center" wrapText="1"/>
    </xf>
    <xf numFmtId="0" fontId="24" fillId="8" borderId="51" xfId="0" applyFont="1" applyFill="1" applyBorder="1" applyAlignment="1">
      <alignment horizontal="center" vertical="center" wrapText="1"/>
    </xf>
    <xf numFmtId="0" fontId="24" fillId="8" borderId="52" xfId="0" applyFont="1" applyFill="1" applyBorder="1" applyAlignment="1">
      <alignment horizontal="center" vertical="center" wrapText="1"/>
    </xf>
    <xf numFmtId="0" fontId="25" fillId="10" borderId="35" xfId="0" applyFont="1" applyFill="1" applyBorder="1" applyAlignment="1">
      <alignment horizontal="center" vertical="center" wrapText="1"/>
    </xf>
    <xf numFmtId="0" fontId="25" fillId="10" borderId="8"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5" fillId="0" borderId="37" xfId="0" applyFont="1" applyBorder="1" applyAlignment="1">
      <alignment horizontal="center" vertical="center" wrapText="1"/>
    </xf>
    <xf numFmtId="0" fontId="22" fillId="0" borderId="8" xfId="0" applyFont="1" applyBorder="1" applyAlignment="1">
      <alignment horizontal="left" vertical="top" wrapText="1"/>
    </xf>
    <xf numFmtId="0" fontId="33" fillId="0" borderId="16" xfId="0" applyFont="1" applyBorder="1" applyAlignment="1">
      <alignment horizontal="left" vertical="top" wrapText="1"/>
    </xf>
    <xf numFmtId="0" fontId="33" fillId="0" borderId="38" xfId="0" applyFont="1" applyBorder="1" applyAlignment="1">
      <alignment horizontal="left" vertical="top" wrapText="1"/>
    </xf>
    <xf numFmtId="0" fontId="33" fillId="0" borderId="39" xfId="0" applyFont="1" applyBorder="1" applyAlignment="1">
      <alignment horizontal="left" vertical="top" wrapText="1"/>
    </xf>
    <xf numFmtId="0" fontId="7" fillId="0" borderId="24" xfId="0" applyFont="1" applyBorder="1" applyAlignment="1">
      <alignment horizontal="left" vertical="center" wrapText="1"/>
    </xf>
    <xf numFmtId="0" fontId="14" fillId="2" borderId="31" xfId="0" applyFont="1" applyFill="1" applyBorder="1" applyAlignment="1" applyProtection="1">
      <alignment horizontal="center" vertical="center" textRotation="90" wrapText="1"/>
      <protection locked="0"/>
    </xf>
    <xf numFmtId="0" fontId="14" fillId="2" borderId="33" xfId="0" applyFont="1" applyFill="1" applyBorder="1" applyAlignment="1" applyProtection="1">
      <alignment horizontal="center" vertical="center" textRotation="90" wrapText="1"/>
      <protection locked="0"/>
    </xf>
    <xf numFmtId="0" fontId="14" fillId="2" borderId="32" xfId="0" applyFont="1" applyFill="1" applyBorder="1" applyAlignment="1" applyProtection="1">
      <alignment horizontal="center" vertical="center" textRotation="90" wrapText="1"/>
      <protection locked="0"/>
    </xf>
    <xf numFmtId="0" fontId="15" fillId="17" borderId="22" xfId="0" applyFont="1" applyFill="1" applyBorder="1" applyAlignment="1" applyProtection="1">
      <alignment horizontal="center" vertical="center" wrapText="1"/>
      <protection locked="0"/>
    </xf>
    <xf numFmtId="0" fontId="15" fillId="17" borderId="21" xfId="0" applyFont="1" applyFill="1" applyBorder="1" applyAlignment="1" applyProtection="1">
      <alignment horizontal="center" vertical="center" wrapText="1"/>
      <protection locked="0"/>
    </xf>
    <xf numFmtId="0" fontId="7" fillId="0" borderId="13" xfId="0" applyFont="1" applyBorder="1" applyAlignment="1">
      <alignment horizontal="center" vertical="center" wrapText="1"/>
    </xf>
    <xf numFmtId="0" fontId="7" fillId="0" borderId="58" xfId="0" applyFont="1" applyBorder="1" applyAlignment="1">
      <alignment horizontal="center" vertical="center" wrapText="1"/>
    </xf>
    <xf numFmtId="1" fontId="7" fillId="6" borderId="21" xfId="0" applyNumberFormat="1" applyFont="1" applyFill="1" applyBorder="1" applyAlignment="1" applyProtection="1">
      <alignment horizontal="center" vertical="center" wrapText="1"/>
      <protection locked="0"/>
    </xf>
    <xf numFmtId="1" fontId="7" fillId="6" borderId="24" xfId="0" applyNumberFormat="1" applyFont="1" applyFill="1" applyBorder="1" applyAlignment="1" applyProtection="1">
      <alignment horizontal="center" vertical="center" wrapText="1"/>
      <protection locked="0"/>
    </xf>
    <xf numFmtId="1" fontId="13" fillId="6" borderId="21" xfId="0" applyNumberFormat="1" applyFont="1" applyFill="1" applyBorder="1" applyAlignment="1" applyProtection="1">
      <alignment horizontal="center" vertical="center" wrapText="1"/>
      <protection locked="0"/>
    </xf>
    <xf numFmtId="1" fontId="13" fillId="6" borderId="24" xfId="0" applyNumberFormat="1" applyFont="1" applyFill="1" applyBorder="1" applyAlignment="1" applyProtection="1">
      <alignment horizontal="center" vertical="center" wrapText="1"/>
      <protection locked="0"/>
    </xf>
    <xf numFmtId="0" fontId="16" fillId="19" borderId="21" xfId="0" applyFont="1" applyFill="1" applyBorder="1" applyAlignment="1" applyProtection="1">
      <alignment horizontal="center" vertical="center" textRotation="90" wrapText="1"/>
      <protection locked="0"/>
    </xf>
    <xf numFmtId="0" fontId="13" fillId="6" borderId="21" xfId="0" applyFont="1" applyFill="1" applyBorder="1" applyAlignment="1" applyProtection="1">
      <alignment horizontal="center" vertical="center" textRotation="89" wrapText="1"/>
      <protection locked="0"/>
    </xf>
    <xf numFmtId="0" fontId="16" fillId="19" borderId="21" xfId="0" applyFont="1" applyFill="1" applyBorder="1" applyAlignment="1" applyProtection="1">
      <alignment horizontal="center" vertical="center" textRotation="89" wrapText="1"/>
      <protection locked="0"/>
    </xf>
    <xf numFmtId="0" fontId="13" fillId="6" borderId="25" xfId="0" applyFont="1" applyFill="1" applyBorder="1" applyAlignment="1" applyProtection="1">
      <alignment horizontal="center" vertical="center" textRotation="89" wrapText="1"/>
      <protection locked="0"/>
    </xf>
    <xf numFmtId="0" fontId="31" fillId="8" borderId="54" xfId="0" applyFont="1" applyFill="1" applyBorder="1" applyAlignment="1">
      <alignment horizontal="center" wrapText="1"/>
    </xf>
    <xf numFmtId="0" fontId="31" fillId="8" borderId="55" xfId="0" applyFont="1" applyFill="1" applyBorder="1" applyAlignment="1">
      <alignment horizontal="center" wrapText="1"/>
    </xf>
    <xf numFmtId="0" fontId="31" fillId="8" borderId="56" xfId="0" applyFont="1" applyFill="1" applyBorder="1" applyAlignment="1">
      <alignment horizontal="center" wrapText="1"/>
    </xf>
    <xf numFmtId="0" fontId="13" fillId="7" borderId="31" xfId="0" applyFont="1" applyFill="1" applyBorder="1" applyAlignment="1" applyProtection="1">
      <alignment horizontal="center" vertical="center" textRotation="90" wrapText="1"/>
      <protection locked="0"/>
    </xf>
    <xf numFmtId="0" fontId="13" fillId="7" borderId="33" xfId="0" applyFont="1" applyFill="1" applyBorder="1" applyAlignment="1" applyProtection="1">
      <alignment horizontal="center" vertical="center" textRotation="90" wrapText="1"/>
      <protection locked="0"/>
    </xf>
    <xf numFmtId="0" fontId="13" fillId="7" borderId="34" xfId="0" applyFont="1" applyFill="1" applyBorder="1" applyAlignment="1" applyProtection="1">
      <alignment horizontal="center" vertical="center" textRotation="90" wrapText="1"/>
      <protection locked="0"/>
    </xf>
    <xf numFmtId="1" fontId="16" fillId="12" borderId="22" xfId="0" applyNumberFormat="1" applyFont="1" applyFill="1" applyBorder="1" applyAlignment="1" applyProtection="1">
      <alignment horizontal="center" vertical="center" wrapText="1"/>
      <protection locked="0"/>
    </xf>
    <xf numFmtId="1" fontId="16" fillId="12" borderId="21" xfId="0" applyNumberFormat="1" applyFont="1" applyFill="1" applyBorder="1" applyAlignment="1" applyProtection="1">
      <alignment horizontal="center" vertical="center" wrapText="1"/>
      <protection locked="0"/>
    </xf>
    <xf numFmtId="1" fontId="16" fillId="12" borderId="27" xfId="0" applyNumberFormat="1" applyFont="1" applyFill="1" applyBorder="1" applyAlignment="1" applyProtection="1">
      <alignment horizontal="center" vertical="center" wrapText="1"/>
      <protection locked="0"/>
    </xf>
    <xf numFmtId="0" fontId="16" fillId="19" borderId="25" xfId="0" applyFont="1" applyFill="1" applyBorder="1" applyAlignment="1" applyProtection="1">
      <alignment horizontal="center" vertical="center" textRotation="90" wrapText="1"/>
      <protection locked="0"/>
    </xf>
    <xf numFmtId="0" fontId="18" fillId="4" borderId="77" xfId="0" applyFont="1" applyFill="1" applyBorder="1" applyAlignment="1">
      <alignment horizontal="center" vertical="center" wrapText="1"/>
    </xf>
    <xf numFmtId="0" fontId="18" fillId="0" borderId="0" xfId="0" applyFont="1" applyAlignment="1" applyProtection="1">
      <alignment horizontal="left" vertical="center"/>
      <protection locked="0"/>
    </xf>
    <xf numFmtId="0" fontId="7" fillId="0" borderId="80" xfId="0" applyFont="1" applyBorder="1" applyAlignment="1" applyProtection="1">
      <alignment horizontal="center" vertical="center" wrapText="1"/>
      <protection locked="0"/>
    </xf>
    <xf numFmtId="0" fontId="18" fillId="4" borderId="77" xfId="0" applyFont="1" applyFill="1" applyBorder="1" applyAlignment="1">
      <alignment horizontal="left" vertical="center" wrapText="1"/>
    </xf>
    <xf numFmtId="0" fontId="18" fillId="4" borderId="79" xfId="0" applyFont="1" applyFill="1" applyBorder="1" applyAlignment="1" applyProtection="1">
      <alignment horizontal="left" vertical="center" wrapText="1"/>
      <protection locked="0"/>
    </xf>
    <xf numFmtId="0" fontId="7" fillId="4" borderId="77" xfId="0" applyFont="1" applyFill="1" applyBorder="1" applyAlignment="1" applyProtection="1">
      <alignment horizontal="center" vertical="center" wrapText="1"/>
      <protection locked="0"/>
    </xf>
    <xf numFmtId="0" fontId="7" fillId="4" borderId="70" xfId="0" applyFont="1" applyFill="1" applyBorder="1" applyAlignment="1" applyProtection="1">
      <alignment horizontal="center" vertical="center" wrapText="1"/>
      <protection locked="0"/>
    </xf>
    <xf numFmtId="0" fontId="18" fillId="0" borderId="77" xfId="0" applyFont="1" applyBorder="1" applyAlignment="1">
      <alignment vertical="center" wrapText="1"/>
    </xf>
    <xf numFmtId="0" fontId="18" fillId="4" borderId="64" xfId="0" applyFont="1" applyFill="1" applyBorder="1" applyAlignment="1">
      <alignment horizontal="left" vertical="center" wrapText="1"/>
    </xf>
    <xf numFmtId="0" fontId="7" fillId="0" borderId="77" xfId="0" applyFont="1" applyBorder="1" applyAlignment="1" applyProtection="1">
      <alignment horizontal="left" vertical="center" wrapText="1"/>
      <protection locked="0"/>
    </xf>
    <xf numFmtId="0" fontId="7" fillId="0" borderId="70" xfId="0" applyFont="1" applyBorder="1" applyAlignment="1" applyProtection="1">
      <alignment horizontal="center" vertical="center" wrapText="1"/>
      <protection locked="0"/>
    </xf>
    <xf numFmtId="0" fontId="7" fillId="0" borderId="77" xfId="0" applyFont="1" applyBorder="1" applyAlignment="1">
      <alignment horizontal="left" vertical="center" wrapText="1"/>
    </xf>
    <xf numFmtId="0" fontId="7" fillId="0" borderId="0" xfId="0" applyFont="1" applyAlignment="1">
      <alignment horizontal="left" vertical="center" wrapText="1"/>
    </xf>
    <xf numFmtId="0" fontId="18" fillId="0" borderId="67" xfId="0" applyFont="1" applyBorder="1" applyAlignment="1">
      <alignment vertical="center" wrapText="1"/>
    </xf>
    <xf numFmtId="0" fontId="18" fillId="4" borderId="70" xfId="0" applyFont="1" applyFill="1" applyBorder="1" applyAlignment="1">
      <alignment horizontal="center" vertical="center" wrapText="1"/>
    </xf>
    <xf numFmtId="0" fontId="18" fillId="0" borderId="75" xfId="0" applyFont="1" applyBorder="1" applyAlignment="1">
      <alignment horizontal="center" vertical="center" wrapText="1"/>
    </xf>
    <xf numFmtId="0" fontId="7" fillId="0" borderId="77" xfId="0" applyFont="1" applyBorder="1" applyAlignment="1">
      <alignment horizontal="center" vertical="center" wrapText="1"/>
    </xf>
    <xf numFmtId="0" fontId="18" fillId="4" borderId="20" xfId="0" applyFont="1" applyFill="1" applyBorder="1" applyAlignment="1" applyProtection="1">
      <alignment horizontal="left" vertical="center" wrapText="1"/>
      <protection locked="0"/>
    </xf>
    <xf numFmtId="1" fontId="18" fillId="0" borderId="77" xfId="0" applyNumberFormat="1" applyFont="1" applyBorder="1" applyAlignment="1">
      <alignment horizontal="center" vertical="center" wrapText="1"/>
    </xf>
    <xf numFmtId="0" fontId="7" fillId="0" borderId="79" xfId="0" applyFont="1" applyBorder="1" applyAlignment="1">
      <alignment horizontal="center" vertical="center" wrapText="1"/>
    </xf>
    <xf numFmtId="0" fontId="7" fillId="0" borderId="79" xfId="0" applyFont="1" applyBorder="1" applyAlignment="1" applyProtection="1">
      <alignment horizontal="center" vertical="center" wrapText="1"/>
      <protection locked="0"/>
    </xf>
    <xf numFmtId="0" fontId="7" fillId="0" borderId="70" xfId="0" applyFont="1" applyBorder="1" applyAlignment="1">
      <alignment horizontal="center" vertical="center" wrapText="1"/>
    </xf>
    <xf numFmtId="0" fontId="53" fillId="4" borderId="16" xfId="0" applyFont="1" applyFill="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18" fillId="0" borderId="77" xfId="0" applyFont="1" applyBorder="1" applyAlignment="1" applyProtection="1">
      <alignment horizontal="left" vertical="center" wrapText="1"/>
      <protection locked="0"/>
    </xf>
    <xf numFmtId="0" fontId="53" fillId="4" borderId="77" xfId="0" applyFont="1" applyFill="1" applyBorder="1" applyAlignment="1" applyProtection="1">
      <alignment horizontal="left" vertical="center" wrapText="1"/>
      <protection locked="0"/>
    </xf>
    <xf numFmtId="0" fontId="18" fillId="0" borderId="77" xfId="0" applyFont="1" applyBorder="1" applyAlignment="1" applyProtection="1">
      <alignment horizontal="center" vertical="center" wrapText="1"/>
      <protection locked="0"/>
    </xf>
    <xf numFmtId="0" fontId="40" fillId="4" borderId="77" xfId="0" applyFont="1" applyFill="1" applyBorder="1" applyAlignment="1" applyProtection="1">
      <alignment horizontal="left" vertical="center" wrapText="1"/>
      <protection locked="0"/>
    </xf>
    <xf numFmtId="0" fontId="7" fillId="4" borderId="77" xfId="0" applyFont="1" applyFill="1" applyBorder="1" applyAlignment="1">
      <alignment horizontal="center" vertical="center" wrapText="1"/>
    </xf>
  </cellXfs>
  <cellStyles count="8">
    <cellStyle name="Hyperlink" xfId="7" xr:uid="{00000000-0005-0000-0000-000000000000}"/>
    <cellStyle name="Millares 2" xfId="5" xr:uid="{00000000-0005-0000-0000-000001000000}"/>
    <cellStyle name="Millares 2 2" xfId="6" xr:uid="{00000000-0005-0000-0000-000002000000}"/>
    <cellStyle name="Normal" xfId="0" builtinId="0"/>
    <cellStyle name="Normal 3" xfId="2" xr:uid="{00000000-0005-0000-0000-000004000000}"/>
    <cellStyle name="Porcentaje" xfId="1" builtinId="5"/>
    <cellStyle name="Porcentaje 2" xfId="3" xr:uid="{00000000-0005-0000-0000-000006000000}"/>
    <cellStyle name="Porcentaje 3" xfId="4" xr:uid="{00000000-0005-0000-0000-000007000000}"/>
  </cellStyles>
  <dxfs count="1">
    <dxf>
      <font>
        <color rgb="FF9C0006"/>
      </font>
      <fill>
        <patternFill>
          <bgColor rgb="FFFFC7CE"/>
        </patternFill>
      </fill>
    </dxf>
  </dxfs>
  <tableStyles count="0" defaultTableStyle="TableStyleMedium2" defaultPivotStyle="PivotStyleLight16"/>
  <colors>
    <mruColors>
      <color rgb="FF00B050"/>
      <color rgb="FFFFFF00"/>
      <color rgb="FFB5F794"/>
      <color rgb="FF80C488"/>
      <color rgb="FFF497F7"/>
      <color rgb="FFE8FCC2"/>
      <color rgb="FFE8C1E3"/>
      <color rgb="FFEAA2F5"/>
      <color rgb="FFEDA4F5"/>
      <color rgb="FFD1C7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457200</xdr:colOff>
      <xdr:row>0</xdr:row>
      <xdr:rowOff>88899</xdr:rowOff>
    </xdr:from>
    <xdr:ext cx="1404257" cy="1337730"/>
    <xdr:pic>
      <xdr:nvPicPr>
        <xdr:cNvPr id="2" name="Imagen 1">
          <a:extLst>
            <a:ext uri="{FF2B5EF4-FFF2-40B4-BE49-F238E27FC236}">
              <a16:creationId xmlns:a16="http://schemas.microsoft.com/office/drawing/2014/main" id="{6C24AC1B-34C3-5649-89A0-D8882F80D2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88899"/>
          <a:ext cx="1404257" cy="13377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22225</xdr:colOff>
      <xdr:row>0</xdr:row>
      <xdr:rowOff>0</xdr:rowOff>
    </xdr:from>
    <xdr:to>
      <xdr:col>1</xdr:col>
      <xdr:colOff>349250</xdr:colOff>
      <xdr:row>1</xdr:row>
      <xdr:rowOff>31750</xdr:rowOff>
    </xdr:to>
    <xdr:pic>
      <xdr:nvPicPr>
        <xdr:cNvPr id="2"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 y="0"/>
          <a:ext cx="930275" cy="9683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4236</xdr:colOff>
      <xdr:row>0</xdr:row>
      <xdr:rowOff>8467</xdr:rowOff>
    </xdr:from>
    <xdr:to>
      <xdr:col>2</xdr:col>
      <xdr:colOff>1117600</xdr:colOff>
      <xdr:row>0</xdr:row>
      <xdr:rowOff>1016001</xdr:rowOff>
    </xdr:to>
    <xdr:pic>
      <xdr:nvPicPr>
        <xdr:cNvPr id="2" name="Imagen 1">
          <a:extLst>
            <a:ext uri="{FF2B5EF4-FFF2-40B4-BE49-F238E27FC236}">
              <a16:creationId xmlns:a16="http://schemas.microsoft.com/office/drawing/2014/main" id="{D01F7130-EEA2-084D-AE76-5A3E4037D0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5236" y="8467"/>
          <a:ext cx="1113364" cy="100753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4</xdr:row>
      <xdr:rowOff>0</xdr:rowOff>
    </xdr:from>
    <xdr:ext cx="10006542" cy="7838016"/>
    <xdr:pic>
      <xdr:nvPicPr>
        <xdr:cNvPr id="2" name="Imagen 1">
          <a:extLst>
            <a:ext uri="{FF2B5EF4-FFF2-40B4-BE49-F238E27FC236}">
              <a16:creationId xmlns:a16="http://schemas.microsoft.com/office/drawing/2014/main" id="{7D823928-4988-2F4B-9184-AB26CD842CC3}"/>
            </a:ext>
          </a:extLst>
        </xdr:cNvPr>
        <xdr:cNvPicPr>
          <a:picLocks noChangeAspect="1"/>
        </xdr:cNvPicPr>
      </xdr:nvPicPr>
      <xdr:blipFill>
        <a:blip xmlns:r="http://schemas.openxmlformats.org/officeDocument/2006/relationships" r:embed="rId1"/>
        <a:stretch>
          <a:fillRect/>
        </a:stretch>
      </xdr:blipFill>
      <xdr:spPr>
        <a:xfrm>
          <a:off x="673100" y="762000"/>
          <a:ext cx="10006542" cy="7838016"/>
        </a:xfrm>
        <a:prstGeom prst="rect">
          <a:avLst/>
        </a:prstGeom>
      </xdr:spPr>
    </xdr:pic>
    <xdr:clientData/>
  </xdr:oneCellAnchor>
  <xdr:oneCellAnchor>
    <xdr:from>
      <xdr:col>0</xdr:col>
      <xdr:colOff>457200</xdr:colOff>
      <xdr:row>0</xdr:row>
      <xdr:rowOff>88899</xdr:rowOff>
    </xdr:from>
    <xdr:ext cx="1088000" cy="1096511"/>
    <xdr:pic>
      <xdr:nvPicPr>
        <xdr:cNvPr id="3" name="Imagen 2">
          <a:extLst>
            <a:ext uri="{FF2B5EF4-FFF2-40B4-BE49-F238E27FC236}">
              <a16:creationId xmlns:a16="http://schemas.microsoft.com/office/drawing/2014/main" id="{4506BDCB-BEA3-5F49-8EDC-5D3A223755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88899"/>
          <a:ext cx="1088000" cy="1096511"/>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0E2479B0-891D-44DB-BD11-DBDE4B04AF83}"/>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cjgovcol.sharepoint.com/:f:/r/sites/OficinaAsesoradePlaneacin/Documentos%20compartidos/EVIDENCIAS%20SIG/POA/2024/DIRECCION%20CARCEL%20DISTRITAL/CUARTO%20TRIMESTRE/Act%202%20Actividades%20con%20entidades%20externas?csf=1&amp;web=1&amp;e=CFXeI2" TargetMode="External"/><Relationship Id="rId4" Type="http://schemas.microsoft.com/office/2019/04/relationships/namedSheetView" Target="../namedSheetViews/namedSheetView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showGridLines="0" view="pageBreakPreview" zoomScaleNormal="100" zoomScaleSheetLayoutView="100" workbookViewId="0">
      <selection activeCell="D34" sqref="D34"/>
    </sheetView>
  </sheetViews>
  <sheetFormatPr baseColWidth="10" defaultColWidth="11.42578125" defaultRowHeight="15" x14ac:dyDescent="0.25"/>
  <cols>
    <col min="11" max="11" width="26.85546875" customWidth="1"/>
    <col min="13" max="13" width="15.7109375" customWidth="1"/>
  </cols>
  <sheetData>
    <row r="1" spans="1:16" ht="123.75" customHeight="1" thickBot="1" x14ac:dyDescent="0.3">
      <c r="A1" s="465"/>
      <c r="B1" s="466"/>
      <c r="C1" s="466"/>
      <c r="D1" s="469" t="s">
        <v>0</v>
      </c>
      <c r="E1" s="469"/>
      <c r="F1" s="469"/>
      <c r="G1" s="469"/>
      <c r="H1" s="469"/>
      <c r="I1" s="469"/>
      <c r="J1" s="469"/>
      <c r="K1" s="469"/>
      <c r="L1" s="467" t="s">
        <v>1</v>
      </c>
      <c r="M1" s="468"/>
    </row>
    <row r="3" spans="1:16" ht="18" x14ac:dyDescent="0.25">
      <c r="A3" s="479" t="s">
        <v>2</v>
      </c>
      <c r="B3" s="479"/>
      <c r="C3" s="479"/>
      <c r="D3" s="479"/>
      <c r="E3" s="479"/>
      <c r="F3" s="479"/>
      <c r="G3" s="479"/>
      <c r="H3" s="479"/>
      <c r="I3" s="479"/>
      <c r="J3" s="479"/>
      <c r="K3" s="479"/>
      <c r="L3" s="479"/>
      <c r="M3" s="479"/>
      <c r="N3" s="72"/>
      <c r="O3" s="72"/>
      <c r="P3" s="72"/>
    </row>
    <row r="4" spans="1:16" ht="15.75" thickBot="1" x14ac:dyDescent="0.3">
      <c r="A4" s="30"/>
      <c r="B4" s="30"/>
      <c r="C4" s="30"/>
      <c r="D4" s="30"/>
      <c r="E4" s="30"/>
      <c r="F4" s="30"/>
      <c r="G4" s="30"/>
      <c r="H4" s="30"/>
      <c r="I4" s="30"/>
      <c r="J4" s="30"/>
      <c r="K4" s="30"/>
      <c r="L4" s="30"/>
      <c r="M4" s="30"/>
      <c r="N4" s="30"/>
      <c r="O4" s="30"/>
      <c r="P4" s="30"/>
    </row>
    <row r="5" spans="1:16" x14ac:dyDescent="0.25">
      <c r="A5" s="30"/>
      <c r="B5" s="30"/>
      <c r="C5" s="31"/>
      <c r="D5" s="32"/>
      <c r="E5" s="32"/>
      <c r="F5" s="32"/>
      <c r="G5" s="32"/>
      <c r="H5" s="32"/>
      <c r="I5" s="32"/>
      <c r="J5" s="32"/>
      <c r="K5" s="33"/>
      <c r="L5" s="30"/>
      <c r="M5" s="30"/>
      <c r="N5" s="30"/>
      <c r="O5" s="30"/>
      <c r="P5" s="30"/>
    </row>
    <row r="6" spans="1:16" x14ac:dyDescent="0.25">
      <c r="A6" s="30"/>
      <c r="B6" s="30"/>
      <c r="C6" s="34"/>
      <c r="D6" s="30"/>
      <c r="E6" s="30"/>
      <c r="F6" s="30"/>
      <c r="G6" s="30"/>
      <c r="H6" s="30"/>
      <c r="I6" s="30"/>
      <c r="J6" s="30"/>
      <c r="K6" s="35"/>
      <c r="L6" s="30"/>
      <c r="M6" s="30"/>
      <c r="N6" s="30"/>
      <c r="O6" s="30"/>
      <c r="P6" s="30"/>
    </row>
    <row r="7" spans="1:16" ht="26.25" customHeight="1" x14ac:dyDescent="0.25">
      <c r="A7" s="30"/>
      <c r="B7" s="30"/>
      <c r="C7" s="476" t="s">
        <v>3</v>
      </c>
      <c r="D7" s="477"/>
      <c r="E7" s="477"/>
      <c r="F7" s="477"/>
      <c r="G7" s="477"/>
      <c r="H7" s="477"/>
      <c r="I7" s="477"/>
      <c r="J7" s="477"/>
      <c r="K7" s="478"/>
      <c r="L7" s="30"/>
      <c r="M7" s="30"/>
      <c r="N7" s="30"/>
      <c r="O7" s="30"/>
      <c r="P7" s="30"/>
    </row>
    <row r="8" spans="1:16" ht="15.75" customHeight="1" x14ac:dyDescent="0.25">
      <c r="A8" s="30"/>
      <c r="B8" s="30"/>
      <c r="C8" s="71"/>
      <c r="D8" s="70"/>
      <c r="E8" s="70"/>
      <c r="F8" s="70"/>
      <c r="G8" s="70"/>
      <c r="H8" s="70"/>
      <c r="I8" s="70"/>
      <c r="J8" s="70"/>
      <c r="K8" s="69"/>
      <c r="L8" s="30"/>
      <c r="M8" s="30"/>
      <c r="N8" s="30"/>
      <c r="O8" s="30"/>
      <c r="P8" s="30"/>
    </row>
    <row r="9" spans="1:16" ht="120.75" customHeight="1" x14ac:dyDescent="0.25">
      <c r="A9" s="30"/>
      <c r="B9" s="30"/>
      <c r="C9" s="470" t="s">
        <v>4</v>
      </c>
      <c r="D9" s="471"/>
      <c r="E9" s="471"/>
      <c r="F9" s="471"/>
      <c r="G9" s="471"/>
      <c r="H9" s="471"/>
      <c r="I9" s="471"/>
      <c r="J9" s="471"/>
      <c r="K9" s="472"/>
      <c r="L9" s="30"/>
      <c r="M9" s="30"/>
      <c r="N9" s="30"/>
      <c r="O9" s="30"/>
      <c r="P9" s="30"/>
    </row>
    <row r="10" spans="1:16" ht="27" customHeight="1" x14ac:dyDescent="0.25">
      <c r="A10" s="30"/>
      <c r="B10" s="30"/>
      <c r="C10" s="476" t="s">
        <v>5</v>
      </c>
      <c r="D10" s="477"/>
      <c r="E10" s="477"/>
      <c r="F10" s="477"/>
      <c r="G10" s="477"/>
      <c r="H10" s="477"/>
      <c r="I10" s="477"/>
      <c r="J10" s="477"/>
      <c r="K10" s="478"/>
      <c r="L10" s="30"/>
      <c r="M10" s="30"/>
      <c r="N10" s="30"/>
      <c r="O10" s="30"/>
      <c r="P10" s="30"/>
    </row>
    <row r="11" spans="1:16" ht="96" customHeight="1" thickBot="1" x14ac:dyDescent="0.3">
      <c r="A11" s="30"/>
      <c r="B11" s="30"/>
      <c r="C11" s="473" t="s">
        <v>6</v>
      </c>
      <c r="D11" s="474"/>
      <c r="E11" s="474"/>
      <c r="F11" s="474"/>
      <c r="G11" s="474"/>
      <c r="H11" s="474"/>
      <c r="I11" s="474"/>
      <c r="J11" s="474"/>
      <c r="K11" s="475"/>
      <c r="L11" s="30"/>
      <c r="M11" s="30"/>
      <c r="N11" s="30"/>
      <c r="O11" s="30"/>
      <c r="P11" s="30"/>
    </row>
  </sheetData>
  <sheetProtection algorithmName="SHA-512" hashValue="E+iRB9gMk4FMCAEou03Uvkjm0kEoUfOLaXmhsGak8lyiLkS/ocIMaWpP2V+DVmg8I2CW1uM5Bb5+C0DlUK9NCg==" saltValue="1TkLGu6j7mmGuVT9p+2puQ==" spinCount="100000" sheet="1" objects="1" scenarios="1"/>
  <mergeCells count="8">
    <mergeCell ref="A1:C1"/>
    <mergeCell ref="L1:M1"/>
    <mergeCell ref="D1:K1"/>
    <mergeCell ref="C9:K9"/>
    <mergeCell ref="C11:K11"/>
    <mergeCell ref="C10:K10"/>
    <mergeCell ref="C7:K7"/>
    <mergeCell ref="A3:M3"/>
  </mergeCells>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zoomScale="167" workbookViewId="0">
      <selection activeCell="B3" sqref="B3"/>
    </sheetView>
  </sheetViews>
  <sheetFormatPr baseColWidth="10" defaultColWidth="10.7109375" defaultRowHeight="15" x14ac:dyDescent="0.2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37" style="50" customWidth="1"/>
  </cols>
  <sheetData>
    <row r="1" spans="1:11" x14ac:dyDescent="0.25">
      <c r="A1" s="1"/>
      <c r="B1" s="1" t="s">
        <v>7</v>
      </c>
      <c r="C1" s="1" t="s">
        <v>8</v>
      </c>
      <c r="D1" s="1" t="s">
        <v>9</v>
      </c>
      <c r="E1" s="1" t="s">
        <v>10</v>
      </c>
      <c r="F1" s="1" t="s">
        <v>11</v>
      </c>
      <c r="G1" s="1" t="s">
        <v>12</v>
      </c>
      <c r="H1" s="1" t="s">
        <v>13</v>
      </c>
      <c r="I1" s="45" t="s">
        <v>14</v>
      </c>
    </row>
    <row r="2" spans="1:11" ht="60" x14ac:dyDescent="0.25">
      <c r="A2" s="2" t="s">
        <v>15</v>
      </c>
      <c r="B2" s="7" t="s">
        <v>16</v>
      </c>
      <c r="C2" s="4" t="s">
        <v>17</v>
      </c>
      <c r="D2" s="12" t="s">
        <v>18</v>
      </c>
      <c r="E2" t="s">
        <v>19</v>
      </c>
      <c r="F2" s="13" t="s">
        <v>20</v>
      </c>
      <c r="G2" t="s">
        <v>19</v>
      </c>
      <c r="H2" t="s">
        <v>21</v>
      </c>
      <c r="I2" s="46" t="s">
        <v>22</v>
      </c>
    </row>
    <row r="3" spans="1:11" ht="66" customHeight="1" thickBot="1" x14ac:dyDescent="0.3">
      <c r="A3" t="s">
        <v>23</v>
      </c>
      <c r="B3" s="7" t="s">
        <v>24</v>
      </c>
      <c r="C3" s="4" t="s">
        <v>25</v>
      </c>
      <c r="D3" s="12" t="s">
        <v>26</v>
      </c>
      <c r="E3" s="9" t="s">
        <v>27</v>
      </c>
      <c r="F3" s="13" t="s">
        <v>28</v>
      </c>
      <c r="G3" s="14" t="s">
        <v>29</v>
      </c>
      <c r="H3" t="s">
        <v>30</v>
      </c>
      <c r="I3" s="46" t="s">
        <v>31</v>
      </c>
    </row>
    <row r="4" spans="1:11" ht="72.75" thickBot="1" x14ac:dyDescent="0.3">
      <c r="A4" s="3" t="s">
        <v>32</v>
      </c>
      <c r="B4" s="7" t="s">
        <v>33</v>
      </c>
      <c r="C4" s="4" t="s">
        <v>34</v>
      </c>
      <c r="D4" s="12" t="s">
        <v>35</v>
      </c>
      <c r="E4" s="9" t="s">
        <v>36</v>
      </c>
      <c r="F4" s="13" t="s">
        <v>37</v>
      </c>
      <c r="G4" s="14" t="s">
        <v>38</v>
      </c>
      <c r="I4" s="46" t="s">
        <v>39</v>
      </c>
    </row>
    <row r="5" spans="1:11" ht="65.099999999999994" customHeight="1" thickBot="1" x14ac:dyDescent="0.3">
      <c r="A5" s="2" t="s">
        <v>40</v>
      </c>
      <c r="B5" s="7" t="s">
        <v>41</v>
      </c>
      <c r="C5" s="4" t="s">
        <v>42</v>
      </c>
      <c r="D5" s="12" t="s">
        <v>43</v>
      </c>
      <c r="E5" s="10" t="s">
        <v>44</v>
      </c>
      <c r="F5" s="13" t="s">
        <v>45</v>
      </c>
      <c r="G5" s="15" t="s">
        <v>46</v>
      </c>
      <c r="I5" s="47" t="s">
        <v>47</v>
      </c>
      <c r="K5" s="46"/>
    </row>
    <row r="6" spans="1:11" ht="75" x14ac:dyDescent="0.25">
      <c r="A6" s="2" t="s">
        <v>48</v>
      </c>
      <c r="B6" s="7" t="s">
        <v>49</v>
      </c>
      <c r="C6" s="4" t="s">
        <v>50</v>
      </c>
      <c r="D6" s="12" t="s">
        <v>51</v>
      </c>
      <c r="E6" s="9" t="s">
        <v>52</v>
      </c>
      <c r="F6" s="13" t="s">
        <v>53</v>
      </c>
      <c r="G6" s="16" t="s">
        <v>54</v>
      </c>
      <c r="I6" s="48" t="s">
        <v>55</v>
      </c>
      <c r="K6" s="48"/>
    </row>
    <row r="7" spans="1:11" ht="75" x14ac:dyDescent="0.25">
      <c r="A7" s="2" t="s">
        <v>56</v>
      </c>
      <c r="B7" s="7" t="s">
        <v>57</v>
      </c>
      <c r="C7" s="4" t="s">
        <v>58</v>
      </c>
      <c r="D7" s="12" t="s">
        <v>59</v>
      </c>
      <c r="E7" s="9" t="s">
        <v>60</v>
      </c>
      <c r="F7" s="13" t="s">
        <v>61</v>
      </c>
      <c r="G7" s="17" t="s">
        <v>62</v>
      </c>
      <c r="I7" s="48" t="s">
        <v>63</v>
      </c>
    </row>
    <row r="8" spans="1:11" ht="72.75" thickBot="1" x14ac:dyDescent="0.3">
      <c r="A8" s="2" t="s">
        <v>64</v>
      </c>
      <c r="B8" s="7" t="s">
        <v>40</v>
      </c>
      <c r="C8" s="5" t="s">
        <v>65</v>
      </c>
      <c r="D8" s="12" t="s">
        <v>66</v>
      </c>
      <c r="E8" s="11" t="s">
        <v>67</v>
      </c>
      <c r="F8" s="13" t="s">
        <v>68</v>
      </c>
      <c r="G8" s="14" t="s">
        <v>69</v>
      </c>
      <c r="I8" s="48" t="s">
        <v>70</v>
      </c>
    </row>
    <row r="9" spans="1:11" ht="48.95" customHeight="1" thickBot="1" x14ac:dyDescent="0.3">
      <c r="A9" s="3"/>
      <c r="B9" s="3" t="s">
        <v>71</v>
      </c>
      <c r="C9" s="5" t="s">
        <v>72</v>
      </c>
      <c r="D9" s="12" t="s">
        <v>73</v>
      </c>
      <c r="E9" s="11" t="s">
        <v>74</v>
      </c>
      <c r="F9" s="13" t="s">
        <v>75</v>
      </c>
      <c r="G9" s="15" t="s">
        <v>76</v>
      </c>
      <c r="I9" s="48" t="s">
        <v>77</v>
      </c>
    </row>
    <row r="10" spans="1:11" ht="75.75" thickBot="1" x14ac:dyDescent="0.3">
      <c r="A10" s="3"/>
      <c r="B10" s="3" t="s">
        <v>78</v>
      </c>
      <c r="C10" s="5" t="s">
        <v>79</v>
      </c>
      <c r="D10" s="12" t="s">
        <v>80</v>
      </c>
      <c r="E10" s="11" t="s">
        <v>81</v>
      </c>
      <c r="F10" s="13" t="s">
        <v>82</v>
      </c>
      <c r="G10" s="14" t="s">
        <v>83</v>
      </c>
      <c r="I10" s="48" t="s">
        <v>84</v>
      </c>
    </row>
    <row r="11" spans="1:11" ht="84.75" thickBot="1" x14ac:dyDescent="0.3">
      <c r="A11" s="3"/>
      <c r="B11" s="8" t="s">
        <v>48</v>
      </c>
      <c r="C11" s="5" t="s">
        <v>85</v>
      </c>
      <c r="D11" s="12" t="s">
        <v>86</v>
      </c>
      <c r="E11" s="11" t="s">
        <v>87</v>
      </c>
      <c r="F11" s="13" t="s">
        <v>88</v>
      </c>
      <c r="G11" s="14" t="s">
        <v>89</v>
      </c>
      <c r="I11" s="48" t="s">
        <v>90</v>
      </c>
    </row>
    <row r="12" spans="1:11" ht="75.75" thickBot="1" x14ac:dyDescent="0.3">
      <c r="A12" s="3"/>
      <c r="B12" s="3" t="s">
        <v>91</v>
      </c>
      <c r="C12" s="5" t="s">
        <v>92</v>
      </c>
      <c r="D12" s="12" t="s">
        <v>93</v>
      </c>
      <c r="E12" s="11" t="s">
        <v>94</v>
      </c>
      <c r="F12" s="13" t="s">
        <v>95</v>
      </c>
      <c r="G12" s="15" t="s">
        <v>96</v>
      </c>
      <c r="I12" s="48" t="s">
        <v>97</v>
      </c>
    </row>
    <row r="13" spans="1:11" ht="105" x14ac:dyDescent="0.25">
      <c r="A13" s="3"/>
      <c r="B13" s="3" t="s">
        <v>98</v>
      </c>
      <c r="C13" s="5" t="s">
        <v>99</v>
      </c>
      <c r="D13" s="12" t="s">
        <v>100</v>
      </c>
      <c r="E13" s="11" t="s">
        <v>101</v>
      </c>
      <c r="F13" s="13" t="s">
        <v>102</v>
      </c>
      <c r="G13" s="22"/>
      <c r="H13" s="21"/>
      <c r="I13" s="46"/>
    </row>
    <row r="14" spans="1:11" ht="60" x14ac:dyDescent="0.25">
      <c r="A14" s="3"/>
      <c r="B14" s="3" t="s">
        <v>103</v>
      </c>
      <c r="C14" s="5" t="s">
        <v>104</v>
      </c>
      <c r="D14" s="12" t="s">
        <v>105</v>
      </c>
      <c r="E14" s="11" t="s">
        <v>106</v>
      </c>
      <c r="F14" s="13"/>
      <c r="G14" s="22"/>
      <c r="H14" s="21"/>
      <c r="I14" s="46"/>
    </row>
    <row r="15" spans="1:11" ht="63.95" customHeight="1" x14ac:dyDescent="0.25">
      <c r="A15" s="3"/>
      <c r="B15" s="6" t="s">
        <v>107</v>
      </c>
      <c r="C15" s="5" t="s">
        <v>108</v>
      </c>
      <c r="D15" s="12" t="s">
        <v>109</v>
      </c>
      <c r="E15" s="11" t="s">
        <v>110</v>
      </c>
      <c r="I15" s="46"/>
    </row>
    <row r="16" spans="1:11" ht="42.75" x14ac:dyDescent="0.25">
      <c r="A16" s="3"/>
      <c r="B16" s="8" t="s">
        <v>111</v>
      </c>
      <c r="C16" s="5" t="s">
        <v>112</v>
      </c>
      <c r="D16" s="12" t="s">
        <v>113</v>
      </c>
      <c r="E16" s="11" t="s">
        <v>114</v>
      </c>
      <c r="I16" s="46"/>
    </row>
    <row r="17" spans="1:9" ht="60" x14ac:dyDescent="0.25">
      <c r="A17" s="3"/>
      <c r="B17" s="3" t="s">
        <v>115</v>
      </c>
      <c r="C17" s="5" t="s">
        <v>116</v>
      </c>
      <c r="D17" s="12" t="s">
        <v>117</v>
      </c>
      <c r="E17" s="11" t="s">
        <v>118</v>
      </c>
      <c r="I17" s="46"/>
    </row>
    <row r="18" spans="1:9" ht="45" x14ac:dyDescent="0.25">
      <c r="A18" s="3"/>
      <c r="B18" s="3" t="s">
        <v>119</v>
      </c>
      <c r="C18" s="5" t="s">
        <v>120</v>
      </c>
      <c r="D18" s="12" t="s">
        <v>121</v>
      </c>
      <c r="E18" s="11" t="s">
        <v>122</v>
      </c>
      <c r="I18" s="46"/>
    </row>
    <row r="19" spans="1:9" ht="45" x14ac:dyDescent="0.25">
      <c r="A19" s="3"/>
      <c r="B19" s="3" t="s">
        <v>123</v>
      </c>
      <c r="C19" s="5" t="s">
        <v>124</v>
      </c>
      <c r="D19" s="12" t="s">
        <v>125</v>
      </c>
      <c r="E19" s="11" t="s">
        <v>126</v>
      </c>
      <c r="I19" s="46"/>
    </row>
    <row r="20" spans="1:9" ht="135" x14ac:dyDescent="0.25">
      <c r="A20" s="3"/>
      <c r="B20" s="8" t="s">
        <v>64</v>
      </c>
      <c r="C20" s="5" t="s">
        <v>127</v>
      </c>
      <c r="D20" s="12" t="s">
        <v>128</v>
      </c>
      <c r="E20" s="11" t="s">
        <v>129</v>
      </c>
    </row>
    <row r="21" spans="1:9" ht="45" x14ac:dyDescent="0.25">
      <c r="A21" s="3"/>
      <c r="B21" s="3" t="s">
        <v>130</v>
      </c>
      <c r="C21" s="5" t="s">
        <v>131</v>
      </c>
      <c r="D21" s="12" t="s">
        <v>132</v>
      </c>
      <c r="E21" s="11" t="s">
        <v>133</v>
      </c>
      <c r="I21" s="48"/>
    </row>
    <row r="22" spans="1:9" ht="15" customHeight="1" x14ac:dyDescent="0.25">
      <c r="A22" s="3"/>
      <c r="B22" s="3" t="s">
        <v>134</v>
      </c>
      <c r="C22" s="5"/>
      <c r="D22" s="12"/>
      <c r="I22" s="48"/>
    </row>
    <row r="23" spans="1:9" ht="75" x14ac:dyDescent="0.25">
      <c r="A23" s="3"/>
      <c r="B23" s="6" t="s">
        <v>135</v>
      </c>
      <c r="C23" s="5" t="s">
        <v>136</v>
      </c>
      <c r="D23" s="12" t="s">
        <v>137</v>
      </c>
      <c r="I23" s="48"/>
    </row>
    <row r="24" spans="1:9" x14ac:dyDescent="0.25">
      <c r="A24" s="3"/>
      <c r="B24" s="6" t="s">
        <v>138</v>
      </c>
      <c r="I24" s="48"/>
    </row>
    <row r="25" spans="1:9" x14ac:dyDescent="0.25">
      <c r="A25" s="3"/>
      <c r="B25" s="6" t="s">
        <v>139</v>
      </c>
      <c r="I25" s="48"/>
    </row>
    <row r="26" spans="1:9" x14ac:dyDescent="0.25">
      <c r="A26" s="3"/>
      <c r="B26" s="6" t="s">
        <v>140</v>
      </c>
      <c r="I26" s="49"/>
    </row>
    <row r="27" spans="1:9" ht="15" customHeight="1" x14ac:dyDescent="0.25">
      <c r="A27" s="3"/>
      <c r="E27" s="11"/>
    </row>
    <row r="28" spans="1:9" x14ac:dyDescent="0.25">
      <c r="A28" s="3"/>
      <c r="E28" s="11"/>
    </row>
    <row r="29" spans="1:9" x14ac:dyDescent="0.25">
      <c r="A29" s="3"/>
      <c r="C29" s="19"/>
      <c r="D29" s="20"/>
      <c r="E29" s="11"/>
    </row>
    <row r="30" spans="1:9" x14ac:dyDescent="0.25">
      <c r="A30" s="3"/>
      <c r="C30" s="19"/>
      <c r="D30" s="20"/>
      <c r="E30" s="11"/>
    </row>
    <row r="31" spans="1:9" ht="15" customHeight="1" x14ac:dyDescent="0.25">
      <c r="A31" s="3"/>
      <c r="E31" s="11"/>
    </row>
    <row r="32" spans="1:9" x14ac:dyDescent="0.25">
      <c r="A32" s="3"/>
      <c r="B32" s="3"/>
    </row>
    <row r="33" spans="1:9" x14ac:dyDescent="0.25">
      <c r="A33" s="3"/>
    </row>
    <row r="34" spans="1:9" ht="37.5" customHeight="1" x14ac:dyDescent="0.25">
      <c r="A34" s="3"/>
    </row>
    <row r="35" spans="1:9" x14ac:dyDescent="0.25">
      <c r="A35" s="3"/>
      <c r="C35" s="5"/>
      <c r="D35" s="12"/>
      <c r="E35" s="3"/>
    </row>
    <row r="36" spans="1:9" ht="25.5" customHeight="1" x14ac:dyDescent="0.25">
      <c r="A36" s="3"/>
      <c r="B36" s="3"/>
      <c r="C36" s="5"/>
      <c r="D36" s="12"/>
      <c r="E36" s="3"/>
    </row>
    <row r="37" spans="1:9" x14ac:dyDescent="0.25">
      <c r="B37" s="6"/>
    </row>
    <row r="38" spans="1:9" x14ac:dyDescent="0.25">
      <c r="B38" s="6"/>
    </row>
    <row r="39" spans="1:9" x14ac:dyDescent="0.25">
      <c r="B39" s="6"/>
    </row>
    <row r="47" spans="1:9" x14ac:dyDescent="0.25">
      <c r="I47" s="46"/>
    </row>
    <row r="48" spans="1:9" x14ac:dyDescent="0.25">
      <c r="I48" s="46"/>
    </row>
    <row r="49" spans="9:9" x14ac:dyDescent="0.25">
      <c r="I49" s="46"/>
    </row>
    <row r="50" spans="9:9" x14ac:dyDescent="0.25">
      <c r="I50" s="46"/>
    </row>
    <row r="51" spans="9:9" x14ac:dyDescent="0.25">
      <c r="I51" s="46"/>
    </row>
    <row r="52" spans="9:9" x14ac:dyDescent="0.25">
      <c r="I52" s="46"/>
    </row>
    <row r="53" spans="9:9" x14ac:dyDescent="0.25">
      <c r="I53"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66"/>
  </sheetPr>
  <dimension ref="A1:BA437"/>
  <sheetViews>
    <sheetView showGridLines="0" tabSelected="1" zoomScale="60" zoomScaleNormal="60" workbookViewId="0">
      <pane ySplit="5" topLeftCell="A6" activePane="bottomLeft" state="frozen"/>
      <selection pane="bottomLeft" activeCell="E6" sqref="E6"/>
    </sheetView>
  </sheetViews>
  <sheetFormatPr baseColWidth="10" defaultColWidth="9.140625" defaultRowHeight="20.25" x14ac:dyDescent="0.25"/>
  <cols>
    <col min="1" max="1" width="9.140625" style="77" customWidth="1"/>
    <col min="2" max="2" width="27" style="78" customWidth="1"/>
    <col min="3" max="3" width="25.28515625" style="78" customWidth="1"/>
    <col min="4" max="4" width="30.85546875" style="78" customWidth="1"/>
    <col min="5" max="5" width="46.42578125" style="78" customWidth="1"/>
    <col min="6" max="6" width="31" style="78" customWidth="1"/>
    <col min="7" max="7" width="19.42578125" style="78" customWidth="1"/>
    <col min="8" max="8" width="29.5703125" style="77" customWidth="1"/>
    <col min="9" max="9" width="9.140625" style="77" customWidth="1"/>
    <col min="10" max="10" width="11.42578125" style="77" customWidth="1"/>
    <col min="11" max="11" width="18.5703125" style="77" customWidth="1"/>
    <col min="12" max="12" width="7.140625" style="77" hidden="1" customWidth="1"/>
    <col min="13" max="13" width="12.85546875" style="77" customWidth="1"/>
    <col min="14" max="17" width="9.140625" style="77" customWidth="1"/>
    <col min="18" max="18" width="9.140625" style="83" customWidth="1"/>
    <col min="19" max="19" width="9.140625" style="77" customWidth="1"/>
    <col min="20" max="21" width="11.42578125" style="77" bestFit="1" customWidth="1"/>
    <col min="22" max="22" width="11.42578125" style="79" bestFit="1" customWidth="1"/>
    <col min="23" max="23" width="11.42578125" style="261" bestFit="1" customWidth="1"/>
    <col min="24" max="24" width="11.42578125" style="77" hidden="1" customWidth="1"/>
    <col min="25" max="25" width="9.140625" style="312" customWidth="1"/>
    <col min="26" max="26" width="13.140625" style="118" customWidth="1"/>
    <col min="27" max="27" width="13.140625" style="458" customWidth="1"/>
    <col min="28" max="28" width="47" style="77" bestFit="1" customWidth="1"/>
    <col min="29" max="29" width="28.42578125" style="77" bestFit="1" customWidth="1"/>
    <col min="30" max="30" width="11.42578125" style="77" bestFit="1" customWidth="1"/>
    <col min="31" max="31" width="48.85546875" style="77" customWidth="1"/>
    <col min="32" max="32" width="11.42578125" style="77" bestFit="1" customWidth="1"/>
    <col min="33" max="33" width="47.28515625" style="77" customWidth="1"/>
    <col min="34" max="34" width="68.28515625" style="77" customWidth="1"/>
    <col min="35" max="35" width="44" style="77" customWidth="1"/>
    <col min="36" max="36" width="11.42578125" style="77" bestFit="1" customWidth="1"/>
    <col min="37" max="37" width="40.140625" style="77" customWidth="1"/>
    <col min="38" max="38" width="11.42578125" style="77" bestFit="1" customWidth="1"/>
    <col min="39" max="39" width="76.42578125" style="77" customWidth="1"/>
    <col min="40" max="40" width="62.5703125" style="77" customWidth="1"/>
    <col min="41" max="41" width="19.140625" style="77" bestFit="1" customWidth="1"/>
    <col min="42" max="42" width="35.28515625" style="77" customWidth="1"/>
    <col min="43" max="43" width="47.5703125" style="77" customWidth="1"/>
    <col min="44" max="44" width="25.5703125" style="77" customWidth="1"/>
    <col min="45" max="45" width="67.85546875" style="77" customWidth="1"/>
    <col min="46" max="46" width="76" style="77" customWidth="1"/>
    <col min="47" max="47" width="36.5703125" style="77" bestFit="1" customWidth="1"/>
    <col min="48" max="48" width="21.5703125" style="77" customWidth="1"/>
    <col min="49" max="49" width="43.28515625" style="77" customWidth="1"/>
    <col min="50" max="50" width="26.7109375" style="239" customWidth="1"/>
    <col min="51" max="51" width="96.7109375" style="593" customWidth="1"/>
    <col min="52" max="52" width="36.28515625" style="77" customWidth="1"/>
    <col min="53" max="53" width="36.5703125" style="77" bestFit="1" customWidth="1"/>
    <col min="54" max="16384" width="9.140625" style="77"/>
  </cols>
  <sheetData>
    <row r="1" spans="1:52" s="83" customFormat="1" ht="73.5" customHeight="1" thickBot="1" x14ac:dyDescent="0.25">
      <c r="A1" s="495"/>
      <c r="B1" s="496"/>
      <c r="C1" s="496"/>
      <c r="D1" s="497" t="s">
        <v>141</v>
      </c>
      <c r="E1" s="497"/>
      <c r="F1" s="497"/>
      <c r="G1" s="497"/>
      <c r="H1" s="498"/>
      <c r="I1" s="499"/>
      <c r="J1" s="499"/>
      <c r="K1" s="499"/>
      <c r="L1" s="499"/>
      <c r="M1" s="499"/>
      <c r="N1" s="499"/>
      <c r="O1" s="499"/>
      <c r="P1" s="499"/>
      <c r="Q1" s="499"/>
      <c r="R1" s="500"/>
      <c r="S1" s="499"/>
      <c r="T1" s="499"/>
      <c r="U1" s="499"/>
      <c r="V1" s="501"/>
      <c r="W1" s="502"/>
      <c r="X1" s="497"/>
      <c r="Y1" s="503"/>
      <c r="Z1" s="504"/>
      <c r="AA1" s="504"/>
      <c r="AB1" s="497"/>
      <c r="AC1" s="505" t="s">
        <v>1</v>
      </c>
      <c r="AD1" s="505"/>
      <c r="AE1" s="505"/>
      <c r="AF1" s="505"/>
      <c r="AG1" s="506"/>
      <c r="AW1" s="294"/>
      <c r="AY1" s="593"/>
    </row>
    <row r="2" spans="1:52" s="83" customFormat="1" ht="20.25" customHeight="1" thickBot="1" x14ac:dyDescent="0.3">
      <c r="B2" s="108"/>
      <c r="C2" s="108"/>
      <c r="D2" s="108"/>
      <c r="E2" s="108"/>
      <c r="F2" s="108"/>
      <c r="G2" s="108"/>
      <c r="H2" s="387"/>
      <c r="V2" s="79"/>
      <c r="W2" s="124"/>
      <c r="Y2" s="112"/>
      <c r="Z2" s="120"/>
      <c r="AA2" s="452"/>
      <c r="AY2" s="593"/>
    </row>
    <row r="3" spans="1:52" s="76" customFormat="1" ht="27" customHeight="1" thickBot="1" x14ac:dyDescent="0.3">
      <c r="A3" s="282" t="s">
        <v>142</v>
      </c>
      <c r="B3" s="113"/>
      <c r="C3" s="113"/>
      <c r="D3" s="113"/>
      <c r="E3" s="113"/>
      <c r="F3" s="113"/>
      <c r="G3" s="113"/>
      <c r="H3" s="417"/>
      <c r="I3" s="113"/>
      <c r="J3" s="113"/>
      <c r="K3" s="113"/>
      <c r="L3" s="113"/>
      <c r="M3" s="113"/>
      <c r="N3" s="113"/>
      <c r="O3" s="113"/>
      <c r="P3" s="113"/>
      <c r="Q3" s="113"/>
      <c r="R3" s="295"/>
      <c r="S3" s="113"/>
      <c r="T3" s="487" t="s">
        <v>143</v>
      </c>
      <c r="U3" s="488"/>
      <c r="V3" s="488"/>
      <c r="W3" s="489"/>
      <c r="X3" s="488"/>
      <c r="Y3" s="490"/>
      <c r="Z3" s="488"/>
      <c r="AA3" s="488"/>
      <c r="AB3" s="488"/>
      <c r="AC3" s="488"/>
      <c r="AD3" s="488"/>
      <c r="AE3" s="488"/>
      <c r="AF3" s="488"/>
      <c r="AG3" s="488"/>
      <c r="AH3" s="488"/>
      <c r="AI3" s="488"/>
      <c r="AJ3" s="488"/>
      <c r="AK3" s="488"/>
      <c r="AL3" s="488"/>
      <c r="AM3" s="488"/>
      <c r="AN3" s="488"/>
      <c r="AO3" s="488"/>
      <c r="AP3" s="488"/>
      <c r="AQ3" s="488"/>
      <c r="AR3" s="488"/>
      <c r="AS3" s="488"/>
      <c r="AT3" s="488"/>
      <c r="AU3" s="488"/>
      <c r="AV3" s="488"/>
      <c r="AW3" s="488"/>
      <c r="AX3" s="488"/>
      <c r="AY3" s="491"/>
      <c r="AZ3" s="290"/>
    </row>
    <row r="4" spans="1:52" s="83" customFormat="1" ht="32.25" customHeight="1" thickBot="1" x14ac:dyDescent="0.3">
      <c r="A4" s="114"/>
      <c r="B4" s="115"/>
      <c r="C4" s="115"/>
      <c r="D4" s="115"/>
      <c r="E4" s="115"/>
      <c r="F4" s="115"/>
      <c r="G4" s="115"/>
      <c r="H4" s="115"/>
      <c r="I4" s="115"/>
      <c r="J4" s="116"/>
      <c r="K4" s="116"/>
      <c r="L4" s="116"/>
      <c r="M4" s="115"/>
      <c r="N4" s="115"/>
      <c r="O4" s="115"/>
      <c r="P4" s="115"/>
      <c r="Q4" s="115"/>
      <c r="R4" s="296"/>
      <c r="S4" s="117"/>
      <c r="T4" s="507" t="s">
        <v>144</v>
      </c>
      <c r="U4" s="508"/>
      <c r="V4" s="509"/>
      <c r="W4" s="510"/>
      <c r="X4" s="84"/>
      <c r="Y4" s="418"/>
      <c r="Z4" s="419"/>
      <c r="AA4" s="453"/>
      <c r="AB4" s="511" t="s">
        <v>146</v>
      </c>
      <c r="AC4" s="483"/>
      <c r="AD4" s="483"/>
      <c r="AE4" s="484"/>
      <c r="AF4" s="492" t="s">
        <v>147</v>
      </c>
      <c r="AG4" s="493"/>
      <c r="AH4" s="482" t="s">
        <v>148</v>
      </c>
      <c r="AI4" s="483"/>
      <c r="AJ4" s="483"/>
      <c r="AK4" s="484"/>
      <c r="AL4" s="485" t="s">
        <v>149</v>
      </c>
      <c r="AM4" s="494"/>
      <c r="AN4" s="482" t="s">
        <v>150</v>
      </c>
      <c r="AO4" s="483"/>
      <c r="AP4" s="483"/>
      <c r="AQ4" s="484"/>
      <c r="AR4" s="480" t="s">
        <v>151</v>
      </c>
      <c r="AS4" s="481"/>
      <c r="AT4" s="482" t="s">
        <v>152</v>
      </c>
      <c r="AU4" s="483"/>
      <c r="AV4" s="483"/>
      <c r="AW4" s="484"/>
      <c r="AX4" s="485" t="s">
        <v>153</v>
      </c>
      <c r="AY4" s="486"/>
      <c r="AZ4" s="181"/>
    </row>
    <row r="5" spans="1:52" s="83" customFormat="1" ht="56.25" customHeight="1" x14ac:dyDescent="0.25">
      <c r="A5" s="85" t="s">
        <v>154</v>
      </c>
      <c r="B5" s="86" t="s">
        <v>155</v>
      </c>
      <c r="C5" s="87" t="s">
        <v>156</v>
      </c>
      <c r="D5" s="87" t="s">
        <v>157</v>
      </c>
      <c r="E5" s="87" t="s">
        <v>158</v>
      </c>
      <c r="F5" s="87" t="s">
        <v>14</v>
      </c>
      <c r="G5" s="87" t="s">
        <v>10</v>
      </c>
      <c r="H5" s="87" t="s">
        <v>159</v>
      </c>
      <c r="I5" s="88" t="s">
        <v>160</v>
      </c>
      <c r="J5" s="89" t="s">
        <v>161</v>
      </c>
      <c r="K5" s="89" t="s">
        <v>162</v>
      </c>
      <c r="L5" s="415"/>
      <c r="M5" s="90" t="s">
        <v>163</v>
      </c>
      <c r="N5" s="91" t="s">
        <v>164</v>
      </c>
      <c r="O5" s="91" t="s">
        <v>165</v>
      </c>
      <c r="P5" s="91" t="s">
        <v>166</v>
      </c>
      <c r="Q5" s="91" t="s">
        <v>167</v>
      </c>
      <c r="R5" s="297" t="s">
        <v>168</v>
      </c>
      <c r="S5" s="92" t="s">
        <v>169</v>
      </c>
      <c r="T5" s="93" t="s">
        <v>164</v>
      </c>
      <c r="U5" s="94" t="s">
        <v>165</v>
      </c>
      <c r="V5" s="94" t="s">
        <v>166</v>
      </c>
      <c r="W5" s="95" t="s">
        <v>167</v>
      </c>
      <c r="X5" s="95" t="s">
        <v>170</v>
      </c>
      <c r="Y5" s="311" t="s">
        <v>171</v>
      </c>
      <c r="Z5" s="281" t="s">
        <v>172</v>
      </c>
      <c r="AA5" s="454" t="s">
        <v>145</v>
      </c>
      <c r="AB5" s="96" t="s">
        <v>173</v>
      </c>
      <c r="AC5" s="97" t="s">
        <v>174</v>
      </c>
      <c r="AD5" s="97" t="s">
        <v>175</v>
      </c>
      <c r="AE5" s="98" t="s">
        <v>176</v>
      </c>
      <c r="AF5" s="99" t="s">
        <v>177</v>
      </c>
      <c r="AG5" s="100" t="s">
        <v>178</v>
      </c>
      <c r="AH5" s="96" t="s">
        <v>173</v>
      </c>
      <c r="AI5" s="97" t="s">
        <v>174</v>
      </c>
      <c r="AJ5" s="97" t="s">
        <v>175</v>
      </c>
      <c r="AK5" s="98" t="s">
        <v>176</v>
      </c>
      <c r="AL5" s="99" t="s">
        <v>177</v>
      </c>
      <c r="AM5" s="100" t="s">
        <v>178</v>
      </c>
      <c r="AN5" s="96" t="s">
        <v>173</v>
      </c>
      <c r="AO5" s="97" t="s">
        <v>174</v>
      </c>
      <c r="AP5" s="97" t="s">
        <v>175</v>
      </c>
      <c r="AQ5" s="111" t="s">
        <v>176</v>
      </c>
      <c r="AR5" s="99" t="s">
        <v>177</v>
      </c>
      <c r="AS5" s="100" t="s">
        <v>178</v>
      </c>
      <c r="AT5" s="96" t="s">
        <v>173</v>
      </c>
      <c r="AU5" s="97" t="s">
        <v>174</v>
      </c>
      <c r="AV5" s="97" t="s">
        <v>175</v>
      </c>
      <c r="AW5" s="98" t="s">
        <v>176</v>
      </c>
      <c r="AX5" s="99" t="s">
        <v>177</v>
      </c>
      <c r="AY5" s="410" t="s">
        <v>178</v>
      </c>
      <c r="AZ5" s="410" t="s">
        <v>1629</v>
      </c>
    </row>
    <row r="6" spans="1:52" s="83" customFormat="1" ht="142.5" customHeight="1" x14ac:dyDescent="0.25">
      <c r="A6" s="126">
        <v>1</v>
      </c>
      <c r="B6" s="127" t="s">
        <v>56</v>
      </c>
      <c r="C6" s="101" t="s">
        <v>111</v>
      </c>
      <c r="D6" s="101" t="s">
        <v>85</v>
      </c>
      <c r="E6" s="101" t="s">
        <v>69</v>
      </c>
      <c r="F6" s="101" t="s">
        <v>63</v>
      </c>
      <c r="G6" s="101" t="s">
        <v>114</v>
      </c>
      <c r="H6" s="101" t="s">
        <v>179</v>
      </c>
      <c r="I6" s="128" t="s">
        <v>180</v>
      </c>
      <c r="J6" s="128" t="s">
        <v>181</v>
      </c>
      <c r="K6" s="128" t="s">
        <v>182</v>
      </c>
      <c r="L6" s="128"/>
      <c r="M6" s="129">
        <v>0.25</v>
      </c>
      <c r="N6" s="128">
        <v>0</v>
      </c>
      <c r="O6" s="126">
        <v>1</v>
      </c>
      <c r="P6" s="126">
        <v>0</v>
      </c>
      <c r="Q6" s="126">
        <v>1</v>
      </c>
      <c r="R6" s="298">
        <f>+SUM(N6:Q6)</f>
        <v>2</v>
      </c>
      <c r="S6" s="126" t="s">
        <v>183</v>
      </c>
      <c r="T6" s="130">
        <v>0</v>
      </c>
      <c r="U6" s="131">
        <v>1</v>
      </c>
      <c r="V6" s="130">
        <v>0</v>
      </c>
      <c r="W6" s="243">
        <v>1</v>
      </c>
      <c r="X6" s="132"/>
      <c r="Y6" s="309">
        <f>T6+U6+V6+W6</f>
        <v>2</v>
      </c>
      <c r="Z6" s="390">
        <f>Y6/R6</f>
        <v>1</v>
      </c>
      <c r="AA6" s="455">
        <f t="shared" ref="AA6:AA30" si="0">M6*Z6</f>
        <v>0.25</v>
      </c>
      <c r="AB6" s="133" t="s">
        <v>184</v>
      </c>
      <c r="AC6" s="101" t="s">
        <v>185</v>
      </c>
      <c r="AD6" s="101" t="s">
        <v>185</v>
      </c>
      <c r="AE6" s="134"/>
      <c r="AF6" s="135" t="s">
        <v>186</v>
      </c>
      <c r="AG6" s="136" t="s">
        <v>187</v>
      </c>
      <c r="AH6" s="133" t="s">
        <v>188</v>
      </c>
      <c r="AI6" s="101" t="s">
        <v>189</v>
      </c>
      <c r="AJ6" s="101" t="s">
        <v>185</v>
      </c>
      <c r="AK6" s="137" t="s">
        <v>190</v>
      </c>
      <c r="AL6" s="135" t="s">
        <v>186</v>
      </c>
      <c r="AM6" s="138" t="s">
        <v>191</v>
      </c>
      <c r="AN6" s="133" t="s">
        <v>184</v>
      </c>
      <c r="AO6" s="101" t="s">
        <v>185</v>
      </c>
      <c r="AP6" s="101" t="s">
        <v>185</v>
      </c>
      <c r="AQ6" s="102"/>
      <c r="AR6" s="128" t="s">
        <v>192</v>
      </c>
      <c r="AS6" s="139" t="s">
        <v>193</v>
      </c>
      <c r="AT6" s="133" t="s">
        <v>194</v>
      </c>
      <c r="AU6" s="101" t="s">
        <v>189</v>
      </c>
      <c r="AV6" s="101" t="s">
        <v>185</v>
      </c>
      <c r="AW6" s="137" t="s">
        <v>195</v>
      </c>
      <c r="AX6" s="145" t="s">
        <v>196</v>
      </c>
      <c r="AY6" s="594" t="s">
        <v>197</v>
      </c>
      <c r="AZ6" s="406" t="s">
        <v>1617</v>
      </c>
    </row>
    <row r="7" spans="1:52" s="83" customFormat="1" ht="147" customHeight="1" x14ac:dyDescent="0.25">
      <c r="A7" s="126">
        <v>2</v>
      </c>
      <c r="B7" s="140" t="s">
        <v>56</v>
      </c>
      <c r="C7" s="141" t="s">
        <v>111</v>
      </c>
      <c r="D7" s="141" t="s">
        <v>85</v>
      </c>
      <c r="E7" s="141" t="s">
        <v>38</v>
      </c>
      <c r="F7" s="141" t="s">
        <v>198</v>
      </c>
      <c r="G7" s="141" t="s">
        <v>114</v>
      </c>
      <c r="H7" s="141" t="s">
        <v>199</v>
      </c>
      <c r="I7" s="128" t="s">
        <v>180</v>
      </c>
      <c r="J7" s="128" t="s">
        <v>181</v>
      </c>
      <c r="K7" s="128" t="s">
        <v>182</v>
      </c>
      <c r="L7" s="128"/>
      <c r="M7" s="129">
        <v>0.25</v>
      </c>
      <c r="N7" s="128">
        <v>1</v>
      </c>
      <c r="O7" s="128">
        <v>1</v>
      </c>
      <c r="P7" s="128">
        <v>1</v>
      </c>
      <c r="Q7" s="128">
        <v>1</v>
      </c>
      <c r="R7" s="298">
        <f t="shared" ref="R7:R9" si="1">+SUM(N7:Q7)</f>
        <v>4</v>
      </c>
      <c r="S7" s="126" t="s">
        <v>183</v>
      </c>
      <c r="T7" s="130">
        <v>1</v>
      </c>
      <c r="U7" s="131">
        <v>1</v>
      </c>
      <c r="V7" s="131">
        <v>1</v>
      </c>
      <c r="W7" s="244">
        <v>1</v>
      </c>
      <c r="X7" s="132"/>
      <c r="Y7" s="309">
        <f t="shared" ref="Y7:Y9" si="2">T7+U7+V7+W7</f>
        <v>4</v>
      </c>
      <c r="Z7" s="390">
        <f>Y7/R7</f>
        <v>1</v>
      </c>
      <c r="AA7" s="455">
        <f t="shared" si="0"/>
        <v>0.25</v>
      </c>
      <c r="AB7" s="142" t="s">
        <v>200</v>
      </c>
      <c r="AC7" s="141" t="s">
        <v>189</v>
      </c>
      <c r="AD7" s="141" t="s">
        <v>185</v>
      </c>
      <c r="AE7" s="143" t="s">
        <v>201</v>
      </c>
      <c r="AF7" s="135" t="s">
        <v>186</v>
      </c>
      <c r="AG7" s="136" t="s">
        <v>202</v>
      </c>
      <c r="AH7" s="142" t="s">
        <v>203</v>
      </c>
      <c r="AI7" s="141" t="s">
        <v>189</v>
      </c>
      <c r="AJ7" s="141" t="s">
        <v>185</v>
      </c>
      <c r="AK7" s="144" t="s">
        <v>204</v>
      </c>
      <c r="AL7" s="135" t="s">
        <v>186</v>
      </c>
      <c r="AM7" s="138" t="s">
        <v>205</v>
      </c>
      <c r="AN7" s="142" t="s">
        <v>206</v>
      </c>
      <c r="AO7" s="141" t="s">
        <v>189</v>
      </c>
      <c r="AP7" s="141" t="s">
        <v>185</v>
      </c>
      <c r="AQ7" s="136" t="s">
        <v>207</v>
      </c>
      <c r="AR7" s="145" t="s">
        <v>196</v>
      </c>
      <c r="AS7" s="139" t="s">
        <v>208</v>
      </c>
      <c r="AT7" s="142" t="s">
        <v>209</v>
      </c>
      <c r="AU7" s="141" t="s">
        <v>189</v>
      </c>
      <c r="AV7" s="141" t="s">
        <v>185</v>
      </c>
      <c r="AW7" s="141" t="s">
        <v>210</v>
      </c>
      <c r="AX7" s="145" t="s">
        <v>196</v>
      </c>
      <c r="AY7" s="595" t="s">
        <v>211</v>
      </c>
      <c r="AZ7" s="406" t="s">
        <v>1617</v>
      </c>
    </row>
    <row r="8" spans="1:52" s="83" customFormat="1" ht="129.75" customHeight="1" x14ac:dyDescent="0.25">
      <c r="A8" s="126">
        <v>3</v>
      </c>
      <c r="B8" s="140" t="s">
        <v>56</v>
      </c>
      <c r="C8" s="141" t="s">
        <v>111</v>
      </c>
      <c r="D8" s="141" t="s">
        <v>85</v>
      </c>
      <c r="E8" s="141" t="s">
        <v>96</v>
      </c>
      <c r="F8" s="141" t="s">
        <v>198</v>
      </c>
      <c r="G8" s="141" t="s">
        <v>114</v>
      </c>
      <c r="H8" s="141" t="s">
        <v>212</v>
      </c>
      <c r="I8" s="128" t="s">
        <v>180</v>
      </c>
      <c r="J8" s="128" t="s">
        <v>181</v>
      </c>
      <c r="K8" s="128" t="s">
        <v>182</v>
      </c>
      <c r="L8" s="128"/>
      <c r="M8" s="129">
        <v>0.25</v>
      </c>
      <c r="N8" s="128">
        <v>1</v>
      </c>
      <c r="O8" s="126">
        <v>1</v>
      </c>
      <c r="P8" s="126">
        <v>1</v>
      </c>
      <c r="Q8" s="126">
        <v>1</v>
      </c>
      <c r="R8" s="298">
        <f t="shared" si="1"/>
        <v>4</v>
      </c>
      <c r="S8" s="126" t="s">
        <v>183</v>
      </c>
      <c r="T8" s="130">
        <v>1</v>
      </c>
      <c r="U8" s="131">
        <v>1</v>
      </c>
      <c r="V8" s="131">
        <v>1</v>
      </c>
      <c r="W8" s="244">
        <v>1</v>
      </c>
      <c r="X8" s="132"/>
      <c r="Y8" s="309">
        <f t="shared" si="2"/>
        <v>4</v>
      </c>
      <c r="Z8" s="390">
        <f>Y8/R8</f>
        <v>1</v>
      </c>
      <c r="AA8" s="455">
        <f t="shared" si="0"/>
        <v>0.25</v>
      </c>
      <c r="AB8" s="142" t="s">
        <v>213</v>
      </c>
      <c r="AC8" s="141" t="s">
        <v>189</v>
      </c>
      <c r="AD8" s="141" t="s">
        <v>185</v>
      </c>
      <c r="AE8" s="143" t="s">
        <v>214</v>
      </c>
      <c r="AF8" s="135" t="s">
        <v>186</v>
      </c>
      <c r="AG8" s="136" t="s">
        <v>215</v>
      </c>
      <c r="AH8" s="142" t="s">
        <v>216</v>
      </c>
      <c r="AI8" s="141" t="s">
        <v>189</v>
      </c>
      <c r="AJ8" s="141" t="s">
        <v>185</v>
      </c>
      <c r="AK8" s="144" t="s">
        <v>217</v>
      </c>
      <c r="AL8" s="135" t="s">
        <v>186</v>
      </c>
      <c r="AM8" s="138" t="s">
        <v>218</v>
      </c>
      <c r="AN8" s="142" t="s">
        <v>219</v>
      </c>
      <c r="AO8" s="141" t="s">
        <v>189</v>
      </c>
      <c r="AP8" s="141" t="s">
        <v>185</v>
      </c>
      <c r="AQ8" s="144" t="s">
        <v>220</v>
      </c>
      <c r="AR8" s="145" t="s">
        <v>196</v>
      </c>
      <c r="AS8" s="139" t="s">
        <v>221</v>
      </c>
      <c r="AT8" s="142" t="s">
        <v>222</v>
      </c>
      <c r="AU8" s="141" t="s">
        <v>189</v>
      </c>
      <c r="AV8" s="141" t="s">
        <v>185</v>
      </c>
      <c r="AW8" s="144" t="s">
        <v>223</v>
      </c>
      <c r="AX8" s="145" t="s">
        <v>196</v>
      </c>
      <c r="AY8" s="596" t="s">
        <v>224</v>
      </c>
      <c r="AZ8" s="406" t="s">
        <v>1617</v>
      </c>
    </row>
    <row r="9" spans="1:52" s="83" customFormat="1" ht="114" x14ac:dyDescent="0.25">
      <c r="A9" s="126">
        <v>4</v>
      </c>
      <c r="B9" s="140" t="s">
        <v>56</v>
      </c>
      <c r="C9" s="141" t="s">
        <v>111</v>
      </c>
      <c r="D9" s="141" t="s">
        <v>85</v>
      </c>
      <c r="E9" s="148" t="s">
        <v>96</v>
      </c>
      <c r="F9" s="141" t="s">
        <v>198</v>
      </c>
      <c r="G9" s="141" t="s">
        <v>114</v>
      </c>
      <c r="H9" s="141" t="s">
        <v>225</v>
      </c>
      <c r="I9" s="128" t="s">
        <v>180</v>
      </c>
      <c r="J9" s="128" t="s">
        <v>181</v>
      </c>
      <c r="K9" s="128" t="s">
        <v>182</v>
      </c>
      <c r="L9" s="128"/>
      <c r="M9" s="129">
        <v>0.25</v>
      </c>
      <c r="N9" s="128">
        <v>1</v>
      </c>
      <c r="O9" s="126">
        <v>1</v>
      </c>
      <c r="P9" s="126">
        <v>1</v>
      </c>
      <c r="Q9" s="126">
        <v>1</v>
      </c>
      <c r="R9" s="298">
        <f t="shared" si="1"/>
        <v>4</v>
      </c>
      <c r="S9" s="126" t="s">
        <v>183</v>
      </c>
      <c r="T9" s="130">
        <v>1</v>
      </c>
      <c r="U9" s="131">
        <v>1</v>
      </c>
      <c r="V9" s="131">
        <v>1</v>
      </c>
      <c r="W9" s="244">
        <v>1</v>
      </c>
      <c r="X9" s="132"/>
      <c r="Y9" s="309">
        <f t="shared" si="2"/>
        <v>4</v>
      </c>
      <c r="Z9" s="390">
        <f>Y9/R9</f>
        <v>1</v>
      </c>
      <c r="AA9" s="455">
        <f t="shared" si="0"/>
        <v>0.25</v>
      </c>
      <c r="AB9" s="142" t="s">
        <v>226</v>
      </c>
      <c r="AC9" s="141" t="s">
        <v>189</v>
      </c>
      <c r="AD9" s="141" t="s">
        <v>185</v>
      </c>
      <c r="AE9" s="143" t="s">
        <v>227</v>
      </c>
      <c r="AF9" s="135" t="s">
        <v>186</v>
      </c>
      <c r="AG9" s="136" t="s">
        <v>228</v>
      </c>
      <c r="AH9" s="142" t="s">
        <v>229</v>
      </c>
      <c r="AI9" s="141" t="s">
        <v>189</v>
      </c>
      <c r="AJ9" s="141" t="s">
        <v>185</v>
      </c>
      <c r="AK9" s="144" t="s">
        <v>230</v>
      </c>
      <c r="AL9" s="135" t="s">
        <v>186</v>
      </c>
      <c r="AM9" s="149" t="s">
        <v>231</v>
      </c>
      <c r="AN9" s="142" t="s">
        <v>232</v>
      </c>
      <c r="AO9" s="141" t="s">
        <v>189</v>
      </c>
      <c r="AP9" s="141" t="s">
        <v>185</v>
      </c>
      <c r="AQ9" s="144" t="s">
        <v>233</v>
      </c>
      <c r="AR9" s="145" t="s">
        <v>196</v>
      </c>
      <c r="AS9" s="139" t="s">
        <v>234</v>
      </c>
      <c r="AT9" s="142" t="s">
        <v>235</v>
      </c>
      <c r="AU9" s="141" t="s">
        <v>189</v>
      </c>
      <c r="AV9" s="141" t="s">
        <v>185</v>
      </c>
      <c r="AW9" s="144" t="s">
        <v>236</v>
      </c>
      <c r="AX9" s="145" t="s">
        <v>196</v>
      </c>
      <c r="AY9" s="405" t="s">
        <v>237</v>
      </c>
      <c r="AZ9" s="406" t="s">
        <v>1617</v>
      </c>
    </row>
    <row r="10" spans="1:52" s="83" customFormat="1" ht="91.5" customHeight="1" x14ac:dyDescent="0.25">
      <c r="A10" s="126">
        <v>5</v>
      </c>
      <c r="B10" s="128" t="s">
        <v>32</v>
      </c>
      <c r="C10" s="128" t="s">
        <v>138</v>
      </c>
      <c r="D10" s="128" t="s">
        <v>127</v>
      </c>
      <c r="E10" s="128" t="s">
        <v>96</v>
      </c>
      <c r="F10" s="128" t="s">
        <v>84</v>
      </c>
      <c r="G10" s="128" t="s">
        <v>87</v>
      </c>
      <c r="H10" s="128" t="s">
        <v>238</v>
      </c>
      <c r="I10" s="128" t="s">
        <v>239</v>
      </c>
      <c r="J10" s="128" t="s">
        <v>181</v>
      </c>
      <c r="K10" s="128" t="s">
        <v>240</v>
      </c>
      <c r="L10" s="128"/>
      <c r="M10" s="129">
        <v>0.3</v>
      </c>
      <c r="N10" s="129">
        <v>1</v>
      </c>
      <c r="O10" s="129">
        <v>1</v>
      </c>
      <c r="P10" s="129">
        <v>1</v>
      </c>
      <c r="Q10" s="129">
        <v>1</v>
      </c>
      <c r="R10" s="299">
        <v>1</v>
      </c>
      <c r="S10" s="126" t="s">
        <v>241</v>
      </c>
      <c r="T10" s="150">
        <v>1</v>
      </c>
      <c r="U10" s="151">
        <v>1</v>
      </c>
      <c r="V10" s="135">
        <v>1</v>
      </c>
      <c r="W10" s="293">
        <v>1</v>
      </c>
      <c r="X10" s="152"/>
      <c r="Y10" s="310">
        <f>+W10</f>
        <v>1</v>
      </c>
      <c r="Z10" s="390">
        <f>W10</f>
        <v>1</v>
      </c>
      <c r="AA10" s="455">
        <f t="shared" si="0"/>
        <v>0.3</v>
      </c>
      <c r="AB10" s="136" t="s">
        <v>242</v>
      </c>
      <c r="AC10" s="136" t="s">
        <v>189</v>
      </c>
      <c r="AD10" s="136" t="s">
        <v>243</v>
      </c>
      <c r="AE10" s="136" t="s">
        <v>244</v>
      </c>
      <c r="AF10" s="135" t="s">
        <v>186</v>
      </c>
      <c r="AG10" s="136" t="s">
        <v>245</v>
      </c>
      <c r="AH10" s="142" t="s">
        <v>246</v>
      </c>
      <c r="AI10" s="102" t="s">
        <v>189</v>
      </c>
      <c r="AJ10" s="102" t="s">
        <v>185</v>
      </c>
      <c r="AK10" s="102" t="s">
        <v>247</v>
      </c>
      <c r="AL10" s="135" t="s">
        <v>186</v>
      </c>
      <c r="AM10" s="135" t="s">
        <v>248</v>
      </c>
      <c r="AN10" s="153" t="s">
        <v>249</v>
      </c>
      <c r="AO10" s="102" t="s">
        <v>250</v>
      </c>
      <c r="AP10" s="102" t="s">
        <v>251</v>
      </c>
      <c r="AQ10" s="102" t="s">
        <v>247</v>
      </c>
      <c r="AR10" s="145" t="s">
        <v>196</v>
      </c>
      <c r="AS10" s="139" t="s">
        <v>252</v>
      </c>
      <c r="AT10" s="136" t="s">
        <v>253</v>
      </c>
      <c r="AU10" s="102" t="s">
        <v>189</v>
      </c>
      <c r="AV10" s="102" t="s">
        <v>254</v>
      </c>
      <c r="AW10" s="102" t="s">
        <v>255</v>
      </c>
      <c r="AX10" s="145" t="s">
        <v>196</v>
      </c>
      <c r="AY10" s="597" t="s">
        <v>256</v>
      </c>
      <c r="AZ10" s="406" t="s">
        <v>1617</v>
      </c>
    </row>
    <row r="11" spans="1:52" s="83" customFormat="1" ht="63.75" customHeight="1" x14ac:dyDescent="0.2">
      <c r="A11" s="126">
        <v>6</v>
      </c>
      <c r="B11" s="128" t="s">
        <v>64</v>
      </c>
      <c r="C11" s="128" t="s">
        <v>138</v>
      </c>
      <c r="D11" s="128" t="s">
        <v>127</v>
      </c>
      <c r="E11" s="128" t="s">
        <v>96</v>
      </c>
      <c r="F11" s="128" t="s">
        <v>84</v>
      </c>
      <c r="G11" s="128" t="s">
        <v>118</v>
      </c>
      <c r="H11" s="128" t="s">
        <v>257</v>
      </c>
      <c r="I11" s="128" t="s">
        <v>239</v>
      </c>
      <c r="J11" s="128" t="s">
        <v>181</v>
      </c>
      <c r="K11" s="128" t="s">
        <v>258</v>
      </c>
      <c r="L11" s="128"/>
      <c r="M11" s="129">
        <v>0.1</v>
      </c>
      <c r="N11" s="129">
        <v>0.1</v>
      </c>
      <c r="O11" s="129">
        <v>0.1</v>
      </c>
      <c r="P11" s="129">
        <v>0.1</v>
      </c>
      <c r="Q11" s="129">
        <v>0.7</v>
      </c>
      <c r="R11" s="299">
        <f>+SUM(N11:Q11)</f>
        <v>1</v>
      </c>
      <c r="S11" s="126" t="s">
        <v>183</v>
      </c>
      <c r="T11" s="150">
        <v>0.1</v>
      </c>
      <c r="U11" s="151">
        <v>0.1</v>
      </c>
      <c r="V11" s="151">
        <v>0.1</v>
      </c>
      <c r="W11" s="293">
        <v>0.7</v>
      </c>
      <c r="X11" s="132" t="str">
        <f t="shared" ref="X11:X47" si="3">IF(S11="Constante","4",IF(S11="Demanda","4","0"))</f>
        <v>0</v>
      </c>
      <c r="Y11" s="310">
        <v>1</v>
      </c>
      <c r="Z11" s="390">
        <f>Y11/R11</f>
        <v>1</v>
      </c>
      <c r="AA11" s="455">
        <f t="shared" si="0"/>
        <v>0.1</v>
      </c>
      <c r="AB11" s="136" t="s">
        <v>259</v>
      </c>
      <c r="AC11" s="136" t="s">
        <v>260</v>
      </c>
      <c r="AD11" s="136" t="s">
        <v>19</v>
      </c>
      <c r="AE11" s="136" t="s">
        <v>261</v>
      </c>
      <c r="AF11" s="135" t="s">
        <v>186</v>
      </c>
      <c r="AG11" s="136" t="s">
        <v>262</v>
      </c>
      <c r="AH11" s="142" t="s">
        <v>263</v>
      </c>
      <c r="AI11" s="102" t="s">
        <v>189</v>
      </c>
      <c r="AJ11" s="102" t="s">
        <v>185</v>
      </c>
      <c r="AK11" s="102" t="s">
        <v>261</v>
      </c>
      <c r="AL11" s="135" t="s">
        <v>186</v>
      </c>
      <c r="AM11" s="135" t="s">
        <v>264</v>
      </c>
      <c r="AN11" s="155" t="s">
        <v>265</v>
      </c>
      <c r="AO11" s="102" t="s">
        <v>250</v>
      </c>
      <c r="AP11" s="102" t="s">
        <v>19</v>
      </c>
      <c r="AQ11" s="102" t="s">
        <v>261</v>
      </c>
      <c r="AR11" s="145" t="s">
        <v>196</v>
      </c>
      <c r="AS11" s="139" t="s">
        <v>266</v>
      </c>
      <c r="AT11" s="136" t="s">
        <v>267</v>
      </c>
      <c r="AU11" s="102" t="s">
        <v>189</v>
      </c>
      <c r="AV11" s="102" t="s">
        <v>254</v>
      </c>
      <c r="AW11" s="102" t="s">
        <v>268</v>
      </c>
      <c r="AX11" s="145" t="s">
        <v>196</v>
      </c>
      <c r="AY11" s="597" t="s">
        <v>269</v>
      </c>
      <c r="AZ11" s="406" t="s">
        <v>1617</v>
      </c>
    </row>
    <row r="12" spans="1:52" s="83" customFormat="1" ht="91.5" customHeight="1" x14ac:dyDescent="0.25">
      <c r="A12" s="126">
        <v>7</v>
      </c>
      <c r="B12" s="128" t="s">
        <v>64</v>
      </c>
      <c r="C12" s="128" t="s">
        <v>138</v>
      </c>
      <c r="D12" s="128" t="s">
        <v>127</v>
      </c>
      <c r="E12" s="128" t="s">
        <v>96</v>
      </c>
      <c r="F12" s="128" t="s">
        <v>84</v>
      </c>
      <c r="G12" s="128" t="s">
        <v>87</v>
      </c>
      <c r="H12" s="128" t="s">
        <v>270</v>
      </c>
      <c r="I12" s="128" t="s">
        <v>239</v>
      </c>
      <c r="J12" s="128" t="s">
        <v>181</v>
      </c>
      <c r="K12" s="128" t="s">
        <v>271</v>
      </c>
      <c r="L12" s="128"/>
      <c r="M12" s="129">
        <v>0.15</v>
      </c>
      <c r="N12" s="156">
        <v>1</v>
      </c>
      <c r="O12" s="156">
        <v>1</v>
      </c>
      <c r="P12" s="156">
        <v>1</v>
      </c>
      <c r="Q12" s="156">
        <v>1</v>
      </c>
      <c r="R12" s="300">
        <v>1</v>
      </c>
      <c r="S12" s="126" t="s">
        <v>241</v>
      </c>
      <c r="T12" s="150">
        <v>1</v>
      </c>
      <c r="U12" s="151">
        <v>1</v>
      </c>
      <c r="V12" s="135">
        <v>1</v>
      </c>
      <c r="W12" s="293">
        <v>1</v>
      </c>
      <c r="X12" s="132" t="str">
        <f>IF(S12="Constante","4",IF(S12="Demanda","4","0"))</f>
        <v>4</v>
      </c>
      <c r="Y12" s="310">
        <f>+W12</f>
        <v>1</v>
      </c>
      <c r="Z12" s="390">
        <f>W12</f>
        <v>1</v>
      </c>
      <c r="AA12" s="455">
        <f t="shared" si="0"/>
        <v>0.15</v>
      </c>
      <c r="AB12" s="136" t="s">
        <v>272</v>
      </c>
      <c r="AC12" s="136" t="s">
        <v>189</v>
      </c>
      <c r="AD12" s="136" t="s">
        <v>243</v>
      </c>
      <c r="AE12" s="136" t="s">
        <v>273</v>
      </c>
      <c r="AF12" s="135" t="s">
        <v>186</v>
      </c>
      <c r="AG12" s="136" t="s">
        <v>274</v>
      </c>
      <c r="AH12" s="102" t="s">
        <v>275</v>
      </c>
      <c r="AI12" s="102" t="s">
        <v>189</v>
      </c>
      <c r="AJ12" s="102" t="s">
        <v>185</v>
      </c>
      <c r="AK12" s="136" t="s">
        <v>276</v>
      </c>
      <c r="AL12" s="135" t="s">
        <v>186</v>
      </c>
      <c r="AM12" s="157" t="s">
        <v>277</v>
      </c>
      <c r="AN12" s="158" t="s">
        <v>278</v>
      </c>
      <c r="AO12" s="159" t="s">
        <v>250</v>
      </c>
      <c r="AP12" s="102" t="s">
        <v>279</v>
      </c>
      <c r="AQ12" s="136" t="s">
        <v>276</v>
      </c>
      <c r="AR12" s="145" t="s">
        <v>196</v>
      </c>
      <c r="AS12" s="139" t="s">
        <v>280</v>
      </c>
      <c r="AT12" s="136" t="s">
        <v>281</v>
      </c>
      <c r="AU12" s="102" t="s">
        <v>189</v>
      </c>
      <c r="AV12" s="102" t="s">
        <v>254</v>
      </c>
      <c r="AW12" s="102" t="s">
        <v>282</v>
      </c>
      <c r="AX12" s="145" t="s">
        <v>196</v>
      </c>
      <c r="AY12" s="597" t="s">
        <v>283</v>
      </c>
      <c r="AZ12" s="406" t="s">
        <v>1617</v>
      </c>
    </row>
    <row r="13" spans="1:52" s="83" customFormat="1" ht="74.25" customHeight="1" x14ac:dyDescent="0.25">
      <c r="A13" s="126">
        <v>8</v>
      </c>
      <c r="B13" s="128" t="s">
        <v>64</v>
      </c>
      <c r="C13" s="128" t="s">
        <v>138</v>
      </c>
      <c r="D13" s="128" t="s">
        <v>120</v>
      </c>
      <c r="E13" s="128" t="s">
        <v>96</v>
      </c>
      <c r="F13" s="128" t="s">
        <v>84</v>
      </c>
      <c r="G13" s="128" t="s">
        <v>94</v>
      </c>
      <c r="H13" s="128" t="s">
        <v>284</v>
      </c>
      <c r="I13" s="128" t="s">
        <v>239</v>
      </c>
      <c r="J13" s="128" t="s">
        <v>181</v>
      </c>
      <c r="K13" s="128" t="s">
        <v>285</v>
      </c>
      <c r="L13" s="128"/>
      <c r="M13" s="129">
        <v>0.15</v>
      </c>
      <c r="N13" s="156">
        <v>1</v>
      </c>
      <c r="O13" s="156">
        <v>1</v>
      </c>
      <c r="P13" s="156">
        <v>1</v>
      </c>
      <c r="Q13" s="156">
        <v>1</v>
      </c>
      <c r="R13" s="300">
        <v>1</v>
      </c>
      <c r="S13" s="126" t="s">
        <v>241</v>
      </c>
      <c r="T13" s="150">
        <v>1</v>
      </c>
      <c r="U13" s="151">
        <v>1</v>
      </c>
      <c r="V13" s="135">
        <v>1</v>
      </c>
      <c r="W13" s="293">
        <v>1</v>
      </c>
      <c r="X13" s="132" t="str">
        <f t="shared" si="3"/>
        <v>4</v>
      </c>
      <c r="Y13" s="310">
        <f t="shared" ref="Y13" si="4">+W13</f>
        <v>1</v>
      </c>
      <c r="Z13" s="394">
        <f>W13</f>
        <v>1</v>
      </c>
      <c r="AA13" s="455">
        <f t="shared" si="0"/>
        <v>0.15</v>
      </c>
      <c r="AB13" s="136" t="s">
        <v>286</v>
      </c>
      <c r="AC13" s="136" t="s">
        <v>189</v>
      </c>
      <c r="AD13" s="136" t="s">
        <v>251</v>
      </c>
      <c r="AE13" s="136" t="s">
        <v>287</v>
      </c>
      <c r="AF13" s="135" t="s">
        <v>186</v>
      </c>
      <c r="AG13" s="136" t="s">
        <v>288</v>
      </c>
      <c r="AH13" s="142" t="s">
        <v>289</v>
      </c>
      <c r="AI13" s="102" t="s">
        <v>189</v>
      </c>
      <c r="AJ13" s="102" t="s">
        <v>185</v>
      </c>
      <c r="AK13" s="102" t="s">
        <v>290</v>
      </c>
      <c r="AL13" s="135" t="s">
        <v>186</v>
      </c>
      <c r="AM13" s="135" t="s">
        <v>291</v>
      </c>
      <c r="AN13" s="160" t="s">
        <v>292</v>
      </c>
      <c r="AO13" s="102" t="s">
        <v>250</v>
      </c>
      <c r="AP13" s="102" t="s">
        <v>19</v>
      </c>
      <c r="AQ13" s="136" t="s">
        <v>290</v>
      </c>
      <c r="AR13" s="145" t="s">
        <v>196</v>
      </c>
      <c r="AS13" s="139" t="s">
        <v>293</v>
      </c>
      <c r="AT13" s="136" t="s">
        <v>294</v>
      </c>
      <c r="AU13" s="102" t="s">
        <v>189</v>
      </c>
      <c r="AV13" s="102" t="s">
        <v>254</v>
      </c>
      <c r="AW13" s="102" t="s">
        <v>295</v>
      </c>
      <c r="AX13" s="145" t="s">
        <v>196</v>
      </c>
      <c r="AY13" s="405" t="s">
        <v>296</v>
      </c>
      <c r="AZ13" s="406" t="s">
        <v>1617</v>
      </c>
    </row>
    <row r="14" spans="1:52" s="83" customFormat="1" ht="75" customHeight="1" x14ac:dyDescent="0.25">
      <c r="A14" s="126">
        <v>9</v>
      </c>
      <c r="B14" s="128" t="s">
        <v>64</v>
      </c>
      <c r="C14" s="128" t="s">
        <v>138</v>
      </c>
      <c r="D14" s="128" t="s">
        <v>120</v>
      </c>
      <c r="E14" s="128" t="s">
        <v>96</v>
      </c>
      <c r="F14" s="128" t="s">
        <v>84</v>
      </c>
      <c r="G14" s="128" t="s">
        <v>60</v>
      </c>
      <c r="H14" s="128" t="s">
        <v>297</v>
      </c>
      <c r="I14" s="128" t="s">
        <v>239</v>
      </c>
      <c r="J14" s="128" t="s">
        <v>181</v>
      </c>
      <c r="K14" s="128" t="s">
        <v>298</v>
      </c>
      <c r="L14" s="128"/>
      <c r="M14" s="129">
        <v>0.3</v>
      </c>
      <c r="N14" s="129">
        <v>1</v>
      </c>
      <c r="O14" s="129">
        <v>1</v>
      </c>
      <c r="P14" s="129">
        <v>1</v>
      </c>
      <c r="Q14" s="129">
        <v>1</v>
      </c>
      <c r="R14" s="299">
        <v>1</v>
      </c>
      <c r="S14" s="126" t="s">
        <v>241</v>
      </c>
      <c r="T14" s="150">
        <v>1</v>
      </c>
      <c r="U14" s="151">
        <v>1</v>
      </c>
      <c r="V14" s="135">
        <v>0.89</v>
      </c>
      <c r="W14" s="293">
        <v>0.98</v>
      </c>
      <c r="X14" s="132" t="str">
        <f t="shared" si="3"/>
        <v>4</v>
      </c>
      <c r="Y14" s="391">
        <v>0.98</v>
      </c>
      <c r="Z14" s="402">
        <f>W14</f>
        <v>0.98</v>
      </c>
      <c r="AA14" s="455">
        <f t="shared" si="0"/>
        <v>0.29399999999999998</v>
      </c>
      <c r="AB14" s="136" t="s">
        <v>299</v>
      </c>
      <c r="AC14" s="136" t="s">
        <v>189</v>
      </c>
      <c r="AD14" s="136" t="s">
        <v>243</v>
      </c>
      <c r="AE14" s="136" t="s">
        <v>300</v>
      </c>
      <c r="AF14" s="135" t="s">
        <v>186</v>
      </c>
      <c r="AG14" s="136" t="s">
        <v>301</v>
      </c>
      <c r="AH14" s="102" t="s">
        <v>302</v>
      </c>
      <c r="AI14" s="102" t="s">
        <v>189</v>
      </c>
      <c r="AJ14" s="102" t="s">
        <v>185</v>
      </c>
      <c r="AK14" s="102" t="s">
        <v>300</v>
      </c>
      <c r="AL14" s="135" t="s">
        <v>186</v>
      </c>
      <c r="AM14" s="135" t="s">
        <v>303</v>
      </c>
      <c r="AN14" s="160" t="s">
        <v>304</v>
      </c>
      <c r="AO14" s="160" t="s">
        <v>305</v>
      </c>
      <c r="AP14" s="102" t="s">
        <v>19</v>
      </c>
      <c r="AQ14" s="102" t="s">
        <v>300</v>
      </c>
      <c r="AR14" s="145" t="s">
        <v>196</v>
      </c>
      <c r="AS14" s="139" t="s">
        <v>306</v>
      </c>
      <c r="AT14" s="386" t="s">
        <v>307</v>
      </c>
      <c r="AU14" s="102" t="s">
        <v>189</v>
      </c>
      <c r="AV14" s="102" t="s">
        <v>254</v>
      </c>
      <c r="AW14" s="102" t="s">
        <v>308</v>
      </c>
      <c r="AX14" s="145" t="s">
        <v>196</v>
      </c>
      <c r="AY14" s="598" t="s">
        <v>1632</v>
      </c>
      <c r="AZ14" s="407" t="s">
        <v>1616</v>
      </c>
    </row>
    <row r="15" spans="1:52" s="83" customFormat="1" ht="79.5" customHeight="1" x14ac:dyDescent="0.25">
      <c r="A15" s="161">
        <v>10</v>
      </c>
      <c r="B15" s="162" t="s">
        <v>23</v>
      </c>
      <c r="C15" s="162" t="s">
        <v>57</v>
      </c>
      <c r="D15" s="162" t="s">
        <v>72</v>
      </c>
      <c r="E15" s="162" t="s">
        <v>46</v>
      </c>
      <c r="F15" s="162" t="s">
        <v>90</v>
      </c>
      <c r="G15" s="162" t="s">
        <v>126</v>
      </c>
      <c r="H15" s="162" t="s">
        <v>309</v>
      </c>
      <c r="I15" s="162" t="s">
        <v>180</v>
      </c>
      <c r="J15" s="162" t="s">
        <v>181</v>
      </c>
      <c r="K15" s="162" t="s">
        <v>182</v>
      </c>
      <c r="L15" s="162"/>
      <c r="M15" s="103">
        <v>0.25</v>
      </c>
      <c r="N15" s="163">
        <v>1</v>
      </c>
      <c r="O15" s="163">
        <v>3</v>
      </c>
      <c r="P15" s="163">
        <v>0</v>
      </c>
      <c r="Q15" s="163">
        <v>0</v>
      </c>
      <c r="R15" s="298">
        <f t="shared" ref="R15:R17" si="5">+SUM(N15:Q15)</f>
        <v>4</v>
      </c>
      <c r="S15" s="126" t="s">
        <v>183</v>
      </c>
      <c r="T15" s="164">
        <v>1</v>
      </c>
      <c r="U15" s="165">
        <v>3</v>
      </c>
      <c r="V15" s="165">
        <v>0</v>
      </c>
      <c r="W15" s="245">
        <v>0</v>
      </c>
      <c r="X15" s="132" t="str">
        <f>IF(S15="Constante","4",IF(S15="Demanda","4","0"))</f>
        <v>0</v>
      </c>
      <c r="Y15" s="309">
        <f>T15+U15+V15+W15</f>
        <v>4</v>
      </c>
      <c r="Z15" s="390">
        <f>Y15/R15</f>
        <v>1</v>
      </c>
      <c r="AA15" s="455">
        <f t="shared" si="0"/>
        <v>0.25</v>
      </c>
      <c r="AB15" s="127" t="s">
        <v>310</v>
      </c>
      <c r="AC15" s="127" t="s">
        <v>185</v>
      </c>
      <c r="AD15" s="101" t="s">
        <v>185</v>
      </c>
      <c r="AE15" s="101" t="s">
        <v>311</v>
      </c>
      <c r="AF15" s="135" t="s">
        <v>186</v>
      </c>
      <c r="AG15" s="136" t="s">
        <v>312</v>
      </c>
      <c r="AH15" s="127" t="s">
        <v>313</v>
      </c>
      <c r="AI15" s="102" t="s">
        <v>185</v>
      </c>
      <c r="AJ15" s="102" t="s">
        <v>185</v>
      </c>
      <c r="AK15" s="136" t="s">
        <v>314</v>
      </c>
      <c r="AL15" s="135" t="s">
        <v>186</v>
      </c>
      <c r="AM15" s="135" t="s">
        <v>315</v>
      </c>
      <c r="AN15" s="162" t="s">
        <v>316</v>
      </c>
      <c r="AO15" s="102" t="s">
        <v>185</v>
      </c>
      <c r="AP15" s="102" t="s">
        <v>185</v>
      </c>
      <c r="AQ15" s="136" t="s">
        <v>317</v>
      </c>
      <c r="AR15" s="128" t="s">
        <v>192</v>
      </c>
      <c r="AS15" s="139" t="s">
        <v>318</v>
      </c>
      <c r="AT15" s="102"/>
      <c r="AU15" s="102"/>
      <c r="AV15" s="102"/>
      <c r="AW15" s="102"/>
      <c r="AX15" s="146" t="s">
        <v>19</v>
      </c>
      <c r="AY15" s="599" t="s">
        <v>319</v>
      </c>
      <c r="AZ15" s="406" t="s">
        <v>1617</v>
      </c>
    </row>
    <row r="16" spans="1:52" s="83" customFormat="1" ht="72.75" customHeight="1" x14ac:dyDescent="0.25">
      <c r="A16" s="166">
        <v>11</v>
      </c>
      <c r="B16" s="167" t="s">
        <v>23</v>
      </c>
      <c r="C16" s="167" t="s">
        <v>57</v>
      </c>
      <c r="D16" s="167" t="s">
        <v>72</v>
      </c>
      <c r="E16" s="167" t="s">
        <v>38</v>
      </c>
      <c r="F16" s="167" t="s">
        <v>90</v>
      </c>
      <c r="G16" s="167" t="s">
        <v>126</v>
      </c>
      <c r="H16" s="167" t="s">
        <v>320</v>
      </c>
      <c r="I16" s="167" t="s">
        <v>180</v>
      </c>
      <c r="J16" s="167" t="s">
        <v>181</v>
      </c>
      <c r="K16" s="167" t="s">
        <v>182</v>
      </c>
      <c r="L16" s="167"/>
      <c r="M16" s="168">
        <v>0.25</v>
      </c>
      <c r="N16" s="163">
        <v>1</v>
      </c>
      <c r="O16" s="163">
        <v>3</v>
      </c>
      <c r="P16" s="163">
        <v>0</v>
      </c>
      <c r="Q16" s="163">
        <v>0</v>
      </c>
      <c r="R16" s="298">
        <f t="shared" si="5"/>
        <v>4</v>
      </c>
      <c r="S16" s="126" t="s">
        <v>183</v>
      </c>
      <c r="T16" s="164">
        <v>1</v>
      </c>
      <c r="U16" s="165">
        <v>3</v>
      </c>
      <c r="V16" s="165">
        <v>0</v>
      </c>
      <c r="W16" s="245">
        <v>0</v>
      </c>
      <c r="X16" s="132" t="str">
        <f>IF(S16="Constante","4",IF(S16="Demanda","4","0"))</f>
        <v>0</v>
      </c>
      <c r="Y16" s="395">
        <f>T16+U16+V16+W16</f>
        <v>4</v>
      </c>
      <c r="Z16" s="390">
        <f>Y16/R16</f>
        <v>1</v>
      </c>
      <c r="AA16" s="455">
        <f t="shared" si="0"/>
        <v>0.25</v>
      </c>
      <c r="AB16" s="140" t="s">
        <v>321</v>
      </c>
      <c r="AC16" s="141" t="s">
        <v>185</v>
      </c>
      <c r="AD16" s="141" t="s">
        <v>185</v>
      </c>
      <c r="AE16" s="141" t="s">
        <v>322</v>
      </c>
      <c r="AF16" s="135" t="s">
        <v>186</v>
      </c>
      <c r="AG16" s="136" t="s">
        <v>323</v>
      </c>
      <c r="AH16" s="127" t="s">
        <v>324</v>
      </c>
      <c r="AI16" s="102" t="s">
        <v>185</v>
      </c>
      <c r="AJ16" s="102" t="s">
        <v>185</v>
      </c>
      <c r="AK16" s="136" t="s">
        <v>325</v>
      </c>
      <c r="AL16" s="135" t="s">
        <v>186</v>
      </c>
      <c r="AM16" s="135" t="s">
        <v>326</v>
      </c>
      <c r="AN16" s="162" t="s">
        <v>316</v>
      </c>
      <c r="AO16" s="102" t="s">
        <v>185</v>
      </c>
      <c r="AP16" s="102" t="s">
        <v>185</v>
      </c>
      <c r="AQ16" s="136" t="s">
        <v>317</v>
      </c>
      <c r="AR16" s="145" t="s">
        <v>196</v>
      </c>
      <c r="AS16" s="139" t="s">
        <v>318</v>
      </c>
      <c r="AT16" s="102"/>
      <c r="AU16" s="102"/>
      <c r="AV16" s="102"/>
      <c r="AW16" s="102"/>
      <c r="AX16" s="146" t="s">
        <v>19</v>
      </c>
      <c r="AY16" s="599" t="s">
        <v>319</v>
      </c>
      <c r="AZ16" s="406" t="s">
        <v>1617</v>
      </c>
    </row>
    <row r="17" spans="1:52" s="83" customFormat="1" ht="108" customHeight="1" x14ac:dyDescent="0.25">
      <c r="A17" s="161">
        <v>12</v>
      </c>
      <c r="B17" s="162" t="s">
        <v>23</v>
      </c>
      <c r="C17" s="162" t="s">
        <v>57</v>
      </c>
      <c r="D17" s="162" t="s">
        <v>72</v>
      </c>
      <c r="E17" s="162" t="s">
        <v>38</v>
      </c>
      <c r="F17" s="162" t="s">
        <v>90</v>
      </c>
      <c r="G17" s="162" t="s">
        <v>126</v>
      </c>
      <c r="H17" s="162" t="s">
        <v>327</v>
      </c>
      <c r="I17" s="162" t="s">
        <v>180</v>
      </c>
      <c r="J17" s="162" t="s">
        <v>181</v>
      </c>
      <c r="K17" s="162" t="s">
        <v>182</v>
      </c>
      <c r="L17" s="162"/>
      <c r="M17" s="103">
        <v>0.5</v>
      </c>
      <c r="N17" s="101">
        <v>0</v>
      </c>
      <c r="O17" s="101">
        <v>0</v>
      </c>
      <c r="P17" s="101">
        <v>2</v>
      </c>
      <c r="Q17" s="101">
        <v>3</v>
      </c>
      <c r="R17" s="298">
        <f t="shared" si="5"/>
        <v>5</v>
      </c>
      <c r="S17" s="169" t="s">
        <v>183</v>
      </c>
      <c r="T17" s="162">
        <v>0</v>
      </c>
      <c r="U17" s="170">
        <v>0</v>
      </c>
      <c r="V17" s="165">
        <v>2</v>
      </c>
      <c r="W17" s="246">
        <v>3</v>
      </c>
      <c r="X17" s="171">
        <f>N17+O17+P17</f>
        <v>2</v>
      </c>
      <c r="Y17" s="395">
        <f>+T17+U17+V17+W17</f>
        <v>5</v>
      </c>
      <c r="Z17" s="390">
        <f>Y17/R17</f>
        <v>1</v>
      </c>
      <c r="AA17" s="455">
        <f t="shared" si="0"/>
        <v>0.5</v>
      </c>
      <c r="AB17" s="141" t="s">
        <v>185</v>
      </c>
      <c r="AC17" s="141" t="s">
        <v>185</v>
      </c>
      <c r="AD17" s="141" t="s">
        <v>185</v>
      </c>
      <c r="AE17" s="141" t="s">
        <v>185</v>
      </c>
      <c r="AF17" s="141" t="s">
        <v>185</v>
      </c>
      <c r="AG17" s="141" t="s">
        <v>185</v>
      </c>
      <c r="AH17" s="141" t="s">
        <v>185</v>
      </c>
      <c r="AI17" s="141" t="s">
        <v>185</v>
      </c>
      <c r="AJ17" s="141" t="s">
        <v>185</v>
      </c>
      <c r="AK17" s="141" t="s">
        <v>185</v>
      </c>
      <c r="AL17" s="141" t="s">
        <v>185</v>
      </c>
      <c r="AM17" s="141" t="s">
        <v>185</v>
      </c>
      <c r="AN17" s="162" t="s">
        <v>328</v>
      </c>
      <c r="AO17" s="102" t="s">
        <v>185</v>
      </c>
      <c r="AP17" s="102" t="s">
        <v>185</v>
      </c>
      <c r="AQ17" s="162" t="s">
        <v>329</v>
      </c>
      <c r="AR17" s="145" t="s">
        <v>196</v>
      </c>
      <c r="AS17" s="139" t="s">
        <v>330</v>
      </c>
      <c r="AT17" s="162" t="s">
        <v>331</v>
      </c>
      <c r="AU17" s="102" t="s">
        <v>185</v>
      </c>
      <c r="AV17" s="102" t="s">
        <v>185</v>
      </c>
      <c r="AW17" s="162" t="s">
        <v>332</v>
      </c>
      <c r="AX17" s="145" t="s">
        <v>196</v>
      </c>
      <c r="AY17" s="599" t="s">
        <v>333</v>
      </c>
      <c r="AZ17" s="406" t="s">
        <v>1617</v>
      </c>
    </row>
    <row r="18" spans="1:52" s="83" customFormat="1" ht="185.25" x14ac:dyDescent="0.25">
      <c r="A18" s="161">
        <v>13</v>
      </c>
      <c r="B18" s="128" t="s">
        <v>64</v>
      </c>
      <c r="C18" s="128" t="s">
        <v>130</v>
      </c>
      <c r="D18" s="128" t="s">
        <v>34</v>
      </c>
      <c r="E18" s="128" t="s">
        <v>96</v>
      </c>
      <c r="F18" s="128" t="s">
        <v>97</v>
      </c>
      <c r="G18" s="128" t="s">
        <v>74</v>
      </c>
      <c r="H18" s="128" t="s">
        <v>334</v>
      </c>
      <c r="I18" s="128" t="s">
        <v>239</v>
      </c>
      <c r="J18" s="128" t="s">
        <v>181</v>
      </c>
      <c r="K18" s="128" t="s">
        <v>335</v>
      </c>
      <c r="L18" s="128"/>
      <c r="M18" s="129">
        <v>0.25</v>
      </c>
      <c r="N18" s="129">
        <v>1</v>
      </c>
      <c r="O18" s="129">
        <v>1</v>
      </c>
      <c r="P18" s="129">
        <v>1</v>
      </c>
      <c r="Q18" s="129">
        <v>1</v>
      </c>
      <c r="R18" s="299">
        <v>1</v>
      </c>
      <c r="S18" s="126" t="s">
        <v>336</v>
      </c>
      <c r="T18" s="107">
        <v>1</v>
      </c>
      <c r="U18" s="107">
        <v>1</v>
      </c>
      <c r="V18" s="172">
        <v>1</v>
      </c>
      <c r="W18" s="247">
        <v>1</v>
      </c>
      <c r="X18" s="132" t="str">
        <f t="shared" si="3"/>
        <v>4</v>
      </c>
      <c r="Y18" s="391">
        <f>+W18</f>
        <v>1</v>
      </c>
      <c r="Z18" s="390">
        <f>W18</f>
        <v>1</v>
      </c>
      <c r="AA18" s="455">
        <f t="shared" si="0"/>
        <v>0.25</v>
      </c>
      <c r="AB18" s="136" t="s">
        <v>337</v>
      </c>
      <c r="AC18" s="102" t="s">
        <v>19</v>
      </c>
      <c r="AD18" s="102" t="s">
        <v>19</v>
      </c>
      <c r="AE18" s="136" t="s">
        <v>338</v>
      </c>
      <c r="AF18" s="135" t="s">
        <v>186</v>
      </c>
      <c r="AG18" s="136" t="s">
        <v>339</v>
      </c>
      <c r="AH18" s="136" t="s">
        <v>340</v>
      </c>
      <c r="AI18" s="102" t="s">
        <v>19</v>
      </c>
      <c r="AJ18" s="102" t="s">
        <v>19</v>
      </c>
      <c r="AK18" s="136" t="s">
        <v>341</v>
      </c>
      <c r="AL18" s="135" t="s">
        <v>186</v>
      </c>
      <c r="AM18" s="135" t="s">
        <v>339</v>
      </c>
      <c r="AN18" s="173" t="s">
        <v>342</v>
      </c>
      <c r="AO18" s="102" t="s">
        <v>19</v>
      </c>
      <c r="AP18" s="102" t="s">
        <v>19</v>
      </c>
      <c r="AQ18" s="173" t="s">
        <v>343</v>
      </c>
      <c r="AR18" s="145" t="s">
        <v>196</v>
      </c>
      <c r="AS18" s="139" t="s">
        <v>344</v>
      </c>
      <c r="AT18" s="174" t="s">
        <v>345</v>
      </c>
      <c r="AU18" s="174" t="s">
        <v>19</v>
      </c>
      <c r="AV18" s="174" t="s">
        <v>19</v>
      </c>
      <c r="AW18" s="174" t="s">
        <v>346</v>
      </c>
      <c r="AX18" s="145" t="s">
        <v>196</v>
      </c>
      <c r="AY18" s="600" t="s">
        <v>347</v>
      </c>
      <c r="AZ18" s="406" t="s">
        <v>1617</v>
      </c>
    </row>
    <row r="19" spans="1:52" s="83" customFormat="1" ht="174" customHeight="1" x14ac:dyDescent="0.25">
      <c r="A19" s="166">
        <v>14</v>
      </c>
      <c r="B19" s="128" t="s">
        <v>64</v>
      </c>
      <c r="C19" s="128" t="s">
        <v>130</v>
      </c>
      <c r="D19" s="128" t="s">
        <v>34</v>
      </c>
      <c r="E19" s="128" t="s">
        <v>96</v>
      </c>
      <c r="F19" s="128" t="s">
        <v>97</v>
      </c>
      <c r="G19" s="128" t="s">
        <v>81</v>
      </c>
      <c r="H19" s="128" t="s">
        <v>348</v>
      </c>
      <c r="I19" s="128" t="s">
        <v>180</v>
      </c>
      <c r="J19" s="128" t="s">
        <v>181</v>
      </c>
      <c r="K19" s="128" t="s">
        <v>182</v>
      </c>
      <c r="L19" s="128"/>
      <c r="M19" s="129">
        <v>0.25</v>
      </c>
      <c r="N19" s="175">
        <v>0</v>
      </c>
      <c r="O19" s="175">
        <v>2</v>
      </c>
      <c r="P19" s="175">
        <v>0</v>
      </c>
      <c r="Q19" s="175">
        <v>7</v>
      </c>
      <c r="R19" s="298">
        <f t="shared" ref="R19:R20" si="6">+SUM(N19:Q19)</f>
        <v>9</v>
      </c>
      <c r="S19" s="126" t="s">
        <v>183</v>
      </c>
      <c r="T19" s="131">
        <v>0</v>
      </c>
      <c r="U19" s="131">
        <v>2</v>
      </c>
      <c r="V19" s="131">
        <v>0</v>
      </c>
      <c r="W19" s="248">
        <v>7</v>
      </c>
      <c r="X19" s="132">
        <v>9</v>
      </c>
      <c r="Y19" s="395">
        <f>+T19+U19+V19+W19</f>
        <v>9</v>
      </c>
      <c r="Z19" s="390">
        <f>Y19/R19</f>
        <v>1</v>
      </c>
      <c r="AA19" s="455">
        <f t="shared" si="0"/>
        <v>0.25</v>
      </c>
      <c r="AB19" s="173" t="s">
        <v>349</v>
      </c>
      <c r="AC19" s="102" t="s">
        <v>19</v>
      </c>
      <c r="AD19" s="102" t="s">
        <v>19</v>
      </c>
      <c r="AE19" s="136" t="s">
        <v>350</v>
      </c>
      <c r="AF19" s="135" t="s">
        <v>186</v>
      </c>
      <c r="AG19" s="136" t="s">
        <v>187</v>
      </c>
      <c r="AH19" s="173" t="s">
        <v>351</v>
      </c>
      <c r="AI19" s="102" t="s">
        <v>19</v>
      </c>
      <c r="AJ19" s="102" t="s">
        <v>19</v>
      </c>
      <c r="AK19" s="136" t="s">
        <v>350</v>
      </c>
      <c r="AL19" s="135" t="s">
        <v>186</v>
      </c>
      <c r="AM19" s="135" t="s">
        <v>339</v>
      </c>
      <c r="AN19" s="176" t="s">
        <v>352</v>
      </c>
      <c r="AO19" s="102" t="s">
        <v>19</v>
      </c>
      <c r="AP19" s="102" t="s">
        <v>19</v>
      </c>
      <c r="AQ19" s="136" t="s">
        <v>350</v>
      </c>
      <c r="AR19" s="128" t="s">
        <v>192</v>
      </c>
      <c r="AS19" s="139" t="s">
        <v>353</v>
      </c>
      <c r="AT19" s="385" t="s">
        <v>354</v>
      </c>
      <c r="AU19" s="102" t="s">
        <v>19</v>
      </c>
      <c r="AV19" s="102" t="s">
        <v>19</v>
      </c>
      <c r="AW19" s="136" t="s">
        <v>350</v>
      </c>
      <c r="AX19" s="145" t="s">
        <v>196</v>
      </c>
      <c r="AY19" s="408" t="s">
        <v>355</v>
      </c>
      <c r="AZ19" s="406" t="s">
        <v>1617</v>
      </c>
    </row>
    <row r="20" spans="1:52" s="83" customFormat="1" ht="114" customHeight="1" x14ac:dyDescent="0.25">
      <c r="A20" s="161">
        <v>15</v>
      </c>
      <c r="B20" s="128" t="s">
        <v>64</v>
      </c>
      <c r="C20" s="128" t="s">
        <v>130</v>
      </c>
      <c r="D20" s="128" t="s">
        <v>34</v>
      </c>
      <c r="E20" s="128" t="s">
        <v>96</v>
      </c>
      <c r="F20" s="128" t="s">
        <v>97</v>
      </c>
      <c r="G20" s="128" t="s">
        <v>81</v>
      </c>
      <c r="H20" s="128" t="s">
        <v>356</v>
      </c>
      <c r="I20" s="128" t="s">
        <v>180</v>
      </c>
      <c r="J20" s="128" t="s">
        <v>181</v>
      </c>
      <c r="K20" s="128" t="s">
        <v>182</v>
      </c>
      <c r="L20" s="128"/>
      <c r="M20" s="129">
        <v>0.25</v>
      </c>
      <c r="N20" s="163">
        <v>0</v>
      </c>
      <c r="O20" s="163">
        <v>0</v>
      </c>
      <c r="P20" s="163">
        <v>1</v>
      </c>
      <c r="Q20" s="163">
        <v>4</v>
      </c>
      <c r="R20" s="298">
        <f t="shared" si="6"/>
        <v>5</v>
      </c>
      <c r="S20" s="126" t="s">
        <v>183</v>
      </c>
      <c r="T20" s="131">
        <v>0</v>
      </c>
      <c r="U20" s="131">
        <v>0</v>
      </c>
      <c r="V20" s="131">
        <v>1</v>
      </c>
      <c r="W20" s="249">
        <v>4</v>
      </c>
      <c r="X20" s="132">
        <v>5</v>
      </c>
      <c r="Y20" s="395">
        <f>+T20+U20+V20+W20</f>
        <v>5</v>
      </c>
      <c r="Z20" s="390">
        <f>Y20/R20</f>
        <v>1</v>
      </c>
      <c r="AA20" s="455">
        <f t="shared" si="0"/>
        <v>0.25</v>
      </c>
      <c r="AB20" s="173" t="s">
        <v>357</v>
      </c>
      <c r="AC20" s="102" t="s">
        <v>19</v>
      </c>
      <c r="AD20" s="102" t="s">
        <v>19</v>
      </c>
      <c r="AE20" s="136" t="s">
        <v>358</v>
      </c>
      <c r="AF20" s="135" t="s">
        <v>186</v>
      </c>
      <c r="AG20" s="136" t="s">
        <v>187</v>
      </c>
      <c r="AH20" s="173" t="s">
        <v>359</v>
      </c>
      <c r="AI20" s="102" t="s">
        <v>19</v>
      </c>
      <c r="AJ20" s="102" t="s">
        <v>19</v>
      </c>
      <c r="AK20" s="136" t="s">
        <v>358</v>
      </c>
      <c r="AL20" s="135" t="s">
        <v>186</v>
      </c>
      <c r="AM20" s="135" t="s">
        <v>339</v>
      </c>
      <c r="AN20" s="173" t="s">
        <v>360</v>
      </c>
      <c r="AO20" s="102" t="s">
        <v>19</v>
      </c>
      <c r="AP20" s="102" t="s">
        <v>19</v>
      </c>
      <c r="AQ20" s="136" t="s">
        <v>358</v>
      </c>
      <c r="AR20" s="145" t="s">
        <v>196</v>
      </c>
      <c r="AS20" s="139" t="s">
        <v>361</v>
      </c>
      <c r="AT20" s="173" t="s">
        <v>362</v>
      </c>
      <c r="AU20" s="102" t="s">
        <v>19</v>
      </c>
      <c r="AV20" s="102" t="s">
        <v>19</v>
      </c>
      <c r="AW20" s="136" t="s">
        <v>358</v>
      </c>
      <c r="AX20" s="145" t="s">
        <v>196</v>
      </c>
      <c r="AY20" s="408" t="s">
        <v>363</v>
      </c>
      <c r="AZ20" s="406" t="s">
        <v>1617</v>
      </c>
    </row>
    <row r="21" spans="1:52" s="83" customFormat="1" ht="185.25" customHeight="1" x14ac:dyDescent="0.25">
      <c r="A21" s="161">
        <v>16</v>
      </c>
      <c r="B21" s="128" t="s">
        <v>64</v>
      </c>
      <c r="C21" s="128" t="s">
        <v>130</v>
      </c>
      <c r="D21" s="128" t="s">
        <v>34</v>
      </c>
      <c r="E21" s="128" t="s">
        <v>96</v>
      </c>
      <c r="F21" s="128" t="s">
        <v>97</v>
      </c>
      <c r="G21" s="128" t="s">
        <v>74</v>
      </c>
      <c r="H21" s="128" t="s">
        <v>364</v>
      </c>
      <c r="I21" s="128" t="s">
        <v>239</v>
      </c>
      <c r="J21" s="128" t="s">
        <v>181</v>
      </c>
      <c r="K21" s="128" t="s">
        <v>365</v>
      </c>
      <c r="L21" s="128"/>
      <c r="M21" s="129">
        <v>0.25</v>
      </c>
      <c r="N21" s="129">
        <v>1</v>
      </c>
      <c r="O21" s="129">
        <v>1</v>
      </c>
      <c r="P21" s="129">
        <v>1</v>
      </c>
      <c r="Q21" s="129">
        <v>1</v>
      </c>
      <c r="R21" s="299">
        <v>1</v>
      </c>
      <c r="S21" s="126" t="s">
        <v>241</v>
      </c>
      <c r="T21" s="151">
        <v>1</v>
      </c>
      <c r="U21" s="151">
        <v>1</v>
      </c>
      <c r="V21" s="172">
        <v>1</v>
      </c>
      <c r="W21" s="247">
        <v>1</v>
      </c>
      <c r="X21" s="132" t="str">
        <f t="shared" si="3"/>
        <v>4</v>
      </c>
      <c r="Y21" s="391">
        <f t="shared" ref="Y21:Y23" si="7">+W21</f>
        <v>1</v>
      </c>
      <c r="Z21" s="390">
        <f>W21</f>
        <v>1</v>
      </c>
      <c r="AA21" s="455">
        <f t="shared" si="0"/>
        <v>0.25</v>
      </c>
      <c r="AB21" s="173" t="s">
        <v>366</v>
      </c>
      <c r="AC21" s="102" t="s">
        <v>19</v>
      </c>
      <c r="AD21" s="102" t="s">
        <v>185</v>
      </c>
      <c r="AE21" s="136" t="s">
        <v>367</v>
      </c>
      <c r="AF21" s="135" t="s">
        <v>186</v>
      </c>
      <c r="AG21" s="136" t="s">
        <v>339</v>
      </c>
      <c r="AH21" s="173" t="s">
        <v>368</v>
      </c>
      <c r="AI21" s="102" t="s">
        <v>19</v>
      </c>
      <c r="AJ21" s="102" t="s">
        <v>19</v>
      </c>
      <c r="AK21" s="136" t="s">
        <v>367</v>
      </c>
      <c r="AL21" s="135" t="s">
        <v>186</v>
      </c>
      <c r="AM21" s="135" t="s">
        <v>339</v>
      </c>
      <c r="AN21" s="173" t="s">
        <v>369</v>
      </c>
      <c r="AO21" s="102" t="s">
        <v>19</v>
      </c>
      <c r="AP21" s="102" t="s">
        <v>19</v>
      </c>
      <c r="AQ21" s="136" t="s">
        <v>367</v>
      </c>
      <c r="AR21" s="145" t="s">
        <v>196</v>
      </c>
      <c r="AS21" s="139" t="s">
        <v>370</v>
      </c>
      <c r="AT21" s="173" t="s">
        <v>371</v>
      </c>
      <c r="AU21" s="102" t="s">
        <v>19</v>
      </c>
      <c r="AV21" s="102" t="s">
        <v>19</v>
      </c>
      <c r="AW21" s="136" t="s">
        <v>367</v>
      </c>
      <c r="AX21" s="145" t="s">
        <v>196</v>
      </c>
      <c r="AY21" s="408" t="s">
        <v>372</v>
      </c>
      <c r="AZ21" s="406" t="s">
        <v>1617</v>
      </c>
    </row>
    <row r="22" spans="1:52" s="83" customFormat="1" ht="145.9" customHeight="1" x14ac:dyDescent="0.25">
      <c r="A22" s="166">
        <v>17</v>
      </c>
      <c r="B22" s="128" t="s">
        <v>64</v>
      </c>
      <c r="C22" s="128" t="s">
        <v>139</v>
      </c>
      <c r="D22" s="128" t="s">
        <v>112</v>
      </c>
      <c r="E22" s="128" t="s">
        <v>96</v>
      </c>
      <c r="F22" s="128" t="s">
        <v>84</v>
      </c>
      <c r="G22" s="128" t="s">
        <v>122</v>
      </c>
      <c r="H22" s="128" t="s">
        <v>373</v>
      </c>
      <c r="I22" s="128" t="s">
        <v>239</v>
      </c>
      <c r="J22" s="128" t="s">
        <v>181</v>
      </c>
      <c r="K22" s="128" t="s">
        <v>374</v>
      </c>
      <c r="L22" s="128"/>
      <c r="M22" s="129">
        <v>0.2</v>
      </c>
      <c r="N22" s="129">
        <v>1</v>
      </c>
      <c r="O22" s="129">
        <v>1</v>
      </c>
      <c r="P22" s="129">
        <v>1</v>
      </c>
      <c r="Q22" s="129">
        <v>1</v>
      </c>
      <c r="R22" s="299">
        <v>1</v>
      </c>
      <c r="S22" s="126" t="s">
        <v>241</v>
      </c>
      <c r="T22" s="156">
        <v>1</v>
      </c>
      <c r="U22" s="156">
        <v>1</v>
      </c>
      <c r="V22" s="156">
        <v>1</v>
      </c>
      <c r="W22" s="247">
        <v>1</v>
      </c>
      <c r="X22" s="132" t="str">
        <f t="shared" si="3"/>
        <v>4</v>
      </c>
      <c r="Y22" s="391">
        <f t="shared" si="7"/>
        <v>1</v>
      </c>
      <c r="Z22" s="390">
        <f>W22</f>
        <v>1</v>
      </c>
      <c r="AA22" s="455">
        <f t="shared" si="0"/>
        <v>0.2</v>
      </c>
      <c r="AB22" s="162" t="s">
        <v>375</v>
      </c>
      <c r="AC22" s="162" t="s">
        <v>376</v>
      </c>
      <c r="AD22" s="162" t="s">
        <v>377</v>
      </c>
      <c r="AE22" s="177" t="s">
        <v>378</v>
      </c>
      <c r="AF22" s="135" t="s">
        <v>186</v>
      </c>
      <c r="AG22" s="136" t="s">
        <v>379</v>
      </c>
      <c r="AH22" s="178" t="s">
        <v>380</v>
      </c>
      <c r="AI22" s="162" t="s">
        <v>381</v>
      </c>
      <c r="AJ22" s="162" t="s">
        <v>382</v>
      </c>
      <c r="AK22" s="162" t="s">
        <v>383</v>
      </c>
      <c r="AL22" s="135" t="s">
        <v>186</v>
      </c>
      <c r="AM22" s="135" t="s">
        <v>339</v>
      </c>
      <c r="AN22" s="178" t="s">
        <v>384</v>
      </c>
      <c r="AO22" s="162" t="s">
        <v>381</v>
      </c>
      <c r="AP22" s="162" t="s">
        <v>385</v>
      </c>
      <c r="AQ22" s="162" t="s">
        <v>386</v>
      </c>
      <c r="AR22" s="145" t="s">
        <v>196</v>
      </c>
      <c r="AS22" s="174" t="s">
        <v>387</v>
      </c>
      <c r="AT22" s="178" t="s">
        <v>388</v>
      </c>
      <c r="AU22" s="162" t="s">
        <v>381</v>
      </c>
      <c r="AV22" s="162" t="s">
        <v>385</v>
      </c>
      <c r="AW22" s="162" t="s">
        <v>386</v>
      </c>
      <c r="AX22" s="145" t="s">
        <v>196</v>
      </c>
      <c r="AY22" s="601" t="s">
        <v>389</v>
      </c>
      <c r="AZ22" s="406" t="s">
        <v>1617</v>
      </c>
    </row>
    <row r="23" spans="1:52" s="83" customFormat="1" ht="299.25" x14ac:dyDescent="0.25">
      <c r="A23" s="161">
        <v>18</v>
      </c>
      <c r="B23" s="128" t="s">
        <v>64</v>
      </c>
      <c r="C23" s="128" t="s">
        <v>139</v>
      </c>
      <c r="D23" s="128" t="s">
        <v>112</v>
      </c>
      <c r="E23" s="128" t="s">
        <v>96</v>
      </c>
      <c r="F23" s="128" t="s">
        <v>84</v>
      </c>
      <c r="G23" s="128" t="s">
        <v>19</v>
      </c>
      <c r="H23" s="128" t="s">
        <v>390</v>
      </c>
      <c r="I23" s="128" t="s">
        <v>239</v>
      </c>
      <c r="J23" s="128" t="s">
        <v>181</v>
      </c>
      <c r="K23" s="128" t="s">
        <v>391</v>
      </c>
      <c r="L23" s="128"/>
      <c r="M23" s="129">
        <v>0.2</v>
      </c>
      <c r="N23" s="129">
        <v>1</v>
      </c>
      <c r="O23" s="129">
        <v>1</v>
      </c>
      <c r="P23" s="129">
        <v>1</v>
      </c>
      <c r="Q23" s="129">
        <v>1</v>
      </c>
      <c r="R23" s="299">
        <v>1</v>
      </c>
      <c r="S23" s="126" t="s">
        <v>241</v>
      </c>
      <c r="T23" s="156">
        <v>1</v>
      </c>
      <c r="U23" s="156">
        <v>1</v>
      </c>
      <c r="V23" s="156">
        <v>1</v>
      </c>
      <c r="W23" s="247">
        <v>1</v>
      </c>
      <c r="X23" s="132" t="str">
        <f t="shared" si="3"/>
        <v>4</v>
      </c>
      <c r="Y23" s="391">
        <f t="shared" si="7"/>
        <v>1</v>
      </c>
      <c r="Z23" s="390">
        <f>W23</f>
        <v>1</v>
      </c>
      <c r="AA23" s="455">
        <f t="shared" si="0"/>
        <v>0.2</v>
      </c>
      <c r="AB23" s="167" t="s">
        <v>392</v>
      </c>
      <c r="AC23" s="167" t="s">
        <v>393</v>
      </c>
      <c r="AD23" s="167" t="s">
        <v>394</v>
      </c>
      <c r="AE23" s="179" t="s">
        <v>395</v>
      </c>
      <c r="AF23" s="135" t="s">
        <v>186</v>
      </c>
      <c r="AG23" s="136" t="s">
        <v>396</v>
      </c>
      <c r="AH23" s="180" t="s">
        <v>397</v>
      </c>
      <c r="AI23" s="167" t="s">
        <v>393</v>
      </c>
      <c r="AJ23" s="167" t="s">
        <v>394</v>
      </c>
      <c r="AK23" s="167" t="s">
        <v>395</v>
      </c>
      <c r="AL23" s="135" t="s">
        <v>186</v>
      </c>
      <c r="AM23" s="135" t="s">
        <v>339</v>
      </c>
      <c r="AN23" s="180" t="s">
        <v>398</v>
      </c>
      <c r="AO23" s="167" t="s">
        <v>393</v>
      </c>
      <c r="AP23" s="167" t="s">
        <v>394</v>
      </c>
      <c r="AQ23" s="167" t="s">
        <v>395</v>
      </c>
      <c r="AR23" s="145" t="s">
        <v>196</v>
      </c>
      <c r="AS23" s="148" t="s">
        <v>399</v>
      </c>
      <c r="AT23" s="180" t="s">
        <v>400</v>
      </c>
      <c r="AU23" s="167" t="s">
        <v>393</v>
      </c>
      <c r="AV23" s="167" t="s">
        <v>394</v>
      </c>
      <c r="AW23" s="167" t="s">
        <v>395</v>
      </c>
      <c r="AX23" s="145" t="s">
        <v>196</v>
      </c>
      <c r="AY23" s="602" t="s">
        <v>401</v>
      </c>
      <c r="AZ23" s="406" t="s">
        <v>1617</v>
      </c>
    </row>
    <row r="24" spans="1:52" s="83" customFormat="1" ht="270" customHeight="1" x14ac:dyDescent="0.25">
      <c r="A24" s="161">
        <v>19</v>
      </c>
      <c r="B24" s="128" t="s">
        <v>64</v>
      </c>
      <c r="C24" s="128" t="s">
        <v>139</v>
      </c>
      <c r="D24" s="128" t="s">
        <v>124</v>
      </c>
      <c r="E24" s="128" t="s">
        <v>96</v>
      </c>
      <c r="F24" s="128" t="s">
        <v>84</v>
      </c>
      <c r="G24" s="128" t="s">
        <v>118</v>
      </c>
      <c r="H24" s="128" t="s">
        <v>402</v>
      </c>
      <c r="I24" s="128" t="s">
        <v>239</v>
      </c>
      <c r="J24" s="128" t="s">
        <v>181</v>
      </c>
      <c r="K24" s="128" t="s">
        <v>403</v>
      </c>
      <c r="L24" s="128"/>
      <c r="M24" s="129">
        <v>0.2</v>
      </c>
      <c r="N24" s="129">
        <v>0.1</v>
      </c>
      <c r="O24" s="129">
        <v>0.3</v>
      </c>
      <c r="P24" s="129">
        <v>0.3</v>
      </c>
      <c r="Q24" s="129">
        <v>0.3</v>
      </c>
      <c r="R24" s="300">
        <v>1</v>
      </c>
      <c r="S24" s="126" t="s">
        <v>183</v>
      </c>
      <c r="T24" s="156">
        <v>0.1</v>
      </c>
      <c r="U24" s="156">
        <v>0.3</v>
      </c>
      <c r="V24" s="156">
        <v>0.3</v>
      </c>
      <c r="W24" s="247">
        <v>0.3</v>
      </c>
      <c r="X24" s="132" t="str">
        <f>IF(S24="Constante","4",IF(S24="Demanda","4","0"))</f>
        <v>0</v>
      </c>
      <c r="Y24" s="391">
        <f>T24+U24+V24+W24</f>
        <v>1</v>
      </c>
      <c r="Z24" s="390">
        <f>Y24/R24</f>
        <v>1</v>
      </c>
      <c r="AA24" s="455">
        <f t="shared" si="0"/>
        <v>0.2</v>
      </c>
      <c r="AB24" s="167" t="s">
        <v>404</v>
      </c>
      <c r="AC24" s="167" t="s">
        <v>405</v>
      </c>
      <c r="AD24" s="167" t="s">
        <v>406</v>
      </c>
      <c r="AE24" s="179" t="s">
        <v>407</v>
      </c>
      <c r="AF24" s="135" t="s">
        <v>186</v>
      </c>
      <c r="AG24" s="136" t="s">
        <v>408</v>
      </c>
      <c r="AH24" s="180" t="s">
        <v>409</v>
      </c>
      <c r="AI24" s="167" t="s">
        <v>405</v>
      </c>
      <c r="AJ24" s="167" t="s">
        <v>406</v>
      </c>
      <c r="AK24" s="167" t="s">
        <v>410</v>
      </c>
      <c r="AL24" s="135" t="s">
        <v>186</v>
      </c>
      <c r="AM24" s="135" t="s">
        <v>339</v>
      </c>
      <c r="AN24" s="180" t="s">
        <v>411</v>
      </c>
      <c r="AO24" s="167" t="s">
        <v>412</v>
      </c>
      <c r="AP24" s="167" t="s">
        <v>406</v>
      </c>
      <c r="AQ24" s="167" t="s">
        <v>413</v>
      </c>
      <c r="AR24" s="145" t="s">
        <v>196</v>
      </c>
      <c r="AS24" s="174" t="s">
        <v>414</v>
      </c>
      <c r="AT24" s="180" t="s">
        <v>415</v>
      </c>
      <c r="AU24" s="167" t="s">
        <v>412</v>
      </c>
      <c r="AV24" s="167" t="s">
        <v>406</v>
      </c>
      <c r="AW24" s="167" t="s">
        <v>413</v>
      </c>
      <c r="AX24" s="145" t="s">
        <v>196</v>
      </c>
      <c r="AY24" s="603" t="s">
        <v>414</v>
      </c>
      <c r="AZ24" s="406" t="s">
        <v>1617</v>
      </c>
    </row>
    <row r="25" spans="1:52" s="83" customFormat="1" ht="315.75" x14ac:dyDescent="0.25">
      <c r="A25" s="166">
        <v>20</v>
      </c>
      <c r="B25" s="128" t="s">
        <v>64</v>
      </c>
      <c r="C25" s="128" t="s">
        <v>139</v>
      </c>
      <c r="D25" s="128" t="s">
        <v>124</v>
      </c>
      <c r="E25" s="128" t="s">
        <v>96</v>
      </c>
      <c r="F25" s="128" t="s">
        <v>84</v>
      </c>
      <c r="G25" s="128" t="s">
        <v>118</v>
      </c>
      <c r="H25" s="128" t="s">
        <v>416</v>
      </c>
      <c r="I25" s="128" t="s">
        <v>239</v>
      </c>
      <c r="J25" s="128" t="s">
        <v>181</v>
      </c>
      <c r="K25" s="128" t="s">
        <v>417</v>
      </c>
      <c r="L25" s="128"/>
      <c r="M25" s="129">
        <v>0.2</v>
      </c>
      <c r="N25" s="129">
        <v>0.1</v>
      </c>
      <c r="O25" s="129">
        <v>0.3</v>
      </c>
      <c r="P25" s="129">
        <v>0.3</v>
      </c>
      <c r="Q25" s="129">
        <v>0.3</v>
      </c>
      <c r="R25" s="300">
        <v>1</v>
      </c>
      <c r="S25" s="126" t="s">
        <v>183</v>
      </c>
      <c r="T25" s="156">
        <v>0.1</v>
      </c>
      <c r="U25" s="156">
        <v>0.3</v>
      </c>
      <c r="V25" s="156">
        <v>0.3</v>
      </c>
      <c r="W25" s="250">
        <v>0.3</v>
      </c>
      <c r="X25" s="132" t="str">
        <f>IF(S25="Constante","4",IF(S25="Demanda","4","0"))</f>
        <v>0</v>
      </c>
      <c r="Y25" s="391">
        <f>T25+U25+V25+W25</f>
        <v>1</v>
      </c>
      <c r="Z25" s="390">
        <f>Y25/R25</f>
        <v>1</v>
      </c>
      <c r="AA25" s="455">
        <f t="shared" si="0"/>
        <v>0.2</v>
      </c>
      <c r="AB25" s="167" t="s">
        <v>418</v>
      </c>
      <c r="AC25" s="167" t="s">
        <v>419</v>
      </c>
      <c r="AD25" s="167" t="s">
        <v>420</v>
      </c>
      <c r="AE25" s="179" t="s">
        <v>421</v>
      </c>
      <c r="AF25" s="135" t="s">
        <v>186</v>
      </c>
      <c r="AG25" s="136" t="s">
        <v>422</v>
      </c>
      <c r="AH25" s="180" t="s">
        <v>423</v>
      </c>
      <c r="AI25" s="167" t="s">
        <v>424</v>
      </c>
      <c r="AJ25" s="167" t="s">
        <v>425</v>
      </c>
      <c r="AK25" s="167" t="s">
        <v>426</v>
      </c>
      <c r="AL25" s="135" t="s">
        <v>186</v>
      </c>
      <c r="AM25" s="135" t="s">
        <v>339</v>
      </c>
      <c r="AN25" s="180" t="s">
        <v>427</v>
      </c>
      <c r="AO25" s="167" t="s">
        <v>424</v>
      </c>
      <c r="AP25" s="167" t="s">
        <v>425</v>
      </c>
      <c r="AQ25" s="167" t="s">
        <v>428</v>
      </c>
      <c r="AR25" s="145" t="s">
        <v>196</v>
      </c>
      <c r="AS25" s="174" t="s">
        <v>429</v>
      </c>
      <c r="AT25" s="180" t="s">
        <v>430</v>
      </c>
      <c r="AU25" s="167" t="s">
        <v>424</v>
      </c>
      <c r="AV25" s="167" t="s">
        <v>425</v>
      </c>
      <c r="AW25" s="179" t="s">
        <v>431</v>
      </c>
      <c r="AX25" s="145" t="s">
        <v>196</v>
      </c>
      <c r="AY25" s="604" t="s">
        <v>429</v>
      </c>
      <c r="AZ25" s="406" t="s">
        <v>1617</v>
      </c>
    </row>
    <row r="26" spans="1:52" s="83" customFormat="1" ht="333" customHeight="1" x14ac:dyDescent="0.25">
      <c r="A26" s="161">
        <v>21</v>
      </c>
      <c r="B26" s="128" t="s">
        <v>64</v>
      </c>
      <c r="C26" s="128" t="s">
        <v>139</v>
      </c>
      <c r="D26" s="128" t="s">
        <v>124</v>
      </c>
      <c r="E26" s="128" t="s">
        <v>96</v>
      </c>
      <c r="F26" s="128" t="s">
        <v>84</v>
      </c>
      <c r="G26" s="128" t="s">
        <v>118</v>
      </c>
      <c r="H26" s="128" t="s">
        <v>432</v>
      </c>
      <c r="I26" s="128" t="s">
        <v>239</v>
      </c>
      <c r="J26" s="128" t="s">
        <v>181</v>
      </c>
      <c r="K26" s="128" t="s">
        <v>433</v>
      </c>
      <c r="L26" s="128"/>
      <c r="M26" s="129">
        <v>0.2</v>
      </c>
      <c r="N26" s="129">
        <v>0.1</v>
      </c>
      <c r="O26" s="129">
        <v>0.3</v>
      </c>
      <c r="P26" s="129">
        <v>0.3</v>
      </c>
      <c r="Q26" s="129">
        <v>0.3</v>
      </c>
      <c r="R26" s="300">
        <v>1</v>
      </c>
      <c r="S26" s="126" t="s">
        <v>183</v>
      </c>
      <c r="T26" s="156">
        <v>0.1</v>
      </c>
      <c r="U26" s="156">
        <v>0.3</v>
      </c>
      <c r="V26" s="156">
        <v>0.3</v>
      </c>
      <c r="W26" s="250">
        <v>0.3</v>
      </c>
      <c r="X26" s="132" t="str">
        <f>IF(S26="Constante","4",IF(S26="Demanda","4","0"))</f>
        <v>0</v>
      </c>
      <c r="Y26" s="391">
        <f>T26+U26+V26+W26</f>
        <v>1</v>
      </c>
      <c r="Z26" s="390">
        <f>Y26/R26</f>
        <v>1</v>
      </c>
      <c r="AA26" s="455">
        <f t="shared" si="0"/>
        <v>0.2</v>
      </c>
      <c r="AB26" s="167" t="s">
        <v>434</v>
      </c>
      <c r="AC26" s="167" t="s">
        <v>435</v>
      </c>
      <c r="AD26" s="167" t="s">
        <v>420</v>
      </c>
      <c r="AE26" s="179" t="s">
        <v>436</v>
      </c>
      <c r="AF26" s="135" t="s">
        <v>186</v>
      </c>
      <c r="AG26" s="136" t="s">
        <v>437</v>
      </c>
      <c r="AH26" s="167" t="s">
        <v>438</v>
      </c>
      <c r="AI26" s="167" t="s">
        <v>435</v>
      </c>
      <c r="AJ26" s="167" t="s">
        <v>439</v>
      </c>
      <c r="AK26" s="179" t="s">
        <v>440</v>
      </c>
      <c r="AL26" s="135" t="s">
        <v>186</v>
      </c>
      <c r="AM26" s="135" t="s">
        <v>339</v>
      </c>
      <c r="AN26" s="167" t="s">
        <v>441</v>
      </c>
      <c r="AO26" s="167" t="s">
        <v>435</v>
      </c>
      <c r="AP26" s="167" t="s">
        <v>439</v>
      </c>
      <c r="AQ26" s="179" t="s">
        <v>440</v>
      </c>
      <c r="AR26" s="145" t="s">
        <v>196</v>
      </c>
      <c r="AS26" s="174" t="s">
        <v>442</v>
      </c>
      <c r="AT26" s="167" t="s">
        <v>443</v>
      </c>
      <c r="AU26" s="167" t="s">
        <v>435</v>
      </c>
      <c r="AV26" s="167" t="s">
        <v>439</v>
      </c>
      <c r="AW26" s="179" t="s">
        <v>440</v>
      </c>
      <c r="AX26" s="145" t="s">
        <v>196</v>
      </c>
      <c r="AY26" s="603" t="s">
        <v>442</v>
      </c>
      <c r="AZ26" s="406" t="s">
        <v>1617</v>
      </c>
    </row>
    <row r="27" spans="1:52" s="83" customFormat="1" ht="102.75" customHeight="1" x14ac:dyDescent="0.25">
      <c r="A27" s="182">
        <v>22</v>
      </c>
      <c r="B27" s="11" t="s">
        <v>48</v>
      </c>
      <c r="C27" s="11" t="s">
        <v>91</v>
      </c>
      <c r="D27" s="11" t="s">
        <v>108</v>
      </c>
      <c r="E27" s="11" t="s">
        <v>69</v>
      </c>
      <c r="F27" s="11" t="s">
        <v>22</v>
      </c>
      <c r="G27" s="11" t="s">
        <v>44</v>
      </c>
      <c r="H27" s="11" t="s">
        <v>444</v>
      </c>
      <c r="I27" s="11" t="s">
        <v>239</v>
      </c>
      <c r="J27" s="11" t="s">
        <v>181</v>
      </c>
      <c r="K27" s="11" t="s">
        <v>445</v>
      </c>
      <c r="L27" s="11"/>
      <c r="M27" s="183">
        <v>0.3</v>
      </c>
      <c r="N27" s="183">
        <v>0.15</v>
      </c>
      <c r="O27" s="183">
        <v>0.15</v>
      </c>
      <c r="P27" s="183">
        <v>0.35</v>
      </c>
      <c r="Q27" s="183">
        <v>0.35</v>
      </c>
      <c r="R27" s="300">
        <f t="shared" ref="R27" si="8">SUBTOTAL(9,N27:Q27)</f>
        <v>0.99999999999999989</v>
      </c>
      <c r="S27" s="242" t="s">
        <v>183</v>
      </c>
      <c r="T27" s="184">
        <v>0.15</v>
      </c>
      <c r="U27" s="184">
        <v>0.15</v>
      </c>
      <c r="V27" s="185">
        <v>0.35</v>
      </c>
      <c r="W27" s="251">
        <v>0.35</v>
      </c>
      <c r="X27" s="186"/>
      <c r="Y27" s="310">
        <f>T27+U27+V27+W27</f>
        <v>0.99999999999999989</v>
      </c>
      <c r="Z27" s="390">
        <f>Y27/R27</f>
        <v>1</v>
      </c>
      <c r="AA27" s="455">
        <f t="shared" si="0"/>
        <v>0.3</v>
      </c>
      <c r="AB27" s="187" t="s">
        <v>446</v>
      </c>
      <c r="AC27" s="188"/>
      <c r="AD27" s="188"/>
      <c r="AE27" s="187" t="s">
        <v>447</v>
      </c>
      <c r="AF27" s="189" t="s">
        <v>186</v>
      </c>
      <c r="AG27" s="187" t="s">
        <v>339</v>
      </c>
      <c r="AH27" s="187" t="s">
        <v>448</v>
      </c>
      <c r="AI27" s="187" t="s">
        <v>449</v>
      </c>
      <c r="AJ27" s="187" t="s">
        <v>450</v>
      </c>
      <c r="AK27" s="190" t="s">
        <v>451</v>
      </c>
      <c r="AL27" s="189" t="s">
        <v>186</v>
      </c>
      <c r="AM27" s="189" t="s">
        <v>452</v>
      </c>
      <c r="AN27" s="187" t="s">
        <v>453</v>
      </c>
      <c r="AO27" s="187" t="s">
        <v>454</v>
      </c>
      <c r="AP27" s="187" t="s">
        <v>455</v>
      </c>
      <c r="AQ27" s="187" t="s">
        <v>456</v>
      </c>
      <c r="AR27" s="191" t="s">
        <v>196</v>
      </c>
      <c r="AS27" s="167" t="s">
        <v>457</v>
      </c>
      <c r="AT27" s="192" t="s">
        <v>458</v>
      </c>
      <c r="AU27" s="187" t="s">
        <v>459</v>
      </c>
      <c r="AV27" s="187" t="s">
        <v>460</v>
      </c>
      <c r="AW27" s="193" t="s">
        <v>461</v>
      </c>
      <c r="AX27" s="145" t="s">
        <v>196</v>
      </c>
      <c r="AY27" s="605" t="s">
        <v>457</v>
      </c>
      <c r="AZ27" s="406"/>
    </row>
    <row r="28" spans="1:52" s="124" customFormat="1" ht="339.75" customHeight="1" x14ac:dyDescent="0.25">
      <c r="A28" s="262">
        <v>23</v>
      </c>
      <c r="B28" s="263" t="s">
        <v>48</v>
      </c>
      <c r="C28" s="263" t="s">
        <v>91</v>
      </c>
      <c r="D28" s="263" t="s">
        <v>108</v>
      </c>
      <c r="E28" s="263" t="s">
        <v>69</v>
      </c>
      <c r="F28" s="263" t="s">
        <v>63</v>
      </c>
      <c r="G28" s="263" t="s">
        <v>101</v>
      </c>
      <c r="H28" s="263" t="s">
        <v>462</v>
      </c>
      <c r="I28" s="263" t="s">
        <v>239</v>
      </c>
      <c r="J28" s="263" t="s">
        <v>181</v>
      </c>
      <c r="K28" s="263" t="s">
        <v>463</v>
      </c>
      <c r="L28" s="263"/>
      <c r="M28" s="274">
        <v>0.25</v>
      </c>
      <c r="N28" s="274">
        <v>1</v>
      </c>
      <c r="O28" s="274">
        <v>1</v>
      </c>
      <c r="P28" s="274">
        <v>1</v>
      </c>
      <c r="Q28" s="274">
        <v>1</v>
      </c>
      <c r="R28" s="301">
        <v>1</v>
      </c>
      <c r="S28" s="266" t="s">
        <v>336</v>
      </c>
      <c r="T28" s="250">
        <v>1</v>
      </c>
      <c r="U28" s="250">
        <v>1</v>
      </c>
      <c r="V28" s="247">
        <v>1</v>
      </c>
      <c r="W28" s="247">
        <v>1</v>
      </c>
      <c r="X28" s="273" t="str">
        <f>IF(S28="Constante","4",IF(S28="Demanda","4","0"))</f>
        <v>4</v>
      </c>
      <c r="Y28" s="391">
        <f>+W28</f>
        <v>1</v>
      </c>
      <c r="Z28" s="390">
        <f>+W28</f>
        <v>1</v>
      </c>
      <c r="AA28" s="455">
        <f t="shared" si="0"/>
        <v>0.25</v>
      </c>
      <c r="AB28" s="268" t="s">
        <v>464</v>
      </c>
      <c r="AC28" s="268" t="s">
        <v>465</v>
      </c>
      <c r="AD28" s="249"/>
      <c r="AE28" s="268" t="s">
        <v>466</v>
      </c>
      <c r="AF28" s="269" t="s">
        <v>186</v>
      </c>
      <c r="AG28" s="268" t="s">
        <v>339</v>
      </c>
      <c r="AH28" s="268" t="s">
        <v>467</v>
      </c>
      <c r="AI28" s="268" t="s">
        <v>468</v>
      </c>
      <c r="AJ28" s="268" t="s">
        <v>469</v>
      </c>
      <c r="AK28" s="275" t="s">
        <v>470</v>
      </c>
      <c r="AL28" s="269" t="s">
        <v>186</v>
      </c>
      <c r="AM28" s="269" t="s">
        <v>471</v>
      </c>
      <c r="AN28" s="276" t="s">
        <v>472</v>
      </c>
      <c r="AO28" s="246" t="s">
        <v>473</v>
      </c>
      <c r="AP28" s="246" t="s">
        <v>474</v>
      </c>
      <c r="AQ28" s="246" t="s">
        <v>475</v>
      </c>
      <c r="AR28" s="271" t="s">
        <v>196</v>
      </c>
      <c r="AS28" s="270" t="s">
        <v>476</v>
      </c>
      <c r="AT28" s="277" t="s">
        <v>477</v>
      </c>
      <c r="AU28" s="268" t="s">
        <v>478</v>
      </c>
      <c r="AV28" s="268" t="s">
        <v>479</v>
      </c>
      <c r="AW28" s="278" t="s">
        <v>480</v>
      </c>
      <c r="AX28" s="145" t="s">
        <v>196</v>
      </c>
      <c r="AY28" s="606" t="s">
        <v>481</v>
      </c>
      <c r="AZ28" s="406" t="s">
        <v>1617</v>
      </c>
    </row>
    <row r="29" spans="1:52" s="124" customFormat="1" ht="339.75" customHeight="1" x14ac:dyDescent="0.25">
      <c r="A29" s="373">
        <v>24</v>
      </c>
      <c r="B29" s="205" t="s">
        <v>48</v>
      </c>
      <c r="C29" s="205" t="s">
        <v>91</v>
      </c>
      <c r="D29" s="205" t="s">
        <v>108</v>
      </c>
      <c r="E29" s="205" t="s">
        <v>69</v>
      </c>
      <c r="F29" s="205" t="s">
        <v>63</v>
      </c>
      <c r="G29" s="205" t="s">
        <v>101</v>
      </c>
      <c r="H29" s="205" t="s">
        <v>482</v>
      </c>
      <c r="I29" s="205" t="s">
        <v>239</v>
      </c>
      <c r="J29" s="205" t="s">
        <v>181</v>
      </c>
      <c r="K29" s="205" t="s">
        <v>483</v>
      </c>
      <c r="L29" s="205"/>
      <c r="M29" s="374">
        <v>0.25</v>
      </c>
      <c r="N29" s="374">
        <v>0.15</v>
      </c>
      <c r="O29" s="374">
        <v>0.15</v>
      </c>
      <c r="P29" s="374">
        <v>0.35</v>
      </c>
      <c r="Q29" s="374">
        <v>0.35</v>
      </c>
      <c r="R29" s="375">
        <f>SUBTOTAL(9,N29:Q29)</f>
        <v>0.99999999999999989</v>
      </c>
      <c r="S29" s="313" t="s">
        <v>183</v>
      </c>
      <c r="T29" s="376">
        <v>0.15</v>
      </c>
      <c r="U29" s="376">
        <v>0.15</v>
      </c>
      <c r="V29" s="377">
        <v>0.35</v>
      </c>
      <c r="W29" s="378">
        <v>0.35</v>
      </c>
      <c r="X29" s="314" t="str">
        <f t="shared" ref="X29" si="9">IF(S29="Constante","4",IF(S29="Demanda","4","0"))</f>
        <v>0</v>
      </c>
      <c r="Y29" s="379">
        <f>T29+U29+V29+W29</f>
        <v>0.99999999999999989</v>
      </c>
      <c r="Z29" s="390">
        <f>Y29/R29</f>
        <v>1</v>
      </c>
      <c r="AA29" s="455">
        <f t="shared" si="0"/>
        <v>0.25</v>
      </c>
      <c r="AB29" s="206" t="s">
        <v>484</v>
      </c>
      <c r="AC29" s="207"/>
      <c r="AD29" s="207"/>
      <c r="AE29" s="206" t="s">
        <v>485</v>
      </c>
      <c r="AF29" s="208" t="s">
        <v>186</v>
      </c>
      <c r="AG29" s="206" t="s">
        <v>339</v>
      </c>
      <c r="AH29" s="206" t="s">
        <v>486</v>
      </c>
      <c r="AI29" s="206" t="s">
        <v>487</v>
      </c>
      <c r="AJ29" s="206" t="s">
        <v>488</v>
      </c>
      <c r="AK29" s="380" t="s">
        <v>489</v>
      </c>
      <c r="AL29" s="208" t="s">
        <v>186</v>
      </c>
      <c r="AM29" s="208" t="s">
        <v>490</v>
      </c>
      <c r="AN29" s="381" t="s">
        <v>491</v>
      </c>
      <c r="AO29" s="381" t="s">
        <v>492</v>
      </c>
      <c r="AP29" s="381" t="s">
        <v>493</v>
      </c>
      <c r="AQ29" s="381" t="s">
        <v>494</v>
      </c>
      <c r="AR29" s="382" t="s">
        <v>196</v>
      </c>
      <c r="AS29" s="383" t="s">
        <v>495</v>
      </c>
      <c r="AT29" s="206" t="s">
        <v>496</v>
      </c>
      <c r="AU29" s="207" t="s">
        <v>250</v>
      </c>
      <c r="AV29" s="207" t="s">
        <v>250</v>
      </c>
      <c r="AW29" s="384" t="s">
        <v>497</v>
      </c>
      <c r="AX29" s="279" t="s">
        <v>196</v>
      </c>
      <c r="AY29" s="607" t="s">
        <v>498</v>
      </c>
      <c r="AZ29" s="406"/>
    </row>
    <row r="30" spans="1:52" s="83" customFormat="1" ht="88.5" customHeight="1" x14ac:dyDescent="0.25">
      <c r="A30" s="317">
        <v>25</v>
      </c>
      <c r="B30" s="209" t="s">
        <v>48</v>
      </c>
      <c r="C30" s="209" t="s">
        <v>91</v>
      </c>
      <c r="D30" s="209" t="s">
        <v>108</v>
      </c>
      <c r="E30" s="209" t="s">
        <v>69</v>
      </c>
      <c r="F30" s="209" t="s">
        <v>63</v>
      </c>
      <c r="G30" s="209" t="s">
        <v>101</v>
      </c>
      <c r="H30" s="209" t="s">
        <v>499</v>
      </c>
      <c r="I30" s="209" t="s">
        <v>239</v>
      </c>
      <c r="J30" s="209" t="s">
        <v>181</v>
      </c>
      <c r="K30" s="209" t="s">
        <v>500</v>
      </c>
      <c r="L30" s="209"/>
      <c r="M30" s="318">
        <v>0.2</v>
      </c>
      <c r="N30" s="318">
        <v>0.98</v>
      </c>
      <c r="O30" s="318">
        <v>0.98</v>
      </c>
      <c r="P30" s="318">
        <v>0.98</v>
      </c>
      <c r="Q30" s="318">
        <v>0.98</v>
      </c>
      <c r="R30" s="319">
        <v>0.98</v>
      </c>
      <c r="S30" s="320" t="s">
        <v>336</v>
      </c>
      <c r="T30" s="321">
        <v>0.97</v>
      </c>
      <c r="U30" s="321">
        <v>0.97</v>
      </c>
      <c r="V30" s="322">
        <v>0.92</v>
      </c>
      <c r="W30" s="323">
        <v>0.93</v>
      </c>
      <c r="X30" s="324" t="str">
        <f t="shared" si="3"/>
        <v>4</v>
      </c>
      <c r="Y30" s="392">
        <v>0.93</v>
      </c>
      <c r="Z30" s="402">
        <f>+W30</f>
        <v>0.93</v>
      </c>
      <c r="AA30" s="455">
        <f t="shared" si="0"/>
        <v>0.18600000000000003</v>
      </c>
      <c r="AB30" s="154" t="s">
        <v>501</v>
      </c>
      <c r="AC30" s="181"/>
      <c r="AD30" s="181"/>
      <c r="AE30" s="154" t="s">
        <v>502</v>
      </c>
      <c r="AF30" s="327" t="s">
        <v>186</v>
      </c>
      <c r="AG30" s="154" t="s">
        <v>339</v>
      </c>
      <c r="AH30" s="154" t="s">
        <v>503</v>
      </c>
      <c r="AI30" s="154" t="s">
        <v>504</v>
      </c>
      <c r="AJ30" s="154" t="s">
        <v>505</v>
      </c>
      <c r="AK30" s="328" t="s">
        <v>506</v>
      </c>
      <c r="AL30" s="327" t="s">
        <v>186</v>
      </c>
      <c r="AM30" s="327" t="s">
        <v>507</v>
      </c>
      <c r="AN30" s="292" t="s">
        <v>508</v>
      </c>
      <c r="AO30" s="292" t="s">
        <v>509</v>
      </c>
      <c r="AP30" s="292" t="s">
        <v>510</v>
      </c>
      <c r="AQ30" s="292" t="s">
        <v>511</v>
      </c>
      <c r="AR30" s="241" t="s">
        <v>196</v>
      </c>
      <c r="AS30" s="209" t="s">
        <v>512</v>
      </c>
      <c r="AT30" s="240" t="s">
        <v>513</v>
      </c>
      <c r="AU30" s="240" t="s">
        <v>514</v>
      </c>
      <c r="AV30" s="240" t="s">
        <v>515</v>
      </c>
      <c r="AW30" s="154" t="s">
        <v>516</v>
      </c>
      <c r="AX30" s="209" t="s">
        <v>196</v>
      </c>
      <c r="AY30" s="608" t="s">
        <v>1633</v>
      </c>
      <c r="AZ30" s="407" t="s">
        <v>1616</v>
      </c>
    </row>
    <row r="31" spans="1:52" s="83" customFormat="1" ht="174" customHeight="1" x14ac:dyDescent="0.25">
      <c r="A31" s="317">
        <v>26</v>
      </c>
      <c r="B31" s="209" t="s">
        <v>32</v>
      </c>
      <c r="C31" s="209" t="s">
        <v>16</v>
      </c>
      <c r="D31" s="209" t="s">
        <v>517</v>
      </c>
      <c r="E31" s="209" t="s">
        <v>96</v>
      </c>
      <c r="F31" s="209" t="s">
        <v>84</v>
      </c>
      <c r="G31" s="209" t="s">
        <v>122</v>
      </c>
      <c r="H31" s="329" t="s">
        <v>518</v>
      </c>
      <c r="I31" s="209" t="s">
        <v>180</v>
      </c>
      <c r="J31" s="209" t="s">
        <v>181</v>
      </c>
      <c r="K31" s="209" t="s">
        <v>182</v>
      </c>
      <c r="L31" s="209"/>
      <c r="M31" s="330">
        <v>0.25</v>
      </c>
      <c r="N31" s="331">
        <v>1</v>
      </c>
      <c r="O31" s="331">
        <v>1</v>
      </c>
      <c r="P31" s="331">
        <v>1</v>
      </c>
      <c r="Q31" s="331">
        <v>1</v>
      </c>
      <c r="R31" s="332">
        <f>+SUM(N31:Q31)</f>
        <v>4</v>
      </c>
      <c r="S31" s="320" t="s">
        <v>183</v>
      </c>
      <c r="T31" s="320">
        <v>1</v>
      </c>
      <c r="U31" s="320">
        <v>1</v>
      </c>
      <c r="V31" s="333">
        <v>2</v>
      </c>
      <c r="W31" s="334">
        <v>2</v>
      </c>
      <c r="X31" s="324" t="str">
        <f t="shared" si="3"/>
        <v>0</v>
      </c>
      <c r="Y31" s="396">
        <f>T31+U31+V31+W31</f>
        <v>6</v>
      </c>
      <c r="Z31" s="401">
        <f>Y31/R31</f>
        <v>1.5</v>
      </c>
      <c r="AA31" s="456">
        <v>0.25</v>
      </c>
      <c r="AB31" s="154" t="s">
        <v>519</v>
      </c>
      <c r="AC31" s="181"/>
      <c r="AD31" s="181"/>
      <c r="AE31" s="154" t="s">
        <v>520</v>
      </c>
      <c r="AF31" s="327" t="s">
        <v>186</v>
      </c>
      <c r="AG31" s="154" t="s">
        <v>339</v>
      </c>
      <c r="AH31" s="154" t="s">
        <v>521</v>
      </c>
      <c r="AI31" s="181"/>
      <c r="AJ31" s="181"/>
      <c r="AK31" s="154" t="s">
        <v>522</v>
      </c>
      <c r="AL31" s="327" t="s">
        <v>186</v>
      </c>
      <c r="AM31" s="327" t="s">
        <v>523</v>
      </c>
      <c r="AN31" s="154" t="s">
        <v>524</v>
      </c>
      <c r="AO31" s="181" t="s">
        <v>250</v>
      </c>
      <c r="AP31" s="181" t="s">
        <v>260</v>
      </c>
      <c r="AQ31" s="154" t="s">
        <v>522</v>
      </c>
      <c r="AR31" s="209" t="s">
        <v>196</v>
      </c>
      <c r="AS31" s="209" t="s">
        <v>525</v>
      </c>
      <c r="AT31" s="154" t="s">
        <v>526</v>
      </c>
      <c r="AU31" s="181" t="s">
        <v>260</v>
      </c>
      <c r="AV31" s="181" t="s">
        <v>260</v>
      </c>
      <c r="AW31" s="154" t="s">
        <v>522</v>
      </c>
      <c r="AX31" s="209" t="s">
        <v>196</v>
      </c>
      <c r="AY31" s="405" t="s">
        <v>527</v>
      </c>
      <c r="AZ31" s="416" t="s">
        <v>1618</v>
      </c>
    </row>
    <row r="32" spans="1:52" s="83" customFormat="1" ht="174" customHeight="1" x14ac:dyDescent="0.2">
      <c r="A32" s="317">
        <v>27</v>
      </c>
      <c r="B32" s="209" t="s">
        <v>528</v>
      </c>
      <c r="C32" s="209" t="s">
        <v>16</v>
      </c>
      <c r="D32" s="209" t="s">
        <v>517</v>
      </c>
      <c r="E32" s="209" t="s">
        <v>96</v>
      </c>
      <c r="F32" s="209" t="s">
        <v>84</v>
      </c>
      <c r="G32" s="209" t="s">
        <v>122</v>
      </c>
      <c r="H32" s="329" t="s">
        <v>529</v>
      </c>
      <c r="I32" s="209" t="s">
        <v>239</v>
      </c>
      <c r="J32" s="209" t="s">
        <v>181</v>
      </c>
      <c r="K32" s="318" t="s">
        <v>530</v>
      </c>
      <c r="L32" s="318"/>
      <c r="M32" s="330">
        <v>0.25</v>
      </c>
      <c r="N32" s="336">
        <v>7.0000000000000007E-2</v>
      </c>
      <c r="O32" s="337">
        <v>7.0000000000000007E-2</v>
      </c>
      <c r="P32" s="337">
        <v>7.0000000000000007E-2</v>
      </c>
      <c r="Q32" s="337">
        <v>7.0000000000000007E-2</v>
      </c>
      <c r="R32" s="338">
        <f>SUBTOTAL(9,N32:Q32)</f>
        <v>0.28000000000000003</v>
      </c>
      <c r="S32" s="320" t="s">
        <v>183</v>
      </c>
      <c r="T32" s="339">
        <v>0.127</v>
      </c>
      <c r="U32" s="339">
        <v>0.14499999999999999</v>
      </c>
      <c r="V32" s="339">
        <v>0.108</v>
      </c>
      <c r="W32" s="340">
        <v>0.17599999999999999</v>
      </c>
      <c r="X32" s="324" t="str">
        <f t="shared" si="3"/>
        <v>0</v>
      </c>
      <c r="Y32" s="341">
        <v>0.55600000000000005</v>
      </c>
      <c r="Z32" s="401">
        <f>Y32/R32</f>
        <v>1.9857142857142858</v>
      </c>
      <c r="AA32" s="456">
        <v>0.25</v>
      </c>
      <c r="AB32" s="154" t="s">
        <v>531</v>
      </c>
      <c r="AC32" s="154" t="s">
        <v>532</v>
      </c>
      <c r="AD32" s="181"/>
      <c r="AE32" s="154" t="s">
        <v>533</v>
      </c>
      <c r="AF32" s="327" t="s">
        <v>186</v>
      </c>
      <c r="AG32" s="154" t="s">
        <v>339</v>
      </c>
      <c r="AH32" s="342" t="s">
        <v>534</v>
      </c>
      <c r="AI32" s="154" t="s">
        <v>532</v>
      </c>
      <c r="AJ32" s="181"/>
      <c r="AK32" s="154" t="s">
        <v>533</v>
      </c>
      <c r="AL32" s="327" t="s">
        <v>186</v>
      </c>
      <c r="AM32" s="327" t="s">
        <v>535</v>
      </c>
      <c r="AN32" s="154" t="s">
        <v>536</v>
      </c>
      <c r="AO32" s="181" t="s">
        <v>250</v>
      </c>
      <c r="AP32" s="181" t="s">
        <v>260</v>
      </c>
      <c r="AQ32" s="154" t="s">
        <v>533</v>
      </c>
      <c r="AR32" s="209" t="s">
        <v>196</v>
      </c>
      <c r="AS32" s="209" t="s">
        <v>537</v>
      </c>
      <c r="AT32" s="343" t="s">
        <v>538</v>
      </c>
      <c r="AU32" s="181" t="s">
        <v>260</v>
      </c>
      <c r="AV32" s="181" t="s">
        <v>260</v>
      </c>
      <c r="AW32" s="154" t="s">
        <v>533</v>
      </c>
      <c r="AX32" s="209" t="s">
        <v>196</v>
      </c>
      <c r="AY32" s="609" t="s">
        <v>539</v>
      </c>
      <c r="AZ32" s="416" t="s">
        <v>1618</v>
      </c>
    </row>
    <row r="33" spans="1:52" s="83" customFormat="1" ht="156.75" x14ac:dyDescent="0.25">
      <c r="A33" s="317">
        <v>28</v>
      </c>
      <c r="B33" s="209" t="s">
        <v>32</v>
      </c>
      <c r="C33" s="209" t="s">
        <v>16</v>
      </c>
      <c r="D33" s="209" t="s">
        <v>517</v>
      </c>
      <c r="E33" s="209" t="s">
        <v>96</v>
      </c>
      <c r="F33" s="209" t="s">
        <v>84</v>
      </c>
      <c r="G33" s="209" t="s">
        <v>122</v>
      </c>
      <c r="H33" s="329" t="s">
        <v>540</v>
      </c>
      <c r="I33" s="209" t="s">
        <v>180</v>
      </c>
      <c r="J33" s="209" t="s">
        <v>181</v>
      </c>
      <c r="K33" s="209" t="s">
        <v>182</v>
      </c>
      <c r="L33" s="209"/>
      <c r="M33" s="330">
        <v>0.25</v>
      </c>
      <c r="N33" s="331">
        <v>1</v>
      </c>
      <c r="O33" s="331">
        <v>1</v>
      </c>
      <c r="P33" s="331">
        <v>1</v>
      </c>
      <c r="Q33" s="331">
        <v>1</v>
      </c>
      <c r="R33" s="332">
        <f>+SUM(N33:Q33)</f>
        <v>4</v>
      </c>
      <c r="S33" s="320" t="s">
        <v>183</v>
      </c>
      <c r="T33" s="320">
        <v>1</v>
      </c>
      <c r="U33" s="320">
        <v>1</v>
      </c>
      <c r="V33" s="333">
        <v>1</v>
      </c>
      <c r="W33" s="334">
        <v>1</v>
      </c>
      <c r="X33" s="324" t="str">
        <f t="shared" si="3"/>
        <v>0</v>
      </c>
      <c r="Y33" s="396">
        <f>T33+U33+V33+W33</f>
        <v>4</v>
      </c>
      <c r="Z33" s="390">
        <f>Y33/R33</f>
        <v>1</v>
      </c>
      <c r="AA33" s="399">
        <f t="shared" ref="AA33:AA78" si="10">M33*Z33</f>
        <v>0.25</v>
      </c>
      <c r="AB33" s="154" t="s">
        <v>541</v>
      </c>
      <c r="AC33" s="181"/>
      <c r="AD33" s="181"/>
      <c r="AE33" s="154" t="s">
        <v>520</v>
      </c>
      <c r="AF33" s="327" t="s">
        <v>186</v>
      </c>
      <c r="AG33" s="154" t="s">
        <v>339</v>
      </c>
      <c r="AH33" s="154" t="s">
        <v>542</v>
      </c>
      <c r="AI33" s="181"/>
      <c r="AJ33" s="181"/>
      <c r="AK33" s="154" t="s">
        <v>522</v>
      </c>
      <c r="AL33" s="327" t="s">
        <v>186</v>
      </c>
      <c r="AM33" s="327" t="s">
        <v>543</v>
      </c>
      <c r="AN33" s="344" t="s">
        <v>544</v>
      </c>
      <c r="AO33" s="181" t="s">
        <v>250</v>
      </c>
      <c r="AP33" s="181" t="s">
        <v>260</v>
      </c>
      <c r="AQ33" s="154" t="s">
        <v>522</v>
      </c>
      <c r="AR33" s="209" t="s">
        <v>196</v>
      </c>
      <c r="AS33" s="209" t="s">
        <v>545</v>
      </c>
      <c r="AT33" s="345" t="s">
        <v>546</v>
      </c>
      <c r="AU33" s="181" t="s">
        <v>260</v>
      </c>
      <c r="AV33" s="181" t="s">
        <v>260</v>
      </c>
      <c r="AW33" s="154" t="s">
        <v>522</v>
      </c>
      <c r="AX33" s="209" t="s">
        <v>196</v>
      </c>
      <c r="AY33" s="405" t="s">
        <v>547</v>
      </c>
      <c r="AZ33" s="406" t="s">
        <v>1617</v>
      </c>
    </row>
    <row r="34" spans="1:52" s="83" customFormat="1" ht="117.75" customHeight="1" x14ac:dyDescent="0.25">
      <c r="A34" s="317">
        <v>29</v>
      </c>
      <c r="B34" s="209" t="s">
        <v>32</v>
      </c>
      <c r="C34" s="209" t="s">
        <v>16</v>
      </c>
      <c r="D34" s="209" t="s">
        <v>517</v>
      </c>
      <c r="E34" s="209" t="s">
        <v>96</v>
      </c>
      <c r="F34" s="209" t="s">
        <v>84</v>
      </c>
      <c r="G34" s="209" t="s">
        <v>122</v>
      </c>
      <c r="H34" s="329" t="s">
        <v>548</v>
      </c>
      <c r="I34" s="209" t="s">
        <v>239</v>
      </c>
      <c r="J34" s="209" t="s">
        <v>181</v>
      </c>
      <c r="K34" s="318" t="s">
        <v>549</v>
      </c>
      <c r="L34" s="318"/>
      <c r="M34" s="330">
        <v>0.25</v>
      </c>
      <c r="N34" s="318">
        <v>0.9</v>
      </c>
      <c r="O34" s="318">
        <v>0.9</v>
      </c>
      <c r="P34" s="318">
        <v>0.9</v>
      </c>
      <c r="Q34" s="318">
        <v>0.9</v>
      </c>
      <c r="R34" s="319">
        <v>0.9</v>
      </c>
      <c r="S34" s="320" t="s">
        <v>336</v>
      </c>
      <c r="T34" s="346">
        <v>1</v>
      </c>
      <c r="U34" s="346">
        <v>1</v>
      </c>
      <c r="V34" s="322">
        <v>1</v>
      </c>
      <c r="W34" s="347">
        <v>1</v>
      </c>
      <c r="X34" s="324" t="str">
        <f t="shared" si="3"/>
        <v>4</v>
      </c>
      <c r="Y34" s="392">
        <f t="shared" ref="Y34:Y36" si="11">+W34</f>
        <v>1</v>
      </c>
      <c r="Z34" s="390">
        <f>+W34</f>
        <v>1</v>
      </c>
      <c r="AA34" s="399">
        <f t="shared" si="10"/>
        <v>0.25</v>
      </c>
      <c r="AB34" s="154" t="s">
        <v>550</v>
      </c>
      <c r="AC34" s="181"/>
      <c r="AD34" s="181"/>
      <c r="AE34" s="154" t="s">
        <v>551</v>
      </c>
      <c r="AF34" s="327" t="s">
        <v>186</v>
      </c>
      <c r="AG34" s="154" t="s">
        <v>339</v>
      </c>
      <c r="AH34" s="154" t="s">
        <v>552</v>
      </c>
      <c r="AI34" s="154" t="s">
        <v>553</v>
      </c>
      <c r="AJ34" s="181"/>
      <c r="AK34" s="154" t="s">
        <v>551</v>
      </c>
      <c r="AL34" s="327" t="s">
        <v>186</v>
      </c>
      <c r="AM34" s="327" t="s">
        <v>554</v>
      </c>
      <c r="AN34" s="154" t="s">
        <v>555</v>
      </c>
      <c r="AO34" s="181" t="s">
        <v>250</v>
      </c>
      <c r="AP34" s="181" t="s">
        <v>260</v>
      </c>
      <c r="AQ34" s="154" t="s">
        <v>551</v>
      </c>
      <c r="AR34" s="209" t="s">
        <v>196</v>
      </c>
      <c r="AS34" s="209" t="s">
        <v>556</v>
      </c>
      <c r="AT34" s="154" t="s">
        <v>557</v>
      </c>
      <c r="AU34" s="181" t="s">
        <v>260</v>
      </c>
      <c r="AV34" s="181" t="s">
        <v>260</v>
      </c>
      <c r="AW34" s="154" t="s">
        <v>551</v>
      </c>
      <c r="AX34" s="209" t="s">
        <v>196</v>
      </c>
      <c r="AY34" s="405" t="s">
        <v>558</v>
      </c>
      <c r="AZ34" s="406" t="s">
        <v>1617</v>
      </c>
    </row>
    <row r="35" spans="1:52" s="83" customFormat="1" ht="111" customHeight="1" x14ac:dyDescent="0.25">
      <c r="A35" s="317">
        <v>30</v>
      </c>
      <c r="B35" s="209" t="s">
        <v>32</v>
      </c>
      <c r="C35" s="209" t="s">
        <v>24</v>
      </c>
      <c r="D35" s="209" t="s">
        <v>17</v>
      </c>
      <c r="E35" s="209" t="s">
        <v>96</v>
      </c>
      <c r="F35" s="209" t="s">
        <v>84</v>
      </c>
      <c r="G35" s="209" t="s">
        <v>114</v>
      </c>
      <c r="H35" s="209" t="s">
        <v>559</v>
      </c>
      <c r="I35" s="209" t="s">
        <v>239</v>
      </c>
      <c r="J35" s="209" t="s">
        <v>181</v>
      </c>
      <c r="K35" s="209" t="s">
        <v>560</v>
      </c>
      <c r="L35" s="209"/>
      <c r="M35" s="348">
        <v>8.3299999999999999E-2</v>
      </c>
      <c r="N35" s="330">
        <v>1</v>
      </c>
      <c r="O35" s="330">
        <v>1</v>
      </c>
      <c r="P35" s="330">
        <v>1</v>
      </c>
      <c r="Q35" s="330">
        <v>1</v>
      </c>
      <c r="R35" s="349">
        <v>1</v>
      </c>
      <c r="S35" s="320" t="s">
        <v>336</v>
      </c>
      <c r="T35" s="321">
        <v>1</v>
      </c>
      <c r="U35" s="330">
        <v>1</v>
      </c>
      <c r="V35" s="350">
        <v>1</v>
      </c>
      <c r="W35" s="347">
        <v>1</v>
      </c>
      <c r="X35" s="324" t="str">
        <f t="shared" si="3"/>
        <v>4</v>
      </c>
      <c r="Y35" s="392">
        <f t="shared" si="11"/>
        <v>1</v>
      </c>
      <c r="Z35" s="390">
        <f>+W35</f>
        <v>1</v>
      </c>
      <c r="AA35" s="399">
        <f t="shared" si="10"/>
        <v>8.3299999999999999E-2</v>
      </c>
      <c r="AB35" s="154" t="s">
        <v>561</v>
      </c>
      <c r="AC35" s="154"/>
      <c r="AD35" s="351"/>
      <c r="AE35" s="154" t="s">
        <v>562</v>
      </c>
      <c r="AF35" s="327" t="s">
        <v>186</v>
      </c>
      <c r="AG35" s="154" t="s">
        <v>339</v>
      </c>
      <c r="AH35" s="329" t="s">
        <v>563</v>
      </c>
      <c r="AI35" s="181" t="s">
        <v>19</v>
      </c>
      <c r="AJ35" s="181" t="s">
        <v>19</v>
      </c>
      <c r="AK35" s="154" t="s">
        <v>564</v>
      </c>
      <c r="AL35" s="327" t="s">
        <v>186</v>
      </c>
      <c r="AM35" s="327" t="s">
        <v>339</v>
      </c>
      <c r="AN35" s="329" t="s">
        <v>565</v>
      </c>
      <c r="AO35" s="181" t="s">
        <v>19</v>
      </c>
      <c r="AP35" s="181" t="s">
        <v>19</v>
      </c>
      <c r="AQ35" s="154" t="s">
        <v>566</v>
      </c>
      <c r="AR35" s="209" t="s">
        <v>196</v>
      </c>
      <c r="AS35" s="209" t="s">
        <v>567</v>
      </c>
      <c r="AT35" s="154" t="s">
        <v>568</v>
      </c>
      <c r="AU35" s="181" t="s">
        <v>19</v>
      </c>
      <c r="AV35" s="181" t="s">
        <v>19</v>
      </c>
      <c r="AW35" s="154" t="s">
        <v>566</v>
      </c>
      <c r="AX35" s="181" t="s">
        <v>569</v>
      </c>
      <c r="AY35" s="595" t="s">
        <v>570</v>
      </c>
      <c r="AZ35" s="406" t="s">
        <v>1617</v>
      </c>
    </row>
    <row r="36" spans="1:52" s="83" customFormat="1" ht="127.5" customHeight="1" x14ac:dyDescent="0.25">
      <c r="A36" s="317">
        <v>31</v>
      </c>
      <c r="B36" s="209" t="s">
        <v>32</v>
      </c>
      <c r="C36" s="209" t="s">
        <v>24</v>
      </c>
      <c r="D36" s="209" t="s">
        <v>17</v>
      </c>
      <c r="E36" s="209" t="s">
        <v>96</v>
      </c>
      <c r="F36" s="209" t="s">
        <v>84</v>
      </c>
      <c r="G36" s="209" t="s">
        <v>114</v>
      </c>
      <c r="H36" s="209" t="s">
        <v>571</v>
      </c>
      <c r="I36" s="209" t="s">
        <v>239</v>
      </c>
      <c r="J36" s="209" t="s">
        <v>181</v>
      </c>
      <c r="K36" s="209" t="s">
        <v>572</v>
      </c>
      <c r="L36" s="209"/>
      <c r="M36" s="348">
        <v>8.3299999999999999E-2</v>
      </c>
      <c r="N36" s="330">
        <v>1</v>
      </c>
      <c r="O36" s="330">
        <v>1</v>
      </c>
      <c r="P36" s="330">
        <v>1</v>
      </c>
      <c r="Q36" s="330">
        <v>1</v>
      </c>
      <c r="R36" s="349">
        <v>1</v>
      </c>
      <c r="S36" s="320" t="s">
        <v>336</v>
      </c>
      <c r="T36" s="352">
        <v>1</v>
      </c>
      <c r="U36" s="352">
        <v>1</v>
      </c>
      <c r="V36" s="350">
        <v>1</v>
      </c>
      <c r="W36" s="347">
        <v>1</v>
      </c>
      <c r="X36" s="324" t="str">
        <f t="shared" si="3"/>
        <v>4</v>
      </c>
      <c r="Y36" s="392">
        <f t="shared" si="11"/>
        <v>1</v>
      </c>
      <c r="Z36" s="390">
        <f>+W36</f>
        <v>1</v>
      </c>
      <c r="AA36" s="399">
        <f t="shared" si="10"/>
        <v>8.3299999999999999E-2</v>
      </c>
      <c r="AB36" s="154" t="s">
        <v>573</v>
      </c>
      <c r="AC36" s="181" t="s">
        <v>260</v>
      </c>
      <c r="AD36" s="181" t="s">
        <v>260</v>
      </c>
      <c r="AE36" s="154" t="s">
        <v>574</v>
      </c>
      <c r="AF36" s="327" t="s">
        <v>186</v>
      </c>
      <c r="AG36" s="154" t="s">
        <v>339</v>
      </c>
      <c r="AH36" s="329" t="s">
        <v>575</v>
      </c>
      <c r="AI36" s="181" t="s">
        <v>19</v>
      </c>
      <c r="AJ36" s="181" t="s">
        <v>19</v>
      </c>
      <c r="AK36" s="154" t="s">
        <v>564</v>
      </c>
      <c r="AL36" s="327" t="s">
        <v>186</v>
      </c>
      <c r="AM36" s="327" t="s">
        <v>339</v>
      </c>
      <c r="AN36" s="329" t="s">
        <v>576</v>
      </c>
      <c r="AO36" s="181" t="s">
        <v>19</v>
      </c>
      <c r="AP36" s="181" t="s">
        <v>19</v>
      </c>
      <c r="AQ36" s="154" t="s">
        <v>577</v>
      </c>
      <c r="AR36" s="209" t="s">
        <v>196</v>
      </c>
      <c r="AS36" s="209" t="s">
        <v>578</v>
      </c>
      <c r="AT36" s="154" t="s">
        <v>579</v>
      </c>
      <c r="AU36" s="181" t="s">
        <v>19</v>
      </c>
      <c r="AV36" s="181" t="s">
        <v>19</v>
      </c>
      <c r="AW36" s="181" t="s">
        <v>580</v>
      </c>
      <c r="AX36" s="181" t="s">
        <v>581</v>
      </c>
      <c r="AY36" s="595" t="s">
        <v>582</v>
      </c>
      <c r="AZ36" s="406" t="s">
        <v>1617</v>
      </c>
    </row>
    <row r="37" spans="1:52" s="83" customFormat="1" ht="117.75" customHeight="1" x14ac:dyDescent="0.25">
      <c r="A37" s="317">
        <v>32</v>
      </c>
      <c r="B37" s="209" t="s">
        <v>32</v>
      </c>
      <c r="C37" s="209" t="s">
        <v>24</v>
      </c>
      <c r="D37" s="209" t="s">
        <v>17</v>
      </c>
      <c r="E37" s="209" t="s">
        <v>96</v>
      </c>
      <c r="F37" s="209" t="s">
        <v>84</v>
      </c>
      <c r="G37" s="209" t="s">
        <v>122</v>
      </c>
      <c r="H37" s="209" t="s">
        <v>583</v>
      </c>
      <c r="I37" s="209" t="s">
        <v>180</v>
      </c>
      <c r="J37" s="209" t="s">
        <v>181</v>
      </c>
      <c r="K37" s="209" t="s">
        <v>182</v>
      </c>
      <c r="L37" s="209"/>
      <c r="M37" s="348">
        <v>8.3299999999999999E-2</v>
      </c>
      <c r="N37" s="209">
        <v>1</v>
      </c>
      <c r="O37" s="209">
        <v>1</v>
      </c>
      <c r="P37" s="209">
        <v>2</v>
      </c>
      <c r="Q37" s="209">
        <v>1</v>
      </c>
      <c r="R37" s="332">
        <f>+SUM(N37:Q37)</f>
        <v>5</v>
      </c>
      <c r="S37" s="320" t="s">
        <v>183</v>
      </c>
      <c r="T37" s="353">
        <v>1</v>
      </c>
      <c r="U37" s="353">
        <v>1</v>
      </c>
      <c r="V37" s="353">
        <v>2</v>
      </c>
      <c r="W37" s="334">
        <v>1</v>
      </c>
      <c r="X37" s="324" t="str">
        <f t="shared" si="3"/>
        <v>0</v>
      </c>
      <c r="Y37" s="396">
        <f>T37+U37+V37+W37</f>
        <v>5</v>
      </c>
      <c r="Z37" s="390">
        <f>Y37/R37</f>
        <v>1</v>
      </c>
      <c r="AA37" s="399">
        <f t="shared" si="10"/>
        <v>8.3299999999999999E-2</v>
      </c>
      <c r="AB37" s="154" t="s">
        <v>584</v>
      </c>
      <c r="AC37" s="181" t="s">
        <v>260</v>
      </c>
      <c r="AD37" s="181" t="s">
        <v>260</v>
      </c>
      <c r="AE37" s="154" t="s">
        <v>585</v>
      </c>
      <c r="AF37" s="327" t="s">
        <v>186</v>
      </c>
      <c r="AG37" s="154" t="s">
        <v>339</v>
      </c>
      <c r="AH37" s="154" t="s">
        <v>586</v>
      </c>
      <c r="AI37" s="181" t="s">
        <v>260</v>
      </c>
      <c r="AJ37" s="181" t="s">
        <v>260</v>
      </c>
      <c r="AK37" s="154" t="s">
        <v>587</v>
      </c>
      <c r="AL37" s="327" t="s">
        <v>186</v>
      </c>
      <c r="AM37" s="327" t="s">
        <v>339</v>
      </c>
      <c r="AN37" s="154" t="s">
        <v>588</v>
      </c>
      <c r="AO37" s="154" t="s">
        <v>260</v>
      </c>
      <c r="AP37" s="154" t="s">
        <v>19</v>
      </c>
      <c r="AQ37" s="354" t="s">
        <v>589</v>
      </c>
      <c r="AR37" s="209" t="s">
        <v>196</v>
      </c>
      <c r="AS37" s="209" t="s">
        <v>590</v>
      </c>
      <c r="AT37" s="154" t="s">
        <v>591</v>
      </c>
      <c r="AU37" s="154" t="s">
        <v>260</v>
      </c>
      <c r="AV37" s="154" t="s">
        <v>19</v>
      </c>
      <c r="AW37" s="354" t="s">
        <v>592</v>
      </c>
      <c r="AX37" s="209" t="s">
        <v>196</v>
      </c>
      <c r="AY37" s="404" t="s">
        <v>593</v>
      </c>
      <c r="AZ37" s="406" t="s">
        <v>1617</v>
      </c>
    </row>
    <row r="38" spans="1:52" s="83" customFormat="1" ht="134.25" customHeight="1" x14ac:dyDescent="0.2">
      <c r="A38" s="317">
        <v>33</v>
      </c>
      <c r="B38" s="209" t="s">
        <v>32</v>
      </c>
      <c r="C38" s="209" t="s">
        <v>24</v>
      </c>
      <c r="D38" s="209" t="s">
        <v>17</v>
      </c>
      <c r="E38" s="209" t="s">
        <v>96</v>
      </c>
      <c r="F38" s="209" t="s">
        <v>84</v>
      </c>
      <c r="G38" s="209" t="s">
        <v>114</v>
      </c>
      <c r="H38" s="209" t="s">
        <v>605</v>
      </c>
      <c r="I38" s="209" t="s">
        <v>180</v>
      </c>
      <c r="J38" s="209" t="s">
        <v>181</v>
      </c>
      <c r="K38" s="209" t="s">
        <v>182</v>
      </c>
      <c r="L38" s="209"/>
      <c r="M38" s="348">
        <v>8.3299999999999999E-2</v>
      </c>
      <c r="N38" s="320">
        <v>1</v>
      </c>
      <c r="O38" s="320">
        <v>1</v>
      </c>
      <c r="P38" s="320">
        <v>1</v>
      </c>
      <c r="Q38" s="320">
        <v>1</v>
      </c>
      <c r="R38" s="332">
        <f t="shared" ref="R38:R40" si="12">+SUM(N38:Q38)</f>
        <v>4</v>
      </c>
      <c r="S38" s="320" t="s">
        <v>183</v>
      </c>
      <c r="T38" s="353">
        <v>1</v>
      </c>
      <c r="U38" s="353">
        <v>1</v>
      </c>
      <c r="V38" s="353">
        <v>1</v>
      </c>
      <c r="W38" s="334"/>
      <c r="X38" s="324" t="str">
        <f>IF(S38="Constante","4",IF(S38="Demanda","4","0"))</f>
        <v>0</v>
      </c>
      <c r="Y38" s="335">
        <f>T38+U38+V38+W38</f>
        <v>3</v>
      </c>
      <c r="Z38" s="400">
        <f>Y38/R38</f>
        <v>0.75</v>
      </c>
      <c r="AA38" s="399">
        <f t="shared" si="10"/>
        <v>6.2475000000000003E-2</v>
      </c>
      <c r="AB38" s="154" t="s">
        <v>606</v>
      </c>
      <c r="AC38" s="181" t="s">
        <v>260</v>
      </c>
      <c r="AD38" s="181" t="s">
        <v>260</v>
      </c>
      <c r="AE38" s="154" t="s">
        <v>607</v>
      </c>
      <c r="AF38" s="327" t="s">
        <v>186</v>
      </c>
      <c r="AG38" s="154" t="s">
        <v>339</v>
      </c>
      <c r="AH38" s="154" t="s">
        <v>608</v>
      </c>
      <c r="AI38" s="181" t="s">
        <v>260</v>
      </c>
      <c r="AJ38" s="181" t="s">
        <v>260</v>
      </c>
      <c r="AK38" s="154" t="s">
        <v>607</v>
      </c>
      <c r="AL38" s="327" t="s">
        <v>186</v>
      </c>
      <c r="AM38" s="327" t="s">
        <v>339</v>
      </c>
      <c r="AN38" s="154" t="s">
        <v>609</v>
      </c>
      <c r="AO38" s="154" t="s">
        <v>610</v>
      </c>
      <c r="AP38" s="154" t="s">
        <v>611</v>
      </c>
      <c r="AQ38" s="358" t="s">
        <v>612</v>
      </c>
      <c r="AR38" s="209" t="s">
        <v>196</v>
      </c>
      <c r="AS38" s="209" t="s">
        <v>613</v>
      </c>
      <c r="AT38" s="154" t="s">
        <v>614</v>
      </c>
      <c r="AU38" s="154" t="s">
        <v>615</v>
      </c>
      <c r="AV38" s="154" t="s">
        <v>616</v>
      </c>
      <c r="AW38" s="181"/>
      <c r="AX38" s="181" t="s">
        <v>581</v>
      </c>
      <c r="AY38" s="592" t="s">
        <v>1634</v>
      </c>
      <c r="AZ38" s="409" t="s">
        <v>1619</v>
      </c>
    </row>
    <row r="39" spans="1:52" s="83" customFormat="1" ht="134.25" customHeight="1" x14ac:dyDescent="0.25">
      <c r="A39" s="317">
        <v>34</v>
      </c>
      <c r="B39" s="209" t="s">
        <v>32</v>
      </c>
      <c r="C39" s="209" t="s">
        <v>24</v>
      </c>
      <c r="D39" s="209" t="s">
        <v>17</v>
      </c>
      <c r="E39" s="209" t="s">
        <v>96</v>
      </c>
      <c r="F39" s="209" t="s">
        <v>84</v>
      </c>
      <c r="G39" s="209" t="s">
        <v>44</v>
      </c>
      <c r="H39" s="209" t="s">
        <v>594</v>
      </c>
      <c r="I39" s="209" t="s">
        <v>239</v>
      </c>
      <c r="J39" s="209" t="s">
        <v>181</v>
      </c>
      <c r="K39" s="209" t="s">
        <v>595</v>
      </c>
      <c r="L39" s="209"/>
      <c r="M39" s="355">
        <v>8.4000000000000005E-2</v>
      </c>
      <c r="N39" s="320">
        <v>0</v>
      </c>
      <c r="O39" s="320">
        <v>0</v>
      </c>
      <c r="P39" s="330">
        <v>1</v>
      </c>
      <c r="Q39" s="320">
        <v>0</v>
      </c>
      <c r="R39" s="338">
        <f>SUBTOTAL(9,N39:Q39)</f>
        <v>1</v>
      </c>
      <c r="S39" s="320" t="s">
        <v>183</v>
      </c>
      <c r="T39" s="356">
        <v>0</v>
      </c>
      <c r="U39" s="356">
        <v>0</v>
      </c>
      <c r="V39" s="326">
        <v>1</v>
      </c>
      <c r="W39" s="334">
        <v>0</v>
      </c>
      <c r="X39" s="324" t="str">
        <f t="shared" ref="X39" si="13">IF(S39="Constante","4",IF(S39="Demanda","4","0"))</f>
        <v>0</v>
      </c>
      <c r="Y39" s="325">
        <f>T39+U39+V39+W39</f>
        <v>1</v>
      </c>
      <c r="Z39" s="390">
        <f>Y39/R39</f>
        <v>1</v>
      </c>
      <c r="AA39" s="399">
        <f t="shared" si="10"/>
        <v>8.4000000000000005E-2</v>
      </c>
      <c r="AB39" s="181" t="s">
        <v>596</v>
      </c>
      <c r="AC39" s="181" t="s">
        <v>260</v>
      </c>
      <c r="AD39" s="181" t="s">
        <v>260</v>
      </c>
      <c r="AE39" s="181"/>
      <c r="AF39" s="327" t="s">
        <v>186</v>
      </c>
      <c r="AG39" s="154" t="s">
        <v>187</v>
      </c>
      <c r="AH39" s="154" t="s">
        <v>597</v>
      </c>
      <c r="AI39" s="181" t="s">
        <v>260</v>
      </c>
      <c r="AJ39" s="181" t="s">
        <v>260</v>
      </c>
      <c r="AK39" s="154" t="s">
        <v>598</v>
      </c>
      <c r="AL39" s="327" t="s">
        <v>186</v>
      </c>
      <c r="AM39" s="327" t="s">
        <v>187</v>
      </c>
      <c r="AN39" s="357" t="s">
        <v>599</v>
      </c>
      <c r="AO39" s="181" t="s">
        <v>250</v>
      </c>
      <c r="AP39" s="181" t="s">
        <v>260</v>
      </c>
      <c r="AQ39" s="357" t="s">
        <v>600</v>
      </c>
      <c r="AR39" s="209" t="s">
        <v>196</v>
      </c>
      <c r="AS39" s="209" t="s">
        <v>601</v>
      </c>
      <c r="AT39" s="154" t="s">
        <v>602</v>
      </c>
      <c r="AU39" s="181" t="s">
        <v>260</v>
      </c>
      <c r="AV39" s="181" t="s">
        <v>260</v>
      </c>
      <c r="AW39" s="154" t="s">
        <v>603</v>
      </c>
      <c r="AX39" s="209" t="s">
        <v>196</v>
      </c>
      <c r="AY39" s="209" t="s">
        <v>604</v>
      </c>
      <c r="AZ39" s="406" t="s">
        <v>1617</v>
      </c>
    </row>
    <row r="40" spans="1:52" s="83" customFormat="1" ht="102" customHeight="1" x14ac:dyDescent="0.25">
      <c r="A40" s="317">
        <v>35</v>
      </c>
      <c r="B40" s="209" t="s">
        <v>32</v>
      </c>
      <c r="C40" s="209" t="s">
        <v>24</v>
      </c>
      <c r="D40" s="209" t="s">
        <v>17</v>
      </c>
      <c r="E40" s="209" t="s">
        <v>96</v>
      </c>
      <c r="F40" s="209" t="s">
        <v>84</v>
      </c>
      <c r="G40" s="209" t="s">
        <v>114</v>
      </c>
      <c r="H40" s="209" t="s">
        <v>617</v>
      </c>
      <c r="I40" s="209" t="s">
        <v>180</v>
      </c>
      <c r="J40" s="209" t="s">
        <v>181</v>
      </c>
      <c r="K40" s="209" t="s">
        <v>182</v>
      </c>
      <c r="L40" s="209"/>
      <c r="M40" s="388">
        <v>8.3299999999999999E-2</v>
      </c>
      <c r="N40" s="320">
        <v>1</v>
      </c>
      <c r="O40" s="320">
        <v>1</v>
      </c>
      <c r="P40" s="320">
        <v>1</v>
      </c>
      <c r="Q40" s="320">
        <v>1</v>
      </c>
      <c r="R40" s="332">
        <f t="shared" si="12"/>
        <v>4</v>
      </c>
      <c r="S40" s="320" t="s">
        <v>183</v>
      </c>
      <c r="T40" s="353">
        <v>1</v>
      </c>
      <c r="U40" s="353">
        <v>1</v>
      </c>
      <c r="V40" s="353">
        <v>1</v>
      </c>
      <c r="W40" s="334">
        <v>1</v>
      </c>
      <c r="X40" s="324">
        <v>1</v>
      </c>
      <c r="Y40" s="396">
        <f>T40+U40+V40+W40</f>
        <v>4</v>
      </c>
      <c r="Z40" s="390">
        <f>Y40/R40</f>
        <v>1</v>
      </c>
      <c r="AA40" s="399">
        <f t="shared" si="10"/>
        <v>8.3299999999999999E-2</v>
      </c>
      <c r="AB40" s="154" t="s">
        <v>618</v>
      </c>
      <c r="AC40" s="181" t="s">
        <v>260</v>
      </c>
      <c r="AD40" s="181" t="s">
        <v>260</v>
      </c>
      <c r="AE40" s="154" t="s">
        <v>619</v>
      </c>
      <c r="AF40" s="327" t="s">
        <v>186</v>
      </c>
      <c r="AG40" s="154" t="s">
        <v>339</v>
      </c>
      <c r="AH40" s="154" t="s">
        <v>620</v>
      </c>
      <c r="AI40" s="181" t="s">
        <v>260</v>
      </c>
      <c r="AJ40" s="181" t="s">
        <v>260</v>
      </c>
      <c r="AK40" s="154" t="s">
        <v>621</v>
      </c>
      <c r="AL40" s="327" t="s">
        <v>186</v>
      </c>
      <c r="AM40" s="327" t="s">
        <v>339</v>
      </c>
      <c r="AN40" s="357" t="s">
        <v>622</v>
      </c>
      <c r="AO40" s="181" t="s">
        <v>250</v>
      </c>
      <c r="AP40" s="181" t="s">
        <v>260</v>
      </c>
      <c r="AQ40" s="357" t="s">
        <v>623</v>
      </c>
      <c r="AR40" s="209" t="s">
        <v>196</v>
      </c>
      <c r="AS40" s="209" t="s">
        <v>624</v>
      </c>
      <c r="AT40" s="154" t="s">
        <v>625</v>
      </c>
      <c r="AU40" s="181" t="s">
        <v>250</v>
      </c>
      <c r="AV40" s="181" t="s">
        <v>260</v>
      </c>
      <c r="AW40" s="154" t="s">
        <v>626</v>
      </c>
      <c r="AX40" s="209" t="s">
        <v>196</v>
      </c>
      <c r="AY40" s="595" t="s">
        <v>627</v>
      </c>
      <c r="AZ40" s="406" t="s">
        <v>1617</v>
      </c>
    </row>
    <row r="41" spans="1:52" s="83" customFormat="1" ht="96.75" customHeight="1" x14ac:dyDescent="0.25">
      <c r="A41" s="317">
        <v>36</v>
      </c>
      <c r="B41" s="209" t="s">
        <v>32</v>
      </c>
      <c r="C41" s="209" t="s">
        <v>24</v>
      </c>
      <c r="D41" s="209" t="s">
        <v>17</v>
      </c>
      <c r="E41" s="209" t="s">
        <v>96</v>
      </c>
      <c r="F41" s="209" t="s">
        <v>84</v>
      </c>
      <c r="G41" s="209" t="s">
        <v>44</v>
      </c>
      <c r="H41" s="209" t="s">
        <v>628</v>
      </c>
      <c r="I41" s="209" t="s">
        <v>239</v>
      </c>
      <c r="J41" s="209" t="s">
        <v>181</v>
      </c>
      <c r="K41" s="209" t="s">
        <v>629</v>
      </c>
      <c r="L41" s="209"/>
      <c r="M41" s="348">
        <v>8.3299999999999999E-2</v>
      </c>
      <c r="N41" s="330">
        <v>1</v>
      </c>
      <c r="O41" s="330">
        <v>1</v>
      </c>
      <c r="P41" s="330">
        <v>1</v>
      </c>
      <c r="Q41" s="330">
        <v>1</v>
      </c>
      <c r="R41" s="349">
        <v>1</v>
      </c>
      <c r="S41" s="320" t="s">
        <v>241</v>
      </c>
      <c r="T41" s="321">
        <v>1</v>
      </c>
      <c r="U41" s="321">
        <v>1</v>
      </c>
      <c r="V41" s="350">
        <v>1</v>
      </c>
      <c r="W41" s="347">
        <v>1</v>
      </c>
      <c r="X41" s="324" t="str">
        <f t="shared" si="3"/>
        <v>4</v>
      </c>
      <c r="Y41" s="392">
        <f t="shared" ref="Y41" si="14">+W41</f>
        <v>1</v>
      </c>
      <c r="Z41" s="390">
        <f>+W41</f>
        <v>1</v>
      </c>
      <c r="AA41" s="399">
        <f t="shared" si="10"/>
        <v>8.3299999999999999E-2</v>
      </c>
      <c r="AB41" s="154" t="s">
        <v>630</v>
      </c>
      <c r="AC41" s="181" t="s">
        <v>19</v>
      </c>
      <c r="AD41" s="181" t="s">
        <v>19</v>
      </c>
      <c r="AE41" s="154" t="s">
        <v>631</v>
      </c>
      <c r="AF41" s="327" t="s">
        <v>186</v>
      </c>
      <c r="AG41" s="154" t="s">
        <v>339</v>
      </c>
      <c r="AH41" s="154" t="s">
        <v>632</v>
      </c>
      <c r="AI41" s="181" t="s">
        <v>260</v>
      </c>
      <c r="AJ41" s="181" t="s">
        <v>260</v>
      </c>
      <c r="AK41" s="154" t="s">
        <v>631</v>
      </c>
      <c r="AL41" s="327" t="s">
        <v>186</v>
      </c>
      <c r="AM41" s="327" t="s">
        <v>339</v>
      </c>
      <c r="AN41" s="154" t="s">
        <v>633</v>
      </c>
      <c r="AO41" s="181" t="s">
        <v>250</v>
      </c>
      <c r="AP41" s="181" t="s">
        <v>260</v>
      </c>
      <c r="AQ41" s="154" t="s">
        <v>634</v>
      </c>
      <c r="AR41" s="209" t="s">
        <v>196</v>
      </c>
      <c r="AS41" s="209" t="s">
        <v>635</v>
      </c>
      <c r="AT41" s="154" t="s">
        <v>636</v>
      </c>
      <c r="AU41" s="181" t="s">
        <v>250</v>
      </c>
      <c r="AV41" s="181" t="s">
        <v>260</v>
      </c>
      <c r="AW41" s="154" t="s">
        <v>637</v>
      </c>
      <c r="AX41" s="209" t="s">
        <v>196</v>
      </c>
      <c r="AY41" s="608" t="s">
        <v>638</v>
      </c>
      <c r="AZ41" s="406" t="s">
        <v>1617</v>
      </c>
    </row>
    <row r="42" spans="1:52" s="83" customFormat="1" ht="122.25" customHeight="1" x14ac:dyDescent="0.25">
      <c r="A42" s="317">
        <v>37</v>
      </c>
      <c r="B42" s="209" t="s">
        <v>32</v>
      </c>
      <c r="C42" s="209" t="s">
        <v>24</v>
      </c>
      <c r="D42" s="209" t="s">
        <v>17</v>
      </c>
      <c r="E42" s="209" t="s">
        <v>96</v>
      </c>
      <c r="F42" s="209" t="s">
        <v>84</v>
      </c>
      <c r="G42" s="209" t="s">
        <v>114</v>
      </c>
      <c r="H42" s="209" t="s">
        <v>639</v>
      </c>
      <c r="I42" s="209" t="s">
        <v>180</v>
      </c>
      <c r="J42" s="209" t="s">
        <v>181</v>
      </c>
      <c r="K42" s="209" t="s">
        <v>182</v>
      </c>
      <c r="L42" s="209"/>
      <c r="M42" s="348">
        <v>8.3299999999999999E-2</v>
      </c>
      <c r="N42" s="209">
        <v>1</v>
      </c>
      <c r="O42" s="209">
        <v>1</v>
      </c>
      <c r="P42" s="209">
        <v>1</v>
      </c>
      <c r="Q42" s="209">
        <v>1</v>
      </c>
      <c r="R42" s="332">
        <f>+SUM(N42:Q42)</f>
        <v>4</v>
      </c>
      <c r="S42" s="320" t="s">
        <v>183</v>
      </c>
      <c r="T42" s="353">
        <v>1</v>
      </c>
      <c r="U42" s="353">
        <v>1</v>
      </c>
      <c r="V42" s="353">
        <v>1</v>
      </c>
      <c r="W42" s="334">
        <v>1</v>
      </c>
      <c r="X42" s="324" t="str">
        <f>IF(S42="Constante","4",IF(S42="Demanda","4","0"))</f>
        <v>0</v>
      </c>
      <c r="Y42" s="396">
        <f>T42+U42+V42+W42</f>
        <v>4</v>
      </c>
      <c r="Z42" s="390">
        <f>Y42/R42</f>
        <v>1</v>
      </c>
      <c r="AA42" s="399">
        <f t="shared" si="10"/>
        <v>8.3299999999999999E-2</v>
      </c>
      <c r="AB42" s="154" t="s">
        <v>640</v>
      </c>
      <c r="AC42" s="181" t="s">
        <v>260</v>
      </c>
      <c r="AD42" s="181" t="s">
        <v>260</v>
      </c>
      <c r="AE42" s="154" t="s">
        <v>641</v>
      </c>
      <c r="AF42" s="327" t="s">
        <v>186</v>
      </c>
      <c r="AG42" s="154" t="s">
        <v>339</v>
      </c>
      <c r="AH42" s="154" t="s">
        <v>642</v>
      </c>
      <c r="AI42" s="181" t="s">
        <v>260</v>
      </c>
      <c r="AJ42" s="181" t="s">
        <v>260</v>
      </c>
      <c r="AK42" s="154" t="s">
        <v>643</v>
      </c>
      <c r="AL42" s="327" t="s">
        <v>186</v>
      </c>
      <c r="AM42" s="327" t="s">
        <v>339</v>
      </c>
      <c r="AN42" s="154" t="s">
        <v>644</v>
      </c>
      <c r="AO42" s="181" t="s">
        <v>250</v>
      </c>
      <c r="AP42" s="181" t="s">
        <v>260</v>
      </c>
      <c r="AQ42" s="154" t="s">
        <v>645</v>
      </c>
      <c r="AR42" s="209" t="s">
        <v>196</v>
      </c>
      <c r="AS42" s="209" t="s">
        <v>646</v>
      </c>
      <c r="AT42" s="154" t="s">
        <v>647</v>
      </c>
      <c r="AU42" s="181" t="s">
        <v>648</v>
      </c>
      <c r="AV42" s="181" t="s">
        <v>649</v>
      </c>
      <c r="AW42" s="154" t="s">
        <v>650</v>
      </c>
      <c r="AX42" s="209" t="s">
        <v>196</v>
      </c>
      <c r="AY42" s="595" t="s">
        <v>651</v>
      </c>
      <c r="AZ42" s="406" t="s">
        <v>1617</v>
      </c>
    </row>
    <row r="43" spans="1:52" s="83" customFormat="1" ht="171.75" customHeight="1" x14ac:dyDescent="0.25">
      <c r="A43" s="317">
        <v>38</v>
      </c>
      <c r="B43" s="209" t="s">
        <v>32</v>
      </c>
      <c r="C43" s="209" t="s">
        <v>24</v>
      </c>
      <c r="D43" s="209" t="s">
        <v>17</v>
      </c>
      <c r="E43" s="209" t="s">
        <v>96</v>
      </c>
      <c r="F43" s="209" t="s">
        <v>84</v>
      </c>
      <c r="G43" s="209" t="s">
        <v>44</v>
      </c>
      <c r="H43" s="209" t="s">
        <v>652</v>
      </c>
      <c r="I43" s="209" t="s">
        <v>239</v>
      </c>
      <c r="J43" s="209" t="s">
        <v>181</v>
      </c>
      <c r="K43" s="209" t="s">
        <v>653</v>
      </c>
      <c r="L43" s="209"/>
      <c r="M43" s="348">
        <v>8.3299999999999999E-2</v>
      </c>
      <c r="N43" s="330">
        <v>1</v>
      </c>
      <c r="O43" s="330">
        <v>1</v>
      </c>
      <c r="P43" s="330">
        <v>1</v>
      </c>
      <c r="Q43" s="330">
        <v>1</v>
      </c>
      <c r="R43" s="349">
        <v>1</v>
      </c>
      <c r="S43" s="320" t="s">
        <v>241</v>
      </c>
      <c r="T43" s="321">
        <v>1</v>
      </c>
      <c r="U43" s="352">
        <v>1</v>
      </c>
      <c r="V43" s="352">
        <v>1</v>
      </c>
      <c r="W43" s="347">
        <v>1</v>
      </c>
      <c r="X43" s="324" t="str">
        <f t="shared" si="3"/>
        <v>4</v>
      </c>
      <c r="Y43" s="392">
        <f t="shared" ref="Y43" si="15">+W43</f>
        <v>1</v>
      </c>
      <c r="Z43" s="390">
        <f>+W43</f>
        <v>1</v>
      </c>
      <c r="AA43" s="399">
        <f t="shared" si="10"/>
        <v>8.3299999999999999E-2</v>
      </c>
      <c r="AB43" s="154" t="s">
        <v>654</v>
      </c>
      <c r="AC43" s="181" t="s">
        <v>260</v>
      </c>
      <c r="AD43" s="181" t="s">
        <v>260</v>
      </c>
      <c r="AE43" s="154" t="s">
        <v>655</v>
      </c>
      <c r="AF43" s="327" t="s">
        <v>186</v>
      </c>
      <c r="AG43" s="154" t="s">
        <v>339</v>
      </c>
      <c r="AH43" s="154" t="s">
        <v>656</v>
      </c>
      <c r="AI43" s="181" t="s">
        <v>260</v>
      </c>
      <c r="AJ43" s="181" t="s">
        <v>260</v>
      </c>
      <c r="AK43" s="154" t="s">
        <v>657</v>
      </c>
      <c r="AL43" s="327" t="s">
        <v>186</v>
      </c>
      <c r="AM43" s="327" t="s">
        <v>339</v>
      </c>
      <c r="AN43" s="236" t="s">
        <v>658</v>
      </c>
      <c r="AO43" s="181" t="s">
        <v>250</v>
      </c>
      <c r="AP43" s="181" t="s">
        <v>260</v>
      </c>
      <c r="AQ43" s="236" t="s">
        <v>659</v>
      </c>
      <c r="AR43" s="209" t="s">
        <v>196</v>
      </c>
      <c r="AS43" s="209" t="s">
        <v>660</v>
      </c>
      <c r="AT43" s="154" t="s">
        <v>661</v>
      </c>
      <c r="AU43" s="154" t="s">
        <v>662</v>
      </c>
      <c r="AV43" s="154" t="s">
        <v>663</v>
      </c>
      <c r="AW43" s="236" t="s">
        <v>664</v>
      </c>
      <c r="AX43" s="209" t="s">
        <v>196</v>
      </c>
      <c r="AY43" s="610" t="s">
        <v>665</v>
      </c>
      <c r="AZ43" s="406" t="s">
        <v>1617</v>
      </c>
    </row>
    <row r="44" spans="1:52" s="83" customFormat="1" ht="102" customHeight="1" x14ac:dyDescent="0.25">
      <c r="A44" s="317">
        <v>39</v>
      </c>
      <c r="B44" s="209" t="s">
        <v>32</v>
      </c>
      <c r="C44" s="209" t="s">
        <v>24</v>
      </c>
      <c r="D44" s="209" t="s">
        <v>17</v>
      </c>
      <c r="E44" s="209" t="s">
        <v>96</v>
      </c>
      <c r="F44" s="209" t="s">
        <v>84</v>
      </c>
      <c r="G44" s="209" t="s">
        <v>67</v>
      </c>
      <c r="H44" s="209" t="s">
        <v>666</v>
      </c>
      <c r="I44" s="209" t="s">
        <v>180</v>
      </c>
      <c r="J44" s="209" t="s">
        <v>181</v>
      </c>
      <c r="K44" s="209" t="s">
        <v>182</v>
      </c>
      <c r="L44" s="209"/>
      <c r="M44" s="348">
        <v>8.3299999999999999E-2</v>
      </c>
      <c r="N44" s="359">
        <v>2</v>
      </c>
      <c r="O44" s="359">
        <v>3</v>
      </c>
      <c r="P44" s="359">
        <v>3</v>
      </c>
      <c r="Q44" s="359">
        <v>3</v>
      </c>
      <c r="R44" s="332">
        <f>+SUM(N44:Q44)</f>
        <v>11</v>
      </c>
      <c r="S44" s="320" t="s">
        <v>183</v>
      </c>
      <c r="T44" s="353">
        <v>2</v>
      </c>
      <c r="U44" s="353">
        <v>3</v>
      </c>
      <c r="V44" s="353">
        <v>3</v>
      </c>
      <c r="W44" s="334">
        <v>3</v>
      </c>
      <c r="X44" s="324" t="str">
        <f t="shared" si="3"/>
        <v>0</v>
      </c>
      <c r="Y44" s="396">
        <f>T44+U44+V44+W44</f>
        <v>11</v>
      </c>
      <c r="Z44" s="390">
        <f>Y44/R44</f>
        <v>1</v>
      </c>
      <c r="AA44" s="399">
        <f t="shared" si="10"/>
        <v>8.3299999999999999E-2</v>
      </c>
      <c r="AB44" s="154" t="s">
        <v>667</v>
      </c>
      <c r="AC44" s="181" t="s">
        <v>260</v>
      </c>
      <c r="AD44" s="181" t="s">
        <v>260</v>
      </c>
      <c r="AE44" s="154" t="s">
        <v>668</v>
      </c>
      <c r="AF44" s="327" t="s">
        <v>186</v>
      </c>
      <c r="AG44" s="154" t="s">
        <v>339</v>
      </c>
      <c r="AH44" s="154" t="s">
        <v>669</v>
      </c>
      <c r="AI44" s="181" t="s">
        <v>260</v>
      </c>
      <c r="AJ44" s="181" t="s">
        <v>260</v>
      </c>
      <c r="AK44" s="154" t="s">
        <v>670</v>
      </c>
      <c r="AL44" s="327" t="s">
        <v>186</v>
      </c>
      <c r="AM44" s="327" t="s">
        <v>339</v>
      </c>
      <c r="AN44" s="154" t="s">
        <v>671</v>
      </c>
      <c r="AO44" s="181" t="s">
        <v>250</v>
      </c>
      <c r="AP44" s="181" t="s">
        <v>260</v>
      </c>
      <c r="AQ44" s="154" t="s">
        <v>672</v>
      </c>
      <c r="AR44" s="209" t="s">
        <v>196</v>
      </c>
      <c r="AS44" s="209" t="s">
        <v>673</v>
      </c>
      <c r="AT44" s="154" t="s">
        <v>674</v>
      </c>
      <c r="AU44" s="181" t="s">
        <v>19</v>
      </c>
      <c r="AV44" s="181" t="s">
        <v>19</v>
      </c>
      <c r="AW44" s="154" t="s">
        <v>675</v>
      </c>
      <c r="AX44" s="360" t="s">
        <v>196</v>
      </c>
      <c r="AY44" s="610" t="s">
        <v>676</v>
      </c>
      <c r="AZ44" s="406" t="s">
        <v>1617</v>
      </c>
    </row>
    <row r="45" spans="1:52" s="83" customFormat="1" ht="81" customHeight="1" x14ac:dyDescent="0.25">
      <c r="A45" s="317">
        <v>40</v>
      </c>
      <c r="B45" s="209" t="s">
        <v>32</v>
      </c>
      <c r="C45" s="209" t="s">
        <v>24</v>
      </c>
      <c r="D45" s="209" t="s">
        <v>50</v>
      </c>
      <c r="E45" s="209" t="s">
        <v>96</v>
      </c>
      <c r="F45" s="209" t="s">
        <v>84</v>
      </c>
      <c r="G45" s="209" t="s">
        <v>129</v>
      </c>
      <c r="H45" s="209" t="s">
        <v>677</v>
      </c>
      <c r="I45" s="209" t="s">
        <v>239</v>
      </c>
      <c r="J45" s="209" t="s">
        <v>181</v>
      </c>
      <c r="K45" s="209" t="s">
        <v>678</v>
      </c>
      <c r="L45" s="209"/>
      <c r="M45" s="348">
        <v>8.3000000000000004E-2</v>
      </c>
      <c r="N45" s="330">
        <v>1</v>
      </c>
      <c r="O45" s="330">
        <v>1</v>
      </c>
      <c r="P45" s="330">
        <v>1</v>
      </c>
      <c r="Q45" s="330">
        <v>1</v>
      </c>
      <c r="R45" s="349">
        <v>1</v>
      </c>
      <c r="S45" s="320" t="s">
        <v>336</v>
      </c>
      <c r="T45" s="352">
        <v>1</v>
      </c>
      <c r="U45" s="352">
        <v>1</v>
      </c>
      <c r="V45" s="350">
        <v>1</v>
      </c>
      <c r="W45" s="347">
        <v>1</v>
      </c>
      <c r="X45" s="324" t="str">
        <f t="shared" si="3"/>
        <v>4</v>
      </c>
      <c r="Y45" s="392">
        <f t="shared" ref="Y45" si="16">+W45</f>
        <v>1</v>
      </c>
      <c r="Z45" s="390">
        <f>+W45</f>
        <v>1</v>
      </c>
      <c r="AA45" s="399">
        <f t="shared" si="10"/>
        <v>8.3000000000000004E-2</v>
      </c>
      <c r="AB45" s="154" t="s">
        <v>679</v>
      </c>
      <c r="AC45" s="181" t="s">
        <v>260</v>
      </c>
      <c r="AD45" s="181" t="s">
        <v>260</v>
      </c>
      <c r="AE45" s="181" t="s">
        <v>680</v>
      </c>
      <c r="AF45" s="327" t="s">
        <v>186</v>
      </c>
      <c r="AG45" s="154" t="s">
        <v>339</v>
      </c>
      <c r="AH45" s="236" t="s">
        <v>681</v>
      </c>
      <c r="AI45" s="181" t="s">
        <v>682</v>
      </c>
      <c r="AJ45" s="181" t="s">
        <v>260</v>
      </c>
      <c r="AK45" s="154" t="s">
        <v>683</v>
      </c>
      <c r="AL45" s="327" t="s">
        <v>186</v>
      </c>
      <c r="AM45" s="327" t="s">
        <v>339</v>
      </c>
      <c r="AN45" s="236" t="s">
        <v>684</v>
      </c>
      <c r="AO45" s="154" t="s">
        <v>685</v>
      </c>
      <c r="AP45" s="154" t="s">
        <v>686</v>
      </c>
      <c r="AQ45" s="154" t="s">
        <v>687</v>
      </c>
      <c r="AR45" s="209" t="s">
        <v>196</v>
      </c>
      <c r="AS45" s="209" t="s">
        <v>688</v>
      </c>
      <c r="AT45" s="154" t="s">
        <v>689</v>
      </c>
      <c r="AU45" s="154" t="s">
        <v>690</v>
      </c>
      <c r="AV45" s="154" t="s">
        <v>691</v>
      </c>
      <c r="AW45" s="154" t="s">
        <v>692</v>
      </c>
      <c r="AX45" s="209" t="s">
        <v>196</v>
      </c>
      <c r="AY45" s="599" t="s">
        <v>693</v>
      </c>
      <c r="AZ45" s="406" t="s">
        <v>1617</v>
      </c>
    </row>
    <row r="46" spans="1:52" s="83" customFormat="1" ht="180" customHeight="1" x14ac:dyDescent="0.2">
      <c r="A46" s="317">
        <v>41</v>
      </c>
      <c r="B46" s="209" t="s">
        <v>32</v>
      </c>
      <c r="C46" s="209" t="s">
        <v>24</v>
      </c>
      <c r="D46" s="209" t="s">
        <v>25</v>
      </c>
      <c r="E46" s="209" t="s">
        <v>96</v>
      </c>
      <c r="F46" s="209" t="s">
        <v>84</v>
      </c>
      <c r="G46" s="209" t="s">
        <v>44</v>
      </c>
      <c r="H46" s="209" t="s">
        <v>694</v>
      </c>
      <c r="I46" s="209" t="s">
        <v>239</v>
      </c>
      <c r="J46" s="209" t="s">
        <v>181</v>
      </c>
      <c r="K46" s="209" t="s">
        <v>695</v>
      </c>
      <c r="L46" s="209"/>
      <c r="M46" s="348">
        <v>8.3299999999999999E-2</v>
      </c>
      <c r="N46" s="330">
        <v>1</v>
      </c>
      <c r="O46" s="330">
        <v>1</v>
      </c>
      <c r="P46" s="330">
        <v>1</v>
      </c>
      <c r="Q46" s="330">
        <v>1</v>
      </c>
      <c r="R46" s="349">
        <v>1</v>
      </c>
      <c r="S46" s="320" t="s">
        <v>336</v>
      </c>
      <c r="T46" s="352">
        <v>0.95</v>
      </c>
      <c r="U46" s="352">
        <v>0.98</v>
      </c>
      <c r="V46" s="352">
        <v>0.95</v>
      </c>
      <c r="W46" s="361">
        <v>0.93</v>
      </c>
      <c r="X46" s="324" t="str">
        <f t="shared" si="3"/>
        <v>4</v>
      </c>
      <c r="Y46" s="392">
        <f>+W46</f>
        <v>0.93</v>
      </c>
      <c r="Z46" s="403">
        <f>+W46</f>
        <v>0.93</v>
      </c>
      <c r="AA46" s="399">
        <f t="shared" si="10"/>
        <v>7.746900000000001E-2</v>
      </c>
      <c r="AB46" s="154" t="s">
        <v>696</v>
      </c>
      <c r="AC46" s="154" t="s">
        <v>697</v>
      </c>
      <c r="AD46" s="181" t="s">
        <v>260</v>
      </c>
      <c r="AE46" s="154" t="s">
        <v>698</v>
      </c>
      <c r="AF46" s="327" t="s">
        <v>186</v>
      </c>
      <c r="AG46" s="154" t="s">
        <v>339</v>
      </c>
      <c r="AH46" s="154" t="s">
        <v>699</v>
      </c>
      <c r="AI46" s="154" t="s">
        <v>700</v>
      </c>
      <c r="AJ46" s="154" t="s">
        <v>701</v>
      </c>
      <c r="AK46" s="154" t="s">
        <v>702</v>
      </c>
      <c r="AL46" s="327" t="s">
        <v>186</v>
      </c>
      <c r="AM46" s="327" t="s">
        <v>339</v>
      </c>
      <c r="AN46" s="362" t="s">
        <v>703</v>
      </c>
      <c r="AO46" s="154" t="s">
        <v>700</v>
      </c>
      <c r="AP46" s="154" t="s">
        <v>701</v>
      </c>
      <c r="AQ46" s="154" t="s">
        <v>702</v>
      </c>
      <c r="AR46" s="209" t="s">
        <v>196</v>
      </c>
      <c r="AS46" s="209" t="s">
        <v>704</v>
      </c>
      <c r="AT46" s="412" t="s">
        <v>1626</v>
      </c>
      <c r="AU46" s="342" t="s">
        <v>705</v>
      </c>
      <c r="AV46" s="411" t="s">
        <v>706</v>
      </c>
      <c r="AW46" s="357" t="s">
        <v>707</v>
      </c>
      <c r="AX46" s="209" t="s">
        <v>196</v>
      </c>
      <c r="AY46" s="595" t="s">
        <v>1635</v>
      </c>
      <c r="AZ46" s="407" t="s">
        <v>1616</v>
      </c>
    </row>
    <row r="47" spans="1:52" s="83" customFormat="1" ht="194.25" customHeight="1" x14ac:dyDescent="0.25">
      <c r="A47" s="317">
        <v>42</v>
      </c>
      <c r="B47" s="209" t="s">
        <v>64</v>
      </c>
      <c r="C47" s="209" t="s">
        <v>134</v>
      </c>
      <c r="D47" s="209" t="s">
        <v>65</v>
      </c>
      <c r="E47" s="209" t="s">
        <v>96</v>
      </c>
      <c r="F47" s="209" t="s">
        <v>84</v>
      </c>
      <c r="G47" s="209" t="s">
        <v>27</v>
      </c>
      <c r="H47" s="209" t="s">
        <v>708</v>
      </c>
      <c r="I47" s="209" t="s">
        <v>180</v>
      </c>
      <c r="J47" s="209" t="s">
        <v>181</v>
      </c>
      <c r="K47" s="209" t="s">
        <v>182</v>
      </c>
      <c r="L47" s="209"/>
      <c r="M47" s="330">
        <v>0.84</v>
      </c>
      <c r="N47" s="363">
        <v>1</v>
      </c>
      <c r="O47" s="363">
        <v>1</v>
      </c>
      <c r="P47" s="363">
        <v>1</v>
      </c>
      <c r="Q47" s="363">
        <v>1</v>
      </c>
      <c r="R47" s="332">
        <f t="shared" ref="R47:R54" si="17">+SUM(N47:Q47)</f>
        <v>4</v>
      </c>
      <c r="S47" s="320" t="s">
        <v>183</v>
      </c>
      <c r="T47" s="364">
        <v>1</v>
      </c>
      <c r="U47" s="364">
        <v>1</v>
      </c>
      <c r="V47" s="365">
        <v>1</v>
      </c>
      <c r="W47" s="334">
        <v>1</v>
      </c>
      <c r="X47" s="324" t="str">
        <f t="shared" si="3"/>
        <v>0</v>
      </c>
      <c r="Y47" s="396">
        <f t="shared" ref="Y47:Y54" si="18">T47+U47+V47+W47</f>
        <v>4</v>
      </c>
      <c r="Z47" s="390">
        <f t="shared" ref="Z47:Z54" si="19">Y47/R47</f>
        <v>1</v>
      </c>
      <c r="AA47" s="399">
        <f t="shared" si="10"/>
        <v>0.84</v>
      </c>
      <c r="AB47" s="366" t="s">
        <v>709</v>
      </c>
      <c r="AC47" s="181" t="s">
        <v>260</v>
      </c>
      <c r="AD47" s="181" t="s">
        <v>260</v>
      </c>
      <c r="AE47" s="329" t="s">
        <v>707</v>
      </c>
      <c r="AF47" s="327" t="s">
        <v>186</v>
      </c>
      <c r="AG47" s="154" t="s">
        <v>710</v>
      </c>
      <c r="AH47" s="329" t="s">
        <v>711</v>
      </c>
      <c r="AI47" s="181" t="s">
        <v>260</v>
      </c>
      <c r="AJ47" s="181" t="s">
        <v>260</v>
      </c>
      <c r="AK47" s="329" t="s">
        <v>707</v>
      </c>
      <c r="AL47" s="327" t="s">
        <v>186</v>
      </c>
      <c r="AM47" s="327" t="s">
        <v>339</v>
      </c>
      <c r="AN47" s="283" t="s">
        <v>712</v>
      </c>
      <c r="AO47" s="181" t="s">
        <v>250</v>
      </c>
      <c r="AP47" s="181" t="s">
        <v>260</v>
      </c>
      <c r="AQ47" s="329" t="s">
        <v>707</v>
      </c>
      <c r="AR47" s="209" t="s">
        <v>196</v>
      </c>
      <c r="AS47" s="209" t="s">
        <v>339</v>
      </c>
      <c r="AT47" s="413" t="s">
        <v>1621</v>
      </c>
      <c r="AU47" s="181" t="s">
        <v>260</v>
      </c>
      <c r="AV47" s="181" t="s">
        <v>260</v>
      </c>
      <c r="AW47" s="329" t="s">
        <v>707</v>
      </c>
      <c r="AX47" s="209" t="s">
        <v>196</v>
      </c>
      <c r="AY47" s="404" t="s">
        <v>713</v>
      </c>
      <c r="AZ47" s="406" t="s">
        <v>1617</v>
      </c>
    </row>
    <row r="48" spans="1:52" s="83" customFormat="1" ht="110.25" customHeight="1" x14ac:dyDescent="0.2">
      <c r="A48" s="317">
        <v>43</v>
      </c>
      <c r="B48" s="209" t="s">
        <v>64</v>
      </c>
      <c r="C48" s="209" t="s">
        <v>134</v>
      </c>
      <c r="D48" s="209" t="s">
        <v>65</v>
      </c>
      <c r="E48" s="209" t="s">
        <v>96</v>
      </c>
      <c r="F48" s="209" t="s">
        <v>84</v>
      </c>
      <c r="G48" s="209" t="s">
        <v>36</v>
      </c>
      <c r="H48" s="209" t="s">
        <v>714</v>
      </c>
      <c r="I48" s="209" t="s">
        <v>180</v>
      </c>
      <c r="J48" s="209" t="s">
        <v>181</v>
      </c>
      <c r="K48" s="209" t="s">
        <v>182</v>
      </c>
      <c r="L48" s="209"/>
      <c r="M48" s="330">
        <v>0.16</v>
      </c>
      <c r="N48" s="363">
        <v>1</v>
      </c>
      <c r="O48" s="363">
        <v>1</v>
      </c>
      <c r="P48" s="363">
        <v>1</v>
      </c>
      <c r="Q48" s="363">
        <v>2</v>
      </c>
      <c r="R48" s="332">
        <f t="shared" si="17"/>
        <v>5</v>
      </c>
      <c r="S48" s="320" t="s">
        <v>183</v>
      </c>
      <c r="T48" s="364">
        <v>1</v>
      </c>
      <c r="U48" s="364">
        <v>1</v>
      </c>
      <c r="V48" s="365">
        <v>1</v>
      </c>
      <c r="W48" s="334">
        <v>2</v>
      </c>
      <c r="X48" s="324" t="str">
        <f>IF(S48="Constante","4",IF(S48="Demanda","4","0"))</f>
        <v>0</v>
      </c>
      <c r="Y48" s="396">
        <f t="shared" si="18"/>
        <v>5</v>
      </c>
      <c r="Z48" s="390">
        <f t="shared" si="19"/>
        <v>1</v>
      </c>
      <c r="AA48" s="399">
        <f t="shared" si="10"/>
        <v>0.16</v>
      </c>
      <c r="AB48" s="367" t="s">
        <v>715</v>
      </c>
      <c r="AC48" s="181"/>
      <c r="AD48" s="181"/>
      <c r="AE48" s="329" t="s">
        <v>707</v>
      </c>
      <c r="AF48" s="327" t="s">
        <v>186</v>
      </c>
      <c r="AG48" s="154" t="s">
        <v>716</v>
      </c>
      <c r="AH48" s="368" t="s">
        <v>717</v>
      </c>
      <c r="AI48" s="181" t="s">
        <v>260</v>
      </c>
      <c r="AJ48" s="181" t="s">
        <v>260</v>
      </c>
      <c r="AK48" s="329" t="s">
        <v>707</v>
      </c>
      <c r="AL48" s="327" t="s">
        <v>186</v>
      </c>
      <c r="AM48" s="327" t="s">
        <v>339</v>
      </c>
      <c r="AN48" s="342" t="s">
        <v>718</v>
      </c>
      <c r="AO48" s="181" t="s">
        <v>250</v>
      </c>
      <c r="AP48" s="181" t="s">
        <v>260</v>
      </c>
      <c r="AQ48" s="329" t="s">
        <v>707</v>
      </c>
      <c r="AR48" s="209" t="s">
        <v>196</v>
      </c>
      <c r="AS48" s="209" t="s">
        <v>719</v>
      </c>
      <c r="AT48" s="413" t="s">
        <v>1622</v>
      </c>
      <c r="AU48" s="181" t="s">
        <v>250</v>
      </c>
      <c r="AV48" s="181" t="s">
        <v>260</v>
      </c>
      <c r="AW48" s="329" t="s">
        <v>707</v>
      </c>
      <c r="AX48" s="209" t="s">
        <v>196</v>
      </c>
      <c r="AY48" s="405" t="s">
        <v>720</v>
      </c>
      <c r="AZ48" s="406" t="s">
        <v>1617</v>
      </c>
    </row>
    <row r="49" spans="1:52" s="83" customFormat="1" ht="148.5" customHeight="1" x14ac:dyDescent="0.25">
      <c r="A49" s="317">
        <v>44</v>
      </c>
      <c r="B49" s="209" t="s">
        <v>56</v>
      </c>
      <c r="C49" s="209" t="s">
        <v>119</v>
      </c>
      <c r="D49" s="209" t="s">
        <v>120</v>
      </c>
      <c r="E49" s="209" t="s">
        <v>96</v>
      </c>
      <c r="F49" s="154" t="s">
        <v>721</v>
      </c>
      <c r="G49" s="209" t="s">
        <v>118</v>
      </c>
      <c r="H49" s="209" t="s">
        <v>722</v>
      </c>
      <c r="I49" s="209" t="s">
        <v>180</v>
      </c>
      <c r="J49" s="209" t="s">
        <v>181</v>
      </c>
      <c r="K49" s="209" t="s">
        <v>182</v>
      </c>
      <c r="L49" s="209"/>
      <c r="M49" s="330">
        <v>0.2</v>
      </c>
      <c r="N49" s="369">
        <v>0</v>
      </c>
      <c r="O49" s="369">
        <v>1</v>
      </c>
      <c r="P49" s="369">
        <v>0</v>
      </c>
      <c r="Q49" s="370">
        <v>1</v>
      </c>
      <c r="R49" s="332">
        <f t="shared" si="17"/>
        <v>2</v>
      </c>
      <c r="S49" s="320" t="s">
        <v>183</v>
      </c>
      <c r="T49" s="356">
        <v>0</v>
      </c>
      <c r="U49" s="356">
        <v>1</v>
      </c>
      <c r="V49" s="371">
        <v>0</v>
      </c>
      <c r="W49" s="334">
        <v>1</v>
      </c>
      <c r="X49" s="324" t="str">
        <f t="shared" ref="X49:X50" si="20">IF(S49="Constante","4",IF(S49="Demanda","4","0"))</f>
        <v>0</v>
      </c>
      <c r="Y49" s="396">
        <f t="shared" si="18"/>
        <v>2</v>
      </c>
      <c r="Z49" s="390">
        <f t="shared" si="19"/>
        <v>1</v>
      </c>
      <c r="AA49" s="399">
        <f t="shared" si="10"/>
        <v>0.2</v>
      </c>
      <c r="AB49" s="154" t="s">
        <v>723</v>
      </c>
      <c r="AC49" s="154"/>
      <c r="AD49" s="154"/>
      <c r="AE49" s="154" t="s">
        <v>724</v>
      </c>
      <c r="AF49" s="327" t="s">
        <v>186</v>
      </c>
      <c r="AG49" s="154" t="s">
        <v>187</v>
      </c>
      <c r="AH49" s="329" t="s">
        <v>725</v>
      </c>
      <c r="AI49" s="329" t="s">
        <v>726</v>
      </c>
      <c r="AJ49" s="181"/>
      <c r="AK49" s="154" t="s">
        <v>727</v>
      </c>
      <c r="AL49" s="327" t="s">
        <v>186</v>
      </c>
      <c r="AM49" s="327" t="s">
        <v>339</v>
      </c>
      <c r="AN49" s="154" t="s">
        <v>728</v>
      </c>
      <c r="AO49" s="329" t="s">
        <v>729</v>
      </c>
      <c r="AP49" s="181"/>
      <c r="AQ49" s="154" t="s">
        <v>730</v>
      </c>
      <c r="AR49" s="209" t="s">
        <v>196</v>
      </c>
      <c r="AS49" s="209" t="s">
        <v>731</v>
      </c>
      <c r="AT49" s="413" t="s">
        <v>1623</v>
      </c>
      <c r="AU49" s="329" t="s">
        <v>726</v>
      </c>
      <c r="AV49" s="181"/>
      <c r="AW49" s="154" t="s">
        <v>732</v>
      </c>
      <c r="AX49" s="209" t="s">
        <v>196</v>
      </c>
      <c r="AY49" s="404" t="s">
        <v>733</v>
      </c>
      <c r="AZ49" s="406" t="s">
        <v>1617</v>
      </c>
    </row>
    <row r="50" spans="1:52" s="83" customFormat="1" ht="193.5" customHeight="1" x14ac:dyDescent="0.25">
      <c r="A50" s="317">
        <v>45</v>
      </c>
      <c r="B50" s="209" t="s">
        <v>56</v>
      </c>
      <c r="C50" s="209" t="s">
        <v>119</v>
      </c>
      <c r="D50" s="209" t="s">
        <v>120</v>
      </c>
      <c r="E50" s="209" t="s">
        <v>96</v>
      </c>
      <c r="F50" s="154" t="s">
        <v>721</v>
      </c>
      <c r="G50" s="209" t="s">
        <v>60</v>
      </c>
      <c r="H50" s="209" t="s">
        <v>734</v>
      </c>
      <c r="I50" s="209" t="s">
        <v>180</v>
      </c>
      <c r="J50" s="209" t="s">
        <v>181</v>
      </c>
      <c r="K50" s="209" t="s">
        <v>182</v>
      </c>
      <c r="L50" s="209"/>
      <c r="M50" s="330">
        <v>0.2</v>
      </c>
      <c r="N50" s="372">
        <v>3</v>
      </c>
      <c r="O50" s="372">
        <v>3</v>
      </c>
      <c r="P50" s="372">
        <v>3</v>
      </c>
      <c r="Q50" s="372">
        <v>3</v>
      </c>
      <c r="R50" s="332">
        <f t="shared" si="17"/>
        <v>12</v>
      </c>
      <c r="S50" s="320" t="s">
        <v>183</v>
      </c>
      <c r="T50" s="209">
        <v>3</v>
      </c>
      <c r="U50" s="209">
        <v>3</v>
      </c>
      <c r="V50" s="209">
        <v>3</v>
      </c>
      <c r="W50" s="334">
        <v>3</v>
      </c>
      <c r="X50" s="324" t="str">
        <f t="shared" si="20"/>
        <v>0</v>
      </c>
      <c r="Y50" s="396">
        <f t="shared" si="18"/>
        <v>12</v>
      </c>
      <c r="Z50" s="390">
        <f t="shared" si="19"/>
        <v>1</v>
      </c>
      <c r="AA50" s="399">
        <f t="shared" si="10"/>
        <v>0.2</v>
      </c>
      <c r="AB50" s="154" t="s">
        <v>735</v>
      </c>
      <c r="AC50" s="154" t="s">
        <v>736</v>
      </c>
      <c r="AD50" s="154" t="s">
        <v>19</v>
      </c>
      <c r="AE50" s="154" t="s">
        <v>737</v>
      </c>
      <c r="AF50" s="327" t="s">
        <v>186</v>
      </c>
      <c r="AG50" s="154" t="s">
        <v>339</v>
      </c>
      <c r="AH50" s="329" t="s">
        <v>738</v>
      </c>
      <c r="AI50" s="329" t="s">
        <v>736</v>
      </c>
      <c r="AJ50" s="181"/>
      <c r="AK50" s="154" t="s">
        <v>739</v>
      </c>
      <c r="AL50" s="327" t="s">
        <v>186</v>
      </c>
      <c r="AM50" s="327" t="s">
        <v>339</v>
      </c>
      <c r="AN50" s="154" t="s">
        <v>740</v>
      </c>
      <c r="AO50" s="329" t="s">
        <v>736</v>
      </c>
      <c r="AP50" s="181"/>
      <c r="AQ50" s="154" t="s">
        <v>741</v>
      </c>
      <c r="AR50" s="209" t="s">
        <v>196</v>
      </c>
      <c r="AS50" s="209" t="s">
        <v>742</v>
      </c>
      <c r="AT50" s="413" t="s">
        <v>1624</v>
      </c>
      <c r="AU50" s="329" t="s">
        <v>736</v>
      </c>
      <c r="AV50" s="181"/>
      <c r="AW50" s="154" t="s">
        <v>743</v>
      </c>
      <c r="AX50" s="209" t="s">
        <v>196</v>
      </c>
      <c r="AY50" s="608" t="s">
        <v>744</v>
      </c>
      <c r="AZ50" s="406" t="s">
        <v>1617</v>
      </c>
    </row>
    <row r="51" spans="1:52" s="83" customFormat="1" ht="171.75" customHeight="1" x14ac:dyDescent="0.25">
      <c r="A51" s="166">
        <v>46</v>
      </c>
      <c r="B51" s="145" t="s">
        <v>56</v>
      </c>
      <c r="C51" s="145" t="s">
        <v>119</v>
      </c>
      <c r="D51" s="145" t="s">
        <v>120</v>
      </c>
      <c r="E51" s="145" t="s">
        <v>96</v>
      </c>
      <c r="F51" s="196" t="s">
        <v>721</v>
      </c>
      <c r="G51" s="145" t="s">
        <v>60</v>
      </c>
      <c r="H51" s="145" t="s">
        <v>745</v>
      </c>
      <c r="I51" s="145" t="s">
        <v>180</v>
      </c>
      <c r="J51" s="145" t="s">
        <v>181</v>
      </c>
      <c r="K51" s="145" t="s">
        <v>182</v>
      </c>
      <c r="L51" s="145"/>
      <c r="M51" s="210">
        <v>0.2</v>
      </c>
      <c r="N51" s="80">
        <v>1</v>
      </c>
      <c r="O51" s="80">
        <v>1</v>
      </c>
      <c r="P51" s="80">
        <v>1</v>
      </c>
      <c r="Q51" s="80">
        <v>1</v>
      </c>
      <c r="R51" s="315">
        <f t="shared" si="17"/>
        <v>4</v>
      </c>
      <c r="S51" s="316" t="s">
        <v>183</v>
      </c>
      <c r="T51" s="211">
        <v>1</v>
      </c>
      <c r="U51" s="211">
        <v>1</v>
      </c>
      <c r="V51" s="211">
        <v>1</v>
      </c>
      <c r="W51" s="254">
        <v>1</v>
      </c>
      <c r="X51" s="213">
        <v>0</v>
      </c>
      <c r="Y51" s="397">
        <f t="shared" si="18"/>
        <v>4</v>
      </c>
      <c r="Z51" s="390">
        <f t="shared" si="19"/>
        <v>1</v>
      </c>
      <c r="AA51" s="399">
        <f t="shared" si="10"/>
        <v>0.2</v>
      </c>
      <c r="AB51" s="196" t="s">
        <v>746</v>
      </c>
      <c r="AC51" s="196" t="s">
        <v>736</v>
      </c>
      <c r="AD51" s="196" t="s">
        <v>19</v>
      </c>
      <c r="AE51" s="196" t="s">
        <v>747</v>
      </c>
      <c r="AF51" s="214" t="s">
        <v>186</v>
      </c>
      <c r="AG51" s="196" t="s">
        <v>339</v>
      </c>
      <c r="AH51" s="140" t="s">
        <v>748</v>
      </c>
      <c r="AI51" s="140" t="s">
        <v>749</v>
      </c>
      <c r="AJ51" s="212"/>
      <c r="AK51" s="196" t="s">
        <v>750</v>
      </c>
      <c r="AL51" s="214" t="s">
        <v>186</v>
      </c>
      <c r="AM51" s="214" t="s">
        <v>339</v>
      </c>
      <c r="AN51" s="140" t="s">
        <v>751</v>
      </c>
      <c r="AO51" s="140" t="s">
        <v>749</v>
      </c>
      <c r="AP51" s="212"/>
      <c r="AQ51" s="196" t="s">
        <v>752</v>
      </c>
      <c r="AR51" s="145" t="s">
        <v>196</v>
      </c>
      <c r="AS51" s="139" t="s">
        <v>753</v>
      </c>
      <c r="AT51" s="414" t="s">
        <v>1625</v>
      </c>
      <c r="AU51" s="140" t="s">
        <v>749</v>
      </c>
      <c r="AV51" s="212"/>
      <c r="AW51" s="238" t="s">
        <v>754</v>
      </c>
      <c r="AX51" s="145" t="s">
        <v>196</v>
      </c>
      <c r="AY51" s="611" t="s">
        <v>755</v>
      </c>
      <c r="AZ51" s="406" t="s">
        <v>1617</v>
      </c>
    </row>
    <row r="52" spans="1:52" s="83" customFormat="1" ht="144.75" customHeight="1" x14ac:dyDescent="0.25">
      <c r="A52" s="166">
        <v>47</v>
      </c>
      <c r="B52" s="128" t="s">
        <v>56</v>
      </c>
      <c r="C52" s="128" t="s">
        <v>119</v>
      </c>
      <c r="D52" s="128" t="s">
        <v>120</v>
      </c>
      <c r="E52" s="128" t="s">
        <v>96</v>
      </c>
      <c r="F52" s="136" t="s">
        <v>721</v>
      </c>
      <c r="G52" s="128" t="s">
        <v>60</v>
      </c>
      <c r="H52" s="128" t="s">
        <v>756</v>
      </c>
      <c r="I52" s="128" t="s">
        <v>180</v>
      </c>
      <c r="J52" s="128" t="s">
        <v>181</v>
      </c>
      <c r="K52" s="128" t="s">
        <v>182</v>
      </c>
      <c r="L52" s="128"/>
      <c r="M52" s="129">
        <v>0.2</v>
      </c>
      <c r="N52" s="81">
        <v>3</v>
      </c>
      <c r="O52" s="81">
        <v>3</v>
      </c>
      <c r="P52" s="81">
        <v>3</v>
      </c>
      <c r="Q52" s="81">
        <v>3</v>
      </c>
      <c r="R52" s="298">
        <f t="shared" si="17"/>
        <v>12</v>
      </c>
      <c r="S52" s="126" t="s">
        <v>183</v>
      </c>
      <c r="T52" s="128">
        <v>3</v>
      </c>
      <c r="U52" s="128">
        <v>3</v>
      </c>
      <c r="V52" s="128">
        <v>3</v>
      </c>
      <c r="W52" s="249">
        <v>3</v>
      </c>
      <c r="X52" s="132" t="str">
        <f t="shared" ref="X52:X100" si="21">IF(S52="Constante","4",IF(S52="Demanda","4","0"))</f>
        <v>0</v>
      </c>
      <c r="Y52" s="395">
        <f t="shared" si="18"/>
        <v>12</v>
      </c>
      <c r="Z52" s="390">
        <f t="shared" si="19"/>
        <v>1</v>
      </c>
      <c r="AA52" s="399">
        <f t="shared" si="10"/>
        <v>0.2</v>
      </c>
      <c r="AB52" s="136" t="s">
        <v>757</v>
      </c>
      <c r="AC52" s="136" t="s">
        <v>736</v>
      </c>
      <c r="AD52" s="102" t="s">
        <v>19</v>
      </c>
      <c r="AE52" s="136" t="s">
        <v>758</v>
      </c>
      <c r="AF52" s="135" t="s">
        <v>186</v>
      </c>
      <c r="AG52" s="136" t="s">
        <v>339</v>
      </c>
      <c r="AH52" s="140" t="s">
        <v>759</v>
      </c>
      <c r="AI52" s="140" t="s">
        <v>749</v>
      </c>
      <c r="AJ52" s="102"/>
      <c r="AK52" s="136" t="s">
        <v>760</v>
      </c>
      <c r="AL52" s="135" t="s">
        <v>186</v>
      </c>
      <c r="AM52" s="135" t="s">
        <v>339</v>
      </c>
      <c r="AN52" s="140" t="s">
        <v>761</v>
      </c>
      <c r="AO52" s="140" t="s">
        <v>749</v>
      </c>
      <c r="AP52" s="102"/>
      <c r="AQ52" s="136" t="s">
        <v>762</v>
      </c>
      <c r="AR52" s="145" t="s">
        <v>196</v>
      </c>
      <c r="AS52" s="139" t="s">
        <v>763</v>
      </c>
      <c r="AT52" s="136" t="s">
        <v>764</v>
      </c>
      <c r="AU52" s="140" t="s">
        <v>749</v>
      </c>
      <c r="AV52" s="102"/>
      <c r="AW52" s="285" t="s">
        <v>765</v>
      </c>
      <c r="AX52" s="145" t="s">
        <v>196</v>
      </c>
      <c r="AY52" s="608" t="s">
        <v>766</v>
      </c>
      <c r="AZ52" s="406" t="s">
        <v>1617</v>
      </c>
    </row>
    <row r="53" spans="1:52" s="83" customFormat="1" ht="149.25" customHeight="1" x14ac:dyDescent="0.25">
      <c r="A53" s="161">
        <v>48</v>
      </c>
      <c r="B53" s="128" t="s">
        <v>56</v>
      </c>
      <c r="C53" s="128" t="s">
        <v>119</v>
      </c>
      <c r="D53" s="128" t="s">
        <v>120</v>
      </c>
      <c r="E53" s="128" t="s">
        <v>96</v>
      </c>
      <c r="F53" s="136" t="s">
        <v>721</v>
      </c>
      <c r="G53" s="128" t="s">
        <v>118</v>
      </c>
      <c r="H53" s="128" t="s">
        <v>767</v>
      </c>
      <c r="I53" s="128" t="s">
        <v>180</v>
      </c>
      <c r="J53" s="128" t="s">
        <v>181</v>
      </c>
      <c r="K53" s="128" t="s">
        <v>182</v>
      </c>
      <c r="L53" s="128"/>
      <c r="M53" s="129">
        <v>0.2</v>
      </c>
      <c r="N53" s="202">
        <v>1</v>
      </c>
      <c r="O53" s="202">
        <v>1</v>
      </c>
      <c r="P53" s="202">
        <v>1</v>
      </c>
      <c r="Q53" s="202">
        <v>1</v>
      </c>
      <c r="R53" s="298">
        <f t="shared" si="17"/>
        <v>4</v>
      </c>
      <c r="S53" s="126" t="s">
        <v>183</v>
      </c>
      <c r="T53" s="203">
        <v>1</v>
      </c>
      <c r="U53" s="203">
        <v>1</v>
      </c>
      <c r="V53" s="203">
        <v>1</v>
      </c>
      <c r="W53" s="249">
        <v>1</v>
      </c>
      <c r="X53" s="132" t="str">
        <f t="shared" si="21"/>
        <v>0</v>
      </c>
      <c r="Y53" s="395">
        <f t="shared" si="18"/>
        <v>4</v>
      </c>
      <c r="Z53" s="390">
        <f t="shared" si="19"/>
        <v>1</v>
      </c>
      <c r="AA53" s="399">
        <f t="shared" si="10"/>
        <v>0.2</v>
      </c>
      <c r="AB53" s="136" t="s">
        <v>768</v>
      </c>
      <c r="AC53" s="102"/>
      <c r="AD53" s="102"/>
      <c r="AE53" s="102" t="s">
        <v>769</v>
      </c>
      <c r="AF53" s="135" t="s">
        <v>186</v>
      </c>
      <c r="AG53" s="136" t="s">
        <v>339</v>
      </c>
      <c r="AH53" s="140" t="s">
        <v>768</v>
      </c>
      <c r="AI53" s="140" t="s">
        <v>770</v>
      </c>
      <c r="AJ53" s="102"/>
      <c r="AK53" s="102" t="s">
        <v>771</v>
      </c>
      <c r="AL53" s="135" t="s">
        <v>186</v>
      </c>
      <c r="AM53" s="135" t="s">
        <v>339</v>
      </c>
      <c r="AN53" s="140" t="s">
        <v>768</v>
      </c>
      <c r="AO53" s="140" t="s">
        <v>770</v>
      </c>
      <c r="AP53" s="102"/>
      <c r="AQ53" s="136" t="s">
        <v>771</v>
      </c>
      <c r="AR53" s="145" t="s">
        <v>196</v>
      </c>
      <c r="AS53" s="139" t="s">
        <v>772</v>
      </c>
      <c r="AT53" s="140" t="s">
        <v>768</v>
      </c>
      <c r="AU53" s="140" t="s">
        <v>770</v>
      </c>
      <c r="AV53" s="102"/>
      <c r="AW53" s="285" t="s">
        <v>771</v>
      </c>
      <c r="AX53" s="145" t="s">
        <v>196</v>
      </c>
      <c r="AY53" s="608" t="s">
        <v>773</v>
      </c>
      <c r="AZ53" s="406" t="s">
        <v>1617</v>
      </c>
    </row>
    <row r="54" spans="1:52" s="83" customFormat="1" ht="124.5" customHeight="1" x14ac:dyDescent="0.25">
      <c r="A54" s="161">
        <v>49</v>
      </c>
      <c r="B54" s="128" t="s">
        <v>23</v>
      </c>
      <c r="C54" s="128" t="s">
        <v>41</v>
      </c>
      <c r="D54" s="128" t="s">
        <v>136</v>
      </c>
      <c r="E54" s="128" t="s">
        <v>96</v>
      </c>
      <c r="F54" s="128" t="s">
        <v>84</v>
      </c>
      <c r="G54" s="128" t="s">
        <v>122</v>
      </c>
      <c r="H54" s="127" t="s">
        <v>774</v>
      </c>
      <c r="I54" s="128" t="s">
        <v>180</v>
      </c>
      <c r="J54" s="128" t="s">
        <v>181</v>
      </c>
      <c r="K54" s="128" t="s">
        <v>182</v>
      </c>
      <c r="L54" s="128"/>
      <c r="M54" s="129">
        <v>0.3</v>
      </c>
      <c r="N54" s="202">
        <v>0</v>
      </c>
      <c r="O54" s="202">
        <v>1</v>
      </c>
      <c r="P54" s="202">
        <v>1</v>
      </c>
      <c r="Q54" s="202">
        <v>1</v>
      </c>
      <c r="R54" s="298">
        <f t="shared" si="17"/>
        <v>3</v>
      </c>
      <c r="S54" s="126" t="s">
        <v>183</v>
      </c>
      <c r="T54" s="131">
        <v>0</v>
      </c>
      <c r="U54" s="163">
        <v>1</v>
      </c>
      <c r="V54" s="203">
        <v>1</v>
      </c>
      <c r="W54" s="255">
        <v>1</v>
      </c>
      <c r="X54" s="132" t="str">
        <f t="shared" si="21"/>
        <v>0</v>
      </c>
      <c r="Y54" s="395">
        <f t="shared" si="18"/>
        <v>3</v>
      </c>
      <c r="Z54" s="390">
        <f t="shared" si="19"/>
        <v>1</v>
      </c>
      <c r="AA54" s="399">
        <f t="shared" si="10"/>
        <v>0.3</v>
      </c>
      <c r="AB54" s="144" t="s">
        <v>775</v>
      </c>
      <c r="AC54" s="102"/>
      <c r="AD54" s="102"/>
      <c r="AE54" s="102" t="s">
        <v>19</v>
      </c>
      <c r="AF54" s="135" t="s">
        <v>186</v>
      </c>
      <c r="AG54" s="136" t="s">
        <v>187</v>
      </c>
      <c r="AH54" s="136" t="s">
        <v>776</v>
      </c>
      <c r="AI54" s="102" t="s">
        <v>19</v>
      </c>
      <c r="AJ54" s="102" t="s">
        <v>19</v>
      </c>
      <c r="AK54" s="136" t="s">
        <v>777</v>
      </c>
      <c r="AL54" s="135" t="s">
        <v>186</v>
      </c>
      <c r="AM54" s="135" t="s">
        <v>778</v>
      </c>
      <c r="AN54" s="136" t="s">
        <v>779</v>
      </c>
      <c r="AO54" s="102" t="s">
        <v>250</v>
      </c>
      <c r="AP54" s="102" t="s">
        <v>260</v>
      </c>
      <c r="AQ54" s="136" t="s">
        <v>780</v>
      </c>
      <c r="AR54" s="145" t="s">
        <v>196</v>
      </c>
      <c r="AS54" s="139" t="s">
        <v>781</v>
      </c>
      <c r="AT54" s="136" t="s">
        <v>782</v>
      </c>
      <c r="AU54" s="102" t="s">
        <v>250</v>
      </c>
      <c r="AV54" s="102" t="s">
        <v>260</v>
      </c>
      <c r="AW54" s="136" t="s">
        <v>783</v>
      </c>
      <c r="AX54" s="145" t="s">
        <v>196</v>
      </c>
      <c r="AY54" s="612" t="s">
        <v>784</v>
      </c>
      <c r="AZ54" s="406" t="s">
        <v>1617</v>
      </c>
    </row>
    <row r="55" spans="1:52" s="124" customFormat="1" ht="111" customHeight="1" x14ac:dyDescent="0.25">
      <c r="A55" s="262">
        <v>50</v>
      </c>
      <c r="B55" s="263" t="s">
        <v>23</v>
      </c>
      <c r="C55" s="263" t="s">
        <v>41</v>
      </c>
      <c r="D55" s="263" t="s">
        <v>136</v>
      </c>
      <c r="E55" s="263" t="s">
        <v>96</v>
      </c>
      <c r="F55" s="263" t="s">
        <v>84</v>
      </c>
      <c r="G55" s="263" t="s">
        <v>114</v>
      </c>
      <c r="H55" s="256" t="s">
        <v>785</v>
      </c>
      <c r="I55" s="263" t="s">
        <v>239</v>
      </c>
      <c r="J55" s="263" t="s">
        <v>181</v>
      </c>
      <c r="K55" s="263" t="s">
        <v>786</v>
      </c>
      <c r="L55" s="263"/>
      <c r="M55" s="264">
        <v>0.5</v>
      </c>
      <c r="N55" s="265">
        <v>1</v>
      </c>
      <c r="O55" s="265">
        <v>1</v>
      </c>
      <c r="P55" s="265">
        <v>1</v>
      </c>
      <c r="Q55" s="265">
        <v>1</v>
      </c>
      <c r="R55" s="302">
        <v>1</v>
      </c>
      <c r="S55" s="266" t="s">
        <v>336</v>
      </c>
      <c r="T55" s="250">
        <v>1</v>
      </c>
      <c r="U55" s="250">
        <v>1</v>
      </c>
      <c r="V55" s="247">
        <v>1</v>
      </c>
      <c r="W55" s="247">
        <v>1</v>
      </c>
      <c r="X55" s="260" t="str">
        <f t="shared" si="21"/>
        <v>4</v>
      </c>
      <c r="Y55" s="391">
        <f>+W55</f>
        <v>1</v>
      </c>
      <c r="Z55" s="390">
        <f>+W55</f>
        <v>1</v>
      </c>
      <c r="AA55" s="399">
        <f t="shared" si="10"/>
        <v>0.5</v>
      </c>
      <c r="AB55" s="267" t="s">
        <v>787</v>
      </c>
      <c r="AC55" s="249"/>
      <c r="AD55" s="249"/>
      <c r="AE55" s="268" t="s">
        <v>788</v>
      </c>
      <c r="AF55" s="269" t="s">
        <v>186</v>
      </c>
      <c r="AG55" s="268" t="s">
        <v>339</v>
      </c>
      <c r="AH55" s="270" t="s">
        <v>789</v>
      </c>
      <c r="AI55" s="249" t="s">
        <v>19</v>
      </c>
      <c r="AJ55" s="249" t="s">
        <v>19</v>
      </c>
      <c r="AK55" s="268" t="s">
        <v>790</v>
      </c>
      <c r="AL55" s="269" t="s">
        <v>186</v>
      </c>
      <c r="AM55" s="269" t="s">
        <v>791</v>
      </c>
      <c r="AN55" s="270" t="s">
        <v>792</v>
      </c>
      <c r="AO55" s="249" t="s">
        <v>250</v>
      </c>
      <c r="AP55" s="249" t="s">
        <v>260</v>
      </c>
      <c r="AQ55" s="268" t="s">
        <v>790</v>
      </c>
      <c r="AR55" s="271" t="s">
        <v>196</v>
      </c>
      <c r="AS55" s="272" t="s">
        <v>793</v>
      </c>
      <c r="AT55" s="270" t="s">
        <v>794</v>
      </c>
      <c r="AU55" s="249" t="s">
        <v>250</v>
      </c>
      <c r="AV55" s="249" t="s">
        <v>260</v>
      </c>
      <c r="AW55" s="268" t="s">
        <v>795</v>
      </c>
      <c r="AX55" s="145" t="s">
        <v>196</v>
      </c>
      <c r="AY55" s="405" t="s">
        <v>796</v>
      </c>
      <c r="AZ55" s="406" t="s">
        <v>1617</v>
      </c>
    </row>
    <row r="56" spans="1:52" s="83" customFormat="1" ht="105.75" customHeight="1" x14ac:dyDescent="0.25">
      <c r="A56" s="161">
        <v>51</v>
      </c>
      <c r="B56" s="128" t="s">
        <v>23</v>
      </c>
      <c r="C56" s="128" t="s">
        <v>41</v>
      </c>
      <c r="D56" s="128" t="s">
        <v>136</v>
      </c>
      <c r="E56" s="128" t="s">
        <v>96</v>
      </c>
      <c r="F56" s="128" t="s">
        <v>84</v>
      </c>
      <c r="G56" s="128" t="s">
        <v>122</v>
      </c>
      <c r="H56" s="127" t="s">
        <v>797</v>
      </c>
      <c r="I56" s="128" t="s">
        <v>180</v>
      </c>
      <c r="J56" s="128" t="s">
        <v>181</v>
      </c>
      <c r="K56" s="128" t="s">
        <v>182</v>
      </c>
      <c r="L56" s="128"/>
      <c r="M56" s="129">
        <v>0.2</v>
      </c>
      <c r="N56" s="202">
        <v>0</v>
      </c>
      <c r="O56" s="82">
        <v>1</v>
      </c>
      <c r="P56" s="202">
        <v>0</v>
      </c>
      <c r="Q56" s="82">
        <v>1</v>
      </c>
      <c r="R56" s="298">
        <f>+SUM(N56:Q56)</f>
        <v>2</v>
      </c>
      <c r="S56" s="126" t="s">
        <v>183</v>
      </c>
      <c r="T56" s="131">
        <v>0</v>
      </c>
      <c r="U56" s="163">
        <v>1</v>
      </c>
      <c r="V56" s="203">
        <v>1</v>
      </c>
      <c r="W56" s="255"/>
      <c r="X56" s="132" t="str">
        <f t="shared" si="21"/>
        <v>0</v>
      </c>
      <c r="Y56" s="395">
        <f>T56+U56+V56+W56</f>
        <v>2</v>
      </c>
      <c r="Z56" s="390">
        <f>Y56/R56</f>
        <v>1</v>
      </c>
      <c r="AA56" s="399">
        <f t="shared" si="10"/>
        <v>0.2</v>
      </c>
      <c r="AB56" s="144" t="s">
        <v>798</v>
      </c>
      <c r="AC56" s="102"/>
      <c r="AD56" s="102"/>
      <c r="AE56" s="102" t="s">
        <v>19</v>
      </c>
      <c r="AF56" s="135" t="s">
        <v>186</v>
      </c>
      <c r="AG56" s="136" t="s">
        <v>187</v>
      </c>
      <c r="AH56" s="136" t="s">
        <v>799</v>
      </c>
      <c r="AI56" s="102" t="s">
        <v>19</v>
      </c>
      <c r="AJ56" s="102" t="s">
        <v>19</v>
      </c>
      <c r="AK56" s="136" t="s">
        <v>800</v>
      </c>
      <c r="AL56" s="135" t="s">
        <v>186</v>
      </c>
      <c r="AM56" s="135" t="s">
        <v>801</v>
      </c>
      <c r="AN56" s="136" t="s">
        <v>802</v>
      </c>
      <c r="AO56" s="102" t="s">
        <v>250</v>
      </c>
      <c r="AP56" s="102" t="s">
        <v>260</v>
      </c>
      <c r="AQ56" s="136" t="s">
        <v>803</v>
      </c>
      <c r="AR56" s="145" t="s">
        <v>196</v>
      </c>
      <c r="AS56" s="139" t="s">
        <v>804</v>
      </c>
      <c r="AT56" s="136" t="s">
        <v>805</v>
      </c>
      <c r="AU56" s="102"/>
      <c r="AV56" s="102"/>
      <c r="AW56" s="102" t="s">
        <v>19</v>
      </c>
      <c r="AX56" s="145" t="s">
        <v>196</v>
      </c>
      <c r="AY56" s="404" t="s">
        <v>806</v>
      </c>
      <c r="AZ56" s="406" t="s">
        <v>1617</v>
      </c>
    </row>
    <row r="57" spans="1:52" s="83" customFormat="1" ht="186" customHeight="1" x14ac:dyDescent="0.25">
      <c r="A57" s="161">
        <v>52</v>
      </c>
      <c r="B57" s="128" t="s">
        <v>56</v>
      </c>
      <c r="C57" s="128" t="s">
        <v>115</v>
      </c>
      <c r="D57" s="128" t="s">
        <v>120</v>
      </c>
      <c r="E57" s="128" t="s">
        <v>807</v>
      </c>
      <c r="F57" s="136" t="s">
        <v>808</v>
      </c>
      <c r="G57" s="128" t="s">
        <v>60</v>
      </c>
      <c r="H57" s="128" t="s">
        <v>809</v>
      </c>
      <c r="I57" s="128" t="s">
        <v>239</v>
      </c>
      <c r="J57" s="128" t="s">
        <v>181</v>
      </c>
      <c r="K57" s="128" t="s">
        <v>810</v>
      </c>
      <c r="L57" s="128"/>
      <c r="M57" s="129">
        <v>0.2</v>
      </c>
      <c r="N57" s="129">
        <v>1</v>
      </c>
      <c r="O57" s="129">
        <v>1</v>
      </c>
      <c r="P57" s="129">
        <v>1</v>
      </c>
      <c r="Q57" s="129">
        <v>1</v>
      </c>
      <c r="R57" s="299">
        <v>1</v>
      </c>
      <c r="S57" s="126" t="s">
        <v>336</v>
      </c>
      <c r="T57" s="156">
        <v>1</v>
      </c>
      <c r="U57" s="156">
        <v>1</v>
      </c>
      <c r="V57" s="172">
        <v>1</v>
      </c>
      <c r="W57" s="247">
        <v>1</v>
      </c>
      <c r="X57" s="132" t="str">
        <f t="shared" si="21"/>
        <v>4</v>
      </c>
      <c r="Y57" s="391">
        <f>+W57</f>
        <v>1</v>
      </c>
      <c r="Z57" s="390">
        <f>+W57</f>
        <v>1</v>
      </c>
      <c r="AA57" s="399">
        <f t="shared" si="10"/>
        <v>0.2</v>
      </c>
      <c r="AB57" s="136" t="s">
        <v>811</v>
      </c>
      <c r="AC57" s="102" t="s">
        <v>260</v>
      </c>
      <c r="AD57" s="102" t="s">
        <v>260</v>
      </c>
      <c r="AE57" s="102" t="s">
        <v>812</v>
      </c>
      <c r="AF57" s="135" t="s">
        <v>186</v>
      </c>
      <c r="AG57" s="136" t="s">
        <v>813</v>
      </c>
      <c r="AH57" s="136" t="s">
        <v>814</v>
      </c>
      <c r="AI57" s="136" t="s">
        <v>815</v>
      </c>
      <c r="AJ57" s="102" t="s">
        <v>260</v>
      </c>
      <c r="AK57" s="136" t="s">
        <v>812</v>
      </c>
      <c r="AL57" s="135" t="s">
        <v>186</v>
      </c>
      <c r="AM57" s="135" t="s">
        <v>816</v>
      </c>
      <c r="AN57" s="136" t="s">
        <v>817</v>
      </c>
      <c r="AO57" s="102" t="s">
        <v>250</v>
      </c>
      <c r="AP57" s="102" t="s">
        <v>260</v>
      </c>
      <c r="AQ57" s="136" t="s">
        <v>812</v>
      </c>
      <c r="AR57" s="145" t="s">
        <v>196</v>
      </c>
      <c r="AS57" s="139" t="s">
        <v>818</v>
      </c>
      <c r="AT57" s="136" t="s">
        <v>819</v>
      </c>
      <c r="AU57" s="102" t="s">
        <v>250</v>
      </c>
      <c r="AV57" s="102" t="s">
        <v>260</v>
      </c>
      <c r="AW57" s="146" t="s">
        <v>812</v>
      </c>
      <c r="AX57" s="145" t="s">
        <v>196</v>
      </c>
      <c r="AY57" s="405" t="s">
        <v>820</v>
      </c>
      <c r="AZ57" s="406" t="s">
        <v>1617</v>
      </c>
    </row>
    <row r="58" spans="1:52" s="83" customFormat="1" ht="117" customHeight="1" x14ac:dyDescent="0.25">
      <c r="A58" s="166">
        <v>53</v>
      </c>
      <c r="B58" s="128" t="s">
        <v>56</v>
      </c>
      <c r="C58" s="128" t="s">
        <v>115</v>
      </c>
      <c r="D58" s="128" t="s">
        <v>120</v>
      </c>
      <c r="E58" s="128" t="s">
        <v>807</v>
      </c>
      <c r="F58" s="136" t="s">
        <v>808</v>
      </c>
      <c r="G58" s="128" t="s">
        <v>60</v>
      </c>
      <c r="H58" s="128" t="s">
        <v>821</v>
      </c>
      <c r="I58" s="128" t="s">
        <v>180</v>
      </c>
      <c r="J58" s="128" t="s">
        <v>181</v>
      </c>
      <c r="K58" s="128" t="s">
        <v>182</v>
      </c>
      <c r="L58" s="128"/>
      <c r="M58" s="129">
        <v>0.2</v>
      </c>
      <c r="N58" s="202">
        <v>3</v>
      </c>
      <c r="O58" s="202">
        <v>3</v>
      </c>
      <c r="P58" s="202">
        <v>3</v>
      </c>
      <c r="Q58" s="202">
        <v>3</v>
      </c>
      <c r="R58" s="298">
        <f t="shared" ref="R58:R60" si="22">+SUM(N58:Q58)</f>
        <v>12</v>
      </c>
      <c r="S58" s="126" t="s">
        <v>183</v>
      </c>
      <c r="T58" s="128">
        <v>3</v>
      </c>
      <c r="U58" s="128">
        <v>3</v>
      </c>
      <c r="V58" s="128">
        <v>3</v>
      </c>
      <c r="W58" s="249">
        <v>3</v>
      </c>
      <c r="X58" s="132" t="str">
        <f t="shared" si="21"/>
        <v>0</v>
      </c>
      <c r="Y58" s="395">
        <f t="shared" ref="Y58:Y59" si="23">T58+U58+V58+W58</f>
        <v>12</v>
      </c>
      <c r="Z58" s="390">
        <f>Y58/R58</f>
        <v>1</v>
      </c>
      <c r="AA58" s="399">
        <f t="shared" si="10"/>
        <v>0.2</v>
      </c>
      <c r="AB58" s="136" t="s">
        <v>822</v>
      </c>
      <c r="AC58" s="102" t="s">
        <v>260</v>
      </c>
      <c r="AD58" s="102" t="s">
        <v>19</v>
      </c>
      <c r="AE58" s="102" t="s">
        <v>823</v>
      </c>
      <c r="AF58" s="135" t="s">
        <v>186</v>
      </c>
      <c r="AG58" s="136" t="s">
        <v>824</v>
      </c>
      <c r="AH58" s="136" t="s">
        <v>825</v>
      </c>
      <c r="AI58" s="102" t="s">
        <v>260</v>
      </c>
      <c r="AJ58" s="102" t="s">
        <v>19</v>
      </c>
      <c r="AK58" s="102" t="s">
        <v>823</v>
      </c>
      <c r="AL58" s="135" t="s">
        <v>186</v>
      </c>
      <c r="AM58" s="135" t="s">
        <v>826</v>
      </c>
      <c r="AN58" s="136" t="s">
        <v>827</v>
      </c>
      <c r="AO58" s="102" t="s">
        <v>250</v>
      </c>
      <c r="AP58" s="102" t="s">
        <v>260</v>
      </c>
      <c r="AQ58" s="102" t="s">
        <v>823</v>
      </c>
      <c r="AR58" s="145" t="s">
        <v>196</v>
      </c>
      <c r="AS58" s="139" t="s">
        <v>828</v>
      </c>
      <c r="AT58" s="136" t="s">
        <v>829</v>
      </c>
      <c r="AU58" s="102" t="s">
        <v>250</v>
      </c>
      <c r="AV58" s="102" t="s">
        <v>260</v>
      </c>
      <c r="AW58" s="102" t="s">
        <v>823</v>
      </c>
      <c r="AX58" s="145" t="s">
        <v>196</v>
      </c>
      <c r="AY58" s="405" t="s">
        <v>830</v>
      </c>
      <c r="AZ58" s="406" t="s">
        <v>1617</v>
      </c>
    </row>
    <row r="59" spans="1:52" s="83" customFormat="1" ht="131.25" customHeight="1" x14ac:dyDescent="0.25">
      <c r="A59" s="161">
        <v>54</v>
      </c>
      <c r="B59" s="128" t="s">
        <v>56</v>
      </c>
      <c r="C59" s="128" t="s">
        <v>115</v>
      </c>
      <c r="D59" s="128" t="s">
        <v>120</v>
      </c>
      <c r="E59" s="128" t="s">
        <v>807</v>
      </c>
      <c r="F59" s="136" t="s">
        <v>808</v>
      </c>
      <c r="G59" s="128" t="s">
        <v>60</v>
      </c>
      <c r="H59" s="128" t="s">
        <v>831</v>
      </c>
      <c r="I59" s="128" t="s">
        <v>180</v>
      </c>
      <c r="J59" s="128" t="s">
        <v>181</v>
      </c>
      <c r="K59" s="128" t="s">
        <v>182</v>
      </c>
      <c r="L59" s="128"/>
      <c r="M59" s="129">
        <v>0.2</v>
      </c>
      <c r="N59" s="202">
        <v>2</v>
      </c>
      <c r="O59" s="202">
        <v>4</v>
      </c>
      <c r="P59" s="202">
        <v>5</v>
      </c>
      <c r="Q59" s="202">
        <v>1</v>
      </c>
      <c r="R59" s="298">
        <f t="shared" si="22"/>
        <v>12</v>
      </c>
      <c r="S59" s="126" t="s">
        <v>183</v>
      </c>
      <c r="T59" s="200">
        <v>2</v>
      </c>
      <c r="U59" s="200">
        <v>4</v>
      </c>
      <c r="V59" s="128">
        <v>5</v>
      </c>
      <c r="W59" s="249">
        <v>1</v>
      </c>
      <c r="X59" s="132" t="str">
        <f t="shared" si="21"/>
        <v>0</v>
      </c>
      <c r="Y59" s="395">
        <f t="shared" si="23"/>
        <v>12</v>
      </c>
      <c r="Z59" s="390">
        <f>Y59/R59</f>
        <v>1</v>
      </c>
      <c r="AA59" s="399">
        <f t="shared" si="10"/>
        <v>0.2</v>
      </c>
      <c r="AB59" s="136" t="s">
        <v>832</v>
      </c>
      <c r="AC59" s="102"/>
      <c r="AD59" s="102"/>
      <c r="AE59" s="102"/>
      <c r="AF59" s="135" t="s">
        <v>186</v>
      </c>
      <c r="AG59" s="136" t="s">
        <v>833</v>
      </c>
      <c r="AH59" s="136" t="s">
        <v>834</v>
      </c>
      <c r="AI59" s="102" t="s">
        <v>260</v>
      </c>
      <c r="AJ59" s="102" t="s">
        <v>260</v>
      </c>
      <c r="AK59" s="102" t="s">
        <v>823</v>
      </c>
      <c r="AL59" s="135" t="s">
        <v>186</v>
      </c>
      <c r="AM59" s="135" t="s">
        <v>835</v>
      </c>
      <c r="AN59" s="136" t="s">
        <v>836</v>
      </c>
      <c r="AO59" s="102" t="s">
        <v>250</v>
      </c>
      <c r="AP59" s="102" t="s">
        <v>260</v>
      </c>
      <c r="AQ59" s="102" t="s">
        <v>823</v>
      </c>
      <c r="AR59" s="145" t="s">
        <v>196</v>
      </c>
      <c r="AS59" s="139" t="s">
        <v>837</v>
      </c>
      <c r="AT59" s="136" t="s">
        <v>838</v>
      </c>
      <c r="AU59" s="102" t="s">
        <v>250</v>
      </c>
      <c r="AV59" s="102" t="s">
        <v>260</v>
      </c>
      <c r="AW59" s="102" t="s">
        <v>823</v>
      </c>
      <c r="AX59" s="145" t="s">
        <v>196</v>
      </c>
      <c r="AY59" s="404" t="s">
        <v>839</v>
      </c>
      <c r="AZ59" s="406" t="s">
        <v>1617</v>
      </c>
    </row>
    <row r="60" spans="1:52" s="83" customFormat="1" ht="97.5" customHeight="1" x14ac:dyDescent="0.25">
      <c r="A60" s="161">
        <v>55</v>
      </c>
      <c r="B60" s="128" t="s">
        <v>56</v>
      </c>
      <c r="C60" s="128" t="s">
        <v>115</v>
      </c>
      <c r="D60" s="128" t="s">
        <v>120</v>
      </c>
      <c r="E60" s="128" t="s">
        <v>807</v>
      </c>
      <c r="F60" s="136" t="s">
        <v>808</v>
      </c>
      <c r="G60" s="128" t="s">
        <v>60</v>
      </c>
      <c r="H60" s="128" t="s">
        <v>840</v>
      </c>
      <c r="I60" s="128" t="s">
        <v>180</v>
      </c>
      <c r="J60" s="128" t="s">
        <v>181</v>
      </c>
      <c r="K60" s="128" t="s">
        <v>182</v>
      </c>
      <c r="L60" s="128"/>
      <c r="M60" s="129">
        <v>0.2</v>
      </c>
      <c r="N60" s="215">
        <v>3</v>
      </c>
      <c r="O60" s="215">
        <v>3</v>
      </c>
      <c r="P60" s="215">
        <v>3</v>
      </c>
      <c r="Q60" s="215">
        <v>3</v>
      </c>
      <c r="R60" s="298">
        <f t="shared" si="22"/>
        <v>12</v>
      </c>
      <c r="S60" s="126" t="s">
        <v>183</v>
      </c>
      <c r="T60" s="128">
        <v>3</v>
      </c>
      <c r="U60" s="128">
        <v>3</v>
      </c>
      <c r="V60" s="200">
        <v>3</v>
      </c>
      <c r="W60" s="249">
        <v>3</v>
      </c>
      <c r="X60" s="132" t="str">
        <f t="shared" si="21"/>
        <v>0</v>
      </c>
      <c r="Y60" s="395">
        <f>T60+U60+V60+W60</f>
        <v>12</v>
      </c>
      <c r="Z60" s="390">
        <f>Y60/R60</f>
        <v>1</v>
      </c>
      <c r="AA60" s="399">
        <f t="shared" si="10"/>
        <v>0.2</v>
      </c>
      <c r="AB60" s="136" t="s">
        <v>841</v>
      </c>
      <c r="AC60" s="102" t="s">
        <v>260</v>
      </c>
      <c r="AD60" s="102" t="s">
        <v>19</v>
      </c>
      <c r="AE60" s="102" t="s">
        <v>842</v>
      </c>
      <c r="AF60" s="135" t="s">
        <v>186</v>
      </c>
      <c r="AG60" s="136" t="s">
        <v>843</v>
      </c>
      <c r="AH60" s="136" t="s">
        <v>844</v>
      </c>
      <c r="AI60" s="102" t="s">
        <v>260</v>
      </c>
      <c r="AJ60" s="102" t="s">
        <v>19</v>
      </c>
      <c r="AK60" s="136" t="s">
        <v>845</v>
      </c>
      <c r="AL60" s="135" t="s">
        <v>186</v>
      </c>
      <c r="AM60" s="135" t="s">
        <v>846</v>
      </c>
      <c r="AN60" s="136" t="s">
        <v>847</v>
      </c>
      <c r="AO60" s="102" t="s">
        <v>250</v>
      </c>
      <c r="AP60" s="102" t="s">
        <v>260</v>
      </c>
      <c r="AQ60" s="136" t="s">
        <v>845</v>
      </c>
      <c r="AR60" s="145" t="s">
        <v>196</v>
      </c>
      <c r="AS60" s="139" t="s">
        <v>848</v>
      </c>
      <c r="AT60" s="136" t="s">
        <v>849</v>
      </c>
      <c r="AU60" s="102" t="s">
        <v>250</v>
      </c>
      <c r="AV60" s="102" t="s">
        <v>260</v>
      </c>
      <c r="AW60" s="136" t="s">
        <v>850</v>
      </c>
      <c r="AX60" s="145" t="s">
        <v>196</v>
      </c>
      <c r="AY60" s="405" t="s">
        <v>851</v>
      </c>
      <c r="AZ60" s="406" t="s">
        <v>1617</v>
      </c>
    </row>
    <row r="61" spans="1:52" s="83" customFormat="1" ht="144" customHeight="1" x14ac:dyDescent="0.25">
      <c r="A61" s="166">
        <v>56</v>
      </c>
      <c r="B61" s="128" t="s">
        <v>56</v>
      </c>
      <c r="C61" s="128" t="s">
        <v>115</v>
      </c>
      <c r="D61" s="128" t="s">
        <v>120</v>
      </c>
      <c r="E61" s="128" t="s">
        <v>807</v>
      </c>
      <c r="F61" s="136" t="s">
        <v>808</v>
      </c>
      <c r="G61" s="128" t="s">
        <v>60</v>
      </c>
      <c r="H61" s="128" t="s">
        <v>852</v>
      </c>
      <c r="I61" s="128" t="s">
        <v>239</v>
      </c>
      <c r="J61" s="128" t="s">
        <v>181</v>
      </c>
      <c r="K61" s="128" t="s">
        <v>853</v>
      </c>
      <c r="L61" s="128"/>
      <c r="M61" s="129">
        <v>0.2</v>
      </c>
      <c r="N61" s="129">
        <v>1</v>
      </c>
      <c r="O61" s="129">
        <v>1</v>
      </c>
      <c r="P61" s="129">
        <v>1</v>
      </c>
      <c r="Q61" s="129">
        <v>1</v>
      </c>
      <c r="R61" s="299">
        <v>1</v>
      </c>
      <c r="S61" s="126" t="s">
        <v>241</v>
      </c>
      <c r="T61" s="156">
        <v>1</v>
      </c>
      <c r="U61" s="156">
        <v>1</v>
      </c>
      <c r="V61" s="172">
        <v>1</v>
      </c>
      <c r="W61" s="247">
        <v>1</v>
      </c>
      <c r="X61" s="132" t="str">
        <f t="shared" si="21"/>
        <v>4</v>
      </c>
      <c r="Y61" s="391">
        <f t="shared" ref="Y61" si="24">+W61</f>
        <v>1</v>
      </c>
      <c r="Z61" s="390">
        <f>+W61</f>
        <v>1</v>
      </c>
      <c r="AA61" s="399">
        <f t="shared" si="10"/>
        <v>0.2</v>
      </c>
      <c r="AB61" s="136" t="s">
        <v>854</v>
      </c>
      <c r="AC61" s="102" t="s">
        <v>260</v>
      </c>
      <c r="AD61" s="102" t="s">
        <v>260</v>
      </c>
      <c r="AE61" s="102" t="s">
        <v>855</v>
      </c>
      <c r="AF61" s="135" t="s">
        <v>186</v>
      </c>
      <c r="AG61" s="136" t="s">
        <v>856</v>
      </c>
      <c r="AH61" s="136" t="s">
        <v>857</v>
      </c>
      <c r="AI61" s="102" t="s">
        <v>260</v>
      </c>
      <c r="AJ61" s="102" t="s">
        <v>260</v>
      </c>
      <c r="AK61" s="136" t="s">
        <v>858</v>
      </c>
      <c r="AL61" s="135" t="s">
        <v>186</v>
      </c>
      <c r="AM61" s="135" t="s">
        <v>859</v>
      </c>
      <c r="AN61" s="136" t="s">
        <v>860</v>
      </c>
      <c r="AO61" s="102" t="s">
        <v>250</v>
      </c>
      <c r="AP61" s="102" t="s">
        <v>260</v>
      </c>
      <c r="AQ61" s="102" t="s">
        <v>855</v>
      </c>
      <c r="AR61" s="145" t="s">
        <v>196</v>
      </c>
      <c r="AS61" s="139" t="s">
        <v>861</v>
      </c>
      <c r="AT61" s="136" t="s">
        <v>862</v>
      </c>
      <c r="AU61" s="102" t="s">
        <v>250</v>
      </c>
      <c r="AV61" s="102" t="s">
        <v>260</v>
      </c>
      <c r="AW61" s="102" t="s">
        <v>863</v>
      </c>
      <c r="AX61" s="145" t="s">
        <v>196</v>
      </c>
      <c r="AY61" s="405" t="s">
        <v>864</v>
      </c>
      <c r="AZ61" s="406" t="s">
        <v>1617</v>
      </c>
    </row>
    <row r="62" spans="1:52" s="83" customFormat="1" ht="144" customHeight="1" x14ac:dyDescent="0.25">
      <c r="A62" s="161">
        <v>57</v>
      </c>
      <c r="B62" s="128" t="s">
        <v>64</v>
      </c>
      <c r="C62" s="128" t="s">
        <v>64</v>
      </c>
      <c r="D62" s="128" t="s">
        <v>120</v>
      </c>
      <c r="E62" s="128" t="s">
        <v>96</v>
      </c>
      <c r="F62" s="128" t="s">
        <v>84</v>
      </c>
      <c r="G62" s="128" t="s">
        <v>60</v>
      </c>
      <c r="H62" s="127" t="s">
        <v>865</v>
      </c>
      <c r="I62" s="127" t="s">
        <v>239</v>
      </c>
      <c r="J62" s="128" t="s">
        <v>181</v>
      </c>
      <c r="K62" s="127" t="s">
        <v>866</v>
      </c>
      <c r="L62" s="127"/>
      <c r="M62" s="194">
        <v>0.25</v>
      </c>
      <c r="N62" s="194">
        <v>0.25</v>
      </c>
      <c r="O62" s="194">
        <v>0.25</v>
      </c>
      <c r="P62" s="194">
        <v>0.25</v>
      </c>
      <c r="Q62" s="194">
        <v>0.25</v>
      </c>
      <c r="R62" s="300">
        <f t="shared" ref="R62:R63" si="25">SUBTOTAL(9,N62:Q62)</f>
        <v>1</v>
      </c>
      <c r="S62" s="126" t="s">
        <v>183</v>
      </c>
      <c r="T62" s="129">
        <v>0.25</v>
      </c>
      <c r="U62" s="129">
        <v>0.25</v>
      </c>
      <c r="V62" s="129">
        <v>0.25</v>
      </c>
      <c r="W62" s="252">
        <v>0.25</v>
      </c>
      <c r="X62" s="136" t="str">
        <f>IF(S62="Constante","4",IF(S62="Demanda","4","0"))</f>
        <v>0</v>
      </c>
      <c r="Y62" s="310">
        <f>T62+U62+V62+W62</f>
        <v>1</v>
      </c>
      <c r="Z62" s="390">
        <f>Y62/R62</f>
        <v>1</v>
      </c>
      <c r="AA62" s="399">
        <f t="shared" si="10"/>
        <v>0.25</v>
      </c>
      <c r="AB62" s="136" t="s">
        <v>867</v>
      </c>
      <c r="AC62" s="102"/>
      <c r="AD62" s="102"/>
      <c r="AE62" s="136" t="s">
        <v>868</v>
      </c>
      <c r="AF62" s="135" t="s">
        <v>186</v>
      </c>
      <c r="AG62" s="136" t="s">
        <v>339</v>
      </c>
      <c r="AH62" s="128" t="s">
        <v>869</v>
      </c>
      <c r="AI62" s="126"/>
      <c r="AJ62" s="102"/>
      <c r="AK62" s="136" t="s">
        <v>870</v>
      </c>
      <c r="AL62" s="135" t="s">
        <v>186</v>
      </c>
      <c r="AM62" s="135" t="s">
        <v>871</v>
      </c>
      <c r="AN62" s="136" t="s">
        <v>872</v>
      </c>
      <c r="AO62" s="102" t="s">
        <v>250</v>
      </c>
      <c r="AP62" s="102" t="s">
        <v>260</v>
      </c>
      <c r="AQ62" s="136" t="s">
        <v>873</v>
      </c>
      <c r="AR62" s="145" t="s">
        <v>196</v>
      </c>
      <c r="AS62" s="139" t="s">
        <v>874</v>
      </c>
      <c r="AT62" s="136" t="s">
        <v>875</v>
      </c>
      <c r="AU62" s="102" t="s">
        <v>250</v>
      </c>
      <c r="AV62" s="102" t="s">
        <v>260</v>
      </c>
      <c r="AW62" s="136" t="s">
        <v>876</v>
      </c>
      <c r="AX62" s="145" t="s">
        <v>196</v>
      </c>
      <c r="AY62" s="609" t="s">
        <v>877</v>
      </c>
      <c r="AZ62" s="406" t="s">
        <v>1617</v>
      </c>
    </row>
    <row r="63" spans="1:52" s="83" customFormat="1" ht="144" customHeight="1" x14ac:dyDescent="0.25">
      <c r="A63" s="161">
        <v>58</v>
      </c>
      <c r="B63" s="128" t="s">
        <v>64</v>
      </c>
      <c r="C63" s="128" t="s">
        <v>64</v>
      </c>
      <c r="D63" s="128" t="s">
        <v>58</v>
      </c>
      <c r="E63" s="128" t="s">
        <v>96</v>
      </c>
      <c r="F63" s="128" t="s">
        <v>84</v>
      </c>
      <c r="G63" s="128" t="s">
        <v>101</v>
      </c>
      <c r="H63" s="127" t="s">
        <v>878</v>
      </c>
      <c r="I63" s="127" t="s">
        <v>239</v>
      </c>
      <c r="J63" s="128" t="s">
        <v>181</v>
      </c>
      <c r="K63" s="127" t="s">
        <v>879</v>
      </c>
      <c r="L63" s="127"/>
      <c r="M63" s="194">
        <v>0.25</v>
      </c>
      <c r="N63" s="194">
        <v>0</v>
      </c>
      <c r="O63" s="194">
        <v>0.33329999999999999</v>
      </c>
      <c r="P63" s="194">
        <v>0.33329999999999999</v>
      </c>
      <c r="Q63" s="194">
        <v>0.33329999999999999</v>
      </c>
      <c r="R63" s="300">
        <f t="shared" si="25"/>
        <v>0.99990000000000001</v>
      </c>
      <c r="S63" s="126" t="s">
        <v>183</v>
      </c>
      <c r="T63" s="131">
        <v>0</v>
      </c>
      <c r="U63" s="129">
        <v>0.33329999999999999</v>
      </c>
      <c r="V63" s="129">
        <v>0.33329999999999999</v>
      </c>
      <c r="W63" s="253">
        <v>0.33329999999999999</v>
      </c>
      <c r="X63" s="132" t="str">
        <f>IF(S63="Constante","4",IF(S63="Demanda","4","0"))</f>
        <v>0</v>
      </c>
      <c r="Y63" s="310">
        <f>T63+U63+V63+W63</f>
        <v>0.99990000000000001</v>
      </c>
      <c r="Z63" s="390">
        <f>Y63/R63</f>
        <v>1</v>
      </c>
      <c r="AA63" s="399">
        <f t="shared" si="10"/>
        <v>0.25</v>
      </c>
      <c r="AB63" s="102" t="s">
        <v>880</v>
      </c>
      <c r="AC63" s="102"/>
      <c r="AD63" s="102"/>
      <c r="AE63" s="136" t="s">
        <v>881</v>
      </c>
      <c r="AF63" s="135" t="s">
        <v>186</v>
      </c>
      <c r="AG63" s="136" t="s">
        <v>187</v>
      </c>
      <c r="AH63" s="128" t="s">
        <v>882</v>
      </c>
      <c r="AI63" s="126"/>
      <c r="AJ63" s="102"/>
      <c r="AK63" s="136" t="s">
        <v>883</v>
      </c>
      <c r="AL63" s="135" t="s">
        <v>186</v>
      </c>
      <c r="AM63" s="135" t="s">
        <v>884</v>
      </c>
      <c r="AN63" s="136" t="s">
        <v>885</v>
      </c>
      <c r="AO63" s="102" t="s">
        <v>250</v>
      </c>
      <c r="AP63" s="102" t="s">
        <v>260</v>
      </c>
      <c r="AQ63" s="136" t="s">
        <v>886</v>
      </c>
      <c r="AR63" s="145" t="s">
        <v>196</v>
      </c>
      <c r="AS63" s="139" t="s">
        <v>887</v>
      </c>
      <c r="AT63" s="136" t="s">
        <v>888</v>
      </c>
      <c r="AU63" s="102" t="s">
        <v>250</v>
      </c>
      <c r="AV63" s="102" t="s">
        <v>260</v>
      </c>
      <c r="AW63" s="147" t="s">
        <v>889</v>
      </c>
      <c r="AX63" s="145" t="s">
        <v>196</v>
      </c>
      <c r="AY63" s="154" t="s">
        <v>890</v>
      </c>
      <c r="AZ63" s="406" t="s">
        <v>1617</v>
      </c>
    </row>
    <row r="64" spans="1:52" s="83" customFormat="1" ht="140.25" customHeight="1" x14ac:dyDescent="0.25">
      <c r="A64" s="166">
        <v>59</v>
      </c>
      <c r="B64" s="128" t="s">
        <v>64</v>
      </c>
      <c r="C64" s="128" t="s">
        <v>64</v>
      </c>
      <c r="D64" s="128" t="s">
        <v>58</v>
      </c>
      <c r="E64" s="128" t="s">
        <v>96</v>
      </c>
      <c r="F64" s="128" t="s">
        <v>84</v>
      </c>
      <c r="G64" s="128" t="s">
        <v>101</v>
      </c>
      <c r="H64" s="127" t="s">
        <v>891</v>
      </c>
      <c r="I64" s="127" t="s">
        <v>239</v>
      </c>
      <c r="J64" s="128" t="s">
        <v>181</v>
      </c>
      <c r="K64" s="127" t="s">
        <v>892</v>
      </c>
      <c r="L64" s="127"/>
      <c r="M64" s="194">
        <v>0.25</v>
      </c>
      <c r="N64" s="194">
        <v>0.25</v>
      </c>
      <c r="O64" s="194">
        <v>0.25</v>
      </c>
      <c r="P64" s="194">
        <v>0.25</v>
      </c>
      <c r="Q64" s="194">
        <v>0.25</v>
      </c>
      <c r="R64" s="300">
        <v>1</v>
      </c>
      <c r="S64" s="126" t="s">
        <v>183</v>
      </c>
      <c r="T64" s="129">
        <v>0.25</v>
      </c>
      <c r="U64" s="129">
        <v>0.25</v>
      </c>
      <c r="V64" s="129">
        <v>0.25</v>
      </c>
      <c r="W64" s="247">
        <v>0.25</v>
      </c>
      <c r="X64" s="132" t="str">
        <f>IF(S64="Constante","4",IF(S64="Demanda","4","0"))</f>
        <v>0</v>
      </c>
      <c r="Y64" s="391">
        <f>T64+U64+V64+W64</f>
        <v>1</v>
      </c>
      <c r="Z64" s="390">
        <f>Y64/R64</f>
        <v>1</v>
      </c>
      <c r="AA64" s="399">
        <f t="shared" si="10"/>
        <v>0.25</v>
      </c>
      <c r="AB64" s="136" t="s">
        <v>893</v>
      </c>
      <c r="AC64" s="102"/>
      <c r="AD64" s="102"/>
      <c r="AE64" s="136" t="s">
        <v>894</v>
      </c>
      <c r="AF64" s="135" t="s">
        <v>186</v>
      </c>
      <c r="AG64" s="136" t="s">
        <v>339</v>
      </c>
      <c r="AH64" s="128" t="s">
        <v>895</v>
      </c>
      <c r="AI64" s="126"/>
      <c r="AJ64" s="102"/>
      <c r="AK64" s="136" t="s">
        <v>896</v>
      </c>
      <c r="AL64" s="135" t="s">
        <v>186</v>
      </c>
      <c r="AM64" s="135" t="s">
        <v>897</v>
      </c>
      <c r="AN64" s="128" t="s">
        <v>898</v>
      </c>
      <c r="AO64" s="102" t="s">
        <v>250</v>
      </c>
      <c r="AP64" s="102" t="s">
        <v>260</v>
      </c>
      <c r="AQ64" s="136" t="s">
        <v>899</v>
      </c>
      <c r="AR64" s="145" t="s">
        <v>196</v>
      </c>
      <c r="AS64" s="139" t="s">
        <v>900</v>
      </c>
      <c r="AT64" s="136" t="s">
        <v>901</v>
      </c>
      <c r="AU64" s="102" t="s">
        <v>250</v>
      </c>
      <c r="AV64" s="102" t="s">
        <v>260</v>
      </c>
      <c r="AW64" s="136" t="s">
        <v>902</v>
      </c>
      <c r="AX64" s="145" t="s">
        <v>196</v>
      </c>
      <c r="AY64" s="404" t="s">
        <v>903</v>
      </c>
      <c r="AZ64" s="406" t="s">
        <v>1617</v>
      </c>
    </row>
    <row r="65" spans="1:53" s="83" customFormat="1" ht="126" customHeight="1" x14ac:dyDescent="0.25">
      <c r="A65" s="161">
        <v>60</v>
      </c>
      <c r="B65" s="128" t="s">
        <v>64</v>
      </c>
      <c r="C65" s="128" t="s">
        <v>64</v>
      </c>
      <c r="D65" s="128" t="s">
        <v>120</v>
      </c>
      <c r="E65" s="128" t="s">
        <v>96</v>
      </c>
      <c r="F65" s="128" t="s">
        <v>84</v>
      </c>
      <c r="G65" s="128" t="s">
        <v>60</v>
      </c>
      <c r="H65" s="127" t="s">
        <v>904</v>
      </c>
      <c r="I65" s="127" t="s">
        <v>239</v>
      </c>
      <c r="J65" s="128" t="s">
        <v>181</v>
      </c>
      <c r="K65" s="127" t="s">
        <v>905</v>
      </c>
      <c r="L65" s="127"/>
      <c r="M65" s="194">
        <v>0.25</v>
      </c>
      <c r="N65" s="194">
        <v>0.25</v>
      </c>
      <c r="O65" s="194">
        <v>0.25</v>
      </c>
      <c r="P65" s="194">
        <v>0.25</v>
      </c>
      <c r="Q65" s="194">
        <v>0.25</v>
      </c>
      <c r="R65" s="300">
        <v>1</v>
      </c>
      <c r="S65" s="126" t="s">
        <v>183</v>
      </c>
      <c r="T65" s="129">
        <v>0.25</v>
      </c>
      <c r="U65" s="129">
        <v>0.25</v>
      </c>
      <c r="V65" s="129">
        <v>0.25</v>
      </c>
      <c r="W65" s="247">
        <v>0.25</v>
      </c>
      <c r="X65" s="132" t="str">
        <f>IF(S65="Constante","4",IF(S65="Demanda","4","0"))</f>
        <v>0</v>
      </c>
      <c r="Y65" s="391">
        <f>T65+U65+V65+W65</f>
        <v>1</v>
      </c>
      <c r="Z65" s="390">
        <f>Y65/R65</f>
        <v>1</v>
      </c>
      <c r="AA65" s="399">
        <f t="shared" si="10"/>
        <v>0.25</v>
      </c>
      <c r="AB65" s="136" t="s">
        <v>906</v>
      </c>
      <c r="AC65" s="102"/>
      <c r="AD65" s="102"/>
      <c r="AE65" s="136" t="s">
        <v>907</v>
      </c>
      <c r="AF65" s="135" t="s">
        <v>186</v>
      </c>
      <c r="AG65" s="136" t="s">
        <v>339</v>
      </c>
      <c r="AH65" s="128" t="s">
        <v>908</v>
      </c>
      <c r="AI65" s="126"/>
      <c r="AJ65" s="102"/>
      <c r="AK65" s="136" t="s">
        <v>909</v>
      </c>
      <c r="AL65" s="135" t="s">
        <v>186</v>
      </c>
      <c r="AM65" s="135" t="s">
        <v>910</v>
      </c>
      <c r="AN65" s="128" t="s">
        <v>911</v>
      </c>
      <c r="AO65" s="102" t="s">
        <v>250</v>
      </c>
      <c r="AP65" s="102" t="s">
        <v>260</v>
      </c>
      <c r="AQ65" s="136" t="s">
        <v>912</v>
      </c>
      <c r="AR65" s="145" t="s">
        <v>196</v>
      </c>
      <c r="AS65" s="139" t="s">
        <v>913</v>
      </c>
      <c r="AT65" s="128" t="s">
        <v>914</v>
      </c>
      <c r="AU65" s="102" t="s">
        <v>250</v>
      </c>
      <c r="AV65" s="102" t="s">
        <v>260</v>
      </c>
      <c r="AW65" s="136" t="s">
        <v>915</v>
      </c>
      <c r="AX65" s="145" t="s">
        <v>196</v>
      </c>
      <c r="AY65" s="405" t="s">
        <v>916</v>
      </c>
      <c r="AZ65" s="406" t="s">
        <v>1617</v>
      </c>
    </row>
    <row r="66" spans="1:53" s="83" customFormat="1" ht="234.75" customHeight="1" x14ac:dyDescent="0.2">
      <c r="A66" s="161">
        <v>61</v>
      </c>
      <c r="B66" s="128" t="s">
        <v>23</v>
      </c>
      <c r="C66" s="128" t="s">
        <v>33</v>
      </c>
      <c r="D66" s="128" t="s">
        <v>131</v>
      </c>
      <c r="E66" s="128" t="s">
        <v>96</v>
      </c>
      <c r="F66" s="128" t="s">
        <v>84</v>
      </c>
      <c r="G66" s="128" t="s">
        <v>133</v>
      </c>
      <c r="H66" s="128" t="s">
        <v>917</v>
      </c>
      <c r="I66" s="128" t="s">
        <v>239</v>
      </c>
      <c r="J66" s="128" t="s">
        <v>181</v>
      </c>
      <c r="K66" s="128" t="s">
        <v>918</v>
      </c>
      <c r="L66" s="128"/>
      <c r="M66" s="129">
        <v>0.9</v>
      </c>
      <c r="N66" s="105">
        <v>1</v>
      </c>
      <c r="O66" s="105">
        <v>1</v>
      </c>
      <c r="P66" s="105">
        <v>1</v>
      </c>
      <c r="Q66" s="105">
        <v>1</v>
      </c>
      <c r="R66" s="299">
        <v>1</v>
      </c>
      <c r="S66" s="126" t="s">
        <v>336</v>
      </c>
      <c r="T66" s="129">
        <v>1</v>
      </c>
      <c r="U66" s="129">
        <v>1</v>
      </c>
      <c r="V66" s="129">
        <v>0.99</v>
      </c>
      <c r="W66" s="129">
        <v>1</v>
      </c>
      <c r="X66" s="132" t="str">
        <f>IF(S66="Constante","4",IF(S66="Demanda","4","0"))</f>
        <v>4</v>
      </c>
      <c r="Y66" s="391">
        <f>AVERAGE(T66:W66)</f>
        <v>0.99750000000000005</v>
      </c>
      <c r="Z66" s="390">
        <f>+W66</f>
        <v>1</v>
      </c>
      <c r="AA66" s="399">
        <f t="shared" si="10"/>
        <v>0.9</v>
      </c>
      <c r="AB66" s="127" t="s">
        <v>919</v>
      </c>
      <c r="AC66" s="169" t="s">
        <v>19</v>
      </c>
      <c r="AD66" s="169" t="s">
        <v>19</v>
      </c>
      <c r="AE66" s="101" t="s">
        <v>920</v>
      </c>
      <c r="AF66" s="135" t="s">
        <v>186</v>
      </c>
      <c r="AG66" s="136" t="s">
        <v>921</v>
      </c>
      <c r="AH66" s="128" t="s">
        <v>922</v>
      </c>
      <c r="AI66" s="126" t="s">
        <v>185</v>
      </c>
      <c r="AJ66" s="126" t="s">
        <v>185</v>
      </c>
      <c r="AK66" s="101" t="s">
        <v>920</v>
      </c>
      <c r="AL66" s="135" t="s">
        <v>186</v>
      </c>
      <c r="AM66" s="135" t="s">
        <v>921</v>
      </c>
      <c r="AN66" s="389" t="s">
        <v>923</v>
      </c>
      <c r="AO66" s="280" t="s">
        <v>924</v>
      </c>
      <c r="AP66" s="125" t="s">
        <v>925</v>
      </c>
      <c r="AQ66" s="101" t="s">
        <v>920</v>
      </c>
      <c r="AR66" s="145" t="s">
        <v>196</v>
      </c>
      <c r="AS66" s="139" t="s">
        <v>926</v>
      </c>
      <c r="AT66" s="136" t="s">
        <v>927</v>
      </c>
      <c r="AU66" s="102" t="s">
        <v>928</v>
      </c>
      <c r="AV66" s="102" t="s">
        <v>928</v>
      </c>
      <c r="AW66" s="101" t="s">
        <v>920</v>
      </c>
      <c r="AX66" s="145" t="s">
        <v>196</v>
      </c>
      <c r="AY66" s="404" t="s">
        <v>929</v>
      </c>
      <c r="AZ66" s="406" t="s">
        <v>1617</v>
      </c>
      <c r="BA66" s="108"/>
    </row>
    <row r="67" spans="1:53" s="83" customFormat="1" ht="105" customHeight="1" x14ac:dyDescent="0.25">
      <c r="A67" s="166">
        <v>62</v>
      </c>
      <c r="B67" s="128" t="s">
        <v>23</v>
      </c>
      <c r="C67" s="128" t="s">
        <v>33</v>
      </c>
      <c r="D67" s="128" t="s">
        <v>131</v>
      </c>
      <c r="E67" s="128" t="s">
        <v>96</v>
      </c>
      <c r="F67" s="128" t="s">
        <v>84</v>
      </c>
      <c r="G67" s="128" t="s">
        <v>133</v>
      </c>
      <c r="H67" s="128" t="s">
        <v>930</v>
      </c>
      <c r="I67" s="128" t="s">
        <v>239</v>
      </c>
      <c r="J67" s="128" t="s">
        <v>181</v>
      </c>
      <c r="K67" s="128" t="s">
        <v>931</v>
      </c>
      <c r="L67" s="128"/>
      <c r="M67" s="129">
        <v>0.1</v>
      </c>
      <c r="N67" s="105">
        <v>1</v>
      </c>
      <c r="O67" s="105">
        <v>1</v>
      </c>
      <c r="P67" s="105">
        <v>1</v>
      </c>
      <c r="Q67" s="105">
        <v>1</v>
      </c>
      <c r="R67" s="303">
        <v>1</v>
      </c>
      <c r="S67" s="126" t="s">
        <v>336</v>
      </c>
      <c r="T67" s="104">
        <v>1</v>
      </c>
      <c r="U67" s="104">
        <v>1</v>
      </c>
      <c r="V67" s="172">
        <v>1</v>
      </c>
      <c r="W67" s="172">
        <v>1</v>
      </c>
      <c r="X67" s="132" t="str">
        <f t="shared" si="21"/>
        <v>4</v>
      </c>
      <c r="Y67" s="398">
        <f>AVERAGE(T67:W67)</f>
        <v>1</v>
      </c>
      <c r="Z67" s="390">
        <f>+W67</f>
        <v>1</v>
      </c>
      <c r="AA67" s="399">
        <f t="shared" si="10"/>
        <v>0.1</v>
      </c>
      <c r="AB67" s="140" t="s">
        <v>932</v>
      </c>
      <c r="AC67" s="216" t="s">
        <v>19</v>
      </c>
      <c r="AD67" s="141" t="s">
        <v>19</v>
      </c>
      <c r="AE67" s="141" t="s">
        <v>933</v>
      </c>
      <c r="AF67" s="135" t="s">
        <v>186</v>
      </c>
      <c r="AG67" s="136" t="s">
        <v>934</v>
      </c>
      <c r="AH67" s="128" t="s">
        <v>935</v>
      </c>
      <c r="AI67" s="126" t="s">
        <v>185</v>
      </c>
      <c r="AJ67" s="126" t="s">
        <v>185</v>
      </c>
      <c r="AK67" s="141" t="s">
        <v>933</v>
      </c>
      <c r="AL67" s="135" t="s">
        <v>186</v>
      </c>
      <c r="AM67" s="135" t="s">
        <v>934</v>
      </c>
      <c r="AN67" s="128" t="s">
        <v>936</v>
      </c>
      <c r="AO67" s="102" t="s">
        <v>185</v>
      </c>
      <c r="AP67" s="102" t="s">
        <v>185</v>
      </c>
      <c r="AQ67" s="141" t="s">
        <v>933</v>
      </c>
      <c r="AR67" s="145" t="s">
        <v>196</v>
      </c>
      <c r="AS67" s="139" t="s">
        <v>937</v>
      </c>
      <c r="AT67" s="136" t="s">
        <v>938</v>
      </c>
      <c r="AU67" s="102" t="s">
        <v>928</v>
      </c>
      <c r="AV67" s="102" t="s">
        <v>928</v>
      </c>
      <c r="AW67" s="141" t="s">
        <v>933</v>
      </c>
      <c r="AX67" s="145" t="s">
        <v>196</v>
      </c>
      <c r="AY67" s="602" t="s">
        <v>939</v>
      </c>
      <c r="AZ67" s="406" t="s">
        <v>1617</v>
      </c>
    </row>
    <row r="68" spans="1:53" s="83" customFormat="1" ht="116.25" customHeight="1" x14ac:dyDescent="0.25">
      <c r="A68" s="161">
        <v>63</v>
      </c>
      <c r="B68" s="128" t="s">
        <v>48</v>
      </c>
      <c r="C68" s="128" t="s">
        <v>98</v>
      </c>
      <c r="D68" s="128" t="s">
        <v>108</v>
      </c>
      <c r="E68" s="128" t="s">
        <v>29</v>
      </c>
      <c r="F68" s="128" t="s">
        <v>31</v>
      </c>
      <c r="G68" s="128" t="s">
        <v>44</v>
      </c>
      <c r="H68" s="165" t="s">
        <v>940</v>
      </c>
      <c r="I68" s="165" t="s">
        <v>180</v>
      </c>
      <c r="J68" s="128" t="s">
        <v>181</v>
      </c>
      <c r="K68" s="128" t="s">
        <v>182</v>
      </c>
      <c r="L68" s="128"/>
      <c r="M68" s="151">
        <v>0.5</v>
      </c>
      <c r="N68" s="165">
        <v>1</v>
      </c>
      <c r="O68" s="165">
        <v>1</v>
      </c>
      <c r="P68" s="165">
        <v>1</v>
      </c>
      <c r="Q68" s="165">
        <v>1</v>
      </c>
      <c r="R68" s="298">
        <f t="shared" ref="R68:R69" si="26">+SUM(N68:Q68)</f>
        <v>4</v>
      </c>
      <c r="S68" s="126" t="s">
        <v>183</v>
      </c>
      <c r="T68" s="203">
        <v>1</v>
      </c>
      <c r="U68" s="106">
        <v>1</v>
      </c>
      <c r="V68" s="106">
        <v>1</v>
      </c>
      <c r="W68" s="256">
        <v>1</v>
      </c>
      <c r="X68" s="132" t="str">
        <f t="shared" si="21"/>
        <v>0</v>
      </c>
      <c r="Y68" s="393">
        <f>T68+U68+V68+W68</f>
        <v>4</v>
      </c>
      <c r="Z68" s="390">
        <f>Y68/R68</f>
        <v>1</v>
      </c>
      <c r="AA68" s="399">
        <f t="shared" si="10"/>
        <v>0.5</v>
      </c>
      <c r="AB68" s="136" t="s">
        <v>941</v>
      </c>
      <c r="AC68" s="102" t="s">
        <v>250</v>
      </c>
      <c r="AD68" s="102" t="s">
        <v>881</v>
      </c>
      <c r="AE68" s="136" t="s">
        <v>942</v>
      </c>
      <c r="AF68" s="135" t="s">
        <v>186</v>
      </c>
      <c r="AG68" s="136" t="s">
        <v>339</v>
      </c>
      <c r="AH68" s="128" t="s">
        <v>943</v>
      </c>
      <c r="AI68" s="128" t="s">
        <v>189</v>
      </c>
      <c r="AJ68" s="136" t="s">
        <v>881</v>
      </c>
      <c r="AK68" s="136" t="s">
        <v>942</v>
      </c>
      <c r="AL68" s="135" t="s">
        <v>186</v>
      </c>
      <c r="AM68" s="135" t="s">
        <v>339</v>
      </c>
      <c r="AN68" s="195" t="s">
        <v>944</v>
      </c>
      <c r="AO68" s="102" t="s">
        <v>189</v>
      </c>
      <c r="AP68" s="102" t="s">
        <v>881</v>
      </c>
      <c r="AQ68" s="136" t="s">
        <v>942</v>
      </c>
      <c r="AR68" s="145" t="s">
        <v>196</v>
      </c>
      <c r="AS68" s="139" t="s">
        <v>945</v>
      </c>
      <c r="AT68" s="136" t="s">
        <v>946</v>
      </c>
      <c r="AU68" s="102" t="s">
        <v>189</v>
      </c>
      <c r="AV68" s="102" t="s">
        <v>881</v>
      </c>
      <c r="AW68" s="136" t="s">
        <v>942</v>
      </c>
      <c r="AX68" s="145" t="s">
        <v>196</v>
      </c>
      <c r="AY68" s="608" t="s">
        <v>945</v>
      </c>
      <c r="AZ68" s="406" t="s">
        <v>1617</v>
      </c>
    </row>
    <row r="69" spans="1:53" s="83" customFormat="1" ht="92.25" customHeight="1" x14ac:dyDescent="0.25">
      <c r="A69" s="161">
        <v>64</v>
      </c>
      <c r="B69" s="128" t="s">
        <v>48</v>
      </c>
      <c r="C69" s="128" t="s">
        <v>98</v>
      </c>
      <c r="D69" s="128" t="s">
        <v>108</v>
      </c>
      <c r="E69" s="128" t="s">
        <v>29</v>
      </c>
      <c r="F69" s="128" t="s">
        <v>31</v>
      </c>
      <c r="G69" s="128" t="s">
        <v>52</v>
      </c>
      <c r="H69" s="165" t="s">
        <v>947</v>
      </c>
      <c r="I69" s="165" t="s">
        <v>180</v>
      </c>
      <c r="J69" s="128" t="s">
        <v>181</v>
      </c>
      <c r="K69" s="128" t="s">
        <v>182</v>
      </c>
      <c r="L69" s="128"/>
      <c r="M69" s="151">
        <v>0.25</v>
      </c>
      <c r="N69" s="165">
        <v>1</v>
      </c>
      <c r="O69" s="165">
        <v>1</v>
      </c>
      <c r="P69" s="165">
        <v>1</v>
      </c>
      <c r="Q69" s="165">
        <v>1</v>
      </c>
      <c r="R69" s="298">
        <f t="shared" si="26"/>
        <v>4</v>
      </c>
      <c r="S69" s="126" t="s">
        <v>183</v>
      </c>
      <c r="T69" s="203">
        <v>1</v>
      </c>
      <c r="U69" s="106">
        <v>1</v>
      </c>
      <c r="V69" s="106">
        <v>1</v>
      </c>
      <c r="W69" s="257">
        <v>1</v>
      </c>
      <c r="X69" s="132" t="str">
        <f t="shared" si="21"/>
        <v>0</v>
      </c>
      <c r="Y69" s="393">
        <f>T69+U69+V69+W69</f>
        <v>4</v>
      </c>
      <c r="Z69" s="390">
        <f>Y69/R69</f>
        <v>1</v>
      </c>
      <c r="AA69" s="399">
        <f t="shared" si="10"/>
        <v>0.25</v>
      </c>
      <c r="AB69" s="136" t="s">
        <v>948</v>
      </c>
      <c r="AC69" s="102" t="s">
        <v>250</v>
      </c>
      <c r="AD69" s="102" t="s">
        <v>881</v>
      </c>
      <c r="AE69" s="136" t="s">
        <v>949</v>
      </c>
      <c r="AF69" s="135" t="s">
        <v>186</v>
      </c>
      <c r="AG69" s="136" t="s">
        <v>339</v>
      </c>
      <c r="AH69" s="128" t="s">
        <v>950</v>
      </c>
      <c r="AI69" s="128" t="s">
        <v>250</v>
      </c>
      <c r="AJ69" s="136" t="s">
        <v>881</v>
      </c>
      <c r="AK69" s="136" t="s">
        <v>951</v>
      </c>
      <c r="AL69" s="135" t="s">
        <v>186</v>
      </c>
      <c r="AM69" s="135" t="s">
        <v>339</v>
      </c>
      <c r="AN69" s="192" t="s">
        <v>952</v>
      </c>
      <c r="AO69" s="102" t="s">
        <v>189</v>
      </c>
      <c r="AP69" s="102" t="s">
        <v>881</v>
      </c>
      <c r="AQ69" s="136" t="s">
        <v>953</v>
      </c>
      <c r="AR69" s="145" t="s">
        <v>196</v>
      </c>
      <c r="AS69" s="139" t="s">
        <v>954</v>
      </c>
      <c r="AT69" s="136" t="s">
        <v>955</v>
      </c>
      <c r="AU69" s="102" t="s">
        <v>189</v>
      </c>
      <c r="AV69" s="102" t="s">
        <v>881</v>
      </c>
      <c r="AW69" s="136" t="s">
        <v>956</v>
      </c>
      <c r="AX69" s="145" t="s">
        <v>196</v>
      </c>
      <c r="AY69" s="613" t="s">
        <v>954</v>
      </c>
      <c r="AZ69" s="406" t="s">
        <v>1617</v>
      </c>
    </row>
    <row r="70" spans="1:53" s="83" customFormat="1" ht="96" customHeight="1" x14ac:dyDescent="0.25">
      <c r="A70" s="166">
        <v>65</v>
      </c>
      <c r="B70" s="128" t="s">
        <v>48</v>
      </c>
      <c r="C70" s="128" t="s">
        <v>98</v>
      </c>
      <c r="D70" s="128" t="s">
        <v>108</v>
      </c>
      <c r="E70" s="128" t="s">
        <v>29</v>
      </c>
      <c r="F70" s="128" t="s">
        <v>31</v>
      </c>
      <c r="G70" s="128" t="s">
        <v>44</v>
      </c>
      <c r="H70" s="165" t="s">
        <v>957</v>
      </c>
      <c r="I70" s="165" t="s">
        <v>239</v>
      </c>
      <c r="J70" s="128" t="s">
        <v>181</v>
      </c>
      <c r="K70" s="165" t="s">
        <v>958</v>
      </c>
      <c r="L70" s="165"/>
      <c r="M70" s="151">
        <v>0.25</v>
      </c>
      <c r="N70" s="151">
        <v>1</v>
      </c>
      <c r="O70" s="151">
        <v>1</v>
      </c>
      <c r="P70" s="151">
        <v>1</v>
      </c>
      <c r="Q70" s="151">
        <v>1</v>
      </c>
      <c r="R70" s="304">
        <v>1</v>
      </c>
      <c r="S70" s="126" t="s">
        <v>336</v>
      </c>
      <c r="T70" s="129">
        <v>1</v>
      </c>
      <c r="U70" s="104">
        <v>1</v>
      </c>
      <c r="V70" s="104">
        <v>1</v>
      </c>
      <c r="W70" s="258">
        <v>1</v>
      </c>
      <c r="X70" s="132" t="str">
        <f t="shared" si="21"/>
        <v>4</v>
      </c>
      <c r="Y70" s="391">
        <f>W70</f>
        <v>1</v>
      </c>
      <c r="Z70" s="390">
        <f>+W70</f>
        <v>1</v>
      </c>
      <c r="AA70" s="399">
        <f t="shared" si="10"/>
        <v>0.25</v>
      </c>
      <c r="AB70" s="136" t="s">
        <v>959</v>
      </c>
      <c r="AC70" s="102" t="s">
        <v>250</v>
      </c>
      <c r="AD70" s="102" t="s">
        <v>881</v>
      </c>
      <c r="AE70" s="136" t="s">
        <v>960</v>
      </c>
      <c r="AF70" s="135" t="s">
        <v>186</v>
      </c>
      <c r="AG70" s="136" t="s">
        <v>339</v>
      </c>
      <c r="AH70" s="128" t="s">
        <v>961</v>
      </c>
      <c r="AI70" s="128" t="s">
        <v>250</v>
      </c>
      <c r="AJ70" s="136" t="s">
        <v>881</v>
      </c>
      <c r="AK70" s="136" t="s">
        <v>962</v>
      </c>
      <c r="AL70" s="135" t="s">
        <v>186</v>
      </c>
      <c r="AM70" s="135" t="s">
        <v>339</v>
      </c>
      <c r="AN70" s="195" t="s">
        <v>963</v>
      </c>
      <c r="AO70" s="102" t="s">
        <v>189</v>
      </c>
      <c r="AP70" s="102" t="s">
        <v>881</v>
      </c>
      <c r="AQ70" s="136" t="s">
        <v>964</v>
      </c>
      <c r="AR70" s="145" t="s">
        <v>196</v>
      </c>
      <c r="AS70" s="139" t="s">
        <v>954</v>
      </c>
      <c r="AT70" s="136" t="s">
        <v>965</v>
      </c>
      <c r="AU70" s="102" t="s">
        <v>189</v>
      </c>
      <c r="AV70" s="102" t="s">
        <v>881</v>
      </c>
      <c r="AW70" s="136" t="s">
        <v>966</v>
      </c>
      <c r="AX70" s="145" t="s">
        <v>196</v>
      </c>
      <c r="AY70" s="608" t="s">
        <v>954</v>
      </c>
      <c r="AZ70" s="406" t="s">
        <v>1617</v>
      </c>
    </row>
    <row r="71" spans="1:53" s="83" customFormat="1" ht="144.94999999999999" customHeight="1" x14ac:dyDescent="0.2">
      <c r="A71" s="161">
        <v>66</v>
      </c>
      <c r="B71" s="128" t="s">
        <v>48</v>
      </c>
      <c r="C71" s="128" t="s">
        <v>48</v>
      </c>
      <c r="D71" s="128" t="s">
        <v>108</v>
      </c>
      <c r="E71" s="128" t="s">
        <v>69</v>
      </c>
      <c r="F71" s="136" t="s">
        <v>967</v>
      </c>
      <c r="G71" s="128" t="s">
        <v>52</v>
      </c>
      <c r="H71" s="128" t="s">
        <v>968</v>
      </c>
      <c r="I71" s="128" t="s">
        <v>180</v>
      </c>
      <c r="J71" s="128" t="s">
        <v>181</v>
      </c>
      <c r="K71" s="128" t="s">
        <v>182</v>
      </c>
      <c r="L71" s="128"/>
      <c r="M71" s="129">
        <v>0.5</v>
      </c>
      <c r="N71" s="106">
        <v>3</v>
      </c>
      <c r="O71" s="128">
        <v>3</v>
      </c>
      <c r="P71" s="128">
        <v>3</v>
      </c>
      <c r="Q71" s="128">
        <v>3</v>
      </c>
      <c r="R71" s="298">
        <f t="shared" ref="R71:R78" si="27">+SUM(N71:Q71)</f>
        <v>12</v>
      </c>
      <c r="S71" s="126" t="s">
        <v>183</v>
      </c>
      <c r="T71" s="128">
        <v>3</v>
      </c>
      <c r="U71" s="106">
        <v>3</v>
      </c>
      <c r="V71" s="106">
        <v>3</v>
      </c>
      <c r="W71" s="249">
        <v>3</v>
      </c>
      <c r="X71" s="132" t="str">
        <f t="shared" si="21"/>
        <v>0</v>
      </c>
      <c r="Y71" s="393">
        <f t="shared" ref="Y71:Y81" si="28">T71+U71+V71+W71</f>
        <v>12</v>
      </c>
      <c r="Z71" s="390">
        <f t="shared" ref="Z71:Z81" si="29">Y71/R71</f>
        <v>1</v>
      </c>
      <c r="AA71" s="399">
        <f t="shared" si="10"/>
        <v>0.5</v>
      </c>
      <c r="AB71" s="136" t="s">
        <v>969</v>
      </c>
      <c r="AC71" s="136"/>
      <c r="AD71" s="136"/>
      <c r="AE71" s="102"/>
      <c r="AF71" s="135" t="s">
        <v>186</v>
      </c>
      <c r="AG71" s="136" t="s">
        <v>339</v>
      </c>
      <c r="AH71" s="136" t="s">
        <v>970</v>
      </c>
      <c r="AI71" s="126" t="s">
        <v>971</v>
      </c>
      <c r="AJ71" s="102"/>
      <c r="AK71" s="102"/>
      <c r="AL71" s="135" t="s">
        <v>186</v>
      </c>
      <c r="AM71" s="135" t="s">
        <v>339</v>
      </c>
      <c r="AN71" s="178" t="s">
        <v>972</v>
      </c>
      <c r="AO71" s="102" t="s">
        <v>250</v>
      </c>
      <c r="AP71" s="102" t="s">
        <v>260</v>
      </c>
      <c r="AQ71" s="162" t="s">
        <v>973</v>
      </c>
      <c r="AR71" s="145" t="s">
        <v>196</v>
      </c>
      <c r="AS71" s="139" t="s">
        <v>974</v>
      </c>
      <c r="AT71" s="199" t="s">
        <v>975</v>
      </c>
      <c r="AU71" s="284" t="s">
        <v>260</v>
      </c>
      <c r="AV71" s="284" t="s">
        <v>260</v>
      </c>
      <c r="AW71" s="101" t="s">
        <v>976</v>
      </c>
      <c r="AX71" s="145" t="s">
        <v>196</v>
      </c>
      <c r="AY71" s="612" t="s">
        <v>977</v>
      </c>
      <c r="AZ71" s="406" t="s">
        <v>1617</v>
      </c>
    </row>
    <row r="72" spans="1:53" s="83" customFormat="1" ht="111" customHeight="1" x14ac:dyDescent="0.2">
      <c r="A72" s="161">
        <v>67</v>
      </c>
      <c r="B72" s="128" t="s">
        <v>48</v>
      </c>
      <c r="C72" s="128" t="s">
        <v>48</v>
      </c>
      <c r="D72" s="128" t="s">
        <v>108</v>
      </c>
      <c r="E72" s="128" t="s">
        <v>69</v>
      </c>
      <c r="F72" s="128" t="s">
        <v>39</v>
      </c>
      <c r="G72" s="128" t="s">
        <v>101</v>
      </c>
      <c r="H72" s="128" t="s">
        <v>978</v>
      </c>
      <c r="I72" s="128" t="s">
        <v>180</v>
      </c>
      <c r="J72" s="128" t="s">
        <v>181</v>
      </c>
      <c r="K72" s="128" t="s">
        <v>182</v>
      </c>
      <c r="L72" s="128"/>
      <c r="M72" s="129">
        <v>0.25</v>
      </c>
      <c r="N72" s="106">
        <v>0</v>
      </c>
      <c r="O72" s="106">
        <v>1</v>
      </c>
      <c r="P72" s="106">
        <v>0</v>
      </c>
      <c r="Q72" s="106">
        <v>1</v>
      </c>
      <c r="R72" s="298">
        <f t="shared" si="27"/>
        <v>2</v>
      </c>
      <c r="S72" s="126" t="s">
        <v>183</v>
      </c>
      <c r="T72" s="131">
        <v>0</v>
      </c>
      <c r="U72" s="106">
        <v>1</v>
      </c>
      <c r="V72" s="106">
        <v>0</v>
      </c>
      <c r="W72" s="249">
        <v>1</v>
      </c>
      <c r="X72" s="132" t="str">
        <f t="shared" si="21"/>
        <v>0</v>
      </c>
      <c r="Y72" s="393">
        <f t="shared" si="28"/>
        <v>2</v>
      </c>
      <c r="Z72" s="390">
        <f t="shared" si="29"/>
        <v>1</v>
      </c>
      <c r="AA72" s="399">
        <f t="shared" si="10"/>
        <v>0.25</v>
      </c>
      <c r="AB72" s="102" t="s">
        <v>979</v>
      </c>
      <c r="AC72" s="102" t="s">
        <v>979</v>
      </c>
      <c r="AD72" s="102" t="s">
        <v>979</v>
      </c>
      <c r="AE72" s="102"/>
      <c r="AF72" s="135" t="s">
        <v>186</v>
      </c>
      <c r="AG72" s="136" t="s">
        <v>187</v>
      </c>
      <c r="AH72" s="136" t="s">
        <v>980</v>
      </c>
      <c r="AI72" s="126"/>
      <c r="AJ72" s="102"/>
      <c r="AK72" s="102"/>
      <c r="AL72" s="135" t="s">
        <v>186</v>
      </c>
      <c r="AM72" s="135" t="s">
        <v>339</v>
      </c>
      <c r="AN72" s="217" t="s">
        <v>981</v>
      </c>
      <c r="AO72" s="102" t="s">
        <v>250</v>
      </c>
      <c r="AP72" s="102" t="s">
        <v>260</v>
      </c>
      <c r="AQ72" s="218" t="s">
        <v>982</v>
      </c>
      <c r="AR72" s="145" t="s">
        <v>192</v>
      </c>
      <c r="AS72" s="139" t="s">
        <v>193</v>
      </c>
      <c r="AT72" s="286" t="s">
        <v>983</v>
      </c>
      <c r="AU72" s="287" t="s">
        <v>260</v>
      </c>
      <c r="AV72" s="287" t="s">
        <v>260</v>
      </c>
      <c r="AW72" s="287" t="s">
        <v>984</v>
      </c>
      <c r="AX72" s="145" t="s">
        <v>196</v>
      </c>
      <c r="AY72" s="404" t="s">
        <v>985</v>
      </c>
      <c r="AZ72" s="406" t="s">
        <v>1617</v>
      </c>
    </row>
    <row r="73" spans="1:53" s="83" customFormat="1" ht="152.25" customHeight="1" x14ac:dyDescent="0.2">
      <c r="A73" s="166">
        <v>68</v>
      </c>
      <c r="B73" s="128" t="s">
        <v>48</v>
      </c>
      <c r="C73" s="128" t="s">
        <v>48</v>
      </c>
      <c r="D73" s="128" t="s">
        <v>108</v>
      </c>
      <c r="E73" s="128" t="s">
        <v>69</v>
      </c>
      <c r="F73" s="136" t="s">
        <v>967</v>
      </c>
      <c r="G73" s="128" t="s">
        <v>114</v>
      </c>
      <c r="H73" s="128" t="s">
        <v>986</v>
      </c>
      <c r="I73" s="128" t="s">
        <v>180</v>
      </c>
      <c r="J73" s="128" t="s">
        <v>181</v>
      </c>
      <c r="K73" s="128" t="s">
        <v>182</v>
      </c>
      <c r="L73" s="128"/>
      <c r="M73" s="129">
        <v>0.25</v>
      </c>
      <c r="N73" s="106">
        <v>1</v>
      </c>
      <c r="O73" s="106">
        <v>1</v>
      </c>
      <c r="P73" s="106">
        <v>1</v>
      </c>
      <c r="Q73" s="106">
        <v>1</v>
      </c>
      <c r="R73" s="298">
        <f t="shared" si="27"/>
        <v>4</v>
      </c>
      <c r="S73" s="126" t="s">
        <v>183</v>
      </c>
      <c r="T73" s="128">
        <v>1</v>
      </c>
      <c r="U73" s="106">
        <v>1</v>
      </c>
      <c r="V73" s="106">
        <v>1</v>
      </c>
      <c r="W73" s="249">
        <v>1</v>
      </c>
      <c r="X73" s="132" t="str">
        <f t="shared" si="21"/>
        <v>0</v>
      </c>
      <c r="Y73" s="393">
        <f t="shared" si="28"/>
        <v>4</v>
      </c>
      <c r="Z73" s="390">
        <f t="shared" si="29"/>
        <v>1</v>
      </c>
      <c r="AA73" s="399">
        <f t="shared" si="10"/>
        <v>0.25</v>
      </c>
      <c r="AB73" s="136" t="s">
        <v>987</v>
      </c>
      <c r="AC73" s="102" t="s">
        <v>988</v>
      </c>
      <c r="AD73" s="102" t="s">
        <v>979</v>
      </c>
      <c r="AE73" s="102"/>
      <c r="AF73" s="135" t="s">
        <v>186</v>
      </c>
      <c r="AG73" s="136" t="s">
        <v>339</v>
      </c>
      <c r="AH73" s="136" t="s">
        <v>989</v>
      </c>
      <c r="AI73" s="126"/>
      <c r="AJ73" s="102"/>
      <c r="AK73" s="102"/>
      <c r="AL73" s="135" t="s">
        <v>186</v>
      </c>
      <c r="AM73" s="135" t="s">
        <v>339</v>
      </c>
      <c r="AN73" s="180" t="s">
        <v>990</v>
      </c>
      <c r="AO73" s="102" t="s">
        <v>250</v>
      </c>
      <c r="AP73" s="102" t="s">
        <v>260</v>
      </c>
      <c r="AQ73" s="167" t="s">
        <v>991</v>
      </c>
      <c r="AR73" s="145" t="s">
        <v>196</v>
      </c>
      <c r="AS73" s="139" t="s">
        <v>992</v>
      </c>
      <c r="AT73" s="286" t="s">
        <v>993</v>
      </c>
      <c r="AU73" s="287" t="s">
        <v>994</v>
      </c>
      <c r="AV73" s="287" t="s">
        <v>260</v>
      </c>
      <c r="AW73" s="288" t="s">
        <v>991</v>
      </c>
      <c r="AX73" s="145" t="s">
        <v>196</v>
      </c>
      <c r="AY73" s="404" t="s">
        <v>995</v>
      </c>
      <c r="AZ73" s="406" t="s">
        <v>1617</v>
      </c>
    </row>
    <row r="74" spans="1:53" s="83" customFormat="1" ht="150.75" customHeight="1" x14ac:dyDescent="0.25">
      <c r="A74" s="161">
        <v>69</v>
      </c>
      <c r="B74" s="128" t="s">
        <v>64</v>
      </c>
      <c r="C74" s="128" t="s">
        <v>135</v>
      </c>
      <c r="D74" s="128" t="s">
        <v>116</v>
      </c>
      <c r="E74" s="128" t="s">
        <v>96</v>
      </c>
      <c r="F74" s="128" t="s">
        <v>84</v>
      </c>
      <c r="G74" s="128" t="s">
        <v>52</v>
      </c>
      <c r="H74" s="128" t="s">
        <v>996</v>
      </c>
      <c r="I74" s="128" t="s">
        <v>180</v>
      </c>
      <c r="J74" s="128" t="s">
        <v>181</v>
      </c>
      <c r="K74" s="128" t="s">
        <v>182</v>
      </c>
      <c r="L74" s="128"/>
      <c r="M74" s="107">
        <v>0.34</v>
      </c>
      <c r="N74" s="106">
        <v>1</v>
      </c>
      <c r="O74" s="106">
        <v>1</v>
      </c>
      <c r="P74" s="106">
        <v>1</v>
      </c>
      <c r="Q74" s="106">
        <v>0</v>
      </c>
      <c r="R74" s="298">
        <f t="shared" si="27"/>
        <v>3</v>
      </c>
      <c r="S74" s="126" t="s">
        <v>183</v>
      </c>
      <c r="T74" s="106">
        <v>1</v>
      </c>
      <c r="U74" s="106">
        <v>1</v>
      </c>
      <c r="V74" s="106">
        <v>1</v>
      </c>
      <c r="W74" s="259"/>
      <c r="X74" s="132" t="str">
        <f t="shared" si="21"/>
        <v>0</v>
      </c>
      <c r="Y74" s="393">
        <f t="shared" si="28"/>
        <v>3</v>
      </c>
      <c r="Z74" s="390">
        <f t="shared" si="29"/>
        <v>1</v>
      </c>
      <c r="AA74" s="399">
        <f t="shared" si="10"/>
        <v>0.34</v>
      </c>
      <c r="AB74" s="136" t="s">
        <v>997</v>
      </c>
      <c r="AC74" s="136"/>
      <c r="AD74" s="102"/>
      <c r="AE74" s="136" t="s">
        <v>998</v>
      </c>
      <c r="AF74" s="135" t="s">
        <v>186</v>
      </c>
      <c r="AG74" s="136" t="s">
        <v>999</v>
      </c>
      <c r="AH74" s="136" t="s">
        <v>1000</v>
      </c>
      <c r="AI74" s="126"/>
      <c r="AJ74" s="102"/>
      <c r="AK74" s="136" t="s">
        <v>998</v>
      </c>
      <c r="AL74" s="135" t="s">
        <v>186</v>
      </c>
      <c r="AM74" s="135" t="s">
        <v>339</v>
      </c>
      <c r="AN74" s="136" t="s">
        <v>1001</v>
      </c>
      <c r="AO74" s="102" t="s">
        <v>250</v>
      </c>
      <c r="AP74" s="102" t="s">
        <v>260</v>
      </c>
      <c r="AQ74" s="136" t="s">
        <v>998</v>
      </c>
      <c r="AR74" s="145" t="s">
        <v>196</v>
      </c>
      <c r="AS74" s="139" t="s">
        <v>1002</v>
      </c>
      <c r="AT74" s="102"/>
      <c r="AU74" s="102"/>
      <c r="AV74" s="102"/>
      <c r="AW74" s="102"/>
      <c r="AX74" s="146" t="s">
        <v>19</v>
      </c>
      <c r="AY74" s="285" t="s">
        <v>1003</v>
      </c>
      <c r="AZ74" s="406" t="s">
        <v>1617</v>
      </c>
    </row>
    <row r="75" spans="1:53" s="83" customFormat="1" ht="161.25" customHeight="1" x14ac:dyDescent="0.2">
      <c r="A75" s="161">
        <v>70</v>
      </c>
      <c r="B75" s="128" t="s">
        <v>64</v>
      </c>
      <c r="C75" s="128" t="s">
        <v>135</v>
      </c>
      <c r="D75" s="128" t="s">
        <v>116</v>
      </c>
      <c r="E75" s="128" t="s">
        <v>96</v>
      </c>
      <c r="F75" s="128" t="s">
        <v>84</v>
      </c>
      <c r="G75" s="128" t="s">
        <v>52</v>
      </c>
      <c r="H75" s="128" t="s">
        <v>1004</v>
      </c>
      <c r="I75" s="128" t="s">
        <v>180</v>
      </c>
      <c r="J75" s="128" t="s">
        <v>181</v>
      </c>
      <c r="K75" s="128" t="s">
        <v>182</v>
      </c>
      <c r="L75" s="128"/>
      <c r="M75" s="107">
        <v>0.33</v>
      </c>
      <c r="N75" s="106">
        <v>0</v>
      </c>
      <c r="O75" s="106">
        <v>1</v>
      </c>
      <c r="P75" s="106">
        <v>0</v>
      </c>
      <c r="Q75" s="106">
        <v>1</v>
      </c>
      <c r="R75" s="298">
        <f t="shared" si="27"/>
        <v>2</v>
      </c>
      <c r="S75" s="126" t="s">
        <v>183</v>
      </c>
      <c r="T75" s="131">
        <v>0</v>
      </c>
      <c r="U75" s="106">
        <v>1</v>
      </c>
      <c r="V75" s="82"/>
      <c r="W75" s="259">
        <v>1</v>
      </c>
      <c r="X75" s="132" t="str">
        <f t="shared" si="21"/>
        <v>0</v>
      </c>
      <c r="Y75" s="393">
        <f t="shared" si="28"/>
        <v>2</v>
      </c>
      <c r="Z75" s="390">
        <f t="shared" si="29"/>
        <v>1</v>
      </c>
      <c r="AA75" s="399">
        <f t="shared" si="10"/>
        <v>0.33</v>
      </c>
      <c r="AB75" s="102" t="s">
        <v>1005</v>
      </c>
      <c r="AC75" s="102" t="s">
        <v>19</v>
      </c>
      <c r="AD75" s="102" t="s">
        <v>19</v>
      </c>
      <c r="AE75" s="102" t="s">
        <v>19</v>
      </c>
      <c r="AF75" s="135" t="s">
        <v>186</v>
      </c>
      <c r="AG75" s="136" t="s">
        <v>187</v>
      </c>
      <c r="AH75" s="136" t="s">
        <v>1006</v>
      </c>
      <c r="AI75" s="126"/>
      <c r="AJ75" s="102"/>
      <c r="AK75" s="102" t="s">
        <v>1007</v>
      </c>
      <c r="AL75" s="135" t="s">
        <v>186</v>
      </c>
      <c r="AM75" s="135" t="s">
        <v>339</v>
      </c>
      <c r="AN75" s="102"/>
      <c r="AO75" s="102" t="s">
        <v>250</v>
      </c>
      <c r="AP75" s="102" t="s">
        <v>260</v>
      </c>
      <c r="AQ75" s="102"/>
      <c r="AR75" s="145" t="s">
        <v>192</v>
      </c>
      <c r="AS75" s="139" t="s">
        <v>193</v>
      </c>
      <c r="AT75" s="280" t="s">
        <v>1008</v>
      </c>
      <c r="AU75" s="102"/>
      <c r="AV75" s="102"/>
      <c r="AW75" s="102" t="s">
        <v>1007</v>
      </c>
      <c r="AX75" s="145" t="s">
        <v>196</v>
      </c>
      <c r="AY75" s="285" t="s">
        <v>1009</v>
      </c>
      <c r="AZ75" s="406" t="s">
        <v>1617</v>
      </c>
    </row>
    <row r="76" spans="1:53" s="83" customFormat="1" ht="230.25" customHeight="1" x14ac:dyDescent="0.25">
      <c r="A76" s="166">
        <v>71</v>
      </c>
      <c r="B76" s="128" t="s">
        <v>64</v>
      </c>
      <c r="C76" s="128" t="s">
        <v>135</v>
      </c>
      <c r="D76" s="128" t="s">
        <v>116</v>
      </c>
      <c r="E76" s="128" t="s">
        <v>96</v>
      </c>
      <c r="F76" s="128" t="s">
        <v>84</v>
      </c>
      <c r="G76" s="128" t="s">
        <v>52</v>
      </c>
      <c r="H76" s="128" t="s">
        <v>1010</v>
      </c>
      <c r="I76" s="128" t="s">
        <v>180</v>
      </c>
      <c r="J76" s="128" t="s">
        <v>181</v>
      </c>
      <c r="K76" s="128" t="s">
        <v>182</v>
      </c>
      <c r="L76" s="128"/>
      <c r="M76" s="107">
        <v>0.33</v>
      </c>
      <c r="N76" s="106">
        <v>0</v>
      </c>
      <c r="O76" s="106">
        <v>1</v>
      </c>
      <c r="P76" s="106">
        <v>0</v>
      </c>
      <c r="Q76" s="106">
        <v>1</v>
      </c>
      <c r="R76" s="298">
        <f t="shared" si="27"/>
        <v>2</v>
      </c>
      <c r="S76" s="126" t="s">
        <v>183</v>
      </c>
      <c r="T76" s="131">
        <v>0</v>
      </c>
      <c r="U76" s="106">
        <v>1</v>
      </c>
      <c r="V76" s="82"/>
      <c r="W76" s="259">
        <v>1</v>
      </c>
      <c r="X76" s="132" t="str">
        <f t="shared" si="21"/>
        <v>0</v>
      </c>
      <c r="Y76" s="393">
        <f t="shared" si="28"/>
        <v>2</v>
      </c>
      <c r="Z76" s="390">
        <f t="shared" si="29"/>
        <v>1</v>
      </c>
      <c r="AA76" s="399">
        <f t="shared" si="10"/>
        <v>0.33</v>
      </c>
      <c r="AB76" s="102" t="s">
        <v>1005</v>
      </c>
      <c r="AC76" s="102" t="s">
        <v>19</v>
      </c>
      <c r="AD76" s="102" t="s">
        <v>19</v>
      </c>
      <c r="AE76" s="102" t="s">
        <v>19</v>
      </c>
      <c r="AF76" s="135" t="s">
        <v>186</v>
      </c>
      <c r="AG76" s="136" t="s">
        <v>187</v>
      </c>
      <c r="AH76" s="136" t="s">
        <v>1011</v>
      </c>
      <c r="AI76" s="126"/>
      <c r="AJ76" s="102"/>
      <c r="AK76" s="102" t="s">
        <v>1012</v>
      </c>
      <c r="AL76" s="135" t="s">
        <v>186</v>
      </c>
      <c r="AM76" s="135" t="s">
        <v>339</v>
      </c>
      <c r="AN76" s="102"/>
      <c r="AO76" s="102" t="s">
        <v>250</v>
      </c>
      <c r="AP76" s="102" t="s">
        <v>260</v>
      </c>
      <c r="AQ76" s="102"/>
      <c r="AR76" s="145" t="s">
        <v>192</v>
      </c>
      <c r="AS76" s="139" t="s">
        <v>193</v>
      </c>
      <c r="AT76" s="136" t="s">
        <v>1013</v>
      </c>
      <c r="AU76" s="102"/>
      <c r="AV76" s="102"/>
      <c r="AW76" s="102" t="s">
        <v>1014</v>
      </c>
      <c r="AX76" s="145" t="s">
        <v>196</v>
      </c>
      <c r="AY76" s="285" t="s">
        <v>1015</v>
      </c>
      <c r="AZ76" s="406" t="s">
        <v>1617</v>
      </c>
    </row>
    <row r="77" spans="1:53" s="83" customFormat="1" ht="155.25" customHeight="1" x14ac:dyDescent="0.25">
      <c r="A77" s="161">
        <v>72</v>
      </c>
      <c r="B77" s="136" t="s">
        <v>48</v>
      </c>
      <c r="C77" s="128" t="s">
        <v>103</v>
      </c>
      <c r="D77" s="128" t="s">
        <v>104</v>
      </c>
      <c r="E77" s="128" t="s">
        <v>96</v>
      </c>
      <c r="F77" s="128" t="s">
        <v>39</v>
      </c>
      <c r="G77" s="128" t="s">
        <v>19</v>
      </c>
      <c r="H77" s="127" t="s">
        <v>1016</v>
      </c>
      <c r="I77" s="127" t="s">
        <v>180</v>
      </c>
      <c r="J77" s="128" t="s">
        <v>181</v>
      </c>
      <c r="K77" s="128" t="s">
        <v>1017</v>
      </c>
      <c r="L77" s="128"/>
      <c r="M77" s="194">
        <v>0.5</v>
      </c>
      <c r="N77" s="106">
        <v>3</v>
      </c>
      <c r="O77" s="106">
        <v>3</v>
      </c>
      <c r="P77" s="106">
        <v>3</v>
      </c>
      <c r="Q77" s="106">
        <v>3</v>
      </c>
      <c r="R77" s="298">
        <f t="shared" si="27"/>
        <v>12</v>
      </c>
      <c r="S77" s="126" t="s">
        <v>183</v>
      </c>
      <c r="T77" s="128">
        <v>3</v>
      </c>
      <c r="U77" s="128">
        <v>3</v>
      </c>
      <c r="V77" s="106">
        <v>3</v>
      </c>
      <c r="W77" s="259">
        <v>3</v>
      </c>
      <c r="X77" s="132" t="str">
        <f>IF(S77="Constante","4",IF(S77="Demanda","4","0"))</f>
        <v>0</v>
      </c>
      <c r="Y77" s="393">
        <f t="shared" si="28"/>
        <v>12</v>
      </c>
      <c r="Z77" s="390">
        <f t="shared" si="29"/>
        <v>1</v>
      </c>
      <c r="AA77" s="399">
        <f t="shared" si="10"/>
        <v>0.5</v>
      </c>
      <c r="AB77" s="173" t="s">
        <v>1018</v>
      </c>
      <c r="AC77" s="173" t="s">
        <v>1019</v>
      </c>
      <c r="AD77" s="136" t="s">
        <v>1020</v>
      </c>
      <c r="AE77" s="127" t="s">
        <v>1021</v>
      </c>
      <c r="AF77" s="135" t="s">
        <v>186</v>
      </c>
      <c r="AG77" s="136" t="s">
        <v>339</v>
      </c>
      <c r="AH77" s="136" t="s">
        <v>1022</v>
      </c>
      <c r="AI77" s="136" t="s">
        <v>1023</v>
      </c>
      <c r="AJ77" s="136" t="s">
        <v>1024</v>
      </c>
      <c r="AK77" s="136" t="s">
        <v>1025</v>
      </c>
      <c r="AL77" s="135" t="s">
        <v>186</v>
      </c>
      <c r="AM77" s="136" t="s">
        <v>339</v>
      </c>
      <c r="AN77" s="136" t="s">
        <v>1026</v>
      </c>
      <c r="AO77" s="136" t="s">
        <v>1027</v>
      </c>
      <c r="AP77" s="136" t="s">
        <v>1028</v>
      </c>
      <c r="AQ77" s="136" t="s">
        <v>1029</v>
      </c>
      <c r="AR77" s="145" t="s">
        <v>196</v>
      </c>
      <c r="AS77" s="139" t="s">
        <v>1030</v>
      </c>
      <c r="AT77" s="136" t="s">
        <v>1031</v>
      </c>
      <c r="AU77" s="136" t="s">
        <v>1032</v>
      </c>
      <c r="AV77" s="136" t="s">
        <v>1033</v>
      </c>
      <c r="AW77" s="136" t="s">
        <v>1034</v>
      </c>
      <c r="AX77" s="145" t="s">
        <v>196</v>
      </c>
      <c r="AY77" s="614" t="s">
        <v>1035</v>
      </c>
      <c r="AZ77" s="406" t="s">
        <v>1617</v>
      </c>
    </row>
    <row r="78" spans="1:53" s="83" customFormat="1" ht="212.25" customHeight="1" x14ac:dyDescent="0.25">
      <c r="A78" s="161">
        <v>73</v>
      </c>
      <c r="B78" s="136" t="s">
        <v>48</v>
      </c>
      <c r="C78" s="128" t="s">
        <v>103</v>
      </c>
      <c r="D78" s="128" t="s">
        <v>104</v>
      </c>
      <c r="E78" s="128" t="s">
        <v>38</v>
      </c>
      <c r="F78" s="128" t="s">
        <v>39</v>
      </c>
      <c r="G78" s="128" t="s">
        <v>19</v>
      </c>
      <c r="H78" s="165" t="s">
        <v>1036</v>
      </c>
      <c r="I78" s="127" t="s">
        <v>239</v>
      </c>
      <c r="J78" s="128" t="s">
        <v>181</v>
      </c>
      <c r="K78" s="128" t="s">
        <v>1037</v>
      </c>
      <c r="L78" s="128"/>
      <c r="M78" s="151">
        <v>0.5</v>
      </c>
      <c r="N78" s="151">
        <v>0.25</v>
      </c>
      <c r="O78" s="151">
        <v>0.25</v>
      </c>
      <c r="P78" s="151">
        <v>0.25</v>
      </c>
      <c r="Q78" s="151">
        <v>0.25</v>
      </c>
      <c r="R78" s="300">
        <f t="shared" si="27"/>
        <v>1</v>
      </c>
      <c r="S78" s="126" t="s">
        <v>183</v>
      </c>
      <c r="T78" s="172">
        <v>0.25</v>
      </c>
      <c r="U78" s="172">
        <v>0.25</v>
      </c>
      <c r="V78" s="172">
        <v>0.25</v>
      </c>
      <c r="W78" s="247">
        <v>0</v>
      </c>
      <c r="X78" s="132" t="str">
        <f t="shared" si="21"/>
        <v>0</v>
      </c>
      <c r="Y78" s="310">
        <f t="shared" si="28"/>
        <v>0.75</v>
      </c>
      <c r="Z78" s="400">
        <f t="shared" si="29"/>
        <v>0.75</v>
      </c>
      <c r="AA78" s="399">
        <f t="shared" si="10"/>
        <v>0.375</v>
      </c>
      <c r="AB78" s="173" t="s">
        <v>1038</v>
      </c>
      <c r="AC78" s="136" t="s">
        <v>260</v>
      </c>
      <c r="AD78" s="102" t="s">
        <v>1039</v>
      </c>
      <c r="AE78" s="140" t="s">
        <v>1040</v>
      </c>
      <c r="AF78" s="135" t="s">
        <v>186</v>
      </c>
      <c r="AG78" s="136" t="s">
        <v>339</v>
      </c>
      <c r="AH78" s="136" t="s">
        <v>1041</v>
      </c>
      <c r="AI78" s="136" t="s">
        <v>1042</v>
      </c>
      <c r="AJ78" s="136" t="s">
        <v>1043</v>
      </c>
      <c r="AK78" s="136" t="s">
        <v>1044</v>
      </c>
      <c r="AL78" s="135" t="s">
        <v>186</v>
      </c>
      <c r="AM78" s="136" t="s">
        <v>339</v>
      </c>
      <c r="AN78" s="136" t="s">
        <v>1045</v>
      </c>
      <c r="AO78" s="136" t="s">
        <v>1046</v>
      </c>
      <c r="AP78" s="136" t="s">
        <v>1047</v>
      </c>
      <c r="AQ78" s="136" t="s">
        <v>1048</v>
      </c>
      <c r="AR78" s="145" t="s">
        <v>196</v>
      </c>
      <c r="AS78" s="139" t="s">
        <v>1049</v>
      </c>
      <c r="AT78" s="145" t="s">
        <v>1050</v>
      </c>
      <c r="AU78" s="145" t="s">
        <v>1051</v>
      </c>
      <c r="AV78" s="145" t="s">
        <v>1052</v>
      </c>
      <c r="AW78" s="123" t="s">
        <v>1053</v>
      </c>
      <c r="AX78" s="145" t="s">
        <v>196</v>
      </c>
      <c r="AY78" s="408" t="s">
        <v>1636</v>
      </c>
      <c r="AZ78" s="409" t="s">
        <v>1619</v>
      </c>
    </row>
    <row r="79" spans="1:53" s="83" customFormat="1" ht="261" customHeight="1" x14ac:dyDescent="0.25">
      <c r="A79" s="166">
        <v>74</v>
      </c>
      <c r="B79" s="136" t="s">
        <v>48</v>
      </c>
      <c r="C79" s="136" t="s">
        <v>107</v>
      </c>
      <c r="D79" s="128" t="s">
        <v>104</v>
      </c>
      <c r="E79" s="128" t="s">
        <v>69</v>
      </c>
      <c r="F79" s="128" t="s">
        <v>39</v>
      </c>
      <c r="G79" s="136" t="s">
        <v>101</v>
      </c>
      <c r="H79" s="219" t="s">
        <v>1054</v>
      </c>
      <c r="I79" s="220" t="s">
        <v>180</v>
      </c>
      <c r="J79" s="128" t="s">
        <v>181</v>
      </c>
      <c r="K79" s="128" t="s">
        <v>182</v>
      </c>
      <c r="L79" s="128"/>
      <c r="M79" s="221">
        <v>0.2</v>
      </c>
      <c r="N79" s="106">
        <v>0</v>
      </c>
      <c r="O79" s="106">
        <v>1</v>
      </c>
      <c r="P79" s="106">
        <v>0</v>
      </c>
      <c r="Q79" s="106">
        <v>1</v>
      </c>
      <c r="R79" s="298">
        <f t="shared" ref="R79:R81" si="30">+SUM(N79:Q79)</f>
        <v>2</v>
      </c>
      <c r="S79" s="126" t="s">
        <v>183</v>
      </c>
      <c r="T79" s="131">
        <v>1</v>
      </c>
      <c r="U79" s="131">
        <v>0</v>
      </c>
      <c r="V79" s="131">
        <v>0</v>
      </c>
      <c r="W79" s="249">
        <v>3</v>
      </c>
      <c r="X79" s="132" t="str">
        <f t="shared" si="21"/>
        <v>0</v>
      </c>
      <c r="Y79" s="393">
        <f t="shared" si="28"/>
        <v>4</v>
      </c>
      <c r="Z79" s="401">
        <f t="shared" si="29"/>
        <v>2</v>
      </c>
      <c r="AA79" s="399">
        <v>0.2</v>
      </c>
      <c r="AB79" s="136" t="s">
        <v>1055</v>
      </c>
      <c r="AC79" s="128" t="s">
        <v>1056</v>
      </c>
      <c r="AD79" s="219" t="s">
        <v>1057</v>
      </c>
      <c r="AE79" s="102" t="s">
        <v>1058</v>
      </c>
      <c r="AF79" s="135" t="s">
        <v>186</v>
      </c>
      <c r="AG79" s="136" t="s">
        <v>339</v>
      </c>
      <c r="AH79" s="128" t="s">
        <v>1059</v>
      </c>
      <c r="AI79" s="108" t="s">
        <v>1060</v>
      </c>
      <c r="AJ79" s="128" t="s">
        <v>1061</v>
      </c>
      <c r="AK79" s="126" t="s">
        <v>881</v>
      </c>
      <c r="AL79" s="135" t="s">
        <v>186</v>
      </c>
      <c r="AM79" s="136" t="s">
        <v>339</v>
      </c>
      <c r="AN79" s="136" t="s">
        <v>1062</v>
      </c>
      <c r="AO79" s="102" t="s">
        <v>1063</v>
      </c>
      <c r="AP79" s="102" t="s">
        <v>1063</v>
      </c>
      <c r="AQ79" s="102" t="s">
        <v>1063</v>
      </c>
      <c r="AR79" s="145" t="s">
        <v>192</v>
      </c>
      <c r="AS79" s="139" t="s">
        <v>193</v>
      </c>
      <c r="AT79" s="174" t="s">
        <v>1064</v>
      </c>
      <c r="AU79" s="162" t="s">
        <v>1065</v>
      </c>
      <c r="AV79" s="162" t="s">
        <v>1066</v>
      </c>
      <c r="AW79" s="162" t="s">
        <v>1067</v>
      </c>
      <c r="AX79" s="145" t="s">
        <v>196</v>
      </c>
      <c r="AY79" s="615" t="s">
        <v>1068</v>
      </c>
      <c r="AZ79" s="416" t="s">
        <v>1618</v>
      </c>
    </row>
    <row r="80" spans="1:53" s="83" customFormat="1" ht="285" customHeight="1" x14ac:dyDescent="0.25">
      <c r="A80" s="161">
        <v>75</v>
      </c>
      <c r="B80" s="136" t="s">
        <v>48</v>
      </c>
      <c r="C80" s="136" t="s">
        <v>107</v>
      </c>
      <c r="D80" s="128" t="s">
        <v>104</v>
      </c>
      <c r="E80" s="128" t="s">
        <v>69</v>
      </c>
      <c r="F80" s="128" t="s">
        <v>39</v>
      </c>
      <c r="G80" s="136" t="s">
        <v>101</v>
      </c>
      <c r="H80" s="219" t="s">
        <v>1069</v>
      </c>
      <c r="I80" s="220" t="s">
        <v>180</v>
      </c>
      <c r="J80" s="128" t="s">
        <v>181</v>
      </c>
      <c r="K80" s="128" t="s">
        <v>182</v>
      </c>
      <c r="L80" s="128"/>
      <c r="M80" s="221">
        <v>0.2</v>
      </c>
      <c r="N80" s="106">
        <v>0</v>
      </c>
      <c r="O80" s="106">
        <v>1</v>
      </c>
      <c r="P80" s="106">
        <v>0</v>
      </c>
      <c r="Q80" s="106">
        <v>1</v>
      </c>
      <c r="R80" s="298">
        <f t="shared" si="30"/>
        <v>2</v>
      </c>
      <c r="S80" s="126" t="s">
        <v>183</v>
      </c>
      <c r="T80" s="102">
        <v>0</v>
      </c>
      <c r="U80" s="131">
        <v>1</v>
      </c>
      <c r="V80" s="131">
        <v>0</v>
      </c>
      <c r="W80" s="249">
        <v>1</v>
      </c>
      <c r="X80" s="132" t="str">
        <f t="shared" si="21"/>
        <v>0</v>
      </c>
      <c r="Y80" s="393">
        <f t="shared" si="28"/>
        <v>2</v>
      </c>
      <c r="Z80" s="394">
        <f t="shared" si="29"/>
        <v>1</v>
      </c>
      <c r="AA80" s="399">
        <f>M80*Z80</f>
        <v>0.2</v>
      </c>
      <c r="AB80" s="136" t="s">
        <v>1070</v>
      </c>
      <c r="AC80" s="102" t="s">
        <v>260</v>
      </c>
      <c r="AD80" s="102" t="s">
        <v>881</v>
      </c>
      <c r="AE80" s="136" t="s">
        <v>1071</v>
      </c>
      <c r="AF80" s="135" t="s">
        <v>186</v>
      </c>
      <c r="AG80" s="136" t="s">
        <v>187</v>
      </c>
      <c r="AH80" s="128" t="s">
        <v>1072</v>
      </c>
      <c r="AI80" s="126" t="s">
        <v>260</v>
      </c>
      <c r="AJ80" s="126" t="s">
        <v>881</v>
      </c>
      <c r="AK80" s="126" t="s">
        <v>1073</v>
      </c>
      <c r="AL80" s="135" t="s">
        <v>186</v>
      </c>
      <c r="AM80" s="136" t="s">
        <v>339</v>
      </c>
      <c r="AN80" s="136" t="s">
        <v>1062</v>
      </c>
      <c r="AO80" s="102" t="s">
        <v>1063</v>
      </c>
      <c r="AP80" s="102" t="s">
        <v>1063</v>
      </c>
      <c r="AQ80" s="102" t="s">
        <v>1063</v>
      </c>
      <c r="AR80" s="145" t="s">
        <v>192</v>
      </c>
      <c r="AS80" s="139" t="s">
        <v>193</v>
      </c>
      <c r="AT80" s="174" t="s">
        <v>1074</v>
      </c>
      <c r="AU80" s="162" t="s">
        <v>1075</v>
      </c>
      <c r="AV80" s="162" t="s">
        <v>1076</v>
      </c>
      <c r="AW80" s="162" t="s">
        <v>1077</v>
      </c>
      <c r="AX80" s="145" t="s">
        <v>196</v>
      </c>
      <c r="AY80" s="616" t="s">
        <v>1078</v>
      </c>
      <c r="AZ80" s="406" t="s">
        <v>1617</v>
      </c>
    </row>
    <row r="81" spans="1:52" s="83" customFormat="1" ht="98.25" customHeight="1" x14ac:dyDescent="0.25">
      <c r="A81" s="161">
        <v>76</v>
      </c>
      <c r="B81" s="136" t="s">
        <v>48</v>
      </c>
      <c r="C81" s="136" t="s">
        <v>107</v>
      </c>
      <c r="D81" s="128" t="s">
        <v>104</v>
      </c>
      <c r="E81" s="128" t="s">
        <v>69</v>
      </c>
      <c r="F81" s="128" t="s">
        <v>39</v>
      </c>
      <c r="G81" s="136" t="s">
        <v>67</v>
      </c>
      <c r="H81" s="219" t="s">
        <v>1079</v>
      </c>
      <c r="I81" s="220" t="s">
        <v>180</v>
      </c>
      <c r="J81" s="128" t="s">
        <v>181</v>
      </c>
      <c r="K81" s="128" t="s">
        <v>182</v>
      </c>
      <c r="L81" s="128"/>
      <c r="M81" s="221">
        <v>0.2</v>
      </c>
      <c r="N81" s="106">
        <v>1</v>
      </c>
      <c r="O81" s="106">
        <v>1</v>
      </c>
      <c r="P81" s="106">
        <v>1</v>
      </c>
      <c r="Q81" s="106">
        <v>1</v>
      </c>
      <c r="R81" s="298">
        <f t="shared" si="30"/>
        <v>4</v>
      </c>
      <c r="S81" s="126" t="s">
        <v>183</v>
      </c>
      <c r="T81" s="102">
        <v>1</v>
      </c>
      <c r="U81" s="102">
        <v>1</v>
      </c>
      <c r="V81" s="131">
        <v>1</v>
      </c>
      <c r="W81" s="249">
        <v>2</v>
      </c>
      <c r="X81" s="132" t="str">
        <f t="shared" si="21"/>
        <v>0</v>
      </c>
      <c r="Y81" s="393">
        <f t="shared" si="28"/>
        <v>5</v>
      </c>
      <c r="Z81" s="401">
        <f t="shared" si="29"/>
        <v>1.25</v>
      </c>
      <c r="AA81" s="399">
        <v>0.2</v>
      </c>
      <c r="AB81" s="136" t="s">
        <v>1080</v>
      </c>
      <c r="AC81" s="102" t="s">
        <v>260</v>
      </c>
      <c r="AD81" s="102" t="s">
        <v>881</v>
      </c>
      <c r="AE81" s="136" t="s">
        <v>1081</v>
      </c>
      <c r="AF81" s="135" t="s">
        <v>186</v>
      </c>
      <c r="AG81" s="136" t="s">
        <v>339</v>
      </c>
      <c r="AH81" s="128" t="s">
        <v>1082</v>
      </c>
      <c r="AI81" s="126" t="s">
        <v>260</v>
      </c>
      <c r="AJ81" s="126" t="s">
        <v>881</v>
      </c>
      <c r="AK81" s="126" t="s">
        <v>1083</v>
      </c>
      <c r="AL81" s="135" t="s">
        <v>186</v>
      </c>
      <c r="AM81" s="136" t="s">
        <v>339</v>
      </c>
      <c r="AN81" s="136" t="s">
        <v>1084</v>
      </c>
      <c r="AO81" s="136" t="s">
        <v>1085</v>
      </c>
      <c r="AP81" s="136" t="s">
        <v>1086</v>
      </c>
      <c r="AQ81" s="136" t="s">
        <v>1087</v>
      </c>
      <c r="AR81" s="145" t="s">
        <v>196</v>
      </c>
      <c r="AS81" s="139" t="s">
        <v>1088</v>
      </c>
      <c r="AT81" s="174" t="s">
        <v>1089</v>
      </c>
      <c r="AU81" s="178" t="s">
        <v>1090</v>
      </c>
      <c r="AV81" s="178" t="s">
        <v>881</v>
      </c>
      <c r="AW81" s="178" t="s">
        <v>1091</v>
      </c>
      <c r="AX81" s="145" t="s">
        <v>196</v>
      </c>
      <c r="AY81" s="404" t="s">
        <v>1637</v>
      </c>
      <c r="AZ81" s="416" t="s">
        <v>1618</v>
      </c>
    </row>
    <row r="82" spans="1:52" s="83" customFormat="1" ht="98.25" customHeight="1" x14ac:dyDescent="0.25">
      <c r="A82" s="166">
        <v>77</v>
      </c>
      <c r="B82" s="136" t="s">
        <v>48</v>
      </c>
      <c r="C82" s="136" t="s">
        <v>107</v>
      </c>
      <c r="D82" s="128" t="s">
        <v>104</v>
      </c>
      <c r="E82" s="128" t="s">
        <v>69</v>
      </c>
      <c r="F82" s="128" t="s">
        <v>39</v>
      </c>
      <c r="G82" s="136" t="s">
        <v>101</v>
      </c>
      <c r="H82" s="219" t="s">
        <v>1092</v>
      </c>
      <c r="I82" s="220" t="s">
        <v>239</v>
      </c>
      <c r="J82" s="128" t="s">
        <v>181</v>
      </c>
      <c r="K82" s="219" t="s">
        <v>1093</v>
      </c>
      <c r="L82" s="219"/>
      <c r="M82" s="221">
        <v>0.2</v>
      </c>
      <c r="N82" s="221">
        <v>1</v>
      </c>
      <c r="O82" s="221">
        <v>1</v>
      </c>
      <c r="P82" s="221">
        <v>1</v>
      </c>
      <c r="Q82" s="221">
        <v>1</v>
      </c>
      <c r="R82" s="305">
        <v>1</v>
      </c>
      <c r="S82" s="126" t="s">
        <v>241</v>
      </c>
      <c r="T82" s="129">
        <v>1</v>
      </c>
      <c r="U82" s="129">
        <f>+O82</f>
        <v>1</v>
      </c>
      <c r="V82" s="151">
        <f>+P82</f>
        <v>1</v>
      </c>
      <c r="W82" s="247">
        <v>1</v>
      </c>
      <c r="X82" s="132" t="str">
        <f>IF(S82="Constante","4",IF(S82="Demanda","4","0"))</f>
        <v>4</v>
      </c>
      <c r="Y82" s="391">
        <f t="shared" ref="Y82" si="31">+W82</f>
        <v>1</v>
      </c>
      <c r="Z82" s="390">
        <f>+W82</f>
        <v>1</v>
      </c>
      <c r="AA82" s="399">
        <f>M82*Z82</f>
        <v>0.2</v>
      </c>
      <c r="AB82" s="136" t="s">
        <v>1094</v>
      </c>
      <c r="AC82" s="102" t="s">
        <v>260</v>
      </c>
      <c r="AD82" s="102" t="s">
        <v>881</v>
      </c>
      <c r="AE82" s="136" t="s">
        <v>1095</v>
      </c>
      <c r="AF82" s="135" t="s">
        <v>186</v>
      </c>
      <c r="AG82" s="136" t="s">
        <v>339</v>
      </c>
      <c r="AH82" s="128" t="s">
        <v>1096</v>
      </c>
      <c r="AI82" s="128" t="s">
        <v>1097</v>
      </c>
      <c r="AJ82" s="128" t="s">
        <v>1098</v>
      </c>
      <c r="AK82" s="126" t="s">
        <v>1095</v>
      </c>
      <c r="AL82" s="135" t="s">
        <v>186</v>
      </c>
      <c r="AM82" s="136" t="s">
        <v>339</v>
      </c>
      <c r="AN82" s="136" t="s">
        <v>1099</v>
      </c>
      <c r="AO82" s="136" t="s">
        <v>1100</v>
      </c>
      <c r="AP82" s="136" t="s">
        <v>1101</v>
      </c>
      <c r="AQ82" s="136" t="s">
        <v>1102</v>
      </c>
      <c r="AR82" s="145" t="s">
        <v>196</v>
      </c>
      <c r="AS82" s="139" t="s">
        <v>1103</v>
      </c>
      <c r="AT82" s="174" t="s">
        <v>1104</v>
      </c>
      <c r="AU82" s="174" t="s">
        <v>1105</v>
      </c>
      <c r="AV82" s="174" t="s">
        <v>1106</v>
      </c>
      <c r="AW82" s="174" t="s">
        <v>1107</v>
      </c>
      <c r="AX82" s="145" t="s">
        <v>196</v>
      </c>
      <c r="AY82" s="405" t="s">
        <v>1108</v>
      </c>
      <c r="AZ82" s="406" t="s">
        <v>1617</v>
      </c>
    </row>
    <row r="83" spans="1:52" s="83" customFormat="1" ht="135.75" customHeight="1" x14ac:dyDescent="0.2">
      <c r="A83" s="161">
        <v>78</v>
      </c>
      <c r="B83" s="136" t="s">
        <v>48</v>
      </c>
      <c r="C83" s="136" t="s">
        <v>107</v>
      </c>
      <c r="D83" s="128" t="s">
        <v>104</v>
      </c>
      <c r="E83" s="128" t="s">
        <v>69</v>
      </c>
      <c r="F83" s="128" t="s">
        <v>39</v>
      </c>
      <c r="G83" s="136" t="s">
        <v>27</v>
      </c>
      <c r="H83" s="219" t="s">
        <v>1109</v>
      </c>
      <c r="I83" s="220" t="s">
        <v>180</v>
      </c>
      <c r="J83" s="128" t="s">
        <v>181</v>
      </c>
      <c r="K83" s="128" t="s">
        <v>182</v>
      </c>
      <c r="L83" s="128"/>
      <c r="M83" s="221">
        <v>0.2</v>
      </c>
      <c r="N83" s="106">
        <v>1</v>
      </c>
      <c r="O83" s="106">
        <v>1</v>
      </c>
      <c r="P83" s="106">
        <v>1</v>
      </c>
      <c r="Q83" s="106">
        <v>1</v>
      </c>
      <c r="R83" s="298">
        <f t="shared" ref="R83:R85" si="32">+SUM(N83:Q83)</f>
        <v>4</v>
      </c>
      <c r="S83" s="126" t="s">
        <v>183</v>
      </c>
      <c r="T83" s="203">
        <v>1</v>
      </c>
      <c r="U83" s="203">
        <v>1</v>
      </c>
      <c r="V83" s="131">
        <v>1</v>
      </c>
      <c r="W83" s="249">
        <v>1</v>
      </c>
      <c r="X83" s="132" t="str">
        <f t="shared" si="21"/>
        <v>0</v>
      </c>
      <c r="Y83" s="393">
        <f>T83+U83+V83+W83</f>
        <v>4</v>
      </c>
      <c r="Z83" s="390">
        <f>Y83/R83</f>
        <v>1</v>
      </c>
      <c r="AA83" s="399">
        <f>M83*Z83</f>
        <v>0.2</v>
      </c>
      <c r="AB83" s="136" t="s">
        <v>1110</v>
      </c>
      <c r="AC83" s="102" t="s">
        <v>260</v>
      </c>
      <c r="AD83" s="102" t="s">
        <v>881</v>
      </c>
      <c r="AE83" s="136" t="s">
        <v>1111</v>
      </c>
      <c r="AF83" s="135" t="s">
        <v>186</v>
      </c>
      <c r="AG83" s="136" t="s">
        <v>339</v>
      </c>
      <c r="AH83" s="128" t="s">
        <v>1112</v>
      </c>
      <c r="AI83" s="126" t="s">
        <v>260</v>
      </c>
      <c r="AJ83" s="126" t="s">
        <v>881</v>
      </c>
      <c r="AK83" s="126" t="s">
        <v>1113</v>
      </c>
      <c r="AL83" s="135" t="s">
        <v>186</v>
      </c>
      <c r="AM83" s="136" t="s">
        <v>339</v>
      </c>
      <c r="AN83" s="136" t="s">
        <v>1114</v>
      </c>
      <c r="AO83" s="136" t="s">
        <v>1115</v>
      </c>
      <c r="AP83" s="136" t="s">
        <v>1116</v>
      </c>
      <c r="AQ83" s="136" t="s">
        <v>1117</v>
      </c>
      <c r="AR83" s="145" t="s">
        <v>196</v>
      </c>
      <c r="AS83" s="139" t="s">
        <v>1118</v>
      </c>
      <c r="AT83" s="199" t="s">
        <v>1119</v>
      </c>
      <c r="AU83" s="201" t="s">
        <v>1120</v>
      </c>
      <c r="AV83" s="201" t="s">
        <v>1121</v>
      </c>
      <c r="AW83" s="162" t="s">
        <v>1122</v>
      </c>
      <c r="AX83" s="145" t="s">
        <v>196</v>
      </c>
      <c r="AY83" s="404" t="s">
        <v>1123</v>
      </c>
      <c r="AZ83" s="406" t="s">
        <v>1617</v>
      </c>
    </row>
    <row r="84" spans="1:52" s="83" customFormat="1" ht="148.5" customHeight="1" x14ac:dyDescent="0.25">
      <c r="A84" s="161">
        <v>79</v>
      </c>
      <c r="B84" s="128" t="s">
        <v>56</v>
      </c>
      <c r="C84" s="128" t="s">
        <v>123</v>
      </c>
      <c r="D84" s="128" t="s">
        <v>85</v>
      </c>
      <c r="E84" s="128" t="s">
        <v>96</v>
      </c>
      <c r="F84" s="136" t="s">
        <v>808</v>
      </c>
      <c r="G84" s="128" t="s">
        <v>114</v>
      </c>
      <c r="H84" s="127" t="s">
        <v>1124</v>
      </c>
      <c r="I84" s="127" t="s">
        <v>180</v>
      </c>
      <c r="J84" s="128" t="s">
        <v>181</v>
      </c>
      <c r="K84" s="128" t="s">
        <v>182</v>
      </c>
      <c r="L84" s="128"/>
      <c r="M84" s="194">
        <v>0.25</v>
      </c>
      <c r="N84" s="106">
        <v>1</v>
      </c>
      <c r="O84" s="106">
        <v>1</v>
      </c>
      <c r="P84" s="106">
        <v>1</v>
      </c>
      <c r="Q84" s="106">
        <v>1</v>
      </c>
      <c r="R84" s="298">
        <f t="shared" si="32"/>
        <v>4</v>
      </c>
      <c r="S84" s="126" t="s">
        <v>183</v>
      </c>
      <c r="T84" s="203">
        <v>1</v>
      </c>
      <c r="U84" s="203">
        <v>1</v>
      </c>
      <c r="V84" s="204">
        <v>1</v>
      </c>
      <c r="W84" s="260">
        <v>1</v>
      </c>
      <c r="X84" s="132" t="str">
        <f t="shared" si="21"/>
        <v>0</v>
      </c>
      <c r="Y84" s="393">
        <f>T84+U84+V84+W84</f>
        <v>4</v>
      </c>
      <c r="Z84" s="390">
        <f>Y84/R84</f>
        <v>1</v>
      </c>
      <c r="AA84" s="399">
        <f>M84*Z84</f>
        <v>0.25</v>
      </c>
      <c r="AB84" s="136" t="s">
        <v>1125</v>
      </c>
      <c r="AC84" s="102" t="s">
        <v>881</v>
      </c>
      <c r="AD84" s="102" t="s">
        <v>881</v>
      </c>
      <c r="AE84" s="136" t="s">
        <v>1126</v>
      </c>
      <c r="AF84" s="135" t="s">
        <v>186</v>
      </c>
      <c r="AG84" s="136" t="s">
        <v>1127</v>
      </c>
      <c r="AH84" s="136" t="s">
        <v>1128</v>
      </c>
      <c r="AI84" s="102" t="s">
        <v>881</v>
      </c>
      <c r="AJ84" s="102" t="s">
        <v>881</v>
      </c>
      <c r="AK84" s="136" t="s">
        <v>1129</v>
      </c>
      <c r="AL84" s="135" t="s">
        <v>186</v>
      </c>
      <c r="AM84" s="136" t="s">
        <v>1130</v>
      </c>
      <c r="AN84" s="187" t="s">
        <v>1131</v>
      </c>
      <c r="AO84" s="102" t="s">
        <v>881</v>
      </c>
      <c r="AP84" s="102" t="s">
        <v>881</v>
      </c>
      <c r="AQ84" s="102" t="s">
        <v>1132</v>
      </c>
      <c r="AR84" s="145" t="s">
        <v>196</v>
      </c>
      <c r="AS84" s="139" t="s">
        <v>1133</v>
      </c>
      <c r="AT84" s="136" t="s">
        <v>1134</v>
      </c>
      <c r="AU84" s="102" t="s">
        <v>881</v>
      </c>
      <c r="AV84" s="102" t="s">
        <v>881</v>
      </c>
      <c r="AW84" s="146" t="s">
        <v>1135</v>
      </c>
      <c r="AX84" s="145" t="s">
        <v>196</v>
      </c>
      <c r="AY84" s="222" t="s">
        <v>1133</v>
      </c>
      <c r="AZ84" s="406" t="s">
        <v>1617</v>
      </c>
    </row>
    <row r="85" spans="1:52" s="83" customFormat="1" ht="215.25" customHeight="1" x14ac:dyDescent="0.25">
      <c r="A85" s="166">
        <v>80</v>
      </c>
      <c r="B85" s="128" t="s">
        <v>56</v>
      </c>
      <c r="C85" s="128" t="s">
        <v>123</v>
      </c>
      <c r="D85" s="128" t="s">
        <v>85</v>
      </c>
      <c r="E85" s="128" t="s">
        <v>96</v>
      </c>
      <c r="F85" s="128" t="s">
        <v>70</v>
      </c>
      <c r="G85" s="128" t="s">
        <v>114</v>
      </c>
      <c r="H85" s="127" t="s">
        <v>1136</v>
      </c>
      <c r="I85" s="127" t="s">
        <v>180</v>
      </c>
      <c r="J85" s="128" t="s">
        <v>181</v>
      </c>
      <c r="K85" s="128" t="s">
        <v>182</v>
      </c>
      <c r="L85" s="128"/>
      <c r="M85" s="194">
        <v>0.2</v>
      </c>
      <c r="N85" s="106">
        <v>1</v>
      </c>
      <c r="O85" s="106">
        <v>3</v>
      </c>
      <c r="P85" s="106">
        <v>3</v>
      </c>
      <c r="Q85" s="106">
        <v>3</v>
      </c>
      <c r="R85" s="298">
        <f t="shared" si="32"/>
        <v>10</v>
      </c>
      <c r="S85" s="126" t="s">
        <v>183</v>
      </c>
      <c r="T85" s="203">
        <v>1</v>
      </c>
      <c r="U85" s="203">
        <v>3</v>
      </c>
      <c r="V85" s="203">
        <v>3</v>
      </c>
      <c r="W85" s="260">
        <v>3</v>
      </c>
      <c r="X85" s="132">
        <v>0</v>
      </c>
      <c r="Y85" s="393">
        <f>T85+U85+V85+W85</f>
        <v>10</v>
      </c>
      <c r="Z85" s="394">
        <f>Y85/R85</f>
        <v>1</v>
      </c>
      <c r="AA85" s="399">
        <f>M85*Z85</f>
        <v>0.2</v>
      </c>
      <c r="AB85" s="136" t="s">
        <v>1137</v>
      </c>
      <c r="AC85" s="102" t="s">
        <v>881</v>
      </c>
      <c r="AD85" s="102" t="s">
        <v>881</v>
      </c>
      <c r="AE85" s="136" t="s">
        <v>1138</v>
      </c>
      <c r="AF85" s="135" t="s">
        <v>186</v>
      </c>
      <c r="AG85" s="136" t="s">
        <v>1139</v>
      </c>
      <c r="AH85" s="136" t="s">
        <v>1140</v>
      </c>
      <c r="AI85" s="207" t="s">
        <v>881</v>
      </c>
      <c r="AJ85" s="207" t="s">
        <v>881</v>
      </c>
      <c r="AK85" s="206" t="s">
        <v>1141</v>
      </c>
      <c r="AL85" s="135" t="s">
        <v>186</v>
      </c>
      <c r="AM85" s="136" t="s">
        <v>1142</v>
      </c>
      <c r="AN85" s="136" t="s">
        <v>1143</v>
      </c>
      <c r="AO85" s="102" t="s">
        <v>881</v>
      </c>
      <c r="AP85" s="207" t="s">
        <v>881</v>
      </c>
      <c r="AQ85" s="206" t="s">
        <v>1144</v>
      </c>
      <c r="AR85" s="145" t="s">
        <v>196</v>
      </c>
      <c r="AS85" s="139" t="s">
        <v>1145</v>
      </c>
      <c r="AT85" s="136" t="s">
        <v>1146</v>
      </c>
      <c r="AU85" s="102" t="s">
        <v>881</v>
      </c>
      <c r="AV85" s="207" t="s">
        <v>881</v>
      </c>
      <c r="AW85" s="206" t="s">
        <v>1147</v>
      </c>
      <c r="AX85" s="145" t="s">
        <v>196</v>
      </c>
      <c r="AY85" s="405" t="s">
        <v>1148</v>
      </c>
      <c r="AZ85" s="406" t="s">
        <v>1617</v>
      </c>
    </row>
    <row r="86" spans="1:52" s="83" customFormat="1" ht="215.25" customHeight="1" x14ac:dyDescent="0.25">
      <c r="A86" s="161">
        <v>81</v>
      </c>
      <c r="B86" s="128" t="s">
        <v>56</v>
      </c>
      <c r="C86" s="128" t="s">
        <v>123</v>
      </c>
      <c r="D86" s="128" t="s">
        <v>85</v>
      </c>
      <c r="E86" s="128" t="s">
        <v>96</v>
      </c>
      <c r="F86" s="128" t="s">
        <v>70</v>
      </c>
      <c r="G86" s="128" t="s">
        <v>114</v>
      </c>
      <c r="H86" s="127" t="s">
        <v>1149</v>
      </c>
      <c r="I86" s="127" t="s">
        <v>239</v>
      </c>
      <c r="J86" s="128" t="s">
        <v>181</v>
      </c>
      <c r="K86" s="127" t="s">
        <v>1150</v>
      </c>
      <c r="L86" s="127"/>
      <c r="M86" s="194">
        <v>0.3</v>
      </c>
      <c r="N86" s="156">
        <v>0.1</v>
      </c>
      <c r="O86" s="156">
        <v>0.35</v>
      </c>
      <c r="P86" s="156">
        <v>0.35</v>
      </c>
      <c r="Q86" s="156">
        <v>0.2</v>
      </c>
      <c r="R86" s="300">
        <f>SUBTOTAL(9,N86:Q86)</f>
        <v>1</v>
      </c>
      <c r="S86" s="126" t="s">
        <v>183</v>
      </c>
      <c r="T86" s="156">
        <v>0.11899999999999999</v>
      </c>
      <c r="U86" s="151">
        <v>0.41349999999999998</v>
      </c>
      <c r="V86" s="151">
        <v>0.35749999999999998</v>
      </c>
      <c r="W86" s="289">
        <v>0.27</v>
      </c>
      <c r="X86" s="132" t="str">
        <f t="shared" ref="X86" si="33">IF(S86="Constante","4",IF(S86="Demanda","4","0"))</f>
        <v>0</v>
      </c>
      <c r="Y86" s="310">
        <f>T86+U86+V86+W86</f>
        <v>1.1599999999999999</v>
      </c>
      <c r="Z86" s="401">
        <f>Y86/R86</f>
        <v>1.1599999999999999</v>
      </c>
      <c r="AA86" s="399">
        <v>0.3</v>
      </c>
      <c r="AB86" s="136" t="s">
        <v>1151</v>
      </c>
      <c r="AC86" s="136" t="s">
        <v>260</v>
      </c>
      <c r="AD86" s="136" t="s">
        <v>1152</v>
      </c>
      <c r="AE86" s="222" t="s">
        <v>1153</v>
      </c>
      <c r="AF86" s="135" t="s">
        <v>186</v>
      </c>
      <c r="AG86" s="136" t="s">
        <v>1154</v>
      </c>
      <c r="AH86" s="223" t="s">
        <v>1155</v>
      </c>
      <c r="AI86" s="181" t="s">
        <v>881</v>
      </c>
      <c r="AJ86" s="128" t="s">
        <v>1156</v>
      </c>
      <c r="AK86" s="209" t="s">
        <v>1157</v>
      </c>
      <c r="AL86" s="224" t="s">
        <v>186</v>
      </c>
      <c r="AM86" s="136" t="s">
        <v>1158</v>
      </c>
      <c r="AN86" s="128" t="s">
        <v>1159</v>
      </c>
      <c r="AO86" s="146" t="s">
        <v>881</v>
      </c>
      <c r="AP86" s="181" t="s">
        <v>881</v>
      </c>
      <c r="AQ86" s="209" t="s">
        <v>1160</v>
      </c>
      <c r="AR86" s="145" t="s">
        <v>196</v>
      </c>
      <c r="AS86" s="139" t="s">
        <v>1161</v>
      </c>
      <c r="AT86" s="136" t="s">
        <v>1162</v>
      </c>
      <c r="AU86" s="146" t="s">
        <v>881</v>
      </c>
      <c r="AV86" s="181" t="s">
        <v>881</v>
      </c>
      <c r="AW86" s="209" t="s">
        <v>1163</v>
      </c>
      <c r="AX86" s="145" t="s">
        <v>196</v>
      </c>
      <c r="AY86" s="291" t="s">
        <v>1164</v>
      </c>
      <c r="AZ86" s="416" t="s">
        <v>1618</v>
      </c>
    </row>
    <row r="87" spans="1:52" s="83" customFormat="1" ht="172.5" customHeight="1" x14ac:dyDescent="0.25">
      <c r="A87" s="161">
        <v>82</v>
      </c>
      <c r="B87" s="128" t="s">
        <v>56</v>
      </c>
      <c r="C87" s="128" t="s">
        <v>123</v>
      </c>
      <c r="D87" s="128" t="s">
        <v>85</v>
      </c>
      <c r="E87" s="128" t="s">
        <v>96</v>
      </c>
      <c r="F87" s="128" t="s">
        <v>70</v>
      </c>
      <c r="G87" s="128" t="s">
        <v>114</v>
      </c>
      <c r="H87" s="127" t="s">
        <v>1165</v>
      </c>
      <c r="I87" s="127" t="s">
        <v>180</v>
      </c>
      <c r="J87" s="128" t="s">
        <v>181</v>
      </c>
      <c r="K87" s="128" t="s">
        <v>182</v>
      </c>
      <c r="L87" s="128"/>
      <c r="M87" s="194">
        <v>0.25</v>
      </c>
      <c r="N87" s="127">
        <v>3</v>
      </c>
      <c r="O87" s="127">
        <v>3</v>
      </c>
      <c r="P87" s="127">
        <v>3</v>
      </c>
      <c r="Q87" s="127">
        <v>3</v>
      </c>
      <c r="R87" s="298">
        <f>+SUM(N87:Q87)</f>
        <v>12</v>
      </c>
      <c r="S87" s="126" t="s">
        <v>183</v>
      </c>
      <c r="T87" s="128">
        <v>3</v>
      </c>
      <c r="U87" s="128">
        <v>3</v>
      </c>
      <c r="V87" s="128">
        <v>3</v>
      </c>
      <c r="W87" s="260">
        <v>3</v>
      </c>
      <c r="X87" s="132" t="str">
        <f t="shared" si="21"/>
        <v>0</v>
      </c>
      <c r="Y87" s="393">
        <f>T87+U87+V87+W87</f>
        <v>12</v>
      </c>
      <c r="Z87" s="390">
        <f>Y87/R87</f>
        <v>1</v>
      </c>
      <c r="AA87" s="399">
        <f t="shared" ref="AA87:AA101" si="34">M87*Z87</f>
        <v>0.25</v>
      </c>
      <c r="AB87" s="136" t="s">
        <v>1166</v>
      </c>
      <c r="AC87" s="102" t="s">
        <v>260</v>
      </c>
      <c r="AD87" s="102" t="s">
        <v>19</v>
      </c>
      <c r="AE87" s="136" t="s">
        <v>1167</v>
      </c>
      <c r="AF87" s="135" t="s">
        <v>186</v>
      </c>
      <c r="AG87" s="136" t="s">
        <v>1168</v>
      </c>
      <c r="AH87" s="136" t="s">
        <v>1169</v>
      </c>
      <c r="AI87" s="212" t="s">
        <v>260</v>
      </c>
      <c r="AJ87" s="212" t="s">
        <v>19</v>
      </c>
      <c r="AK87" s="196" t="s">
        <v>1170</v>
      </c>
      <c r="AL87" s="135" t="s">
        <v>186</v>
      </c>
      <c r="AM87" s="136" t="s">
        <v>1171</v>
      </c>
      <c r="AN87" s="136" t="s">
        <v>1172</v>
      </c>
      <c r="AO87" s="146" t="s">
        <v>881</v>
      </c>
      <c r="AP87" s="181" t="s">
        <v>881</v>
      </c>
      <c r="AQ87" s="154" t="s">
        <v>1173</v>
      </c>
      <c r="AR87" s="145" t="s">
        <v>196</v>
      </c>
      <c r="AS87" s="139" t="s">
        <v>1174</v>
      </c>
      <c r="AT87" s="136" t="s">
        <v>1175</v>
      </c>
      <c r="AU87" s="146" t="s">
        <v>881</v>
      </c>
      <c r="AV87" s="181" t="s">
        <v>881</v>
      </c>
      <c r="AW87" s="154" t="s">
        <v>1176</v>
      </c>
      <c r="AX87" s="145" t="s">
        <v>196</v>
      </c>
      <c r="AY87" s="617" t="s">
        <v>1177</v>
      </c>
      <c r="AZ87" s="406" t="s">
        <v>1617</v>
      </c>
    </row>
    <row r="88" spans="1:52" s="83" customFormat="1" ht="409.5" customHeight="1" x14ac:dyDescent="0.25">
      <c r="A88" s="166">
        <v>83</v>
      </c>
      <c r="B88" s="136" t="s">
        <v>40</v>
      </c>
      <c r="C88" s="136" t="s">
        <v>78</v>
      </c>
      <c r="D88" s="128" t="s">
        <v>99</v>
      </c>
      <c r="E88" s="136" t="s">
        <v>54</v>
      </c>
      <c r="F88" s="128" t="s">
        <v>47</v>
      </c>
      <c r="G88" s="136" t="s">
        <v>114</v>
      </c>
      <c r="H88" s="127" t="s">
        <v>1178</v>
      </c>
      <c r="I88" s="128" t="s">
        <v>239</v>
      </c>
      <c r="J88" s="128" t="s">
        <v>181</v>
      </c>
      <c r="K88" s="136" t="s">
        <v>1179</v>
      </c>
      <c r="L88" s="136"/>
      <c r="M88" s="194">
        <v>0.5</v>
      </c>
      <c r="N88" s="194">
        <v>1</v>
      </c>
      <c r="O88" s="194">
        <v>1</v>
      </c>
      <c r="P88" s="194">
        <v>1</v>
      </c>
      <c r="Q88" s="194">
        <v>1</v>
      </c>
      <c r="R88" s="301">
        <v>1</v>
      </c>
      <c r="S88" s="126" t="s">
        <v>336</v>
      </c>
      <c r="T88" s="172">
        <v>1</v>
      </c>
      <c r="U88" s="172">
        <v>1</v>
      </c>
      <c r="V88" s="172">
        <v>1</v>
      </c>
      <c r="W88" s="247">
        <v>1</v>
      </c>
      <c r="X88" s="132" t="str">
        <f t="shared" si="21"/>
        <v>4</v>
      </c>
      <c r="Y88" s="391">
        <f>+W88</f>
        <v>1</v>
      </c>
      <c r="Z88" s="390">
        <f>+W88</f>
        <v>1</v>
      </c>
      <c r="AA88" s="399">
        <f t="shared" si="34"/>
        <v>0.5</v>
      </c>
      <c r="AB88" s="136" t="s">
        <v>1180</v>
      </c>
      <c r="AC88" s="136" t="s">
        <v>1181</v>
      </c>
      <c r="AD88" s="136" t="s">
        <v>1182</v>
      </c>
      <c r="AE88" s="136" t="s">
        <v>1183</v>
      </c>
      <c r="AF88" s="135" t="s">
        <v>186</v>
      </c>
      <c r="AG88" s="136" t="s">
        <v>339</v>
      </c>
      <c r="AH88" s="127" t="s">
        <v>1184</v>
      </c>
      <c r="AI88" s="127" t="s">
        <v>1185</v>
      </c>
      <c r="AJ88" s="127" t="s">
        <v>1186</v>
      </c>
      <c r="AK88" s="127" t="s">
        <v>1187</v>
      </c>
      <c r="AL88" s="135" t="s">
        <v>186</v>
      </c>
      <c r="AM88" s="136" t="s">
        <v>1188</v>
      </c>
      <c r="AN88" s="225" t="s">
        <v>1189</v>
      </c>
      <c r="AO88" s="226" t="s">
        <v>1190</v>
      </c>
      <c r="AP88" s="227" t="s">
        <v>1191</v>
      </c>
      <c r="AQ88" s="228" t="s">
        <v>1192</v>
      </c>
      <c r="AR88" s="145" t="s">
        <v>196</v>
      </c>
      <c r="AS88" s="139" t="s">
        <v>1193</v>
      </c>
      <c r="AT88" s="225" t="s">
        <v>1194</v>
      </c>
      <c r="AU88" s="229" t="s">
        <v>260</v>
      </c>
      <c r="AV88" s="229" t="s">
        <v>260</v>
      </c>
      <c r="AW88" s="228" t="s">
        <v>1195</v>
      </c>
      <c r="AX88" s="145" t="s">
        <v>196</v>
      </c>
      <c r="AY88" s="617" t="s">
        <v>1196</v>
      </c>
      <c r="AZ88" s="406" t="s">
        <v>1617</v>
      </c>
    </row>
    <row r="89" spans="1:52" s="83" customFormat="1" ht="148.5" customHeight="1" x14ac:dyDescent="0.25">
      <c r="A89" s="161">
        <v>84</v>
      </c>
      <c r="B89" s="136" t="s">
        <v>40</v>
      </c>
      <c r="C89" s="136" t="s">
        <v>78</v>
      </c>
      <c r="D89" s="128" t="s">
        <v>99</v>
      </c>
      <c r="E89" s="136" t="s">
        <v>62</v>
      </c>
      <c r="F89" s="128" t="s">
        <v>47</v>
      </c>
      <c r="G89" s="136" t="s">
        <v>110</v>
      </c>
      <c r="H89" s="127" t="s">
        <v>1197</v>
      </c>
      <c r="I89" s="128" t="s">
        <v>239</v>
      </c>
      <c r="J89" s="128" t="s">
        <v>181</v>
      </c>
      <c r="K89" s="136" t="s">
        <v>1198</v>
      </c>
      <c r="L89" s="136"/>
      <c r="M89" s="194">
        <v>0.25</v>
      </c>
      <c r="N89" s="194">
        <v>1</v>
      </c>
      <c r="O89" s="194">
        <v>1</v>
      </c>
      <c r="P89" s="194">
        <v>1</v>
      </c>
      <c r="Q89" s="194">
        <v>1</v>
      </c>
      <c r="R89" s="301">
        <v>1</v>
      </c>
      <c r="S89" s="126" t="s">
        <v>336</v>
      </c>
      <c r="T89" s="172">
        <v>1</v>
      </c>
      <c r="U89" s="172">
        <v>1</v>
      </c>
      <c r="V89" s="172">
        <v>1</v>
      </c>
      <c r="W89" s="247">
        <v>1</v>
      </c>
      <c r="X89" s="132" t="str">
        <f t="shared" si="21"/>
        <v>4</v>
      </c>
      <c r="Y89" s="391">
        <f>+W89</f>
        <v>1</v>
      </c>
      <c r="Z89" s="390">
        <f>+W89</f>
        <v>1</v>
      </c>
      <c r="AA89" s="399">
        <f t="shared" si="34"/>
        <v>0.25</v>
      </c>
      <c r="AB89" s="136" t="s">
        <v>1199</v>
      </c>
      <c r="AC89" s="102" t="s">
        <v>19</v>
      </c>
      <c r="AD89" s="102" t="s">
        <v>19</v>
      </c>
      <c r="AE89" s="136" t="s">
        <v>1200</v>
      </c>
      <c r="AF89" s="135" t="s">
        <v>186</v>
      </c>
      <c r="AG89" s="136" t="s">
        <v>339</v>
      </c>
      <c r="AH89" s="127" t="s">
        <v>1201</v>
      </c>
      <c r="AI89" s="127" t="s">
        <v>19</v>
      </c>
      <c r="AJ89" s="128" t="s">
        <v>19</v>
      </c>
      <c r="AK89" s="127" t="s">
        <v>1202</v>
      </c>
      <c r="AL89" s="135" t="s">
        <v>186</v>
      </c>
      <c r="AM89" s="136" t="s">
        <v>1203</v>
      </c>
      <c r="AN89" s="125" t="s">
        <v>1204</v>
      </c>
      <c r="AO89" s="230" t="s">
        <v>19</v>
      </c>
      <c r="AP89" s="230" t="s">
        <v>19</v>
      </c>
      <c r="AQ89" s="231" t="s">
        <v>1205</v>
      </c>
      <c r="AR89" s="145" t="s">
        <v>196</v>
      </c>
      <c r="AS89" s="139" t="s">
        <v>1206</v>
      </c>
      <c r="AT89" s="232" t="s">
        <v>1207</v>
      </c>
      <c r="AU89" s="101" t="s">
        <v>19</v>
      </c>
      <c r="AV89" s="101" t="s">
        <v>19</v>
      </c>
      <c r="AW89" s="231" t="s">
        <v>1208</v>
      </c>
      <c r="AX89" s="145" t="s">
        <v>196</v>
      </c>
      <c r="AY89" s="618" t="s">
        <v>1209</v>
      </c>
      <c r="AZ89" s="406" t="s">
        <v>1617</v>
      </c>
    </row>
    <row r="90" spans="1:52" s="83" customFormat="1" ht="136.5" customHeight="1" x14ac:dyDescent="0.25">
      <c r="A90" s="161">
        <v>85</v>
      </c>
      <c r="B90" s="136" t="s">
        <v>40</v>
      </c>
      <c r="C90" s="136" t="s">
        <v>78</v>
      </c>
      <c r="D90" s="128" t="s">
        <v>99</v>
      </c>
      <c r="E90" s="136" t="s">
        <v>62</v>
      </c>
      <c r="F90" s="128" t="s">
        <v>47</v>
      </c>
      <c r="G90" s="136" t="s">
        <v>110</v>
      </c>
      <c r="H90" s="127" t="s">
        <v>1210</v>
      </c>
      <c r="I90" s="128" t="s">
        <v>239</v>
      </c>
      <c r="J90" s="128" t="s">
        <v>181</v>
      </c>
      <c r="K90" s="136" t="s">
        <v>1179</v>
      </c>
      <c r="L90" s="136"/>
      <c r="M90" s="194">
        <v>0.25</v>
      </c>
      <c r="N90" s="194">
        <v>1</v>
      </c>
      <c r="O90" s="194">
        <v>1</v>
      </c>
      <c r="P90" s="194">
        <v>1</v>
      </c>
      <c r="Q90" s="194">
        <v>1</v>
      </c>
      <c r="R90" s="301">
        <v>1</v>
      </c>
      <c r="S90" s="126" t="s">
        <v>336</v>
      </c>
      <c r="T90" s="172">
        <v>1</v>
      </c>
      <c r="U90" s="172">
        <v>1</v>
      </c>
      <c r="V90" s="172">
        <v>1</v>
      </c>
      <c r="W90" s="247">
        <v>1</v>
      </c>
      <c r="X90" s="132" t="str">
        <f t="shared" si="21"/>
        <v>4</v>
      </c>
      <c r="Y90" s="391">
        <f>+W90</f>
        <v>1</v>
      </c>
      <c r="Z90" s="390">
        <f>+W90</f>
        <v>1</v>
      </c>
      <c r="AA90" s="399">
        <f t="shared" si="34"/>
        <v>0.25</v>
      </c>
      <c r="AB90" s="136" t="s">
        <v>1211</v>
      </c>
      <c r="AC90" s="102" t="s">
        <v>19</v>
      </c>
      <c r="AD90" s="102" t="s">
        <v>19</v>
      </c>
      <c r="AE90" s="136" t="s">
        <v>1212</v>
      </c>
      <c r="AF90" s="135" t="s">
        <v>186</v>
      </c>
      <c r="AG90" s="136" t="s">
        <v>339</v>
      </c>
      <c r="AH90" s="127" t="s">
        <v>1213</v>
      </c>
      <c r="AI90" s="161" t="s">
        <v>19</v>
      </c>
      <c r="AJ90" s="161" t="s">
        <v>19</v>
      </c>
      <c r="AK90" s="127" t="s">
        <v>1214</v>
      </c>
      <c r="AL90" s="135" t="s">
        <v>186</v>
      </c>
      <c r="AM90" s="136" t="s">
        <v>1215</v>
      </c>
      <c r="AN90" s="231" t="s">
        <v>1216</v>
      </c>
      <c r="AO90" s="148" t="s">
        <v>19</v>
      </c>
      <c r="AP90" s="148" t="s">
        <v>19</v>
      </c>
      <c r="AQ90" s="231" t="s">
        <v>1217</v>
      </c>
      <c r="AR90" s="145" t="s">
        <v>196</v>
      </c>
      <c r="AS90" s="233" t="s">
        <v>1218</v>
      </c>
      <c r="AT90" s="232" t="s">
        <v>1219</v>
      </c>
      <c r="AU90" s="101" t="s">
        <v>19</v>
      </c>
      <c r="AV90" s="101" t="s">
        <v>19</v>
      </c>
      <c r="AW90" s="231" t="s">
        <v>1220</v>
      </c>
      <c r="AX90" s="145" t="s">
        <v>196</v>
      </c>
      <c r="AY90" s="618" t="s">
        <v>1209</v>
      </c>
      <c r="AZ90" s="406" t="s">
        <v>1617</v>
      </c>
    </row>
    <row r="91" spans="1:52" s="124" customFormat="1" ht="114" customHeight="1" x14ac:dyDescent="0.25">
      <c r="A91" s="166">
        <v>86</v>
      </c>
      <c r="B91" s="136" t="s">
        <v>40</v>
      </c>
      <c r="C91" s="136" t="s">
        <v>40</v>
      </c>
      <c r="D91" s="128" t="s">
        <v>99</v>
      </c>
      <c r="E91" s="136" t="s">
        <v>83</v>
      </c>
      <c r="F91" s="136" t="s">
        <v>1221</v>
      </c>
      <c r="G91" s="136" t="s">
        <v>110</v>
      </c>
      <c r="H91" s="136" t="s">
        <v>1222</v>
      </c>
      <c r="I91" s="128" t="s">
        <v>180</v>
      </c>
      <c r="J91" s="128" t="s">
        <v>181</v>
      </c>
      <c r="K91" s="128" t="s">
        <v>182</v>
      </c>
      <c r="L91" s="128"/>
      <c r="M91" s="194">
        <v>0.25</v>
      </c>
      <c r="N91" s="102">
        <v>1</v>
      </c>
      <c r="O91" s="102">
        <v>1</v>
      </c>
      <c r="P91" s="102">
        <v>1</v>
      </c>
      <c r="Q91" s="102">
        <v>1</v>
      </c>
      <c r="R91" s="298">
        <f>+SUM(N91:Q91)</f>
        <v>4</v>
      </c>
      <c r="S91" s="126" t="s">
        <v>183</v>
      </c>
      <c r="T91" s="102">
        <v>1</v>
      </c>
      <c r="U91" s="102">
        <v>1</v>
      </c>
      <c r="V91" s="102">
        <v>1</v>
      </c>
      <c r="W91" s="249">
        <v>1</v>
      </c>
      <c r="X91" s="132" t="str">
        <f t="shared" si="21"/>
        <v>0</v>
      </c>
      <c r="Y91" s="393">
        <f>T91+U91+V91+W91</f>
        <v>4</v>
      </c>
      <c r="Z91" s="390">
        <f>Y91/R91</f>
        <v>1</v>
      </c>
      <c r="AA91" s="399">
        <f t="shared" si="34"/>
        <v>0.25</v>
      </c>
      <c r="AB91" s="136" t="s">
        <v>1223</v>
      </c>
      <c r="AC91" s="102" t="s">
        <v>19</v>
      </c>
      <c r="AD91" s="102" t="s">
        <v>19</v>
      </c>
      <c r="AE91" s="136" t="s">
        <v>1224</v>
      </c>
      <c r="AF91" s="135" t="s">
        <v>186</v>
      </c>
      <c r="AG91" s="136" t="s">
        <v>339</v>
      </c>
      <c r="AH91" s="127" t="s">
        <v>1225</v>
      </c>
      <c r="AI91" s="161" t="s">
        <v>19</v>
      </c>
      <c r="AJ91" s="161" t="s">
        <v>19</v>
      </c>
      <c r="AK91" s="136" t="s">
        <v>1224</v>
      </c>
      <c r="AL91" s="135" t="s">
        <v>186</v>
      </c>
      <c r="AM91" s="136" t="s">
        <v>339</v>
      </c>
      <c r="AN91" s="198" t="s">
        <v>1226</v>
      </c>
      <c r="AO91" s="102" t="s">
        <v>19</v>
      </c>
      <c r="AP91" s="102" t="s">
        <v>19</v>
      </c>
      <c r="AQ91" s="136" t="s">
        <v>1227</v>
      </c>
      <c r="AR91" s="145" t="s">
        <v>196</v>
      </c>
      <c r="AS91" s="139" t="s">
        <v>1228</v>
      </c>
      <c r="AT91" s="234" t="s">
        <v>1229</v>
      </c>
      <c r="AU91" s="102" t="s">
        <v>19</v>
      </c>
      <c r="AV91" s="102" t="s">
        <v>19</v>
      </c>
      <c r="AW91" s="136" t="s">
        <v>1230</v>
      </c>
      <c r="AX91" s="145" t="s">
        <v>196</v>
      </c>
      <c r="AY91" s="404" t="s">
        <v>1231</v>
      </c>
      <c r="AZ91" s="406" t="s">
        <v>1617</v>
      </c>
    </row>
    <row r="92" spans="1:52" s="124" customFormat="1" ht="163.5" customHeight="1" x14ac:dyDescent="0.25">
      <c r="A92" s="161">
        <v>87</v>
      </c>
      <c r="B92" s="136" t="s">
        <v>40</v>
      </c>
      <c r="C92" s="136" t="s">
        <v>40</v>
      </c>
      <c r="D92" s="128" t="s">
        <v>99</v>
      </c>
      <c r="E92" s="136" t="s">
        <v>89</v>
      </c>
      <c r="F92" s="128" t="s">
        <v>47</v>
      </c>
      <c r="G92" s="136" t="s">
        <v>110</v>
      </c>
      <c r="H92" s="136" t="s">
        <v>1232</v>
      </c>
      <c r="I92" s="128" t="s">
        <v>239</v>
      </c>
      <c r="J92" s="128" t="s">
        <v>181</v>
      </c>
      <c r="K92" s="136" t="s">
        <v>1179</v>
      </c>
      <c r="L92" s="136"/>
      <c r="M92" s="194">
        <v>0.25</v>
      </c>
      <c r="N92" s="194">
        <v>1</v>
      </c>
      <c r="O92" s="194">
        <v>1</v>
      </c>
      <c r="P92" s="194">
        <v>1</v>
      </c>
      <c r="Q92" s="194">
        <v>1</v>
      </c>
      <c r="R92" s="301">
        <v>1</v>
      </c>
      <c r="S92" s="126" t="s">
        <v>336</v>
      </c>
      <c r="T92" s="172">
        <v>1</v>
      </c>
      <c r="U92" s="172">
        <v>1</v>
      </c>
      <c r="V92" s="172">
        <v>1</v>
      </c>
      <c r="W92" s="252">
        <v>1</v>
      </c>
      <c r="X92" s="132" t="str">
        <f t="shared" si="21"/>
        <v>4</v>
      </c>
      <c r="Y92" s="391">
        <f t="shared" ref="Y92:Y98" si="35">+W92</f>
        <v>1</v>
      </c>
      <c r="Z92" s="390">
        <f t="shared" ref="Z92:Z98" si="36">+W92</f>
        <v>1</v>
      </c>
      <c r="AA92" s="399">
        <f t="shared" si="34"/>
        <v>0.25</v>
      </c>
      <c r="AB92" s="136" t="s">
        <v>1233</v>
      </c>
      <c r="AC92" s="102" t="s">
        <v>19</v>
      </c>
      <c r="AD92" s="102" t="s">
        <v>19</v>
      </c>
      <c r="AE92" s="136" t="s">
        <v>1200</v>
      </c>
      <c r="AF92" s="135" t="s">
        <v>186</v>
      </c>
      <c r="AG92" s="136" t="s">
        <v>339</v>
      </c>
      <c r="AH92" s="127" t="s">
        <v>1234</v>
      </c>
      <c r="AI92" s="161" t="s">
        <v>19</v>
      </c>
      <c r="AJ92" s="161" t="s">
        <v>19</v>
      </c>
      <c r="AK92" s="136" t="s">
        <v>1235</v>
      </c>
      <c r="AL92" s="135" t="s">
        <v>186</v>
      </c>
      <c r="AM92" s="136" t="s">
        <v>339</v>
      </c>
      <c r="AN92" s="136" t="s">
        <v>1236</v>
      </c>
      <c r="AO92" s="102" t="s">
        <v>19</v>
      </c>
      <c r="AP92" s="102" t="s">
        <v>19</v>
      </c>
      <c r="AQ92" s="136" t="s">
        <v>1237</v>
      </c>
      <c r="AR92" s="145" t="s">
        <v>196</v>
      </c>
      <c r="AS92" s="139" t="s">
        <v>1238</v>
      </c>
      <c r="AT92" s="173" t="s">
        <v>1239</v>
      </c>
      <c r="AU92" s="102" t="s">
        <v>19</v>
      </c>
      <c r="AV92" s="102" t="s">
        <v>19</v>
      </c>
      <c r="AW92" s="136" t="s">
        <v>1240</v>
      </c>
      <c r="AX92" s="145" t="s">
        <v>196</v>
      </c>
      <c r="AY92" s="405" t="s">
        <v>1241</v>
      </c>
      <c r="AZ92" s="406" t="s">
        <v>1617</v>
      </c>
    </row>
    <row r="93" spans="1:52" s="124" customFormat="1" ht="189" customHeight="1" x14ac:dyDescent="0.25">
      <c r="A93" s="161">
        <v>88</v>
      </c>
      <c r="B93" s="136" t="s">
        <v>40</v>
      </c>
      <c r="C93" s="136" t="s">
        <v>40</v>
      </c>
      <c r="D93" s="128" t="s">
        <v>99</v>
      </c>
      <c r="E93" s="136" t="s">
        <v>83</v>
      </c>
      <c r="F93" s="128" t="s">
        <v>47</v>
      </c>
      <c r="G93" s="136" t="s">
        <v>110</v>
      </c>
      <c r="H93" s="136" t="s">
        <v>1242</v>
      </c>
      <c r="I93" s="128" t="s">
        <v>239</v>
      </c>
      <c r="J93" s="128" t="s">
        <v>181</v>
      </c>
      <c r="K93" s="136" t="s">
        <v>1198</v>
      </c>
      <c r="L93" s="136"/>
      <c r="M93" s="194">
        <v>0.25</v>
      </c>
      <c r="N93" s="194">
        <v>1</v>
      </c>
      <c r="O93" s="194">
        <v>1</v>
      </c>
      <c r="P93" s="194">
        <v>1</v>
      </c>
      <c r="Q93" s="194">
        <v>1</v>
      </c>
      <c r="R93" s="301">
        <v>1</v>
      </c>
      <c r="S93" s="126" t="s">
        <v>336</v>
      </c>
      <c r="T93" s="172">
        <v>1</v>
      </c>
      <c r="U93" s="172">
        <v>1</v>
      </c>
      <c r="V93" s="172">
        <v>1</v>
      </c>
      <c r="W93" s="252">
        <v>1</v>
      </c>
      <c r="X93" s="132" t="str">
        <f t="shared" si="21"/>
        <v>4</v>
      </c>
      <c r="Y93" s="391">
        <f t="shared" si="35"/>
        <v>1</v>
      </c>
      <c r="Z93" s="390">
        <f t="shared" si="36"/>
        <v>1</v>
      </c>
      <c r="AA93" s="399">
        <f t="shared" si="34"/>
        <v>0.25</v>
      </c>
      <c r="AB93" s="136" t="s">
        <v>1233</v>
      </c>
      <c r="AC93" s="102" t="s">
        <v>19</v>
      </c>
      <c r="AD93" s="102" t="s">
        <v>19</v>
      </c>
      <c r="AE93" s="136" t="s">
        <v>1243</v>
      </c>
      <c r="AF93" s="135" t="s">
        <v>186</v>
      </c>
      <c r="AG93" s="136" t="s">
        <v>339</v>
      </c>
      <c r="AH93" s="127" t="s">
        <v>1244</v>
      </c>
      <c r="AI93" s="161" t="s">
        <v>19</v>
      </c>
      <c r="AJ93" s="161" t="s">
        <v>19</v>
      </c>
      <c r="AK93" s="136" t="s">
        <v>1245</v>
      </c>
      <c r="AL93" s="135" t="s">
        <v>186</v>
      </c>
      <c r="AM93" s="136" t="s">
        <v>339</v>
      </c>
      <c r="AN93" s="136" t="s">
        <v>1246</v>
      </c>
      <c r="AO93" s="102" t="s">
        <v>19</v>
      </c>
      <c r="AP93" s="102" t="s">
        <v>19</v>
      </c>
      <c r="AQ93" s="136" t="s">
        <v>1247</v>
      </c>
      <c r="AR93" s="145" t="s">
        <v>196</v>
      </c>
      <c r="AS93" s="139" t="s">
        <v>1248</v>
      </c>
      <c r="AT93" s="173" t="s">
        <v>1249</v>
      </c>
      <c r="AU93" s="102" t="s">
        <v>19</v>
      </c>
      <c r="AV93" s="102" t="s">
        <v>19</v>
      </c>
      <c r="AW93" s="136" t="s">
        <v>1250</v>
      </c>
      <c r="AX93" s="145" t="s">
        <v>196</v>
      </c>
      <c r="AY93" s="405" t="s">
        <v>1251</v>
      </c>
      <c r="AZ93" s="406" t="s">
        <v>1617</v>
      </c>
    </row>
    <row r="94" spans="1:52" s="124" customFormat="1" ht="102.75" customHeight="1" x14ac:dyDescent="0.25">
      <c r="A94" s="166">
        <v>89</v>
      </c>
      <c r="B94" s="136" t="s">
        <v>40</v>
      </c>
      <c r="C94" s="136" t="s">
        <v>40</v>
      </c>
      <c r="D94" s="128" t="s">
        <v>99</v>
      </c>
      <c r="E94" s="136" t="s">
        <v>62</v>
      </c>
      <c r="F94" s="128" t="s">
        <v>47</v>
      </c>
      <c r="G94" s="136" t="s">
        <v>110</v>
      </c>
      <c r="H94" s="136" t="s">
        <v>1252</v>
      </c>
      <c r="I94" s="128" t="s">
        <v>239</v>
      </c>
      <c r="J94" s="128" t="s">
        <v>181</v>
      </c>
      <c r="K94" s="136" t="s">
        <v>1179</v>
      </c>
      <c r="L94" s="136"/>
      <c r="M94" s="194">
        <v>0.25</v>
      </c>
      <c r="N94" s="194">
        <v>1</v>
      </c>
      <c r="O94" s="194">
        <v>1</v>
      </c>
      <c r="P94" s="194">
        <v>1</v>
      </c>
      <c r="Q94" s="194">
        <v>1</v>
      </c>
      <c r="R94" s="301">
        <v>1</v>
      </c>
      <c r="S94" s="126" t="s">
        <v>336</v>
      </c>
      <c r="T94" s="172">
        <v>1</v>
      </c>
      <c r="U94" s="172">
        <v>1</v>
      </c>
      <c r="V94" s="172">
        <v>1</v>
      </c>
      <c r="W94" s="252">
        <v>1</v>
      </c>
      <c r="X94" s="132" t="str">
        <f t="shared" si="21"/>
        <v>4</v>
      </c>
      <c r="Y94" s="391">
        <f t="shared" si="35"/>
        <v>1</v>
      </c>
      <c r="Z94" s="390">
        <f t="shared" si="36"/>
        <v>1</v>
      </c>
      <c r="AA94" s="399">
        <f t="shared" si="34"/>
        <v>0.25</v>
      </c>
      <c r="AB94" s="136" t="s">
        <v>1233</v>
      </c>
      <c r="AC94" s="102" t="s">
        <v>19</v>
      </c>
      <c r="AD94" s="102" t="s">
        <v>19</v>
      </c>
      <c r="AE94" s="136" t="s">
        <v>1243</v>
      </c>
      <c r="AF94" s="135" t="s">
        <v>186</v>
      </c>
      <c r="AG94" s="136" t="s">
        <v>339</v>
      </c>
      <c r="AH94" s="127" t="s">
        <v>1253</v>
      </c>
      <c r="AI94" s="161" t="s">
        <v>19</v>
      </c>
      <c r="AJ94" s="161" t="s">
        <v>19</v>
      </c>
      <c r="AK94" s="136" t="s">
        <v>1254</v>
      </c>
      <c r="AL94" s="135" t="s">
        <v>186</v>
      </c>
      <c r="AM94" s="136" t="s">
        <v>339</v>
      </c>
      <c r="AN94" s="136" t="s">
        <v>1255</v>
      </c>
      <c r="AO94" s="102" t="s">
        <v>19</v>
      </c>
      <c r="AP94" s="102" t="s">
        <v>19</v>
      </c>
      <c r="AQ94" s="136" t="s">
        <v>1256</v>
      </c>
      <c r="AR94" s="145" t="s">
        <v>196</v>
      </c>
      <c r="AS94" s="139" t="s">
        <v>1257</v>
      </c>
      <c r="AT94" s="195" t="s">
        <v>1258</v>
      </c>
      <c r="AU94" s="102" t="s">
        <v>19</v>
      </c>
      <c r="AV94" s="102" t="s">
        <v>19</v>
      </c>
      <c r="AW94" s="136" t="s">
        <v>1259</v>
      </c>
      <c r="AX94" s="145" t="s">
        <v>196</v>
      </c>
      <c r="AY94" s="405" t="s">
        <v>1260</v>
      </c>
      <c r="AZ94" s="406" t="s">
        <v>1617</v>
      </c>
    </row>
    <row r="95" spans="1:52" s="83" customFormat="1" ht="101.25" customHeight="1" x14ac:dyDescent="0.25">
      <c r="A95" s="161">
        <v>90</v>
      </c>
      <c r="B95" s="136" t="s">
        <v>40</v>
      </c>
      <c r="C95" s="136" t="s">
        <v>71</v>
      </c>
      <c r="D95" s="128" t="s">
        <v>99</v>
      </c>
      <c r="E95" s="136" t="s">
        <v>29</v>
      </c>
      <c r="F95" s="136" t="s">
        <v>1221</v>
      </c>
      <c r="G95" s="136" t="s">
        <v>114</v>
      </c>
      <c r="H95" s="136" t="s">
        <v>1261</v>
      </c>
      <c r="I95" s="128" t="s">
        <v>239</v>
      </c>
      <c r="J95" s="128" t="s">
        <v>181</v>
      </c>
      <c r="K95" s="136" t="s">
        <v>1179</v>
      </c>
      <c r="L95" s="136"/>
      <c r="M95" s="194">
        <v>0.5</v>
      </c>
      <c r="N95" s="194">
        <v>1</v>
      </c>
      <c r="O95" s="194">
        <v>1</v>
      </c>
      <c r="P95" s="194">
        <v>1</v>
      </c>
      <c r="Q95" s="194">
        <v>1</v>
      </c>
      <c r="R95" s="306">
        <v>1</v>
      </c>
      <c r="S95" s="126" t="s">
        <v>336</v>
      </c>
      <c r="T95" s="172">
        <v>1</v>
      </c>
      <c r="U95" s="172">
        <v>1</v>
      </c>
      <c r="V95" s="172">
        <v>1</v>
      </c>
      <c r="W95" s="252">
        <v>1</v>
      </c>
      <c r="X95" s="132" t="str">
        <f t="shared" si="21"/>
        <v>4</v>
      </c>
      <c r="Y95" s="391">
        <f t="shared" si="35"/>
        <v>1</v>
      </c>
      <c r="Z95" s="390">
        <f t="shared" si="36"/>
        <v>1</v>
      </c>
      <c r="AA95" s="399">
        <f t="shared" si="34"/>
        <v>0.5</v>
      </c>
      <c r="AB95" s="136" t="s">
        <v>1223</v>
      </c>
      <c r="AC95" s="198" t="s">
        <v>1262</v>
      </c>
      <c r="AD95" s="136" t="s">
        <v>1182</v>
      </c>
      <c r="AE95" s="136" t="s">
        <v>1263</v>
      </c>
      <c r="AF95" s="135" t="s">
        <v>186</v>
      </c>
      <c r="AG95" s="136" t="s">
        <v>339</v>
      </c>
      <c r="AH95" s="127" t="s">
        <v>1264</v>
      </c>
      <c r="AI95" s="101" t="s">
        <v>1265</v>
      </c>
      <c r="AJ95" s="136" t="s">
        <v>1266</v>
      </c>
      <c r="AK95" s="136" t="s">
        <v>1224</v>
      </c>
      <c r="AL95" s="135" t="s">
        <v>186</v>
      </c>
      <c r="AM95" s="136" t="s">
        <v>1267</v>
      </c>
      <c r="AN95" s="198" t="s">
        <v>1268</v>
      </c>
      <c r="AO95" s="102" t="s">
        <v>19</v>
      </c>
      <c r="AP95" s="102" t="s">
        <v>19</v>
      </c>
      <c r="AQ95" s="136" t="s">
        <v>1269</v>
      </c>
      <c r="AR95" s="145" t="s">
        <v>196</v>
      </c>
      <c r="AS95" s="139" t="s">
        <v>1270</v>
      </c>
      <c r="AT95" s="235" t="s">
        <v>1271</v>
      </c>
      <c r="AU95" s="102" t="s">
        <v>19</v>
      </c>
      <c r="AV95" s="102" t="s">
        <v>19</v>
      </c>
      <c r="AW95" s="136" t="s">
        <v>1272</v>
      </c>
      <c r="AX95" s="145" t="s">
        <v>196</v>
      </c>
      <c r="AY95" s="619" t="s">
        <v>1273</v>
      </c>
      <c r="AZ95" s="406" t="s">
        <v>1617</v>
      </c>
    </row>
    <row r="96" spans="1:52" s="83" customFormat="1" ht="150.75" customHeight="1" x14ac:dyDescent="0.25">
      <c r="A96" s="161">
        <v>91</v>
      </c>
      <c r="B96" s="136" t="s">
        <v>40</v>
      </c>
      <c r="C96" s="136" t="s">
        <v>71</v>
      </c>
      <c r="D96" s="128" t="s">
        <v>99</v>
      </c>
      <c r="E96" s="136" t="s">
        <v>62</v>
      </c>
      <c r="F96" s="136" t="s">
        <v>1221</v>
      </c>
      <c r="G96" s="136" t="s">
        <v>19</v>
      </c>
      <c r="H96" s="198" t="s">
        <v>1274</v>
      </c>
      <c r="I96" s="128" t="s">
        <v>239</v>
      </c>
      <c r="J96" s="128" t="s">
        <v>181</v>
      </c>
      <c r="K96" s="136" t="s">
        <v>1198</v>
      </c>
      <c r="L96" s="136"/>
      <c r="M96" s="194">
        <v>0.25</v>
      </c>
      <c r="N96" s="194">
        <v>1</v>
      </c>
      <c r="O96" s="194">
        <v>1</v>
      </c>
      <c r="P96" s="194">
        <v>1</v>
      </c>
      <c r="Q96" s="194">
        <v>1</v>
      </c>
      <c r="R96" s="301">
        <v>1</v>
      </c>
      <c r="S96" s="126" t="s">
        <v>336</v>
      </c>
      <c r="T96" s="172">
        <v>1</v>
      </c>
      <c r="U96" s="172">
        <v>1</v>
      </c>
      <c r="V96" s="172">
        <v>1</v>
      </c>
      <c r="W96" s="247">
        <v>1</v>
      </c>
      <c r="X96" s="132" t="str">
        <f t="shared" si="21"/>
        <v>4</v>
      </c>
      <c r="Y96" s="391">
        <f t="shared" si="35"/>
        <v>1</v>
      </c>
      <c r="Z96" s="390">
        <f t="shared" si="36"/>
        <v>1</v>
      </c>
      <c r="AA96" s="399">
        <f t="shared" si="34"/>
        <v>0.25</v>
      </c>
      <c r="AB96" s="136" t="s">
        <v>1233</v>
      </c>
      <c r="AC96" s="102" t="s">
        <v>254</v>
      </c>
      <c r="AD96" s="102" t="s">
        <v>254</v>
      </c>
      <c r="AE96" s="136" t="s">
        <v>1200</v>
      </c>
      <c r="AF96" s="135" t="s">
        <v>186</v>
      </c>
      <c r="AG96" s="136" t="s">
        <v>339</v>
      </c>
      <c r="AH96" s="140" t="s">
        <v>1275</v>
      </c>
      <c r="AI96" s="141" t="s">
        <v>19</v>
      </c>
      <c r="AJ96" s="128" t="s">
        <v>19</v>
      </c>
      <c r="AK96" s="127" t="s">
        <v>1276</v>
      </c>
      <c r="AL96" s="135" t="s">
        <v>186</v>
      </c>
      <c r="AM96" s="136" t="s">
        <v>1277</v>
      </c>
      <c r="AN96" s="136" t="s">
        <v>1278</v>
      </c>
      <c r="AO96" s="102" t="s">
        <v>19</v>
      </c>
      <c r="AP96" s="102" t="s">
        <v>19</v>
      </c>
      <c r="AQ96" s="136" t="s">
        <v>1279</v>
      </c>
      <c r="AR96" s="145" t="s">
        <v>196</v>
      </c>
      <c r="AS96" s="139" t="s">
        <v>1280</v>
      </c>
      <c r="AT96" s="235" t="s">
        <v>1281</v>
      </c>
      <c r="AU96" s="102" t="s">
        <v>19</v>
      </c>
      <c r="AV96" s="102" t="s">
        <v>19</v>
      </c>
      <c r="AW96" s="136" t="s">
        <v>1282</v>
      </c>
      <c r="AX96" s="145" t="s">
        <v>196</v>
      </c>
      <c r="AY96" s="619" t="s">
        <v>1283</v>
      </c>
      <c r="AZ96" s="406" t="s">
        <v>1617</v>
      </c>
    </row>
    <row r="97" spans="1:52" s="83" customFormat="1" ht="168.75" customHeight="1" x14ac:dyDescent="0.25">
      <c r="A97" s="166">
        <v>92</v>
      </c>
      <c r="B97" s="136" t="s">
        <v>40</v>
      </c>
      <c r="C97" s="136" t="s">
        <v>71</v>
      </c>
      <c r="D97" s="128" t="s">
        <v>99</v>
      </c>
      <c r="E97" s="136" t="s">
        <v>62</v>
      </c>
      <c r="F97" s="128" t="s">
        <v>47</v>
      </c>
      <c r="G97" s="136" t="s">
        <v>19</v>
      </c>
      <c r="H97" s="198" t="s">
        <v>1284</v>
      </c>
      <c r="I97" s="128" t="s">
        <v>239</v>
      </c>
      <c r="J97" s="128" t="s">
        <v>181</v>
      </c>
      <c r="K97" s="136" t="s">
        <v>1179</v>
      </c>
      <c r="L97" s="136"/>
      <c r="M97" s="194">
        <v>0.25</v>
      </c>
      <c r="N97" s="194">
        <v>1</v>
      </c>
      <c r="O97" s="194">
        <v>1</v>
      </c>
      <c r="P97" s="194">
        <v>1</v>
      </c>
      <c r="Q97" s="194">
        <v>1</v>
      </c>
      <c r="R97" s="301">
        <v>1</v>
      </c>
      <c r="S97" s="126" t="s">
        <v>336</v>
      </c>
      <c r="T97" s="172">
        <v>1</v>
      </c>
      <c r="U97" s="172">
        <v>1</v>
      </c>
      <c r="V97" s="172">
        <v>1</v>
      </c>
      <c r="W97" s="247">
        <v>1</v>
      </c>
      <c r="X97" s="132" t="str">
        <f t="shared" si="21"/>
        <v>4</v>
      </c>
      <c r="Y97" s="391">
        <f t="shared" si="35"/>
        <v>1</v>
      </c>
      <c r="Z97" s="390">
        <f t="shared" si="36"/>
        <v>1</v>
      </c>
      <c r="AA97" s="399">
        <f t="shared" si="34"/>
        <v>0.25</v>
      </c>
      <c r="AB97" s="206" t="s">
        <v>1233</v>
      </c>
      <c r="AC97" s="207" t="s">
        <v>254</v>
      </c>
      <c r="AD97" s="207" t="s">
        <v>254</v>
      </c>
      <c r="AE97" s="206" t="s">
        <v>1200</v>
      </c>
      <c r="AF97" s="135" t="s">
        <v>186</v>
      </c>
      <c r="AG97" s="136" t="s">
        <v>339</v>
      </c>
      <c r="AH97" s="140" t="s">
        <v>1285</v>
      </c>
      <c r="AI97" s="216" t="s">
        <v>19</v>
      </c>
      <c r="AJ97" s="161" t="s">
        <v>19</v>
      </c>
      <c r="AK97" s="127" t="s">
        <v>1286</v>
      </c>
      <c r="AL97" s="135" t="s">
        <v>186</v>
      </c>
      <c r="AM97" s="136" t="s">
        <v>1287</v>
      </c>
      <c r="AN97" s="136" t="s">
        <v>1288</v>
      </c>
      <c r="AO97" s="102" t="s">
        <v>19</v>
      </c>
      <c r="AP97" s="102" t="s">
        <v>19</v>
      </c>
      <c r="AQ97" s="136" t="s">
        <v>1289</v>
      </c>
      <c r="AR97" s="145" t="s">
        <v>196</v>
      </c>
      <c r="AS97" s="139" t="s">
        <v>1290</v>
      </c>
      <c r="AT97" s="235" t="s">
        <v>1291</v>
      </c>
      <c r="AU97" s="102" t="s">
        <v>19</v>
      </c>
      <c r="AV97" s="102" t="s">
        <v>19</v>
      </c>
      <c r="AW97" s="136" t="s">
        <v>1292</v>
      </c>
      <c r="AX97" s="145" t="s">
        <v>196</v>
      </c>
      <c r="AY97" s="619" t="s">
        <v>1293</v>
      </c>
      <c r="AZ97" s="406" t="s">
        <v>1617</v>
      </c>
    </row>
    <row r="98" spans="1:52" s="83" customFormat="1" ht="261" customHeight="1" x14ac:dyDescent="0.25">
      <c r="A98" s="161">
        <v>93</v>
      </c>
      <c r="B98" s="128" t="s">
        <v>23</v>
      </c>
      <c r="C98" s="136" t="s">
        <v>49</v>
      </c>
      <c r="D98" s="128" t="s">
        <v>92</v>
      </c>
      <c r="E98" s="128" t="s">
        <v>96</v>
      </c>
      <c r="F98" s="128" t="s">
        <v>77</v>
      </c>
      <c r="G98" s="128" t="s">
        <v>126</v>
      </c>
      <c r="H98" s="136" t="s">
        <v>1294</v>
      </c>
      <c r="I98" s="128" t="s">
        <v>239</v>
      </c>
      <c r="J98" s="128" t="s">
        <v>181</v>
      </c>
      <c r="K98" s="136" t="s">
        <v>1295</v>
      </c>
      <c r="L98" s="136"/>
      <c r="M98" s="194">
        <v>0.2</v>
      </c>
      <c r="N98" s="194">
        <v>1</v>
      </c>
      <c r="O98" s="194">
        <v>1</v>
      </c>
      <c r="P98" s="194">
        <v>1</v>
      </c>
      <c r="Q98" s="194">
        <v>1</v>
      </c>
      <c r="R98" s="307">
        <v>1</v>
      </c>
      <c r="S98" s="126" t="s">
        <v>336</v>
      </c>
      <c r="T98" s="172">
        <v>1</v>
      </c>
      <c r="U98" s="172">
        <v>1</v>
      </c>
      <c r="V98" s="172">
        <v>1</v>
      </c>
      <c r="W98" s="172">
        <v>1</v>
      </c>
      <c r="X98" s="132" t="str">
        <f t="shared" si="21"/>
        <v>4</v>
      </c>
      <c r="Y98" s="391">
        <f t="shared" si="35"/>
        <v>1</v>
      </c>
      <c r="Z98" s="390">
        <f t="shared" si="36"/>
        <v>1</v>
      </c>
      <c r="AA98" s="399">
        <f t="shared" si="34"/>
        <v>0.2</v>
      </c>
      <c r="AB98" s="236" t="s">
        <v>1296</v>
      </c>
      <c r="AC98" s="181" t="s">
        <v>260</v>
      </c>
      <c r="AD98" s="181" t="s">
        <v>1039</v>
      </c>
      <c r="AE98" s="154" t="s">
        <v>1297</v>
      </c>
      <c r="AF98" s="135" t="s">
        <v>186</v>
      </c>
      <c r="AG98" s="136" t="s">
        <v>339</v>
      </c>
      <c r="AH98" s="140" t="s">
        <v>1298</v>
      </c>
      <c r="AI98" s="216" t="s">
        <v>19</v>
      </c>
      <c r="AJ98" s="161" t="s">
        <v>19</v>
      </c>
      <c r="AK98" s="136" t="s">
        <v>1299</v>
      </c>
      <c r="AL98" s="135" t="s">
        <v>186</v>
      </c>
      <c r="AM98" s="136" t="s">
        <v>339</v>
      </c>
      <c r="AN98" s="173" t="s">
        <v>1300</v>
      </c>
      <c r="AO98" s="136" t="s">
        <v>1301</v>
      </c>
      <c r="AP98" s="102" t="s">
        <v>260</v>
      </c>
      <c r="AQ98" s="136" t="s">
        <v>1302</v>
      </c>
      <c r="AR98" s="145" t="s">
        <v>196</v>
      </c>
      <c r="AS98" s="139" t="s">
        <v>1303</v>
      </c>
      <c r="AT98" s="136" t="s">
        <v>1304</v>
      </c>
      <c r="AU98" s="136" t="s">
        <v>1301</v>
      </c>
      <c r="AV98" s="102" t="s">
        <v>260</v>
      </c>
      <c r="AW98" s="136" t="s">
        <v>1305</v>
      </c>
      <c r="AX98" s="145" t="s">
        <v>196</v>
      </c>
      <c r="AY98" s="620" t="s">
        <v>1306</v>
      </c>
      <c r="AZ98" s="406" t="s">
        <v>1617</v>
      </c>
    </row>
    <row r="99" spans="1:52" s="83" customFormat="1" ht="294.75" customHeight="1" x14ac:dyDescent="0.25">
      <c r="A99" s="161">
        <v>94</v>
      </c>
      <c r="B99" s="128" t="s">
        <v>23</v>
      </c>
      <c r="C99" s="136" t="s">
        <v>49</v>
      </c>
      <c r="D99" s="128" t="s">
        <v>92</v>
      </c>
      <c r="E99" s="128" t="s">
        <v>96</v>
      </c>
      <c r="F99" s="128" t="s">
        <v>77</v>
      </c>
      <c r="G99" s="128" t="s">
        <v>19</v>
      </c>
      <c r="H99" s="136" t="s">
        <v>1307</v>
      </c>
      <c r="I99" s="128" t="s">
        <v>180</v>
      </c>
      <c r="J99" s="128" t="s">
        <v>181</v>
      </c>
      <c r="K99" s="128" t="s">
        <v>182</v>
      </c>
      <c r="L99" s="128"/>
      <c r="M99" s="194">
        <v>0.4</v>
      </c>
      <c r="N99" s="237">
        <v>3</v>
      </c>
      <c r="O99" s="237">
        <v>3</v>
      </c>
      <c r="P99" s="237">
        <v>3</v>
      </c>
      <c r="Q99" s="237">
        <v>3</v>
      </c>
      <c r="R99" s="298">
        <f t="shared" ref="R99:R100" si="37">+SUM(N99:Q99)</f>
        <v>12</v>
      </c>
      <c r="S99" s="126" t="s">
        <v>183</v>
      </c>
      <c r="T99" s="128">
        <v>3</v>
      </c>
      <c r="U99" s="128">
        <v>3</v>
      </c>
      <c r="V99" s="128">
        <v>3</v>
      </c>
      <c r="W99" s="249">
        <v>2</v>
      </c>
      <c r="X99" s="132" t="str">
        <f t="shared" si="21"/>
        <v>0</v>
      </c>
      <c r="Y99" s="393">
        <f>T99+U99+V99+W99</f>
        <v>11</v>
      </c>
      <c r="Z99" s="403">
        <f>Y99/R99</f>
        <v>0.91666666666666663</v>
      </c>
      <c r="AA99" s="399">
        <f t="shared" si="34"/>
        <v>0.3666666666666667</v>
      </c>
      <c r="AB99" s="154" t="s">
        <v>1308</v>
      </c>
      <c r="AC99" s="154"/>
      <c r="AD99" s="154"/>
      <c r="AE99" s="154" t="s">
        <v>1309</v>
      </c>
      <c r="AF99" s="135" t="s">
        <v>186</v>
      </c>
      <c r="AG99" s="136" t="s">
        <v>339</v>
      </c>
      <c r="AH99" s="140" t="s">
        <v>1310</v>
      </c>
      <c r="AI99" s="216" t="s">
        <v>19</v>
      </c>
      <c r="AJ99" s="161" t="s">
        <v>19</v>
      </c>
      <c r="AK99" s="136" t="s">
        <v>1311</v>
      </c>
      <c r="AL99" s="135" t="s">
        <v>186</v>
      </c>
      <c r="AM99" s="136" t="s">
        <v>1312</v>
      </c>
      <c r="AN99" s="136" t="s">
        <v>1313</v>
      </c>
      <c r="AO99" s="173" t="s">
        <v>1314</v>
      </c>
      <c r="AP99" s="173" t="s">
        <v>1315</v>
      </c>
      <c r="AQ99" s="173" t="s">
        <v>1316</v>
      </c>
      <c r="AR99" s="145" t="s">
        <v>196</v>
      </c>
      <c r="AS99" s="139" t="s">
        <v>1317</v>
      </c>
      <c r="AT99" s="136" t="s">
        <v>1318</v>
      </c>
      <c r="AU99" s="136" t="s">
        <v>1319</v>
      </c>
      <c r="AV99" s="136" t="s">
        <v>1320</v>
      </c>
      <c r="AW99" s="136" t="s">
        <v>1321</v>
      </c>
      <c r="AX99" s="145" t="s">
        <v>196</v>
      </c>
      <c r="AY99" s="619" t="s">
        <v>1322</v>
      </c>
      <c r="AZ99" s="407" t="s">
        <v>1616</v>
      </c>
    </row>
    <row r="100" spans="1:52" s="83" customFormat="1" ht="149.25" customHeight="1" x14ac:dyDescent="0.25">
      <c r="A100" s="166">
        <v>95</v>
      </c>
      <c r="B100" s="128" t="s">
        <v>23</v>
      </c>
      <c r="C100" s="136" t="s">
        <v>49</v>
      </c>
      <c r="D100" s="128" t="s">
        <v>92</v>
      </c>
      <c r="E100" s="128" t="s">
        <v>96</v>
      </c>
      <c r="F100" s="128" t="s">
        <v>77</v>
      </c>
      <c r="G100" s="128" t="s">
        <v>60</v>
      </c>
      <c r="H100" s="136" t="s">
        <v>1323</v>
      </c>
      <c r="I100" s="128" t="s">
        <v>180</v>
      </c>
      <c r="J100" s="128" t="s">
        <v>181</v>
      </c>
      <c r="K100" s="128" t="s">
        <v>1324</v>
      </c>
      <c r="L100" s="128"/>
      <c r="M100" s="194">
        <v>0.4</v>
      </c>
      <c r="N100" s="237">
        <v>3</v>
      </c>
      <c r="O100" s="237">
        <v>3</v>
      </c>
      <c r="P100" s="237">
        <v>3</v>
      </c>
      <c r="Q100" s="237">
        <v>3</v>
      </c>
      <c r="R100" s="298">
        <f t="shared" si="37"/>
        <v>12</v>
      </c>
      <c r="S100" s="126" t="s">
        <v>183</v>
      </c>
      <c r="T100" s="128">
        <v>3</v>
      </c>
      <c r="U100" s="128">
        <v>3</v>
      </c>
      <c r="V100" s="128">
        <v>3</v>
      </c>
      <c r="W100" s="249">
        <v>3</v>
      </c>
      <c r="X100" s="132" t="str">
        <f t="shared" si="21"/>
        <v>0</v>
      </c>
      <c r="Y100" s="393">
        <f>T100+U100+V100+W100</f>
        <v>12</v>
      </c>
      <c r="Z100" s="390">
        <f>Y100/R100</f>
        <v>1</v>
      </c>
      <c r="AA100" s="399">
        <f t="shared" si="34"/>
        <v>0.4</v>
      </c>
      <c r="AB100" s="196" t="s">
        <v>1325</v>
      </c>
      <c r="AC100" s="212" t="s">
        <v>260</v>
      </c>
      <c r="AD100" s="212" t="s">
        <v>1039</v>
      </c>
      <c r="AE100" s="196" t="s">
        <v>1326</v>
      </c>
      <c r="AF100" s="135" t="s">
        <v>186</v>
      </c>
      <c r="AG100" s="136" t="s">
        <v>339</v>
      </c>
      <c r="AH100" s="140" t="s">
        <v>1327</v>
      </c>
      <c r="AI100" s="216" t="s">
        <v>19</v>
      </c>
      <c r="AJ100" s="161" t="s">
        <v>19</v>
      </c>
      <c r="AK100" s="136" t="s">
        <v>1328</v>
      </c>
      <c r="AL100" s="135" t="s">
        <v>186</v>
      </c>
      <c r="AM100" s="136" t="s">
        <v>1329</v>
      </c>
      <c r="AN100" s="231" t="s">
        <v>1330</v>
      </c>
      <c r="AO100" s="173" t="s">
        <v>1331</v>
      </c>
      <c r="AP100" s="102" t="s">
        <v>260</v>
      </c>
      <c r="AQ100" s="196" t="s">
        <v>1332</v>
      </c>
      <c r="AR100" s="145" t="s">
        <v>196</v>
      </c>
      <c r="AS100" s="139" t="s">
        <v>1333</v>
      </c>
      <c r="AT100" s="231" t="s">
        <v>1334</v>
      </c>
      <c r="AU100" s="173" t="s">
        <v>1331</v>
      </c>
      <c r="AV100" s="102" t="s">
        <v>260</v>
      </c>
      <c r="AW100" s="238" t="s">
        <v>1335</v>
      </c>
      <c r="AX100" s="145" t="s">
        <v>196</v>
      </c>
      <c r="AY100" s="233" t="s">
        <v>1333</v>
      </c>
      <c r="AZ100" s="406" t="s">
        <v>1617</v>
      </c>
    </row>
    <row r="101" spans="1:52" s="83" customFormat="1" ht="253.5" customHeight="1" x14ac:dyDescent="0.25">
      <c r="A101" s="161">
        <v>96</v>
      </c>
      <c r="B101" s="128" t="s">
        <v>15</v>
      </c>
      <c r="C101" s="136" t="s">
        <v>140</v>
      </c>
      <c r="D101" s="128" t="s">
        <v>99</v>
      </c>
      <c r="E101" s="128" t="s">
        <v>76</v>
      </c>
      <c r="F101" s="128" t="s">
        <v>55</v>
      </c>
      <c r="G101" s="128" t="s">
        <v>19</v>
      </c>
      <c r="H101" s="136" t="s">
        <v>1336</v>
      </c>
      <c r="I101" s="128" t="s">
        <v>239</v>
      </c>
      <c r="J101" s="128" t="s">
        <v>181</v>
      </c>
      <c r="K101" s="128" t="s">
        <v>1337</v>
      </c>
      <c r="L101" s="128"/>
      <c r="M101" s="129">
        <v>1</v>
      </c>
      <c r="N101" s="172">
        <v>1</v>
      </c>
      <c r="O101" s="172">
        <v>1</v>
      </c>
      <c r="P101" s="172">
        <v>1</v>
      </c>
      <c r="Q101" s="172">
        <v>1</v>
      </c>
      <c r="R101" s="308">
        <v>1</v>
      </c>
      <c r="S101" s="126" t="s">
        <v>336</v>
      </c>
      <c r="T101" s="172">
        <v>0.98</v>
      </c>
      <c r="U101" s="104">
        <v>0.97</v>
      </c>
      <c r="V101" s="197">
        <v>0.97</v>
      </c>
      <c r="W101" s="247">
        <v>0.98</v>
      </c>
      <c r="X101" s="132" t="str">
        <f>IF(S101="Constante","4",IF(S101="Demanda","4","0"))</f>
        <v>4</v>
      </c>
      <c r="Y101" s="391">
        <v>0.98</v>
      </c>
      <c r="Z101" s="403">
        <f>+W101</f>
        <v>0.98</v>
      </c>
      <c r="AA101" s="399">
        <f t="shared" si="34"/>
        <v>0.98</v>
      </c>
      <c r="AB101" s="136" t="s">
        <v>1338</v>
      </c>
      <c r="AC101" s="136"/>
      <c r="AD101" s="136"/>
      <c r="AE101" s="135" t="s">
        <v>186</v>
      </c>
      <c r="AF101" s="135" t="s">
        <v>186</v>
      </c>
      <c r="AG101" s="136" t="s">
        <v>339</v>
      </c>
      <c r="AH101" s="127" t="s">
        <v>1339</v>
      </c>
      <c r="AI101" s="101" t="s">
        <v>1340</v>
      </c>
      <c r="AJ101" s="101" t="s">
        <v>982</v>
      </c>
      <c r="AK101" s="101" t="s">
        <v>1341</v>
      </c>
      <c r="AL101" s="135" t="s">
        <v>186</v>
      </c>
      <c r="AM101" s="136" t="s">
        <v>339</v>
      </c>
      <c r="AN101" s="231" t="s">
        <v>1342</v>
      </c>
      <c r="AO101" s="231" t="s">
        <v>19</v>
      </c>
      <c r="AP101" s="102" t="s">
        <v>260</v>
      </c>
      <c r="AQ101" s="196" t="s">
        <v>1341</v>
      </c>
      <c r="AR101" s="145" t="s">
        <v>196</v>
      </c>
      <c r="AS101" s="141" t="s">
        <v>1343</v>
      </c>
      <c r="AT101" s="198" t="s">
        <v>1344</v>
      </c>
      <c r="AU101" s="136" t="s">
        <v>1345</v>
      </c>
      <c r="AV101" s="102" t="s">
        <v>19</v>
      </c>
      <c r="AW101" s="136" t="s">
        <v>1346</v>
      </c>
      <c r="AX101" s="145" t="s">
        <v>196</v>
      </c>
      <c r="AY101" s="405" t="s">
        <v>1347</v>
      </c>
      <c r="AZ101" s="407" t="s">
        <v>1616</v>
      </c>
    </row>
    <row r="102" spans="1:52" s="83" customFormat="1" ht="24" customHeight="1" x14ac:dyDescent="0.25">
      <c r="B102" s="108"/>
      <c r="C102" s="108"/>
      <c r="D102" s="108"/>
      <c r="E102" s="108"/>
      <c r="F102" s="108"/>
      <c r="G102" s="108"/>
      <c r="H102" s="108"/>
      <c r="V102" s="79"/>
      <c r="W102" s="124"/>
      <c r="Y102" s="112"/>
      <c r="Z102" s="119"/>
      <c r="AA102" s="457"/>
      <c r="AH102" s="109"/>
      <c r="AI102" s="109"/>
      <c r="AY102" s="593"/>
    </row>
    <row r="103" spans="1:52" s="83" customFormat="1" ht="18.75" customHeight="1" x14ac:dyDescent="0.25">
      <c r="B103" s="108"/>
      <c r="C103" s="108"/>
      <c r="D103" s="108"/>
      <c r="E103" s="108"/>
      <c r="F103" s="108"/>
      <c r="G103" s="108"/>
      <c r="H103" s="108"/>
      <c r="V103" s="79"/>
      <c r="W103" s="124"/>
      <c r="Y103" s="112"/>
      <c r="Z103" s="119"/>
      <c r="AA103" s="457"/>
      <c r="AH103" s="109"/>
      <c r="AI103" s="109"/>
      <c r="AY103" s="593"/>
    </row>
    <row r="104" spans="1:52" s="83" customFormat="1" x14ac:dyDescent="0.25">
      <c r="B104" s="108"/>
      <c r="C104" s="108"/>
      <c r="D104" s="108"/>
      <c r="E104" s="108"/>
      <c r="F104" s="108"/>
      <c r="G104" s="108"/>
      <c r="J104" s="83" t="s">
        <v>1348</v>
      </c>
      <c r="V104" s="79"/>
      <c r="W104" s="124"/>
      <c r="Y104" s="112"/>
      <c r="Z104" s="119"/>
      <c r="AA104" s="457"/>
      <c r="AH104" s="109"/>
      <c r="AI104" s="109"/>
      <c r="AY104" s="593"/>
    </row>
    <row r="105" spans="1:52" s="83" customFormat="1" x14ac:dyDescent="0.25">
      <c r="B105" s="108"/>
      <c r="C105" s="108"/>
      <c r="D105" s="108"/>
      <c r="E105" s="108"/>
      <c r="F105" s="108"/>
      <c r="G105" s="108"/>
      <c r="V105" s="79"/>
      <c r="W105" s="124"/>
      <c r="Y105" s="112"/>
      <c r="Z105" s="119"/>
      <c r="AA105" s="457"/>
      <c r="AH105" s="109"/>
      <c r="AI105" s="109"/>
      <c r="AY105" s="593"/>
    </row>
    <row r="106" spans="1:52" s="83" customFormat="1" x14ac:dyDescent="0.25">
      <c r="B106" s="108"/>
      <c r="C106" s="108"/>
      <c r="D106" s="108"/>
      <c r="E106" s="108"/>
      <c r="F106" s="108"/>
      <c r="G106" s="108"/>
      <c r="V106" s="79"/>
      <c r="W106" s="124"/>
      <c r="Y106" s="112"/>
      <c r="Z106" s="119"/>
      <c r="AA106" s="457"/>
      <c r="AH106" s="109"/>
      <c r="AI106" s="109"/>
      <c r="AY106" s="593"/>
    </row>
    <row r="107" spans="1:52" s="83" customFormat="1" x14ac:dyDescent="0.25">
      <c r="B107" s="108"/>
      <c r="C107" s="108"/>
      <c r="D107" s="108"/>
      <c r="E107" s="108"/>
      <c r="F107" s="108"/>
      <c r="G107" s="108"/>
      <c r="V107" s="79"/>
      <c r="W107" s="124"/>
      <c r="Y107" s="112"/>
      <c r="Z107" s="119"/>
      <c r="AA107" s="457"/>
      <c r="AH107" s="109"/>
      <c r="AI107" s="109"/>
      <c r="AY107" s="593"/>
    </row>
    <row r="108" spans="1:52" s="83" customFormat="1" x14ac:dyDescent="0.25">
      <c r="B108" s="108"/>
      <c r="C108" s="108"/>
      <c r="D108" s="108"/>
      <c r="E108" s="108"/>
      <c r="F108" s="108"/>
      <c r="G108" s="108"/>
      <c r="V108" s="79"/>
      <c r="W108" s="124"/>
      <c r="Y108" s="112"/>
      <c r="Z108" s="119"/>
      <c r="AA108" s="457"/>
      <c r="AH108" s="109"/>
      <c r="AI108" s="109"/>
      <c r="AY108" s="593"/>
    </row>
    <row r="109" spans="1:52" s="83" customFormat="1" x14ac:dyDescent="0.25">
      <c r="B109" s="108"/>
      <c r="C109" s="108"/>
      <c r="D109" s="108"/>
      <c r="E109" s="108"/>
      <c r="F109" s="108"/>
      <c r="G109" s="108"/>
      <c r="V109" s="79"/>
      <c r="W109" s="124"/>
      <c r="Y109" s="112"/>
      <c r="Z109" s="119"/>
      <c r="AA109" s="457"/>
      <c r="AH109" s="109"/>
      <c r="AI109" s="109"/>
      <c r="AY109" s="593"/>
    </row>
    <row r="110" spans="1:52" s="83" customFormat="1" x14ac:dyDescent="0.25">
      <c r="B110" s="108"/>
      <c r="C110" s="108"/>
      <c r="D110" s="108"/>
      <c r="E110" s="108"/>
      <c r="F110" s="108"/>
      <c r="G110" s="108"/>
      <c r="V110" s="79"/>
      <c r="W110" s="124"/>
      <c r="Y110" s="112"/>
      <c r="Z110" s="119"/>
      <c r="AA110" s="457"/>
      <c r="AH110" s="109"/>
      <c r="AI110" s="109"/>
      <c r="AY110" s="593"/>
    </row>
    <row r="111" spans="1:52" s="83" customFormat="1" x14ac:dyDescent="0.25">
      <c r="B111" s="108"/>
      <c r="C111" s="108"/>
      <c r="D111" s="108"/>
      <c r="E111" s="108"/>
      <c r="F111" s="108"/>
      <c r="G111" s="108"/>
      <c r="V111" s="79"/>
      <c r="W111" s="124"/>
      <c r="Y111" s="112"/>
      <c r="Z111" s="119"/>
      <c r="AA111" s="457"/>
      <c r="AH111" s="109"/>
      <c r="AI111" s="109"/>
      <c r="AY111" s="593"/>
    </row>
    <row r="112" spans="1:52" s="83" customFormat="1" x14ac:dyDescent="0.25">
      <c r="B112" s="108"/>
      <c r="C112" s="108"/>
      <c r="D112" s="108"/>
      <c r="E112" s="108"/>
      <c r="F112" s="108"/>
      <c r="G112" s="108"/>
      <c r="V112" s="79"/>
      <c r="W112" s="124"/>
      <c r="Y112" s="112"/>
      <c r="Z112" s="119"/>
      <c r="AA112" s="457"/>
      <c r="AH112" s="109"/>
      <c r="AI112" s="109"/>
      <c r="AY112" s="593"/>
    </row>
    <row r="113" spans="2:51" s="83" customFormat="1" x14ac:dyDescent="0.25">
      <c r="B113" s="108"/>
      <c r="C113" s="108"/>
      <c r="D113" s="108"/>
      <c r="E113" s="108"/>
      <c r="F113" s="108"/>
      <c r="G113" s="108"/>
      <c r="V113" s="79"/>
      <c r="W113" s="124"/>
      <c r="Y113" s="112"/>
      <c r="Z113" s="119"/>
      <c r="AA113" s="457"/>
      <c r="AH113" s="109"/>
      <c r="AI113" s="109"/>
      <c r="AY113" s="593"/>
    </row>
    <row r="114" spans="2:51" s="83" customFormat="1" x14ac:dyDescent="0.25">
      <c r="B114" s="108"/>
      <c r="C114" s="108"/>
      <c r="D114" s="108"/>
      <c r="E114" s="108"/>
      <c r="F114" s="108"/>
      <c r="G114" s="108"/>
      <c r="V114" s="79"/>
      <c r="W114" s="124"/>
      <c r="Y114" s="112"/>
      <c r="Z114" s="119"/>
      <c r="AA114" s="457"/>
      <c r="AH114" s="109"/>
      <c r="AI114" s="109"/>
      <c r="AY114" s="593"/>
    </row>
    <row r="115" spans="2:51" s="83" customFormat="1" x14ac:dyDescent="0.25">
      <c r="B115" s="108"/>
      <c r="C115" s="108"/>
      <c r="D115" s="108"/>
      <c r="E115" s="108"/>
      <c r="F115" s="108"/>
      <c r="G115" s="108"/>
      <c r="V115" s="79"/>
      <c r="W115" s="124"/>
      <c r="Y115" s="112"/>
      <c r="Z115" s="119"/>
      <c r="AA115" s="457"/>
      <c r="AH115" s="109"/>
      <c r="AI115" s="109"/>
      <c r="AY115" s="593"/>
    </row>
    <row r="116" spans="2:51" s="83" customFormat="1" x14ac:dyDescent="0.25">
      <c r="B116" s="108"/>
      <c r="C116" s="108"/>
      <c r="D116" s="108"/>
      <c r="E116" s="108"/>
      <c r="F116" s="108"/>
      <c r="G116" s="108"/>
      <c r="V116" s="79"/>
      <c r="W116" s="124"/>
      <c r="Y116" s="112"/>
      <c r="Z116" s="119"/>
      <c r="AA116" s="457"/>
      <c r="AH116" s="109"/>
      <c r="AI116" s="109"/>
      <c r="AY116" s="593"/>
    </row>
    <row r="117" spans="2:51" s="83" customFormat="1" x14ac:dyDescent="0.25">
      <c r="B117" s="108"/>
      <c r="C117" s="108"/>
      <c r="D117" s="108"/>
      <c r="E117" s="108"/>
      <c r="F117" s="108"/>
      <c r="G117" s="108"/>
      <c r="V117" s="79"/>
      <c r="W117" s="124"/>
      <c r="Y117" s="112"/>
      <c r="Z117" s="119"/>
      <c r="AA117" s="457"/>
      <c r="AH117" s="109"/>
      <c r="AI117" s="109"/>
      <c r="AY117" s="593"/>
    </row>
    <row r="118" spans="2:51" s="83" customFormat="1" x14ac:dyDescent="0.25">
      <c r="B118" s="108"/>
      <c r="C118" s="108"/>
      <c r="D118" s="108"/>
      <c r="E118" s="108"/>
      <c r="F118" s="108"/>
      <c r="G118" s="108"/>
      <c r="V118" s="79"/>
      <c r="W118" s="124"/>
      <c r="Y118" s="112"/>
      <c r="Z118" s="119"/>
      <c r="AA118" s="457"/>
      <c r="AH118" s="109"/>
      <c r="AI118" s="109"/>
      <c r="AY118" s="593"/>
    </row>
    <row r="119" spans="2:51" s="83" customFormat="1" x14ac:dyDescent="0.25">
      <c r="B119" s="108"/>
      <c r="C119" s="108"/>
      <c r="D119" s="108"/>
      <c r="E119" s="108"/>
      <c r="F119" s="108"/>
      <c r="G119" s="108"/>
      <c r="V119" s="79"/>
      <c r="W119" s="124"/>
      <c r="Y119" s="112"/>
      <c r="Z119" s="119"/>
      <c r="AA119" s="457"/>
      <c r="AH119" s="109"/>
      <c r="AI119" s="109"/>
      <c r="AY119" s="593"/>
    </row>
    <row r="120" spans="2:51" s="83" customFormat="1" x14ac:dyDescent="0.25">
      <c r="B120" s="108"/>
      <c r="C120" s="108"/>
      <c r="D120" s="108"/>
      <c r="E120" s="108"/>
      <c r="F120" s="108"/>
      <c r="G120" s="108"/>
      <c r="V120" s="79"/>
      <c r="W120" s="124"/>
      <c r="Y120" s="112"/>
      <c r="Z120" s="119"/>
      <c r="AA120" s="457"/>
      <c r="AH120" s="109"/>
      <c r="AI120" s="109"/>
      <c r="AY120" s="593"/>
    </row>
    <row r="121" spans="2:51" s="83" customFormat="1" x14ac:dyDescent="0.25">
      <c r="B121" s="108"/>
      <c r="C121" s="108"/>
      <c r="D121" s="108"/>
      <c r="E121" s="108"/>
      <c r="F121" s="108"/>
      <c r="G121" s="108"/>
      <c r="V121" s="79"/>
      <c r="W121" s="124"/>
      <c r="Y121" s="112"/>
      <c r="Z121" s="119"/>
      <c r="AA121" s="457"/>
      <c r="AH121" s="109"/>
      <c r="AI121" s="109"/>
      <c r="AY121" s="593"/>
    </row>
    <row r="122" spans="2:51" s="83" customFormat="1" x14ac:dyDescent="0.25">
      <c r="B122" s="108"/>
      <c r="C122" s="108"/>
      <c r="D122" s="108"/>
      <c r="E122" s="108"/>
      <c r="F122" s="108"/>
      <c r="G122" s="108"/>
      <c r="V122" s="79"/>
      <c r="W122" s="124"/>
      <c r="Y122" s="112"/>
      <c r="Z122" s="119"/>
      <c r="AA122" s="457"/>
      <c r="AH122" s="109"/>
      <c r="AI122" s="109"/>
      <c r="AY122" s="593"/>
    </row>
    <row r="123" spans="2:51" s="83" customFormat="1" x14ac:dyDescent="0.25">
      <c r="B123" s="108"/>
      <c r="C123" s="108"/>
      <c r="D123" s="108"/>
      <c r="E123" s="108"/>
      <c r="F123" s="108"/>
      <c r="G123" s="108"/>
      <c r="V123" s="79"/>
      <c r="W123" s="124"/>
      <c r="Y123" s="112"/>
      <c r="Z123" s="119"/>
      <c r="AA123" s="457"/>
      <c r="AH123" s="109"/>
      <c r="AI123" s="109"/>
      <c r="AY123" s="593"/>
    </row>
    <row r="124" spans="2:51" s="83" customFormat="1" x14ac:dyDescent="0.25">
      <c r="B124" s="108"/>
      <c r="C124" s="108"/>
      <c r="D124" s="108"/>
      <c r="E124" s="108"/>
      <c r="F124" s="108"/>
      <c r="G124" s="108"/>
      <c r="V124" s="79"/>
      <c r="W124" s="124"/>
      <c r="Y124" s="112"/>
      <c r="Z124" s="119"/>
      <c r="AA124" s="457"/>
      <c r="AH124" s="109"/>
      <c r="AI124" s="109"/>
      <c r="AY124" s="593"/>
    </row>
    <row r="125" spans="2:51" s="83" customFormat="1" x14ac:dyDescent="0.25">
      <c r="B125" s="108"/>
      <c r="C125" s="108"/>
      <c r="D125" s="108"/>
      <c r="E125" s="108"/>
      <c r="F125" s="108"/>
      <c r="G125" s="108"/>
      <c r="V125" s="79"/>
      <c r="W125" s="124"/>
      <c r="Y125" s="112"/>
      <c r="Z125" s="119"/>
      <c r="AA125" s="457"/>
      <c r="AH125" s="109"/>
      <c r="AI125" s="109"/>
      <c r="AY125" s="593"/>
    </row>
    <row r="126" spans="2:51" s="83" customFormat="1" x14ac:dyDescent="0.25">
      <c r="B126" s="108"/>
      <c r="C126" s="108"/>
      <c r="D126" s="108"/>
      <c r="E126" s="108"/>
      <c r="F126" s="108"/>
      <c r="G126" s="108"/>
      <c r="V126" s="79"/>
      <c r="W126" s="124"/>
      <c r="Y126" s="112"/>
      <c r="Z126" s="119"/>
      <c r="AA126" s="457"/>
      <c r="AH126" s="109"/>
      <c r="AI126" s="109"/>
      <c r="AY126" s="593"/>
    </row>
    <row r="127" spans="2:51" s="83" customFormat="1" x14ac:dyDescent="0.25">
      <c r="B127" s="108"/>
      <c r="C127" s="108"/>
      <c r="D127" s="108"/>
      <c r="E127" s="108"/>
      <c r="F127" s="108"/>
      <c r="G127" s="108"/>
      <c r="V127" s="79"/>
      <c r="W127" s="124"/>
      <c r="Y127" s="112"/>
      <c r="Z127" s="119"/>
      <c r="AA127" s="457"/>
      <c r="AH127" s="109"/>
      <c r="AI127" s="109"/>
      <c r="AY127" s="593"/>
    </row>
    <row r="128" spans="2:51" s="83" customFormat="1" x14ac:dyDescent="0.25">
      <c r="B128" s="108"/>
      <c r="C128" s="108"/>
      <c r="D128" s="108"/>
      <c r="E128" s="108"/>
      <c r="F128" s="108"/>
      <c r="G128" s="108"/>
      <c r="V128" s="79"/>
      <c r="W128" s="124"/>
      <c r="Y128" s="112"/>
      <c r="Z128" s="119"/>
      <c r="AA128" s="457"/>
      <c r="AH128" s="109"/>
      <c r="AI128" s="109"/>
      <c r="AY128" s="593"/>
    </row>
    <row r="129" spans="2:51" s="83" customFormat="1" x14ac:dyDescent="0.25">
      <c r="B129" s="108"/>
      <c r="C129" s="108"/>
      <c r="D129" s="108"/>
      <c r="E129" s="108"/>
      <c r="F129" s="108"/>
      <c r="G129" s="108"/>
      <c r="V129" s="79"/>
      <c r="W129" s="124"/>
      <c r="Y129" s="112"/>
      <c r="Z129" s="119"/>
      <c r="AA129" s="457"/>
      <c r="AH129" s="109"/>
      <c r="AI129" s="109"/>
      <c r="AY129" s="593"/>
    </row>
    <row r="130" spans="2:51" s="83" customFormat="1" x14ac:dyDescent="0.25">
      <c r="B130" s="108"/>
      <c r="C130" s="108"/>
      <c r="D130" s="108"/>
      <c r="E130" s="108"/>
      <c r="F130" s="108"/>
      <c r="G130" s="108"/>
      <c r="V130" s="79"/>
      <c r="W130" s="124"/>
      <c r="Y130" s="112"/>
      <c r="Z130" s="119"/>
      <c r="AA130" s="457"/>
      <c r="AH130" s="109"/>
      <c r="AI130" s="109"/>
      <c r="AY130" s="593"/>
    </row>
    <row r="131" spans="2:51" s="83" customFormat="1" x14ac:dyDescent="0.25">
      <c r="B131" s="108"/>
      <c r="C131" s="108"/>
      <c r="D131" s="108"/>
      <c r="E131" s="108"/>
      <c r="F131" s="108"/>
      <c r="G131" s="108"/>
      <c r="V131" s="79"/>
      <c r="W131" s="124"/>
      <c r="Y131" s="112"/>
      <c r="Z131" s="119"/>
      <c r="AA131" s="457"/>
      <c r="AH131" s="109"/>
      <c r="AI131" s="109"/>
      <c r="AY131" s="593"/>
    </row>
    <row r="132" spans="2:51" s="83" customFormat="1" x14ac:dyDescent="0.25">
      <c r="B132" s="108"/>
      <c r="C132" s="108"/>
      <c r="D132" s="108"/>
      <c r="E132" s="108"/>
      <c r="F132" s="108"/>
      <c r="G132" s="108"/>
      <c r="V132" s="79"/>
      <c r="W132" s="124"/>
      <c r="Y132" s="112"/>
      <c r="Z132" s="119"/>
      <c r="AA132" s="457"/>
      <c r="AH132" s="109"/>
      <c r="AI132" s="109"/>
      <c r="AY132" s="593"/>
    </row>
    <row r="133" spans="2:51" s="83" customFormat="1" x14ac:dyDescent="0.25">
      <c r="B133" s="108"/>
      <c r="C133" s="108"/>
      <c r="D133" s="108"/>
      <c r="E133" s="108"/>
      <c r="F133" s="108"/>
      <c r="G133" s="108"/>
      <c r="V133" s="79"/>
      <c r="W133" s="124"/>
      <c r="Y133" s="112"/>
      <c r="Z133" s="119"/>
      <c r="AA133" s="457"/>
      <c r="AH133" s="109"/>
      <c r="AI133" s="109"/>
      <c r="AY133" s="593"/>
    </row>
    <row r="134" spans="2:51" s="83" customFormat="1" x14ac:dyDescent="0.25">
      <c r="B134" s="108"/>
      <c r="C134" s="108"/>
      <c r="D134" s="108"/>
      <c r="E134" s="108"/>
      <c r="F134" s="108"/>
      <c r="G134" s="108"/>
      <c r="V134" s="79"/>
      <c r="W134" s="124"/>
      <c r="Y134" s="112"/>
      <c r="Z134" s="119"/>
      <c r="AA134" s="457"/>
      <c r="AH134" s="109"/>
      <c r="AI134" s="109"/>
      <c r="AY134" s="593"/>
    </row>
    <row r="135" spans="2:51" s="83" customFormat="1" x14ac:dyDescent="0.25">
      <c r="B135" s="108"/>
      <c r="C135" s="108"/>
      <c r="D135" s="108"/>
      <c r="E135" s="108"/>
      <c r="F135" s="108"/>
      <c r="G135" s="108"/>
      <c r="V135" s="79"/>
      <c r="W135" s="124"/>
      <c r="Y135" s="112"/>
      <c r="Z135" s="119"/>
      <c r="AA135" s="457"/>
      <c r="AH135" s="109"/>
      <c r="AI135" s="109"/>
      <c r="AY135" s="593"/>
    </row>
    <row r="136" spans="2:51" s="83" customFormat="1" x14ac:dyDescent="0.25">
      <c r="B136" s="108"/>
      <c r="C136" s="108"/>
      <c r="D136" s="108"/>
      <c r="E136" s="108"/>
      <c r="F136" s="108"/>
      <c r="G136" s="108"/>
      <c r="V136" s="79"/>
      <c r="W136" s="124"/>
      <c r="Y136" s="112"/>
      <c r="Z136" s="119"/>
      <c r="AA136" s="457"/>
      <c r="AH136" s="109"/>
      <c r="AI136" s="109"/>
      <c r="AY136" s="593"/>
    </row>
    <row r="137" spans="2:51" s="83" customFormat="1" x14ac:dyDescent="0.25">
      <c r="B137" s="108"/>
      <c r="C137" s="108"/>
      <c r="D137" s="108"/>
      <c r="E137" s="108"/>
      <c r="F137" s="108"/>
      <c r="G137" s="108"/>
      <c r="V137" s="79"/>
      <c r="W137" s="124"/>
      <c r="Y137" s="112"/>
      <c r="Z137" s="119"/>
      <c r="AA137" s="457"/>
      <c r="AH137" s="109"/>
      <c r="AI137" s="109"/>
      <c r="AY137" s="593"/>
    </row>
    <row r="138" spans="2:51" s="83" customFormat="1" x14ac:dyDescent="0.25">
      <c r="B138" s="108"/>
      <c r="C138" s="108"/>
      <c r="D138" s="108"/>
      <c r="E138" s="108"/>
      <c r="F138" s="108"/>
      <c r="G138" s="108"/>
      <c r="V138" s="79"/>
      <c r="W138" s="124"/>
      <c r="Y138" s="112"/>
      <c r="Z138" s="119"/>
      <c r="AA138" s="457"/>
      <c r="AH138" s="109"/>
      <c r="AI138" s="109"/>
      <c r="AY138" s="593"/>
    </row>
    <row r="139" spans="2:51" s="83" customFormat="1" x14ac:dyDescent="0.25">
      <c r="B139" s="108"/>
      <c r="C139" s="108"/>
      <c r="D139" s="108"/>
      <c r="E139" s="108"/>
      <c r="F139" s="108"/>
      <c r="G139" s="108"/>
      <c r="V139" s="79"/>
      <c r="W139" s="124"/>
      <c r="Y139" s="112"/>
      <c r="Z139" s="119"/>
      <c r="AA139" s="457"/>
      <c r="AH139" s="109"/>
      <c r="AI139" s="109"/>
      <c r="AY139" s="593"/>
    </row>
    <row r="140" spans="2:51" s="83" customFormat="1" x14ac:dyDescent="0.25">
      <c r="B140" s="108"/>
      <c r="C140" s="108"/>
      <c r="D140" s="108"/>
      <c r="E140" s="108"/>
      <c r="F140" s="108"/>
      <c r="G140" s="108"/>
      <c r="V140" s="79"/>
      <c r="W140" s="124"/>
      <c r="Y140" s="112"/>
      <c r="Z140" s="119"/>
      <c r="AA140" s="457"/>
      <c r="AH140" s="109"/>
      <c r="AI140" s="109"/>
      <c r="AY140" s="593"/>
    </row>
    <row r="141" spans="2:51" s="83" customFormat="1" x14ac:dyDescent="0.25">
      <c r="B141" s="108"/>
      <c r="C141" s="108"/>
      <c r="D141" s="108"/>
      <c r="E141" s="108"/>
      <c r="F141" s="108"/>
      <c r="G141" s="108"/>
      <c r="V141" s="79"/>
      <c r="W141" s="124"/>
      <c r="Y141" s="112"/>
      <c r="Z141" s="119"/>
      <c r="AA141" s="457"/>
      <c r="AH141" s="109"/>
      <c r="AI141" s="109"/>
      <c r="AY141" s="593"/>
    </row>
    <row r="142" spans="2:51" s="83" customFormat="1" x14ac:dyDescent="0.25">
      <c r="B142" s="108"/>
      <c r="C142" s="108"/>
      <c r="D142" s="108"/>
      <c r="E142" s="108"/>
      <c r="F142" s="108"/>
      <c r="G142" s="108"/>
      <c r="V142" s="79"/>
      <c r="W142" s="124"/>
      <c r="Y142" s="112"/>
      <c r="Z142" s="119"/>
      <c r="AA142" s="457"/>
      <c r="AH142" s="109"/>
      <c r="AI142" s="109"/>
      <c r="AY142" s="593"/>
    </row>
    <row r="143" spans="2:51" s="83" customFormat="1" x14ac:dyDescent="0.25">
      <c r="B143" s="108"/>
      <c r="C143" s="108"/>
      <c r="D143" s="108"/>
      <c r="E143" s="108"/>
      <c r="F143" s="108"/>
      <c r="G143" s="108"/>
      <c r="V143" s="79"/>
      <c r="W143" s="124"/>
      <c r="Y143" s="112"/>
      <c r="Z143" s="119"/>
      <c r="AA143" s="457"/>
      <c r="AH143" s="109"/>
      <c r="AI143" s="109"/>
      <c r="AY143" s="593"/>
    </row>
    <row r="144" spans="2:51" s="83" customFormat="1" x14ac:dyDescent="0.25">
      <c r="B144" s="108"/>
      <c r="C144" s="108"/>
      <c r="D144" s="108"/>
      <c r="E144" s="108"/>
      <c r="F144" s="108"/>
      <c r="G144" s="108"/>
      <c r="V144" s="79"/>
      <c r="W144" s="124"/>
      <c r="Y144" s="112"/>
      <c r="Z144" s="119"/>
      <c r="AA144" s="457"/>
      <c r="AH144" s="109"/>
      <c r="AI144" s="109"/>
      <c r="AY144" s="593"/>
    </row>
    <row r="145" spans="2:51" s="83" customFormat="1" x14ac:dyDescent="0.25">
      <c r="B145" s="108"/>
      <c r="C145" s="108"/>
      <c r="D145" s="108"/>
      <c r="E145" s="108"/>
      <c r="F145" s="108"/>
      <c r="G145" s="108"/>
      <c r="V145" s="79"/>
      <c r="W145" s="124"/>
      <c r="Y145" s="112"/>
      <c r="Z145" s="119"/>
      <c r="AA145" s="457"/>
      <c r="AH145" s="109"/>
      <c r="AI145" s="109"/>
      <c r="AY145" s="593"/>
    </row>
    <row r="146" spans="2:51" s="83" customFormat="1" x14ac:dyDescent="0.25">
      <c r="B146" s="108"/>
      <c r="C146" s="108"/>
      <c r="D146" s="108"/>
      <c r="E146" s="108"/>
      <c r="F146" s="108"/>
      <c r="G146" s="108"/>
      <c r="V146" s="79"/>
      <c r="W146" s="124"/>
      <c r="Y146" s="112"/>
      <c r="Z146" s="119"/>
      <c r="AA146" s="457"/>
      <c r="AH146" s="109"/>
      <c r="AI146" s="109"/>
      <c r="AY146" s="593"/>
    </row>
    <row r="147" spans="2:51" s="83" customFormat="1" x14ac:dyDescent="0.25">
      <c r="B147" s="108"/>
      <c r="C147" s="108"/>
      <c r="D147" s="108"/>
      <c r="E147" s="108"/>
      <c r="F147" s="108"/>
      <c r="G147" s="108"/>
      <c r="V147" s="79"/>
      <c r="W147" s="124"/>
      <c r="Y147" s="112"/>
      <c r="Z147" s="119"/>
      <c r="AA147" s="457"/>
      <c r="AH147" s="109"/>
      <c r="AI147" s="109"/>
      <c r="AY147" s="593"/>
    </row>
    <row r="148" spans="2:51" s="83" customFormat="1" x14ac:dyDescent="0.25">
      <c r="B148" s="108"/>
      <c r="C148" s="108"/>
      <c r="D148" s="108"/>
      <c r="E148" s="108"/>
      <c r="F148" s="108"/>
      <c r="G148" s="108"/>
      <c r="V148" s="79"/>
      <c r="W148" s="124"/>
      <c r="Y148" s="112"/>
      <c r="Z148" s="119"/>
      <c r="AA148" s="457"/>
      <c r="AH148" s="109"/>
      <c r="AI148" s="109"/>
      <c r="AY148" s="593"/>
    </row>
    <row r="149" spans="2:51" s="83" customFormat="1" x14ac:dyDescent="0.25">
      <c r="B149" s="108"/>
      <c r="C149" s="108"/>
      <c r="D149" s="108"/>
      <c r="E149" s="108"/>
      <c r="F149" s="108"/>
      <c r="G149" s="108"/>
      <c r="V149" s="79"/>
      <c r="W149" s="124"/>
      <c r="Y149" s="112"/>
      <c r="Z149" s="119"/>
      <c r="AA149" s="457"/>
      <c r="AH149" s="109"/>
      <c r="AI149" s="109"/>
      <c r="AY149" s="593"/>
    </row>
    <row r="150" spans="2:51" s="83" customFormat="1" x14ac:dyDescent="0.25">
      <c r="B150" s="108"/>
      <c r="C150" s="108"/>
      <c r="D150" s="108"/>
      <c r="E150" s="108"/>
      <c r="F150" s="108"/>
      <c r="G150" s="108"/>
      <c r="V150" s="79"/>
      <c r="W150" s="124"/>
      <c r="Y150" s="112"/>
      <c r="Z150" s="119"/>
      <c r="AA150" s="457"/>
      <c r="AH150" s="109"/>
      <c r="AI150" s="109"/>
      <c r="AY150" s="593"/>
    </row>
    <row r="151" spans="2:51" s="83" customFormat="1" x14ac:dyDescent="0.25">
      <c r="B151" s="108"/>
      <c r="C151" s="108"/>
      <c r="D151" s="108"/>
      <c r="E151" s="108"/>
      <c r="F151" s="108"/>
      <c r="G151" s="108"/>
      <c r="V151" s="79"/>
      <c r="W151" s="124"/>
      <c r="Y151" s="112"/>
      <c r="Z151" s="119"/>
      <c r="AA151" s="457"/>
      <c r="AH151" s="109"/>
      <c r="AI151" s="109"/>
      <c r="AY151" s="593"/>
    </row>
    <row r="152" spans="2:51" s="83" customFormat="1" x14ac:dyDescent="0.25">
      <c r="B152" s="108"/>
      <c r="C152" s="108"/>
      <c r="D152" s="108"/>
      <c r="E152" s="108"/>
      <c r="F152" s="108"/>
      <c r="G152" s="108"/>
      <c r="V152" s="79"/>
      <c r="W152" s="124"/>
      <c r="Y152" s="112"/>
      <c r="Z152" s="119"/>
      <c r="AA152" s="457"/>
      <c r="AH152" s="109"/>
      <c r="AI152" s="109"/>
      <c r="AY152" s="593"/>
    </row>
    <row r="153" spans="2:51" s="83" customFormat="1" x14ac:dyDescent="0.25">
      <c r="B153" s="108"/>
      <c r="C153" s="108"/>
      <c r="D153" s="108"/>
      <c r="E153" s="108"/>
      <c r="F153" s="108"/>
      <c r="G153" s="108"/>
      <c r="V153" s="79"/>
      <c r="W153" s="124"/>
      <c r="Y153" s="112"/>
      <c r="Z153" s="119"/>
      <c r="AA153" s="457"/>
      <c r="AH153" s="109"/>
      <c r="AI153" s="109"/>
      <c r="AY153" s="593"/>
    </row>
    <row r="154" spans="2:51" s="83" customFormat="1" x14ac:dyDescent="0.25">
      <c r="B154" s="108"/>
      <c r="C154" s="108"/>
      <c r="D154" s="108"/>
      <c r="E154" s="108"/>
      <c r="F154" s="108"/>
      <c r="G154" s="108"/>
      <c r="V154" s="79"/>
      <c r="W154" s="124"/>
      <c r="Y154" s="112"/>
      <c r="Z154" s="119"/>
      <c r="AA154" s="457"/>
      <c r="AH154" s="109"/>
      <c r="AI154" s="109"/>
      <c r="AY154" s="593"/>
    </row>
    <row r="155" spans="2:51" s="83" customFormat="1" x14ac:dyDescent="0.25">
      <c r="B155" s="108"/>
      <c r="C155" s="108"/>
      <c r="D155" s="108"/>
      <c r="E155" s="108"/>
      <c r="F155" s="108"/>
      <c r="G155" s="108"/>
      <c r="V155" s="79"/>
      <c r="W155" s="124"/>
      <c r="Y155" s="112"/>
      <c r="Z155" s="119"/>
      <c r="AA155" s="457"/>
      <c r="AH155" s="109"/>
      <c r="AI155" s="109"/>
      <c r="AY155" s="593"/>
    </row>
    <row r="156" spans="2:51" s="83" customFormat="1" x14ac:dyDescent="0.25">
      <c r="B156" s="108"/>
      <c r="C156" s="108"/>
      <c r="D156" s="108"/>
      <c r="E156" s="108"/>
      <c r="F156" s="108"/>
      <c r="G156" s="108"/>
      <c r="V156" s="79"/>
      <c r="W156" s="124"/>
      <c r="Y156" s="112"/>
      <c r="Z156" s="119"/>
      <c r="AA156" s="457"/>
      <c r="AH156" s="109"/>
      <c r="AI156" s="109"/>
      <c r="AY156" s="593"/>
    </row>
    <row r="157" spans="2:51" s="83" customFormat="1" x14ac:dyDescent="0.25">
      <c r="B157" s="108"/>
      <c r="C157" s="108"/>
      <c r="D157" s="108"/>
      <c r="E157" s="108"/>
      <c r="F157" s="108"/>
      <c r="G157" s="108"/>
      <c r="V157" s="79"/>
      <c r="W157" s="124"/>
      <c r="Y157" s="112"/>
      <c r="Z157" s="119"/>
      <c r="AA157" s="457"/>
      <c r="AH157" s="109"/>
      <c r="AI157" s="109"/>
      <c r="AY157" s="593"/>
    </row>
    <row r="158" spans="2:51" s="83" customFormat="1" x14ac:dyDescent="0.25">
      <c r="B158" s="108"/>
      <c r="C158" s="108"/>
      <c r="D158" s="108"/>
      <c r="E158" s="108"/>
      <c r="F158" s="108"/>
      <c r="G158" s="108"/>
      <c r="V158" s="79"/>
      <c r="W158" s="124"/>
      <c r="Y158" s="112"/>
      <c r="Z158" s="119"/>
      <c r="AA158" s="457"/>
      <c r="AH158" s="109"/>
      <c r="AI158" s="109"/>
      <c r="AY158" s="593"/>
    </row>
    <row r="159" spans="2:51" s="83" customFormat="1" x14ac:dyDescent="0.25">
      <c r="B159" s="108"/>
      <c r="C159" s="108"/>
      <c r="D159" s="108"/>
      <c r="E159" s="108"/>
      <c r="F159" s="108"/>
      <c r="G159" s="108"/>
      <c r="V159" s="79"/>
      <c r="W159" s="124"/>
      <c r="Y159" s="112"/>
      <c r="Z159" s="119"/>
      <c r="AA159" s="457"/>
      <c r="AH159" s="109"/>
      <c r="AI159" s="109"/>
      <c r="AY159" s="593"/>
    </row>
    <row r="160" spans="2:51" s="83" customFormat="1" x14ac:dyDescent="0.25">
      <c r="B160" s="108"/>
      <c r="C160" s="108"/>
      <c r="D160" s="108"/>
      <c r="E160" s="108"/>
      <c r="F160" s="108"/>
      <c r="G160" s="108"/>
      <c r="V160" s="79"/>
      <c r="W160" s="124"/>
      <c r="Y160" s="112"/>
      <c r="Z160" s="119"/>
      <c r="AA160" s="457"/>
      <c r="AH160" s="109"/>
      <c r="AI160" s="109"/>
      <c r="AY160" s="593"/>
    </row>
    <row r="161" spans="2:51" s="83" customFormat="1" x14ac:dyDescent="0.25">
      <c r="B161" s="108"/>
      <c r="C161" s="108"/>
      <c r="D161" s="108"/>
      <c r="E161" s="108"/>
      <c r="F161" s="108"/>
      <c r="G161" s="108"/>
      <c r="V161" s="79"/>
      <c r="W161" s="124"/>
      <c r="Y161" s="112"/>
      <c r="Z161" s="119"/>
      <c r="AA161" s="457"/>
      <c r="AH161" s="109"/>
      <c r="AI161" s="109"/>
      <c r="AY161" s="593"/>
    </row>
    <row r="162" spans="2:51" s="83" customFormat="1" x14ac:dyDescent="0.25">
      <c r="B162" s="108"/>
      <c r="C162" s="108"/>
      <c r="D162" s="108"/>
      <c r="E162" s="108"/>
      <c r="F162" s="108"/>
      <c r="G162" s="108"/>
      <c r="V162" s="79"/>
      <c r="W162" s="124"/>
      <c r="Y162" s="112"/>
      <c r="Z162" s="119"/>
      <c r="AA162" s="457"/>
      <c r="AH162" s="109"/>
      <c r="AI162" s="109"/>
      <c r="AY162" s="593"/>
    </row>
    <row r="163" spans="2:51" s="83" customFormat="1" x14ac:dyDescent="0.25">
      <c r="B163" s="108"/>
      <c r="C163" s="108"/>
      <c r="D163" s="108"/>
      <c r="E163" s="108"/>
      <c r="F163" s="108"/>
      <c r="G163" s="108"/>
      <c r="V163" s="79"/>
      <c r="W163" s="124"/>
      <c r="Y163" s="112"/>
      <c r="Z163" s="119"/>
      <c r="AA163" s="457"/>
      <c r="AH163" s="109"/>
      <c r="AI163" s="109"/>
      <c r="AY163" s="593"/>
    </row>
    <row r="164" spans="2:51" s="83" customFormat="1" x14ac:dyDescent="0.25">
      <c r="B164" s="108"/>
      <c r="C164" s="108"/>
      <c r="D164" s="108"/>
      <c r="E164" s="108"/>
      <c r="F164" s="108"/>
      <c r="G164" s="108"/>
      <c r="V164" s="79"/>
      <c r="W164" s="124"/>
      <c r="Y164" s="112"/>
      <c r="Z164" s="119"/>
      <c r="AA164" s="457"/>
      <c r="AH164" s="109"/>
      <c r="AI164" s="109"/>
      <c r="AY164" s="593"/>
    </row>
    <row r="165" spans="2:51" s="83" customFormat="1" x14ac:dyDescent="0.25">
      <c r="B165" s="108"/>
      <c r="C165" s="108"/>
      <c r="D165" s="108"/>
      <c r="E165" s="108"/>
      <c r="F165" s="108"/>
      <c r="G165" s="108"/>
      <c r="V165" s="79"/>
      <c r="W165" s="124"/>
      <c r="Y165" s="112"/>
      <c r="Z165" s="119"/>
      <c r="AA165" s="457"/>
      <c r="AH165" s="109"/>
      <c r="AI165" s="109"/>
      <c r="AY165" s="593"/>
    </row>
    <row r="166" spans="2:51" s="83" customFormat="1" x14ac:dyDescent="0.25">
      <c r="B166" s="108"/>
      <c r="C166" s="108"/>
      <c r="D166" s="108"/>
      <c r="E166" s="108"/>
      <c r="F166" s="108"/>
      <c r="G166" s="108"/>
      <c r="V166" s="79"/>
      <c r="W166" s="124"/>
      <c r="Y166" s="112"/>
      <c r="Z166" s="119"/>
      <c r="AA166" s="457"/>
      <c r="AH166" s="109"/>
      <c r="AI166" s="109"/>
      <c r="AY166" s="593"/>
    </row>
    <row r="167" spans="2:51" s="83" customFormat="1" x14ac:dyDescent="0.25">
      <c r="B167" s="108"/>
      <c r="C167" s="108"/>
      <c r="D167" s="108"/>
      <c r="E167" s="108"/>
      <c r="F167" s="108"/>
      <c r="G167" s="108"/>
      <c r="V167" s="79"/>
      <c r="W167" s="124"/>
      <c r="Y167" s="112"/>
      <c r="Z167" s="119"/>
      <c r="AA167" s="457"/>
      <c r="AH167" s="109"/>
      <c r="AI167" s="109"/>
      <c r="AY167" s="593"/>
    </row>
    <row r="168" spans="2:51" s="83" customFormat="1" x14ac:dyDescent="0.25">
      <c r="B168" s="108"/>
      <c r="C168" s="108"/>
      <c r="D168" s="108"/>
      <c r="E168" s="108"/>
      <c r="F168" s="108"/>
      <c r="G168" s="108"/>
      <c r="V168" s="79"/>
      <c r="W168" s="124"/>
      <c r="Y168" s="112"/>
      <c r="Z168" s="119"/>
      <c r="AA168" s="457"/>
      <c r="AH168" s="109"/>
      <c r="AI168" s="109"/>
      <c r="AY168" s="593"/>
    </row>
    <row r="169" spans="2:51" s="83" customFormat="1" x14ac:dyDescent="0.25">
      <c r="B169" s="108"/>
      <c r="C169" s="108"/>
      <c r="D169" s="108"/>
      <c r="E169" s="108"/>
      <c r="F169" s="108"/>
      <c r="G169" s="108"/>
      <c r="V169" s="79"/>
      <c r="W169" s="124"/>
      <c r="Y169" s="112"/>
      <c r="Z169" s="119"/>
      <c r="AA169" s="457"/>
      <c r="AH169" s="109"/>
      <c r="AI169" s="109"/>
      <c r="AY169" s="593"/>
    </row>
    <row r="170" spans="2:51" s="83" customFormat="1" x14ac:dyDescent="0.25">
      <c r="B170" s="108"/>
      <c r="C170" s="108"/>
      <c r="D170" s="108"/>
      <c r="E170" s="108"/>
      <c r="F170" s="108"/>
      <c r="G170" s="108"/>
      <c r="V170" s="79"/>
      <c r="W170" s="124"/>
      <c r="Y170" s="112"/>
      <c r="Z170" s="119"/>
      <c r="AA170" s="457"/>
      <c r="AH170" s="109"/>
      <c r="AI170" s="109"/>
      <c r="AY170" s="593"/>
    </row>
    <row r="171" spans="2:51" s="83" customFormat="1" x14ac:dyDescent="0.25">
      <c r="B171" s="108"/>
      <c r="C171" s="108"/>
      <c r="D171" s="108"/>
      <c r="E171" s="108"/>
      <c r="F171" s="108"/>
      <c r="G171" s="108"/>
      <c r="V171" s="79"/>
      <c r="W171" s="124"/>
      <c r="Y171" s="112"/>
      <c r="Z171" s="119"/>
      <c r="AA171" s="457"/>
      <c r="AH171" s="109"/>
      <c r="AI171" s="109"/>
      <c r="AY171" s="593"/>
    </row>
    <row r="172" spans="2:51" s="83" customFormat="1" x14ac:dyDescent="0.25">
      <c r="B172" s="108"/>
      <c r="C172" s="108"/>
      <c r="D172" s="108"/>
      <c r="E172" s="108"/>
      <c r="F172" s="108"/>
      <c r="G172" s="108"/>
      <c r="V172" s="79"/>
      <c r="W172" s="124"/>
      <c r="Y172" s="112"/>
      <c r="Z172" s="119"/>
      <c r="AA172" s="457"/>
      <c r="AH172" s="109"/>
      <c r="AI172" s="109"/>
      <c r="AY172" s="593"/>
    </row>
    <row r="173" spans="2:51" s="83" customFormat="1" x14ac:dyDescent="0.25">
      <c r="B173" s="108"/>
      <c r="C173" s="108"/>
      <c r="D173" s="108"/>
      <c r="E173" s="108"/>
      <c r="F173" s="108"/>
      <c r="G173" s="108"/>
      <c r="V173" s="79"/>
      <c r="W173" s="124"/>
      <c r="Y173" s="112"/>
      <c r="Z173" s="119"/>
      <c r="AA173" s="457"/>
      <c r="AH173" s="109"/>
      <c r="AI173" s="109"/>
      <c r="AY173" s="593"/>
    </row>
    <row r="174" spans="2:51" s="83" customFormat="1" x14ac:dyDescent="0.25">
      <c r="B174" s="108"/>
      <c r="C174" s="108"/>
      <c r="D174" s="108"/>
      <c r="E174" s="108"/>
      <c r="F174" s="108"/>
      <c r="G174" s="108"/>
      <c r="V174" s="79"/>
      <c r="W174" s="124"/>
      <c r="Y174" s="112"/>
      <c r="Z174" s="119"/>
      <c r="AA174" s="457"/>
      <c r="AH174" s="109"/>
      <c r="AI174" s="109"/>
      <c r="AY174" s="593"/>
    </row>
    <row r="175" spans="2:51" s="83" customFormat="1" x14ac:dyDescent="0.25">
      <c r="B175" s="108"/>
      <c r="C175" s="108"/>
      <c r="D175" s="108"/>
      <c r="E175" s="108"/>
      <c r="F175" s="108"/>
      <c r="G175" s="108"/>
      <c r="V175" s="79"/>
      <c r="W175" s="124"/>
      <c r="Y175" s="112"/>
      <c r="Z175" s="119"/>
      <c r="AA175" s="457"/>
      <c r="AH175" s="109"/>
      <c r="AI175" s="109"/>
      <c r="AY175" s="593"/>
    </row>
    <row r="176" spans="2:51" s="83" customFormat="1" x14ac:dyDescent="0.25">
      <c r="B176" s="108"/>
      <c r="C176" s="108"/>
      <c r="D176" s="108"/>
      <c r="E176" s="108"/>
      <c r="F176" s="108"/>
      <c r="G176" s="108"/>
      <c r="V176" s="79"/>
      <c r="W176" s="124"/>
      <c r="Y176" s="112"/>
      <c r="Z176" s="119"/>
      <c r="AA176" s="457"/>
      <c r="AH176" s="109"/>
      <c r="AI176" s="109"/>
      <c r="AY176" s="593"/>
    </row>
    <row r="177" spans="2:51" s="83" customFormat="1" x14ac:dyDescent="0.25">
      <c r="B177" s="108"/>
      <c r="C177" s="108"/>
      <c r="D177" s="108"/>
      <c r="E177" s="108"/>
      <c r="F177" s="108"/>
      <c r="G177" s="108"/>
      <c r="V177" s="79"/>
      <c r="W177" s="124"/>
      <c r="Y177" s="112"/>
      <c r="Z177" s="119"/>
      <c r="AA177" s="457"/>
      <c r="AH177" s="109"/>
      <c r="AI177" s="109"/>
      <c r="AY177" s="593"/>
    </row>
    <row r="178" spans="2:51" s="83" customFormat="1" x14ac:dyDescent="0.25">
      <c r="B178" s="108"/>
      <c r="C178" s="108"/>
      <c r="D178" s="108"/>
      <c r="E178" s="108"/>
      <c r="F178" s="108"/>
      <c r="G178" s="108"/>
      <c r="V178" s="79"/>
      <c r="W178" s="124"/>
      <c r="Y178" s="112"/>
      <c r="Z178" s="119"/>
      <c r="AA178" s="457"/>
      <c r="AH178" s="109"/>
      <c r="AI178" s="109"/>
      <c r="AY178" s="593"/>
    </row>
    <row r="179" spans="2:51" s="83" customFormat="1" x14ac:dyDescent="0.25">
      <c r="B179" s="108"/>
      <c r="C179" s="108"/>
      <c r="D179" s="108"/>
      <c r="E179" s="108"/>
      <c r="F179" s="108"/>
      <c r="G179" s="108"/>
      <c r="V179" s="79"/>
      <c r="W179" s="124"/>
      <c r="Y179" s="112"/>
      <c r="Z179" s="119"/>
      <c r="AA179" s="457"/>
      <c r="AH179" s="109"/>
      <c r="AI179" s="109"/>
      <c r="AY179" s="593"/>
    </row>
    <row r="180" spans="2:51" s="83" customFormat="1" x14ac:dyDescent="0.25">
      <c r="B180" s="108"/>
      <c r="C180" s="108"/>
      <c r="D180" s="108"/>
      <c r="E180" s="108"/>
      <c r="F180" s="108"/>
      <c r="G180" s="108"/>
      <c r="V180" s="79"/>
      <c r="W180" s="124"/>
      <c r="Y180" s="112"/>
      <c r="Z180" s="119"/>
      <c r="AA180" s="457"/>
      <c r="AH180" s="109"/>
      <c r="AI180" s="109"/>
      <c r="AY180" s="593"/>
    </row>
    <row r="181" spans="2:51" s="83" customFormat="1" x14ac:dyDescent="0.25">
      <c r="B181" s="108"/>
      <c r="C181" s="108"/>
      <c r="D181" s="108"/>
      <c r="E181" s="108"/>
      <c r="F181" s="108"/>
      <c r="G181" s="108"/>
      <c r="V181" s="79"/>
      <c r="W181" s="124"/>
      <c r="Y181" s="112"/>
      <c r="Z181" s="119"/>
      <c r="AA181" s="457"/>
      <c r="AH181" s="109"/>
      <c r="AI181" s="109"/>
      <c r="AY181" s="593"/>
    </row>
    <row r="182" spans="2:51" s="83" customFormat="1" x14ac:dyDescent="0.25">
      <c r="B182" s="108"/>
      <c r="C182" s="108"/>
      <c r="D182" s="108"/>
      <c r="E182" s="108"/>
      <c r="F182" s="108"/>
      <c r="G182" s="108"/>
      <c r="V182" s="79"/>
      <c r="W182" s="124"/>
      <c r="Y182" s="112"/>
      <c r="Z182" s="119"/>
      <c r="AA182" s="457"/>
      <c r="AH182" s="109"/>
      <c r="AI182" s="109"/>
      <c r="AY182" s="593"/>
    </row>
    <row r="183" spans="2:51" s="83" customFormat="1" x14ac:dyDescent="0.25">
      <c r="B183" s="108"/>
      <c r="C183" s="108"/>
      <c r="D183" s="108"/>
      <c r="E183" s="108"/>
      <c r="F183" s="108"/>
      <c r="G183" s="108"/>
      <c r="V183" s="79"/>
      <c r="W183" s="124"/>
      <c r="Y183" s="112"/>
      <c r="Z183" s="119"/>
      <c r="AA183" s="457"/>
      <c r="AH183" s="109"/>
      <c r="AI183" s="109"/>
      <c r="AY183" s="593"/>
    </row>
    <row r="184" spans="2:51" s="83" customFormat="1" x14ac:dyDescent="0.25">
      <c r="B184" s="108"/>
      <c r="C184" s="108"/>
      <c r="D184" s="108"/>
      <c r="E184" s="108"/>
      <c r="F184" s="108"/>
      <c r="G184" s="108"/>
      <c r="V184" s="79"/>
      <c r="W184" s="124"/>
      <c r="Y184" s="112"/>
      <c r="Z184" s="119"/>
      <c r="AA184" s="457"/>
      <c r="AH184" s="109"/>
      <c r="AI184" s="109"/>
      <c r="AY184" s="593"/>
    </row>
    <row r="185" spans="2:51" s="83" customFormat="1" x14ac:dyDescent="0.25">
      <c r="B185" s="108"/>
      <c r="C185" s="108"/>
      <c r="D185" s="108"/>
      <c r="E185" s="108"/>
      <c r="F185" s="108"/>
      <c r="G185" s="108"/>
      <c r="V185" s="79"/>
      <c r="W185" s="124"/>
      <c r="Y185" s="112"/>
      <c r="Z185" s="119"/>
      <c r="AA185" s="457"/>
      <c r="AH185" s="109"/>
      <c r="AI185" s="109"/>
      <c r="AY185" s="593"/>
    </row>
    <row r="186" spans="2:51" s="83" customFormat="1" x14ac:dyDescent="0.25">
      <c r="B186" s="108"/>
      <c r="C186" s="108"/>
      <c r="D186" s="108"/>
      <c r="E186" s="108"/>
      <c r="F186" s="108"/>
      <c r="G186" s="108"/>
      <c r="V186" s="79"/>
      <c r="W186" s="124"/>
      <c r="Y186" s="112"/>
      <c r="Z186" s="119"/>
      <c r="AA186" s="457"/>
      <c r="AH186" s="109"/>
      <c r="AI186" s="109"/>
      <c r="AY186" s="593"/>
    </row>
    <row r="187" spans="2:51" s="83" customFormat="1" x14ac:dyDescent="0.25">
      <c r="B187" s="108"/>
      <c r="C187" s="108"/>
      <c r="D187" s="108"/>
      <c r="E187" s="108"/>
      <c r="F187" s="108"/>
      <c r="G187" s="108"/>
      <c r="V187" s="79"/>
      <c r="W187" s="124"/>
      <c r="Y187" s="112"/>
      <c r="Z187" s="119"/>
      <c r="AA187" s="457"/>
      <c r="AH187" s="109"/>
      <c r="AI187" s="109"/>
      <c r="AY187" s="593"/>
    </row>
    <row r="188" spans="2:51" s="83" customFormat="1" x14ac:dyDescent="0.25">
      <c r="B188" s="108"/>
      <c r="C188" s="108"/>
      <c r="D188" s="108"/>
      <c r="E188" s="108"/>
      <c r="F188" s="108"/>
      <c r="G188" s="108"/>
      <c r="V188" s="79"/>
      <c r="W188" s="124"/>
      <c r="Y188" s="112"/>
      <c r="Z188" s="119"/>
      <c r="AA188" s="457"/>
      <c r="AH188" s="109"/>
      <c r="AI188" s="109"/>
      <c r="AY188" s="593"/>
    </row>
    <row r="189" spans="2:51" s="83" customFormat="1" x14ac:dyDescent="0.25">
      <c r="B189" s="108"/>
      <c r="C189" s="108"/>
      <c r="D189" s="108"/>
      <c r="E189" s="108"/>
      <c r="F189" s="108"/>
      <c r="G189" s="108"/>
      <c r="V189" s="79"/>
      <c r="W189" s="124"/>
      <c r="Y189" s="112"/>
      <c r="Z189" s="119"/>
      <c r="AA189" s="457"/>
      <c r="AH189" s="109"/>
      <c r="AI189" s="109"/>
      <c r="AY189" s="593"/>
    </row>
    <row r="190" spans="2:51" s="83" customFormat="1" x14ac:dyDescent="0.25">
      <c r="B190" s="108"/>
      <c r="C190" s="108"/>
      <c r="D190" s="108"/>
      <c r="E190" s="108"/>
      <c r="F190" s="108"/>
      <c r="G190" s="108"/>
      <c r="V190" s="79"/>
      <c r="W190" s="124"/>
      <c r="Y190" s="112"/>
      <c r="Z190" s="119"/>
      <c r="AA190" s="457"/>
      <c r="AH190" s="109"/>
      <c r="AI190" s="109"/>
      <c r="AY190" s="593"/>
    </row>
    <row r="191" spans="2:51" s="83" customFormat="1" x14ac:dyDescent="0.25">
      <c r="B191" s="108"/>
      <c r="C191" s="108"/>
      <c r="D191" s="108"/>
      <c r="E191" s="108"/>
      <c r="F191" s="108"/>
      <c r="G191" s="108"/>
      <c r="V191" s="79"/>
      <c r="W191" s="124"/>
      <c r="Y191" s="112"/>
      <c r="Z191" s="119"/>
      <c r="AA191" s="457"/>
      <c r="AH191" s="109"/>
      <c r="AI191" s="109"/>
      <c r="AY191" s="593"/>
    </row>
    <row r="192" spans="2:51" s="83" customFormat="1" x14ac:dyDescent="0.25">
      <c r="B192" s="108"/>
      <c r="C192" s="108"/>
      <c r="D192" s="108"/>
      <c r="E192" s="108"/>
      <c r="F192" s="108"/>
      <c r="G192" s="108"/>
      <c r="V192" s="79"/>
      <c r="W192" s="124"/>
      <c r="Y192" s="112"/>
      <c r="Z192" s="119"/>
      <c r="AA192" s="457"/>
      <c r="AH192" s="109"/>
      <c r="AI192" s="109"/>
      <c r="AY192" s="593"/>
    </row>
    <row r="193" spans="2:51" s="83" customFormat="1" x14ac:dyDescent="0.25">
      <c r="B193" s="108"/>
      <c r="C193" s="108"/>
      <c r="D193" s="108"/>
      <c r="E193" s="108"/>
      <c r="F193" s="108"/>
      <c r="G193" s="108"/>
      <c r="V193" s="79"/>
      <c r="W193" s="124"/>
      <c r="Y193" s="112"/>
      <c r="Z193" s="119"/>
      <c r="AA193" s="457"/>
      <c r="AH193" s="109"/>
      <c r="AI193" s="109"/>
      <c r="AY193" s="593"/>
    </row>
    <row r="194" spans="2:51" s="83" customFormat="1" x14ac:dyDescent="0.25">
      <c r="B194" s="108"/>
      <c r="C194" s="108"/>
      <c r="D194" s="108"/>
      <c r="E194" s="108"/>
      <c r="F194" s="108"/>
      <c r="G194" s="108"/>
      <c r="V194" s="79"/>
      <c r="W194" s="124"/>
      <c r="Y194" s="112"/>
      <c r="Z194" s="119"/>
      <c r="AA194" s="457"/>
      <c r="AH194" s="109"/>
      <c r="AI194" s="109"/>
      <c r="AY194" s="593"/>
    </row>
    <row r="195" spans="2:51" s="83" customFormat="1" x14ac:dyDescent="0.25">
      <c r="B195" s="108"/>
      <c r="C195" s="108"/>
      <c r="D195" s="108"/>
      <c r="E195" s="108"/>
      <c r="F195" s="108"/>
      <c r="G195" s="108"/>
      <c r="V195" s="79"/>
      <c r="W195" s="124"/>
      <c r="Y195" s="112"/>
      <c r="Z195" s="119"/>
      <c r="AA195" s="457"/>
      <c r="AH195" s="109"/>
      <c r="AI195" s="109"/>
      <c r="AY195" s="593"/>
    </row>
    <row r="196" spans="2:51" s="83" customFormat="1" x14ac:dyDescent="0.25">
      <c r="B196" s="108"/>
      <c r="C196" s="108"/>
      <c r="D196" s="108"/>
      <c r="E196" s="108"/>
      <c r="F196" s="108"/>
      <c r="G196" s="108"/>
      <c r="V196" s="79"/>
      <c r="W196" s="124"/>
      <c r="Y196" s="112"/>
      <c r="Z196" s="119"/>
      <c r="AA196" s="457"/>
      <c r="AH196" s="109"/>
      <c r="AI196" s="109"/>
      <c r="AY196" s="593"/>
    </row>
    <row r="197" spans="2:51" s="83" customFormat="1" x14ac:dyDescent="0.25">
      <c r="B197" s="108"/>
      <c r="C197" s="108"/>
      <c r="D197" s="108"/>
      <c r="E197" s="108"/>
      <c r="F197" s="108"/>
      <c r="G197" s="108"/>
      <c r="V197" s="79"/>
      <c r="W197" s="124"/>
      <c r="Y197" s="112"/>
      <c r="Z197" s="119"/>
      <c r="AA197" s="457"/>
      <c r="AH197" s="109"/>
      <c r="AI197" s="109"/>
      <c r="AY197" s="593"/>
    </row>
    <row r="198" spans="2:51" s="83" customFormat="1" x14ac:dyDescent="0.25">
      <c r="B198" s="108"/>
      <c r="C198" s="108"/>
      <c r="D198" s="108"/>
      <c r="E198" s="108"/>
      <c r="F198" s="108"/>
      <c r="G198" s="108"/>
      <c r="V198" s="79"/>
      <c r="W198" s="124"/>
      <c r="Y198" s="112"/>
      <c r="Z198" s="119"/>
      <c r="AA198" s="457"/>
      <c r="AH198" s="109"/>
      <c r="AI198" s="109"/>
      <c r="AY198" s="593"/>
    </row>
    <row r="199" spans="2:51" s="83" customFormat="1" x14ac:dyDescent="0.25">
      <c r="B199" s="108"/>
      <c r="C199" s="108"/>
      <c r="D199" s="108"/>
      <c r="E199" s="108"/>
      <c r="F199" s="108"/>
      <c r="G199" s="108"/>
      <c r="V199" s="79"/>
      <c r="W199" s="124"/>
      <c r="Y199" s="112"/>
      <c r="Z199" s="119"/>
      <c r="AA199" s="457"/>
      <c r="AH199" s="109"/>
      <c r="AI199" s="109"/>
      <c r="AY199" s="593"/>
    </row>
    <row r="200" spans="2:51" s="83" customFormat="1" x14ac:dyDescent="0.25">
      <c r="B200" s="108"/>
      <c r="C200" s="108"/>
      <c r="D200" s="108"/>
      <c r="E200" s="108"/>
      <c r="F200" s="108"/>
      <c r="G200" s="108"/>
      <c r="V200" s="79"/>
      <c r="W200" s="124"/>
      <c r="Y200" s="112"/>
      <c r="Z200" s="119"/>
      <c r="AA200" s="457"/>
      <c r="AH200" s="109"/>
      <c r="AI200" s="109"/>
      <c r="AY200" s="593"/>
    </row>
    <row r="201" spans="2:51" s="83" customFormat="1" x14ac:dyDescent="0.25">
      <c r="B201" s="108"/>
      <c r="C201" s="108"/>
      <c r="D201" s="108"/>
      <c r="E201" s="108"/>
      <c r="F201" s="108"/>
      <c r="G201" s="108"/>
      <c r="V201" s="79"/>
      <c r="W201" s="124"/>
      <c r="Y201" s="112"/>
      <c r="Z201" s="119"/>
      <c r="AA201" s="457"/>
      <c r="AH201" s="109"/>
      <c r="AI201" s="109"/>
      <c r="AY201" s="593"/>
    </row>
    <row r="202" spans="2:51" s="83" customFormat="1" x14ac:dyDescent="0.25">
      <c r="B202" s="108"/>
      <c r="C202" s="108"/>
      <c r="D202" s="108"/>
      <c r="E202" s="108"/>
      <c r="F202" s="108"/>
      <c r="G202" s="108"/>
      <c r="V202" s="79"/>
      <c r="W202" s="124"/>
      <c r="Y202" s="112"/>
      <c r="Z202" s="119"/>
      <c r="AA202" s="457"/>
      <c r="AH202" s="109"/>
      <c r="AI202" s="109"/>
      <c r="AY202" s="593"/>
    </row>
    <row r="203" spans="2:51" s="83" customFormat="1" x14ac:dyDescent="0.25">
      <c r="B203" s="108"/>
      <c r="C203" s="108"/>
      <c r="D203" s="108"/>
      <c r="E203" s="108"/>
      <c r="F203" s="108"/>
      <c r="G203" s="108"/>
      <c r="V203" s="79"/>
      <c r="W203" s="124"/>
      <c r="Y203" s="112"/>
      <c r="Z203" s="119"/>
      <c r="AA203" s="457"/>
      <c r="AH203" s="109"/>
      <c r="AI203" s="109"/>
      <c r="AY203" s="593"/>
    </row>
    <row r="204" spans="2:51" s="83" customFormat="1" x14ac:dyDescent="0.25">
      <c r="B204" s="108"/>
      <c r="C204" s="108"/>
      <c r="D204" s="108"/>
      <c r="E204" s="108"/>
      <c r="F204" s="108"/>
      <c r="G204" s="108"/>
      <c r="V204" s="79"/>
      <c r="W204" s="124"/>
      <c r="Y204" s="112"/>
      <c r="Z204" s="119"/>
      <c r="AA204" s="457"/>
      <c r="AH204" s="109"/>
      <c r="AI204" s="109"/>
      <c r="AY204" s="593"/>
    </row>
    <row r="205" spans="2:51" s="83" customFormat="1" x14ac:dyDescent="0.25">
      <c r="B205" s="108"/>
      <c r="C205" s="108"/>
      <c r="D205" s="108"/>
      <c r="E205" s="108"/>
      <c r="F205" s="108"/>
      <c r="G205" s="108"/>
      <c r="V205" s="79"/>
      <c r="W205" s="124"/>
      <c r="Y205" s="112"/>
      <c r="Z205" s="119"/>
      <c r="AA205" s="457"/>
      <c r="AH205" s="109"/>
      <c r="AI205" s="109"/>
      <c r="AY205" s="593"/>
    </row>
    <row r="206" spans="2:51" s="83" customFormat="1" x14ac:dyDescent="0.25">
      <c r="B206" s="108"/>
      <c r="C206" s="108"/>
      <c r="D206" s="108"/>
      <c r="E206" s="108"/>
      <c r="F206" s="108"/>
      <c r="G206" s="108"/>
      <c r="V206" s="79"/>
      <c r="W206" s="124"/>
      <c r="Y206" s="112"/>
      <c r="Z206" s="119"/>
      <c r="AA206" s="457"/>
      <c r="AH206" s="109"/>
      <c r="AI206" s="109"/>
      <c r="AY206" s="593"/>
    </row>
    <row r="207" spans="2:51" s="83" customFormat="1" x14ac:dyDescent="0.25">
      <c r="B207" s="108"/>
      <c r="C207" s="108"/>
      <c r="D207" s="108"/>
      <c r="E207" s="108"/>
      <c r="F207" s="108"/>
      <c r="G207" s="108"/>
      <c r="V207" s="79"/>
      <c r="W207" s="124"/>
      <c r="Y207" s="112"/>
      <c r="Z207" s="119"/>
      <c r="AA207" s="457"/>
      <c r="AH207" s="109"/>
      <c r="AI207" s="109"/>
      <c r="AY207" s="593"/>
    </row>
    <row r="208" spans="2:51" s="83" customFormat="1" x14ac:dyDescent="0.25">
      <c r="B208" s="108"/>
      <c r="C208" s="108"/>
      <c r="D208" s="108"/>
      <c r="E208" s="108"/>
      <c r="F208" s="108"/>
      <c r="G208" s="108"/>
      <c r="V208" s="79"/>
      <c r="W208" s="124"/>
      <c r="Y208" s="112"/>
      <c r="Z208" s="119"/>
      <c r="AA208" s="457"/>
      <c r="AH208" s="109"/>
      <c r="AI208" s="109"/>
      <c r="AY208" s="593"/>
    </row>
    <row r="209" spans="2:51" s="83" customFormat="1" x14ac:dyDescent="0.25">
      <c r="B209" s="108"/>
      <c r="C209" s="108"/>
      <c r="D209" s="108"/>
      <c r="E209" s="108"/>
      <c r="F209" s="108"/>
      <c r="G209" s="108"/>
      <c r="V209" s="79"/>
      <c r="W209" s="124"/>
      <c r="Y209" s="112"/>
      <c r="Z209" s="119"/>
      <c r="AA209" s="457"/>
      <c r="AH209" s="109"/>
      <c r="AI209" s="109"/>
      <c r="AY209" s="593"/>
    </row>
    <row r="210" spans="2:51" s="83" customFormat="1" x14ac:dyDescent="0.25">
      <c r="B210" s="108"/>
      <c r="C210" s="108"/>
      <c r="D210" s="108"/>
      <c r="E210" s="108"/>
      <c r="F210" s="108"/>
      <c r="G210" s="108"/>
      <c r="V210" s="79"/>
      <c r="W210" s="124"/>
      <c r="Y210" s="112"/>
      <c r="Z210" s="119"/>
      <c r="AA210" s="457"/>
      <c r="AH210" s="109"/>
      <c r="AI210" s="109"/>
      <c r="AY210" s="593"/>
    </row>
    <row r="211" spans="2:51" s="83" customFormat="1" x14ac:dyDescent="0.25">
      <c r="B211" s="108"/>
      <c r="C211" s="108"/>
      <c r="D211" s="108"/>
      <c r="E211" s="108"/>
      <c r="F211" s="108"/>
      <c r="G211" s="108"/>
      <c r="V211" s="79"/>
      <c r="W211" s="124"/>
      <c r="Y211" s="112"/>
      <c r="Z211" s="119"/>
      <c r="AA211" s="457"/>
      <c r="AH211" s="109"/>
      <c r="AI211" s="109"/>
      <c r="AY211" s="593"/>
    </row>
    <row r="212" spans="2:51" s="83" customFormat="1" x14ac:dyDescent="0.25">
      <c r="B212" s="108"/>
      <c r="C212" s="108"/>
      <c r="D212" s="108"/>
      <c r="E212" s="108"/>
      <c r="F212" s="108"/>
      <c r="G212" s="108"/>
      <c r="V212" s="79"/>
      <c r="W212" s="124"/>
      <c r="Y212" s="112"/>
      <c r="Z212" s="119"/>
      <c r="AA212" s="457"/>
      <c r="AH212" s="109"/>
      <c r="AI212" s="109"/>
      <c r="AY212" s="593"/>
    </row>
    <row r="213" spans="2:51" s="83" customFormat="1" x14ac:dyDescent="0.25">
      <c r="B213" s="108"/>
      <c r="C213" s="108"/>
      <c r="D213" s="108"/>
      <c r="E213" s="108"/>
      <c r="F213" s="108"/>
      <c r="G213" s="108"/>
      <c r="V213" s="79"/>
      <c r="W213" s="124"/>
      <c r="Y213" s="112"/>
      <c r="Z213" s="119"/>
      <c r="AA213" s="457"/>
      <c r="AH213" s="109"/>
      <c r="AI213" s="109"/>
      <c r="AY213" s="593"/>
    </row>
    <row r="214" spans="2:51" s="83" customFormat="1" x14ac:dyDescent="0.25">
      <c r="B214" s="108"/>
      <c r="C214" s="108"/>
      <c r="D214" s="108"/>
      <c r="E214" s="108"/>
      <c r="F214" s="108"/>
      <c r="G214" s="108"/>
      <c r="V214" s="79"/>
      <c r="W214" s="124"/>
      <c r="Y214" s="112"/>
      <c r="Z214" s="119"/>
      <c r="AA214" s="457"/>
      <c r="AH214" s="109"/>
      <c r="AI214" s="109"/>
      <c r="AY214" s="593"/>
    </row>
    <row r="215" spans="2:51" s="83" customFormat="1" x14ac:dyDescent="0.25">
      <c r="B215" s="108"/>
      <c r="C215" s="108"/>
      <c r="D215" s="108"/>
      <c r="E215" s="108"/>
      <c r="F215" s="108"/>
      <c r="G215" s="108"/>
      <c r="V215" s="79"/>
      <c r="W215" s="124"/>
      <c r="Y215" s="112"/>
      <c r="Z215" s="119"/>
      <c r="AA215" s="457"/>
      <c r="AH215" s="109"/>
      <c r="AI215" s="109"/>
      <c r="AY215" s="593"/>
    </row>
    <row r="216" spans="2:51" s="83" customFormat="1" x14ac:dyDescent="0.25">
      <c r="B216" s="108"/>
      <c r="C216" s="108"/>
      <c r="D216" s="108"/>
      <c r="E216" s="108"/>
      <c r="F216" s="108"/>
      <c r="G216" s="108"/>
      <c r="V216" s="79"/>
      <c r="W216" s="124"/>
      <c r="Y216" s="112"/>
      <c r="Z216" s="119"/>
      <c r="AA216" s="457"/>
      <c r="AH216" s="109"/>
      <c r="AI216" s="109"/>
      <c r="AY216" s="593"/>
    </row>
    <row r="217" spans="2:51" s="83" customFormat="1" x14ac:dyDescent="0.25">
      <c r="B217" s="108"/>
      <c r="C217" s="108"/>
      <c r="D217" s="108"/>
      <c r="E217" s="108"/>
      <c r="F217" s="108"/>
      <c r="G217" s="108"/>
      <c r="V217" s="79"/>
      <c r="W217" s="124"/>
      <c r="Y217" s="112"/>
      <c r="Z217" s="119"/>
      <c r="AA217" s="457"/>
      <c r="AH217" s="109"/>
      <c r="AI217" s="109"/>
      <c r="AY217" s="593"/>
    </row>
    <row r="218" spans="2:51" s="83" customFormat="1" x14ac:dyDescent="0.25">
      <c r="B218" s="108"/>
      <c r="C218" s="108"/>
      <c r="D218" s="108"/>
      <c r="E218" s="108"/>
      <c r="F218" s="108"/>
      <c r="G218" s="108"/>
      <c r="V218" s="79"/>
      <c r="W218" s="124"/>
      <c r="Y218" s="112"/>
      <c r="Z218" s="119"/>
      <c r="AA218" s="457"/>
      <c r="AH218" s="109"/>
      <c r="AI218" s="109"/>
      <c r="AY218" s="593"/>
    </row>
    <row r="219" spans="2:51" s="83" customFormat="1" x14ac:dyDescent="0.25">
      <c r="B219" s="108"/>
      <c r="C219" s="108"/>
      <c r="D219" s="108"/>
      <c r="E219" s="108"/>
      <c r="F219" s="108"/>
      <c r="G219" s="108"/>
      <c r="V219" s="79"/>
      <c r="W219" s="124"/>
      <c r="Y219" s="112"/>
      <c r="Z219" s="119"/>
      <c r="AA219" s="457"/>
      <c r="AH219" s="109"/>
      <c r="AI219" s="109"/>
      <c r="AY219" s="593"/>
    </row>
    <row r="220" spans="2:51" s="83" customFormat="1" x14ac:dyDescent="0.25">
      <c r="B220" s="108"/>
      <c r="C220" s="108"/>
      <c r="D220" s="108"/>
      <c r="E220" s="108"/>
      <c r="F220" s="108"/>
      <c r="G220" s="108"/>
      <c r="V220" s="79"/>
      <c r="W220" s="124"/>
      <c r="Y220" s="112"/>
      <c r="Z220" s="119"/>
      <c r="AA220" s="457"/>
      <c r="AH220" s="109"/>
      <c r="AI220" s="109"/>
      <c r="AY220" s="593"/>
    </row>
    <row r="221" spans="2:51" s="83" customFormat="1" x14ac:dyDescent="0.25">
      <c r="B221" s="108"/>
      <c r="C221" s="108"/>
      <c r="D221" s="108"/>
      <c r="E221" s="108"/>
      <c r="F221" s="108"/>
      <c r="G221" s="108"/>
      <c r="V221" s="79"/>
      <c r="W221" s="124"/>
      <c r="Y221" s="112"/>
      <c r="Z221" s="119"/>
      <c r="AA221" s="457"/>
      <c r="AH221" s="109"/>
      <c r="AI221" s="109"/>
      <c r="AY221" s="593"/>
    </row>
    <row r="222" spans="2:51" s="83" customFormat="1" x14ac:dyDescent="0.25">
      <c r="B222" s="108"/>
      <c r="C222" s="108"/>
      <c r="D222" s="108"/>
      <c r="E222" s="108"/>
      <c r="F222" s="108"/>
      <c r="G222" s="108"/>
      <c r="V222" s="79"/>
      <c r="W222" s="124"/>
      <c r="Y222" s="112"/>
      <c r="Z222" s="119"/>
      <c r="AA222" s="457"/>
      <c r="AH222" s="109"/>
      <c r="AI222" s="109"/>
      <c r="AY222" s="593"/>
    </row>
    <row r="223" spans="2:51" s="83" customFormat="1" x14ac:dyDescent="0.25">
      <c r="B223" s="108"/>
      <c r="C223" s="108"/>
      <c r="D223" s="108"/>
      <c r="E223" s="108"/>
      <c r="F223" s="108"/>
      <c r="G223" s="108"/>
      <c r="V223" s="79"/>
      <c r="W223" s="124"/>
      <c r="Y223" s="112"/>
      <c r="Z223" s="119"/>
      <c r="AA223" s="457"/>
      <c r="AH223" s="109"/>
      <c r="AI223" s="109"/>
      <c r="AY223" s="593"/>
    </row>
    <row r="224" spans="2:51" s="83" customFormat="1" x14ac:dyDescent="0.25">
      <c r="B224" s="108"/>
      <c r="C224" s="108"/>
      <c r="D224" s="108"/>
      <c r="E224" s="108"/>
      <c r="F224" s="108"/>
      <c r="G224" s="108"/>
      <c r="V224" s="79"/>
      <c r="W224" s="124"/>
      <c r="Y224" s="112"/>
      <c r="Z224" s="119"/>
      <c r="AA224" s="457"/>
      <c r="AH224" s="109"/>
      <c r="AI224" s="109"/>
      <c r="AY224" s="593"/>
    </row>
    <row r="225" spans="2:51" s="83" customFormat="1" x14ac:dyDescent="0.25">
      <c r="B225" s="108"/>
      <c r="C225" s="108"/>
      <c r="D225" s="108"/>
      <c r="E225" s="108"/>
      <c r="F225" s="108"/>
      <c r="G225" s="108"/>
      <c r="V225" s="79"/>
      <c r="W225" s="124"/>
      <c r="Y225" s="112"/>
      <c r="Z225" s="119"/>
      <c r="AA225" s="457"/>
      <c r="AH225" s="109"/>
      <c r="AI225" s="109"/>
      <c r="AY225" s="593"/>
    </row>
    <row r="226" spans="2:51" s="83" customFormat="1" x14ac:dyDescent="0.25">
      <c r="B226" s="108"/>
      <c r="C226" s="108"/>
      <c r="D226" s="108"/>
      <c r="E226" s="108"/>
      <c r="F226" s="108"/>
      <c r="G226" s="108"/>
      <c r="V226" s="79"/>
      <c r="W226" s="124"/>
      <c r="Y226" s="112"/>
      <c r="Z226" s="119"/>
      <c r="AA226" s="457"/>
      <c r="AH226" s="109"/>
      <c r="AI226" s="109"/>
      <c r="AY226" s="593"/>
    </row>
    <row r="227" spans="2:51" s="83" customFormat="1" x14ac:dyDescent="0.25">
      <c r="B227" s="108"/>
      <c r="C227" s="108"/>
      <c r="D227" s="108"/>
      <c r="E227" s="108"/>
      <c r="F227" s="108"/>
      <c r="G227" s="108"/>
      <c r="V227" s="79"/>
      <c r="W227" s="124"/>
      <c r="Y227" s="112"/>
      <c r="Z227" s="119"/>
      <c r="AA227" s="457"/>
      <c r="AH227" s="109"/>
      <c r="AI227" s="109"/>
      <c r="AY227" s="593"/>
    </row>
    <row r="228" spans="2:51" s="83" customFormat="1" x14ac:dyDescent="0.25">
      <c r="B228" s="108"/>
      <c r="C228" s="108"/>
      <c r="D228" s="108"/>
      <c r="E228" s="108"/>
      <c r="F228" s="108"/>
      <c r="G228" s="108"/>
      <c r="V228" s="79"/>
      <c r="W228" s="124"/>
      <c r="Y228" s="112"/>
      <c r="Z228" s="119"/>
      <c r="AA228" s="457"/>
      <c r="AH228" s="109"/>
      <c r="AI228" s="109"/>
      <c r="AY228" s="593"/>
    </row>
    <row r="229" spans="2:51" s="83" customFormat="1" x14ac:dyDescent="0.25">
      <c r="B229" s="108"/>
      <c r="C229" s="108"/>
      <c r="D229" s="108"/>
      <c r="E229" s="108"/>
      <c r="F229" s="108"/>
      <c r="G229" s="108"/>
      <c r="V229" s="79"/>
      <c r="W229" s="124"/>
      <c r="Y229" s="112"/>
      <c r="Z229" s="119"/>
      <c r="AA229" s="457"/>
      <c r="AH229" s="109"/>
      <c r="AI229" s="109"/>
      <c r="AY229" s="593"/>
    </row>
    <row r="230" spans="2:51" s="83" customFormat="1" x14ac:dyDescent="0.25">
      <c r="B230" s="108"/>
      <c r="C230" s="108"/>
      <c r="D230" s="108"/>
      <c r="E230" s="108"/>
      <c r="F230" s="108"/>
      <c r="G230" s="108"/>
      <c r="V230" s="79"/>
      <c r="W230" s="124"/>
      <c r="Y230" s="112"/>
      <c r="Z230" s="119"/>
      <c r="AA230" s="457"/>
      <c r="AH230" s="109"/>
      <c r="AI230" s="109"/>
      <c r="AY230" s="593"/>
    </row>
    <row r="231" spans="2:51" s="83" customFormat="1" x14ac:dyDescent="0.25">
      <c r="B231" s="108"/>
      <c r="C231" s="108"/>
      <c r="D231" s="108"/>
      <c r="E231" s="108"/>
      <c r="F231" s="108"/>
      <c r="G231" s="108"/>
      <c r="V231" s="79"/>
      <c r="W231" s="124"/>
      <c r="Y231" s="112"/>
      <c r="Z231" s="119"/>
      <c r="AA231" s="457"/>
      <c r="AH231" s="109"/>
      <c r="AI231" s="109"/>
      <c r="AY231" s="593"/>
    </row>
    <row r="232" spans="2:51" s="83" customFormat="1" x14ac:dyDescent="0.25">
      <c r="B232" s="108"/>
      <c r="C232" s="108"/>
      <c r="D232" s="108"/>
      <c r="E232" s="108"/>
      <c r="F232" s="108"/>
      <c r="G232" s="108"/>
      <c r="V232" s="79"/>
      <c r="W232" s="124"/>
      <c r="Y232" s="112"/>
      <c r="Z232" s="119"/>
      <c r="AA232" s="457"/>
      <c r="AH232" s="109"/>
      <c r="AI232" s="109"/>
      <c r="AY232" s="593"/>
    </row>
    <row r="233" spans="2:51" s="83" customFormat="1" x14ac:dyDescent="0.25">
      <c r="B233" s="108"/>
      <c r="C233" s="108"/>
      <c r="D233" s="108"/>
      <c r="E233" s="108"/>
      <c r="F233" s="108"/>
      <c r="G233" s="108"/>
      <c r="V233" s="79"/>
      <c r="W233" s="124"/>
      <c r="Y233" s="112"/>
      <c r="Z233" s="119"/>
      <c r="AA233" s="457"/>
      <c r="AH233" s="109"/>
      <c r="AI233" s="109"/>
      <c r="AY233" s="593"/>
    </row>
    <row r="234" spans="2:51" s="83" customFormat="1" x14ac:dyDescent="0.25">
      <c r="B234" s="108"/>
      <c r="C234" s="108"/>
      <c r="D234" s="108"/>
      <c r="E234" s="108"/>
      <c r="F234" s="108"/>
      <c r="G234" s="108"/>
      <c r="V234" s="79"/>
      <c r="W234" s="124"/>
      <c r="Y234" s="112"/>
      <c r="Z234" s="119"/>
      <c r="AA234" s="457"/>
      <c r="AH234" s="109"/>
      <c r="AI234" s="109"/>
      <c r="AY234" s="593"/>
    </row>
    <row r="235" spans="2:51" s="83" customFormat="1" x14ac:dyDescent="0.25">
      <c r="B235" s="108"/>
      <c r="C235" s="108"/>
      <c r="D235" s="108"/>
      <c r="E235" s="108"/>
      <c r="F235" s="108"/>
      <c r="G235" s="108"/>
      <c r="V235" s="79"/>
      <c r="W235" s="124"/>
      <c r="Y235" s="112"/>
      <c r="Z235" s="119"/>
      <c r="AA235" s="457"/>
      <c r="AH235" s="109"/>
      <c r="AI235" s="109"/>
      <c r="AY235" s="593"/>
    </row>
    <row r="236" spans="2:51" s="83" customFormat="1" x14ac:dyDescent="0.25">
      <c r="B236" s="108"/>
      <c r="C236" s="108"/>
      <c r="D236" s="108"/>
      <c r="E236" s="108"/>
      <c r="F236" s="108"/>
      <c r="G236" s="108"/>
      <c r="V236" s="79"/>
      <c r="W236" s="124"/>
      <c r="Y236" s="112"/>
      <c r="Z236" s="119"/>
      <c r="AA236" s="457"/>
      <c r="AH236" s="109"/>
      <c r="AI236" s="109"/>
      <c r="AY236" s="593"/>
    </row>
    <row r="237" spans="2:51" s="83" customFormat="1" x14ac:dyDescent="0.25">
      <c r="B237" s="108"/>
      <c r="C237" s="108"/>
      <c r="D237" s="108"/>
      <c r="E237" s="108"/>
      <c r="F237" s="108"/>
      <c r="G237" s="108"/>
      <c r="V237" s="79"/>
      <c r="W237" s="124"/>
      <c r="Y237" s="112"/>
      <c r="Z237" s="119"/>
      <c r="AA237" s="457"/>
      <c r="AH237" s="109"/>
      <c r="AI237" s="109"/>
      <c r="AY237" s="593"/>
    </row>
    <row r="238" spans="2:51" s="83" customFormat="1" x14ac:dyDescent="0.25">
      <c r="B238" s="108"/>
      <c r="C238" s="108"/>
      <c r="D238" s="108"/>
      <c r="E238" s="108"/>
      <c r="F238" s="108"/>
      <c r="G238" s="108"/>
      <c r="V238" s="79"/>
      <c r="W238" s="124"/>
      <c r="Y238" s="112"/>
      <c r="Z238" s="119"/>
      <c r="AA238" s="457"/>
      <c r="AH238" s="109"/>
      <c r="AI238" s="109"/>
      <c r="AY238" s="593"/>
    </row>
    <row r="239" spans="2:51" s="83" customFormat="1" x14ac:dyDescent="0.25">
      <c r="B239" s="108"/>
      <c r="C239" s="108"/>
      <c r="D239" s="108"/>
      <c r="E239" s="108"/>
      <c r="F239" s="108"/>
      <c r="G239" s="108"/>
      <c r="V239" s="79"/>
      <c r="W239" s="124"/>
      <c r="Y239" s="112"/>
      <c r="Z239" s="119"/>
      <c r="AA239" s="457"/>
      <c r="AH239" s="109"/>
      <c r="AI239" s="109"/>
      <c r="AY239" s="593"/>
    </row>
    <row r="240" spans="2:51" s="83" customFormat="1" x14ac:dyDescent="0.25">
      <c r="B240" s="108"/>
      <c r="C240" s="108"/>
      <c r="D240" s="108"/>
      <c r="E240" s="108"/>
      <c r="F240" s="108"/>
      <c r="G240" s="108"/>
      <c r="V240" s="79"/>
      <c r="W240" s="124"/>
      <c r="Y240" s="112"/>
      <c r="Z240" s="119"/>
      <c r="AA240" s="457"/>
      <c r="AH240" s="109"/>
      <c r="AI240" s="109"/>
      <c r="AY240" s="593"/>
    </row>
    <row r="241" spans="2:51" s="83" customFormat="1" x14ac:dyDescent="0.25">
      <c r="B241" s="108"/>
      <c r="C241" s="108"/>
      <c r="D241" s="108"/>
      <c r="E241" s="108"/>
      <c r="F241" s="108"/>
      <c r="G241" s="108"/>
      <c r="V241" s="79"/>
      <c r="W241" s="124"/>
      <c r="Y241" s="112"/>
      <c r="Z241" s="119"/>
      <c r="AA241" s="457"/>
      <c r="AH241" s="109"/>
      <c r="AI241" s="109"/>
      <c r="AY241" s="593"/>
    </row>
    <row r="242" spans="2:51" s="83" customFormat="1" x14ac:dyDescent="0.25">
      <c r="B242" s="108"/>
      <c r="C242" s="108"/>
      <c r="D242" s="108"/>
      <c r="E242" s="108"/>
      <c r="F242" s="108"/>
      <c r="G242" s="108"/>
      <c r="V242" s="79"/>
      <c r="W242" s="124"/>
      <c r="Y242" s="112"/>
      <c r="Z242" s="120"/>
      <c r="AA242" s="452"/>
      <c r="AH242" s="109"/>
      <c r="AI242" s="109"/>
      <c r="AY242" s="593"/>
    </row>
    <row r="243" spans="2:51" s="83" customFormat="1" x14ac:dyDescent="0.25">
      <c r="B243" s="108"/>
      <c r="C243" s="108"/>
      <c r="D243" s="108"/>
      <c r="E243" s="108"/>
      <c r="F243" s="108"/>
      <c r="G243" s="108"/>
      <c r="V243" s="79"/>
      <c r="W243" s="124"/>
      <c r="Y243" s="112"/>
      <c r="Z243" s="120"/>
      <c r="AA243" s="452"/>
      <c r="AH243" s="109"/>
      <c r="AI243" s="109"/>
      <c r="AY243" s="593"/>
    </row>
    <row r="244" spans="2:51" s="83" customFormat="1" x14ac:dyDescent="0.25">
      <c r="B244" s="108"/>
      <c r="C244" s="108"/>
      <c r="D244" s="108"/>
      <c r="E244" s="108"/>
      <c r="F244" s="108"/>
      <c r="G244" s="108"/>
      <c r="V244" s="79"/>
      <c r="W244" s="124"/>
      <c r="Y244" s="112"/>
      <c r="Z244" s="120"/>
      <c r="AA244" s="452"/>
      <c r="AH244" s="109"/>
      <c r="AI244" s="109"/>
      <c r="AY244" s="593"/>
    </row>
    <row r="245" spans="2:51" s="83" customFormat="1" x14ac:dyDescent="0.25">
      <c r="B245" s="108"/>
      <c r="C245" s="108"/>
      <c r="D245" s="108"/>
      <c r="E245" s="108"/>
      <c r="F245" s="108"/>
      <c r="G245" s="108"/>
      <c r="V245" s="79"/>
      <c r="W245" s="124"/>
      <c r="Y245" s="112"/>
      <c r="Z245" s="120"/>
      <c r="AA245" s="452"/>
      <c r="AH245" s="109"/>
      <c r="AI245" s="109"/>
      <c r="AY245" s="593"/>
    </row>
    <row r="246" spans="2:51" s="83" customFormat="1" x14ac:dyDescent="0.25">
      <c r="B246" s="108"/>
      <c r="C246" s="108"/>
      <c r="D246" s="108"/>
      <c r="E246" s="108"/>
      <c r="F246" s="108"/>
      <c r="G246" s="108"/>
      <c r="V246" s="79"/>
      <c r="W246" s="124"/>
      <c r="Y246" s="112"/>
      <c r="Z246" s="120"/>
      <c r="AA246" s="452"/>
      <c r="AH246" s="109"/>
      <c r="AI246" s="109"/>
      <c r="AY246" s="593"/>
    </row>
    <row r="247" spans="2:51" s="83" customFormat="1" x14ac:dyDescent="0.25">
      <c r="B247" s="108"/>
      <c r="C247" s="108"/>
      <c r="D247" s="108"/>
      <c r="E247" s="108"/>
      <c r="F247" s="108"/>
      <c r="G247" s="108"/>
      <c r="V247" s="79"/>
      <c r="W247" s="124"/>
      <c r="Y247" s="112"/>
      <c r="Z247" s="120"/>
      <c r="AA247" s="452"/>
      <c r="AH247" s="109"/>
      <c r="AI247" s="109"/>
      <c r="AY247" s="593"/>
    </row>
    <row r="248" spans="2:51" s="83" customFormat="1" x14ac:dyDescent="0.25">
      <c r="B248" s="108"/>
      <c r="C248" s="108"/>
      <c r="D248" s="108"/>
      <c r="E248" s="108"/>
      <c r="F248" s="108"/>
      <c r="G248" s="108"/>
      <c r="V248" s="79"/>
      <c r="W248" s="124"/>
      <c r="Y248" s="112"/>
      <c r="Z248" s="120"/>
      <c r="AA248" s="452"/>
      <c r="AH248" s="109"/>
      <c r="AI248" s="109"/>
      <c r="AY248" s="593"/>
    </row>
    <row r="249" spans="2:51" s="83" customFormat="1" x14ac:dyDescent="0.25">
      <c r="B249" s="108"/>
      <c r="C249" s="108"/>
      <c r="D249" s="108"/>
      <c r="E249" s="108"/>
      <c r="F249" s="108"/>
      <c r="G249" s="108"/>
      <c r="V249" s="79"/>
      <c r="W249" s="124"/>
      <c r="Y249" s="112"/>
      <c r="Z249" s="120"/>
      <c r="AA249" s="452"/>
      <c r="AH249" s="109"/>
      <c r="AI249" s="109"/>
      <c r="AY249" s="593"/>
    </row>
    <row r="250" spans="2:51" s="83" customFormat="1" x14ac:dyDescent="0.25">
      <c r="B250" s="108"/>
      <c r="C250" s="108"/>
      <c r="D250" s="108"/>
      <c r="E250" s="108"/>
      <c r="F250" s="108"/>
      <c r="G250" s="108"/>
      <c r="V250" s="79"/>
      <c r="W250" s="124"/>
      <c r="Y250" s="112"/>
      <c r="Z250" s="120"/>
      <c r="AA250" s="452"/>
      <c r="AH250" s="109"/>
      <c r="AI250" s="109"/>
      <c r="AY250" s="593"/>
    </row>
    <row r="251" spans="2:51" s="83" customFormat="1" x14ac:dyDescent="0.25">
      <c r="B251" s="108"/>
      <c r="C251" s="108"/>
      <c r="D251" s="108"/>
      <c r="E251" s="108"/>
      <c r="F251" s="108"/>
      <c r="G251" s="108"/>
      <c r="V251" s="79"/>
      <c r="W251" s="124"/>
      <c r="Y251" s="112"/>
      <c r="Z251" s="120"/>
      <c r="AA251" s="452"/>
      <c r="AH251" s="109"/>
      <c r="AI251" s="109"/>
      <c r="AY251" s="593"/>
    </row>
    <row r="252" spans="2:51" s="83" customFormat="1" x14ac:dyDescent="0.25">
      <c r="B252" s="108"/>
      <c r="C252" s="108"/>
      <c r="D252" s="108"/>
      <c r="E252" s="108"/>
      <c r="F252" s="108"/>
      <c r="G252" s="108"/>
      <c r="V252" s="79"/>
      <c r="W252" s="124"/>
      <c r="Y252" s="112"/>
      <c r="Z252" s="120"/>
      <c r="AA252" s="452"/>
      <c r="AH252" s="109"/>
      <c r="AI252" s="109"/>
      <c r="AY252" s="593"/>
    </row>
    <row r="253" spans="2:51" s="83" customFormat="1" x14ac:dyDescent="0.25">
      <c r="B253" s="108"/>
      <c r="C253" s="108"/>
      <c r="D253" s="108"/>
      <c r="E253" s="108"/>
      <c r="F253" s="108"/>
      <c r="G253" s="108"/>
      <c r="V253" s="79"/>
      <c r="W253" s="124"/>
      <c r="Y253" s="112"/>
      <c r="Z253" s="120"/>
      <c r="AA253" s="452"/>
      <c r="AH253" s="109"/>
      <c r="AI253" s="109"/>
      <c r="AY253" s="593"/>
    </row>
    <row r="254" spans="2:51" s="83" customFormat="1" x14ac:dyDescent="0.25">
      <c r="B254" s="108"/>
      <c r="C254" s="108"/>
      <c r="D254" s="108"/>
      <c r="E254" s="108"/>
      <c r="F254" s="108"/>
      <c r="G254" s="108"/>
      <c r="V254" s="79"/>
      <c r="W254" s="124"/>
      <c r="Y254" s="112"/>
      <c r="Z254" s="120"/>
      <c r="AA254" s="452"/>
      <c r="AH254" s="109"/>
      <c r="AI254" s="109"/>
      <c r="AY254" s="593"/>
    </row>
    <row r="255" spans="2:51" s="83" customFormat="1" x14ac:dyDescent="0.25">
      <c r="B255" s="108"/>
      <c r="C255" s="108"/>
      <c r="D255" s="108"/>
      <c r="E255" s="108"/>
      <c r="F255" s="108"/>
      <c r="G255" s="108"/>
      <c r="V255" s="79"/>
      <c r="W255" s="124"/>
      <c r="Y255" s="112"/>
      <c r="Z255" s="120"/>
      <c r="AA255" s="452"/>
      <c r="AH255" s="109"/>
      <c r="AI255" s="109"/>
      <c r="AY255" s="593"/>
    </row>
    <row r="256" spans="2:51" s="83" customFormat="1" x14ac:dyDescent="0.25">
      <c r="B256" s="108"/>
      <c r="C256" s="108"/>
      <c r="D256" s="108"/>
      <c r="E256" s="108"/>
      <c r="F256" s="108"/>
      <c r="G256" s="108"/>
      <c r="V256" s="79"/>
      <c r="W256" s="124"/>
      <c r="Y256" s="112"/>
      <c r="Z256" s="120"/>
      <c r="AA256" s="452"/>
      <c r="AH256" s="109"/>
      <c r="AI256" s="109"/>
      <c r="AY256" s="593"/>
    </row>
    <row r="257" spans="2:51" s="83" customFormat="1" x14ac:dyDescent="0.25">
      <c r="B257" s="108"/>
      <c r="C257" s="108"/>
      <c r="D257" s="108"/>
      <c r="E257" s="108"/>
      <c r="F257" s="108"/>
      <c r="G257" s="108"/>
      <c r="V257" s="79"/>
      <c r="W257" s="124"/>
      <c r="Y257" s="112"/>
      <c r="Z257" s="120"/>
      <c r="AA257" s="452"/>
      <c r="AH257" s="109"/>
      <c r="AI257" s="109"/>
      <c r="AY257" s="593"/>
    </row>
    <row r="258" spans="2:51" s="83" customFormat="1" x14ac:dyDescent="0.25">
      <c r="B258" s="108"/>
      <c r="C258" s="108"/>
      <c r="D258" s="108"/>
      <c r="E258" s="108"/>
      <c r="F258" s="108"/>
      <c r="G258" s="108"/>
      <c r="V258" s="79"/>
      <c r="W258" s="124"/>
      <c r="Y258" s="112"/>
      <c r="Z258" s="120"/>
      <c r="AA258" s="452"/>
      <c r="AH258" s="109"/>
      <c r="AI258" s="109"/>
      <c r="AY258" s="593"/>
    </row>
    <row r="259" spans="2:51" s="83" customFormat="1" x14ac:dyDescent="0.25">
      <c r="B259" s="108"/>
      <c r="C259" s="108"/>
      <c r="D259" s="108"/>
      <c r="E259" s="108"/>
      <c r="F259" s="108"/>
      <c r="G259" s="108"/>
      <c r="V259" s="79"/>
      <c r="W259" s="124"/>
      <c r="Y259" s="112"/>
      <c r="Z259" s="120"/>
      <c r="AA259" s="452"/>
      <c r="AH259" s="109"/>
      <c r="AI259" s="109"/>
      <c r="AY259" s="593"/>
    </row>
    <row r="260" spans="2:51" s="83" customFormat="1" x14ac:dyDescent="0.25">
      <c r="B260" s="108"/>
      <c r="C260" s="108"/>
      <c r="D260" s="108"/>
      <c r="E260" s="108"/>
      <c r="F260" s="108"/>
      <c r="G260" s="108"/>
      <c r="V260" s="79"/>
      <c r="W260" s="124"/>
      <c r="Y260" s="112"/>
      <c r="Z260" s="120"/>
      <c r="AA260" s="452"/>
      <c r="AH260" s="109"/>
      <c r="AI260" s="109"/>
      <c r="AY260" s="593"/>
    </row>
    <row r="261" spans="2:51" s="83" customFormat="1" x14ac:dyDescent="0.25">
      <c r="B261" s="108"/>
      <c r="C261" s="108"/>
      <c r="D261" s="108"/>
      <c r="E261" s="108"/>
      <c r="F261" s="108"/>
      <c r="G261" s="108"/>
      <c r="V261" s="79"/>
      <c r="W261" s="124"/>
      <c r="Y261" s="112"/>
      <c r="Z261" s="120"/>
      <c r="AA261" s="452"/>
      <c r="AH261" s="109"/>
      <c r="AI261" s="109"/>
      <c r="AY261" s="593"/>
    </row>
    <row r="262" spans="2:51" s="83" customFormat="1" x14ac:dyDescent="0.25">
      <c r="B262" s="108"/>
      <c r="C262" s="108"/>
      <c r="D262" s="108"/>
      <c r="E262" s="108"/>
      <c r="F262" s="108"/>
      <c r="G262" s="108"/>
      <c r="V262" s="79"/>
      <c r="W262" s="124"/>
      <c r="Y262" s="112"/>
      <c r="Z262" s="120"/>
      <c r="AA262" s="452"/>
      <c r="AH262" s="109"/>
      <c r="AI262" s="109"/>
      <c r="AY262" s="593"/>
    </row>
    <row r="263" spans="2:51" s="83" customFormat="1" x14ac:dyDescent="0.25">
      <c r="B263" s="108"/>
      <c r="C263" s="108"/>
      <c r="D263" s="108"/>
      <c r="E263" s="108"/>
      <c r="F263" s="108"/>
      <c r="G263" s="108"/>
      <c r="V263" s="79"/>
      <c r="W263" s="124"/>
      <c r="Y263" s="112"/>
      <c r="Z263" s="120"/>
      <c r="AA263" s="452"/>
      <c r="AH263" s="109"/>
      <c r="AI263" s="109"/>
      <c r="AY263" s="593"/>
    </row>
    <row r="264" spans="2:51" s="83" customFormat="1" x14ac:dyDescent="0.25">
      <c r="B264" s="108"/>
      <c r="C264" s="108"/>
      <c r="D264" s="108"/>
      <c r="E264" s="108"/>
      <c r="F264" s="108"/>
      <c r="G264" s="108"/>
      <c r="V264" s="79"/>
      <c r="W264" s="124"/>
      <c r="Y264" s="112"/>
      <c r="Z264" s="120"/>
      <c r="AA264" s="452"/>
      <c r="AH264" s="109"/>
      <c r="AI264" s="109"/>
      <c r="AY264" s="593"/>
    </row>
    <row r="265" spans="2:51" s="83" customFormat="1" x14ac:dyDescent="0.25">
      <c r="B265" s="108"/>
      <c r="C265" s="108"/>
      <c r="D265" s="108"/>
      <c r="E265" s="108"/>
      <c r="F265" s="108"/>
      <c r="G265" s="108"/>
      <c r="V265" s="79"/>
      <c r="W265" s="124"/>
      <c r="Y265" s="112"/>
      <c r="Z265" s="120"/>
      <c r="AA265" s="452"/>
      <c r="AH265" s="109"/>
      <c r="AI265" s="109"/>
      <c r="AY265" s="593"/>
    </row>
    <row r="266" spans="2:51" s="83" customFormat="1" x14ac:dyDescent="0.25">
      <c r="B266" s="108"/>
      <c r="C266" s="108"/>
      <c r="D266" s="108"/>
      <c r="E266" s="108"/>
      <c r="F266" s="108"/>
      <c r="G266" s="108"/>
      <c r="V266" s="79"/>
      <c r="W266" s="124"/>
      <c r="Y266" s="112"/>
      <c r="Z266" s="120"/>
      <c r="AA266" s="452"/>
      <c r="AH266" s="109"/>
      <c r="AI266" s="109"/>
      <c r="AY266" s="593"/>
    </row>
    <row r="267" spans="2:51" s="83" customFormat="1" x14ac:dyDescent="0.25">
      <c r="B267" s="108"/>
      <c r="C267" s="108"/>
      <c r="D267" s="108"/>
      <c r="E267" s="108"/>
      <c r="F267" s="108"/>
      <c r="G267" s="108"/>
      <c r="V267" s="79"/>
      <c r="W267" s="124"/>
      <c r="Y267" s="112"/>
      <c r="Z267" s="120"/>
      <c r="AA267" s="452"/>
      <c r="AH267" s="109"/>
      <c r="AI267" s="109"/>
      <c r="AY267" s="593"/>
    </row>
    <row r="268" spans="2:51" s="83" customFormat="1" x14ac:dyDescent="0.25">
      <c r="B268" s="108"/>
      <c r="C268" s="108"/>
      <c r="D268" s="108"/>
      <c r="E268" s="108"/>
      <c r="F268" s="108"/>
      <c r="G268" s="108"/>
      <c r="V268" s="79"/>
      <c r="W268" s="124"/>
      <c r="Y268" s="112"/>
      <c r="Z268" s="120"/>
      <c r="AA268" s="452"/>
      <c r="AH268" s="109"/>
      <c r="AI268" s="109"/>
      <c r="AY268" s="593"/>
    </row>
    <row r="269" spans="2:51" s="83" customFormat="1" x14ac:dyDescent="0.25">
      <c r="B269" s="108"/>
      <c r="C269" s="108"/>
      <c r="D269" s="108"/>
      <c r="E269" s="108"/>
      <c r="F269" s="108"/>
      <c r="G269" s="108"/>
      <c r="V269" s="79"/>
      <c r="W269" s="124"/>
      <c r="Y269" s="112"/>
      <c r="Z269" s="120"/>
      <c r="AA269" s="452"/>
      <c r="AH269" s="109"/>
      <c r="AI269" s="109"/>
      <c r="AY269" s="593"/>
    </row>
    <row r="270" spans="2:51" s="83" customFormat="1" x14ac:dyDescent="0.25">
      <c r="B270" s="108"/>
      <c r="C270" s="108"/>
      <c r="D270" s="108"/>
      <c r="E270" s="108"/>
      <c r="F270" s="108"/>
      <c r="G270" s="108"/>
      <c r="V270" s="79"/>
      <c r="W270" s="124"/>
      <c r="Y270" s="112"/>
      <c r="Z270" s="120"/>
      <c r="AA270" s="452"/>
      <c r="AH270" s="109"/>
      <c r="AI270" s="109"/>
      <c r="AY270" s="593"/>
    </row>
    <row r="271" spans="2:51" s="83" customFormat="1" x14ac:dyDescent="0.25">
      <c r="B271" s="108"/>
      <c r="C271" s="108"/>
      <c r="D271" s="108"/>
      <c r="E271" s="108"/>
      <c r="F271" s="108"/>
      <c r="G271" s="108"/>
      <c r="V271" s="79"/>
      <c r="W271" s="124"/>
      <c r="Y271" s="112"/>
      <c r="Z271" s="120"/>
      <c r="AA271" s="452"/>
      <c r="AH271" s="109"/>
      <c r="AI271" s="109"/>
      <c r="AY271" s="593"/>
    </row>
    <row r="272" spans="2:51" s="83" customFormat="1" x14ac:dyDescent="0.25">
      <c r="B272" s="108"/>
      <c r="C272" s="108"/>
      <c r="D272" s="108"/>
      <c r="E272" s="108"/>
      <c r="F272" s="108"/>
      <c r="G272" s="108"/>
      <c r="V272" s="79"/>
      <c r="W272" s="124"/>
      <c r="Y272" s="112"/>
      <c r="Z272" s="120"/>
      <c r="AA272" s="452"/>
      <c r="AH272" s="109"/>
      <c r="AI272" s="109"/>
      <c r="AY272" s="593"/>
    </row>
    <row r="273" spans="2:51" s="83" customFormat="1" x14ac:dyDescent="0.25">
      <c r="B273" s="108"/>
      <c r="C273" s="108"/>
      <c r="D273" s="108"/>
      <c r="E273" s="108"/>
      <c r="F273" s="108"/>
      <c r="G273" s="108"/>
      <c r="V273" s="79"/>
      <c r="W273" s="124"/>
      <c r="Y273" s="112"/>
      <c r="Z273" s="120"/>
      <c r="AA273" s="452"/>
      <c r="AH273" s="109"/>
      <c r="AI273" s="109"/>
      <c r="AY273" s="593"/>
    </row>
    <row r="274" spans="2:51" s="83" customFormat="1" x14ac:dyDescent="0.25">
      <c r="B274" s="108"/>
      <c r="C274" s="108"/>
      <c r="D274" s="108"/>
      <c r="E274" s="108"/>
      <c r="F274" s="108"/>
      <c r="G274" s="108"/>
      <c r="V274" s="79"/>
      <c r="W274" s="124"/>
      <c r="Y274" s="112"/>
      <c r="Z274" s="120"/>
      <c r="AA274" s="452"/>
      <c r="AH274" s="109"/>
      <c r="AI274" s="109"/>
      <c r="AY274" s="593"/>
    </row>
    <row r="275" spans="2:51" s="83" customFormat="1" x14ac:dyDescent="0.25">
      <c r="B275" s="108"/>
      <c r="C275" s="108"/>
      <c r="D275" s="108"/>
      <c r="E275" s="108"/>
      <c r="F275" s="108"/>
      <c r="G275" s="108"/>
      <c r="V275" s="79"/>
      <c r="W275" s="124"/>
      <c r="Y275" s="112"/>
      <c r="Z275" s="120"/>
      <c r="AA275" s="452"/>
      <c r="AH275" s="109"/>
      <c r="AI275" s="109"/>
      <c r="AY275" s="593"/>
    </row>
    <row r="276" spans="2:51" s="83" customFormat="1" x14ac:dyDescent="0.25">
      <c r="B276" s="108"/>
      <c r="C276" s="108"/>
      <c r="D276" s="108"/>
      <c r="E276" s="108"/>
      <c r="F276" s="108"/>
      <c r="G276" s="108"/>
      <c r="V276" s="79"/>
      <c r="W276" s="124"/>
      <c r="Y276" s="112"/>
      <c r="Z276" s="120"/>
      <c r="AA276" s="452"/>
      <c r="AH276" s="110"/>
      <c r="AI276" s="109"/>
      <c r="AY276" s="593"/>
    </row>
    <row r="277" spans="2:51" s="83" customFormat="1" x14ac:dyDescent="0.25">
      <c r="B277" s="108"/>
      <c r="C277" s="108"/>
      <c r="D277" s="108"/>
      <c r="E277" s="108"/>
      <c r="F277" s="108"/>
      <c r="G277" s="108"/>
      <c r="V277" s="79"/>
      <c r="W277" s="124"/>
      <c r="Y277" s="112"/>
      <c r="Z277" s="120"/>
      <c r="AA277" s="452"/>
      <c r="AH277" s="110" t="s">
        <v>1349</v>
      </c>
      <c r="AI277" s="109"/>
      <c r="AY277" s="593"/>
    </row>
    <row r="278" spans="2:51" s="83" customFormat="1" x14ac:dyDescent="0.25">
      <c r="B278" s="108"/>
      <c r="C278" s="108"/>
      <c r="D278" s="108"/>
      <c r="E278" s="108"/>
      <c r="F278" s="108"/>
      <c r="G278" s="108"/>
      <c r="V278" s="79"/>
      <c r="W278" s="124"/>
      <c r="Y278" s="112"/>
      <c r="Z278" s="120"/>
      <c r="AA278" s="452"/>
      <c r="AH278" s="109" t="s">
        <v>1350</v>
      </c>
      <c r="AI278" s="109"/>
      <c r="AY278" s="593"/>
    </row>
    <row r="279" spans="2:51" s="83" customFormat="1" x14ac:dyDescent="0.25">
      <c r="B279" s="108"/>
      <c r="C279" s="108"/>
      <c r="D279" s="108"/>
      <c r="E279" s="108"/>
      <c r="F279" s="108"/>
      <c r="G279" s="108"/>
      <c r="V279" s="79"/>
      <c r="W279" s="124"/>
      <c r="Y279" s="112"/>
      <c r="Z279" s="120"/>
      <c r="AA279" s="452"/>
      <c r="AH279" s="109" t="s">
        <v>1351</v>
      </c>
      <c r="AI279" s="109"/>
      <c r="AY279" s="593"/>
    </row>
    <row r="280" spans="2:51" s="83" customFormat="1" x14ac:dyDescent="0.25">
      <c r="B280" s="108"/>
      <c r="C280" s="108"/>
      <c r="D280" s="108"/>
      <c r="E280" s="108"/>
      <c r="F280" s="108"/>
      <c r="G280" s="108"/>
      <c r="V280" s="79"/>
      <c r="W280" s="124"/>
      <c r="Y280" s="112"/>
      <c r="Z280" s="120"/>
      <c r="AA280" s="452"/>
      <c r="AH280" s="109" t="s">
        <v>1352</v>
      </c>
      <c r="AI280" s="109"/>
      <c r="AY280" s="593"/>
    </row>
    <row r="281" spans="2:51" s="83" customFormat="1" x14ac:dyDescent="0.25">
      <c r="B281" s="108"/>
      <c r="C281" s="108"/>
      <c r="D281" s="108"/>
      <c r="E281" s="108"/>
      <c r="F281" s="108"/>
      <c r="G281" s="108"/>
      <c r="V281" s="79"/>
      <c r="W281" s="124"/>
      <c r="Y281" s="112"/>
      <c r="Z281" s="120"/>
      <c r="AA281" s="452"/>
      <c r="AH281" s="109" t="s">
        <v>1353</v>
      </c>
      <c r="AI281" s="109"/>
      <c r="AY281" s="593"/>
    </row>
    <row r="282" spans="2:51" s="83" customFormat="1" x14ac:dyDescent="0.25">
      <c r="B282" s="108"/>
      <c r="C282" s="108"/>
      <c r="D282" s="108"/>
      <c r="E282" s="108"/>
      <c r="F282" s="108"/>
      <c r="G282" s="108"/>
      <c r="V282" s="79"/>
      <c r="W282" s="124"/>
      <c r="Y282" s="112"/>
      <c r="Z282" s="120"/>
      <c r="AA282" s="452"/>
      <c r="AH282" s="109" t="s">
        <v>1354</v>
      </c>
      <c r="AI282" s="109"/>
      <c r="AY282" s="593"/>
    </row>
    <row r="283" spans="2:51" s="83" customFormat="1" x14ac:dyDescent="0.25">
      <c r="B283" s="108"/>
      <c r="C283" s="108"/>
      <c r="D283" s="108"/>
      <c r="E283" s="108"/>
      <c r="F283" s="108"/>
      <c r="G283" s="108"/>
      <c r="V283" s="79"/>
      <c r="W283" s="124"/>
      <c r="Y283" s="112"/>
      <c r="Z283" s="120"/>
      <c r="AA283" s="452"/>
      <c r="AH283" s="109" t="s">
        <v>1355</v>
      </c>
      <c r="AI283" s="109"/>
      <c r="AY283" s="593"/>
    </row>
    <row r="284" spans="2:51" s="83" customFormat="1" x14ac:dyDescent="0.25">
      <c r="B284" s="108"/>
      <c r="C284" s="108"/>
      <c r="D284" s="108"/>
      <c r="E284" s="108"/>
      <c r="F284" s="108"/>
      <c r="G284" s="108"/>
      <c r="V284" s="79"/>
      <c r="W284" s="124"/>
      <c r="Y284" s="112"/>
      <c r="Z284" s="120"/>
      <c r="AA284" s="452"/>
      <c r="AH284" s="109" t="s">
        <v>1356</v>
      </c>
      <c r="AI284" s="109"/>
      <c r="AY284" s="593"/>
    </row>
    <row r="285" spans="2:51" s="83" customFormat="1" x14ac:dyDescent="0.25">
      <c r="B285" s="108"/>
      <c r="C285" s="108"/>
      <c r="D285" s="108"/>
      <c r="E285" s="108"/>
      <c r="F285" s="108"/>
      <c r="G285" s="108"/>
      <c r="V285" s="79"/>
      <c r="W285" s="124"/>
      <c r="Y285" s="112"/>
      <c r="Z285" s="120"/>
      <c r="AA285" s="452"/>
      <c r="AH285" s="109" t="s">
        <v>1357</v>
      </c>
      <c r="AI285" s="109"/>
      <c r="AY285" s="593"/>
    </row>
    <row r="286" spans="2:51" s="83" customFormat="1" x14ac:dyDescent="0.25">
      <c r="B286" s="108"/>
      <c r="C286" s="108"/>
      <c r="D286" s="108"/>
      <c r="E286" s="108"/>
      <c r="F286" s="108"/>
      <c r="G286" s="108"/>
      <c r="V286" s="79"/>
      <c r="W286" s="124"/>
      <c r="Y286" s="112"/>
      <c r="Z286" s="120"/>
      <c r="AA286" s="452"/>
      <c r="AH286" s="109" t="s">
        <v>1358</v>
      </c>
      <c r="AI286" s="109"/>
      <c r="AY286" s="593"/>
    </row>
    <row r="287" spans="2:51" s="83" customFormat="1" x14ac:dyDescent="0.25">
      <c r="B287" s="108"/>
      <c r="C287" s="108"/>
      <c r="D287" s="108"/>
      <c r="E287" s="108"/>
      <c r="F287" s="108"/>
      <c r="G287" s="108"/>
      <c r="V287" s="79"/>
      <c r="W287" s="124"/>
      <c r="Y287" s="112"/>
      <c r="Z287" s="120"/>
      <c r="AA287" s="452"/>
      <c r="AH287" s="109" t="s">
        <v>1359</v>
      </c>
      <c r="AI287" s="109"/>
      <c r="AY287" s="593"/>
    </row>
    <row r="288" spans="2:51" s="83" customFormat="1" x14ac:dyDescent="0.25">
      <c r="B288" s="108"/>
      <c r="C288" s="108"/>
      <c r="D288" s="108"/>
      <c r="E288" s="108"/>
      <c r="F288" s="108"/>
      <c r="G288" s="108"/>
      <c r="V288" s="79"/>
      <c r="W288" s="124"/>
      <c r="Y288" s="112"/>
      <c r="Z288" s="120"/>
      <c r="AA288" s="452"/>
      <c r="AH288" s="109" t="s">
        <v>1360</v>
      </c>
      <c r="AI288" s="109"/>
      <c r="AY288" s="593"/>
    </row>
    <row r="289" spans="2:51" s="83" customFormat="1" x14ac:dyDescent="0.25">
      <c r="B289" s="108"/>
      <c r="C289" s="108"/>
      <c r="D289" s="108"/>
      <c r="E289" s="108"/>
      <c r="F289" s="108"/>
      <c r="G289" s="108"/>
      <c r="V289" s="79"/>
      <c r="W289" s="124"/>
      <c r="Y289" s="112"/>
      <c r="Z289" s="120"/>
      <c r="AA289" s="452"/>
      <c r="AH289" s="109" t="s">
        <v>1361</v>
      </c>
      <c r="AI289" s="109"/>
      <c r="AY289" s="593"/>
    </row>
    <row r="290" spans="2:51" s="83" customFormat="1" x14ac:dyDescent="0.25">
      <c r="B290" s="108"/>
      <c r="C290" s="108"/>
      <c r="D290" s="108"/>
      <c r="E290" s="108"/>
      <c r="F290" s="108"/>
      <c r="G290" s="108"/>
      <c r="V290" s="79"/>
      <c r="W290" s="124"/>
      <c r="Y290" s="112"/>
      <c r="Z290" s="120"/>
      <c r="AA290" s="452"/>
      <c r="AH290" s="109" t="s">
        <v>1362</v>
      </c>
      <c r="AI290" s="109"/>
      <c r="AY290" s="593"/>
    </row>
    <row r="291" spans="2:51" s="83" customFormat="1" x14ac:dyDescent="0.25">
      <c r="B291" s="108"/>
      <c r="C291" s="108"/>
      <c r="D291" s="108"/>
      <c r="E291" s="108"/>
      <c r="F291" s="108"/>
      <c r="G291" s="108"/>
      <c r="V291" s="79"/>
      <c r="W291" s="124"/>
      <c r="Y291" s="112"/>
      <c r="Z291" s="120"/>
      <c r="AA291" s="452"/>
      <c r="AH291" s="109" t="s">
        <v>1363</v>
      </c>
      <c r="AI291" s="109"/>
      <c r="AY291" s="593"/>
    </row>
    <row r="292" spans="2:51" s="83" customFormat="1" x14ac:dyDescent="0.25">
      <c r="B292" s="108"/>
      <c r="C292" s="108"/>
      <c r="D292" s="108"/>
      <c r="E292" s="108"/>
      <c r="F292" s="108"/>
      <c r="G292" s="108"/>
      <c r="V292" s="79"/>
      <c r="W292" s="124"/>
      <c r="Y292" s="112"/>
      <c r="Z292" s="120"/>
      <c r="AA292" s="452"/>
      <c r="AH292" s="109" t="s">
        <v>1364</v>
      </c>
      <c r="AI292" s="109"/>
      <c r="AY292" s="593"/>
    </row>
    <row r="293" spans="2:51" s="83" customFormat="1" x14ac:dyDescent="0.25">
      <c r="B293" s="108"/>
      <c r="C293" s="108"/>
      <c r="D293" s="108"/>
      <c r="E293" s="108"/>
      <c r="F293" s="108"/>
      <c r="G293" s="108"/>
      <c r="V293" s="79"/>
      <c r="W293" s="124"/>
      <c r="Y293" s="112"/>
      <c r="Z293" s="120"/>
      <c r="AA293" s="452"/>
      <c r="AH293" s="109" t="s">
        <v>1365</v>
      </c>
      <c r="AI293" s="109"/>
      <c r="AY293" s="593"/>
    </row>
    <row r="294" spans="2:51" s="83" customFormat="1" x14ac:dyDescent="0.25">
      <c r="B294" s="108"/>
      <c r="C294" s="108"/>
      <c r="D294" s="108"/>
      <c r="E294" s="108"/>
      <c r="F294" s="108"/>
      <c r="G294" s="108"/>
      <c r="V294" s="79"/>
      <c r="W294" s="124"/>
      <c r="Y294" s="112"/>
      <c r="Z294" s="120"/>
      <c r="AA294" s="452"/>
      <c r="AH294" s="109" t="s">
        <v>1366</v>
      </c>
      <c r="AI294" s="109"/>
      <c r="AY294" s="593"/>
    </row>
    <row r="295" spans="2:51" s="83" customFormat="1" x14ac:dyDescent="0.25">
      <c r="B295" s="108"/>
      <c r="C295" s="108"/>
      <c r="D295" s="108"/>
      <c r="E295" s="108"/>
      <c r="F295" s="108"/>
      <c r="G295" s="108"/>
      <c r="V295" s="79"/>
      <c r="W295" s="124"/>
      <c r="Y295" s="112"/>
      <c r="Z295" s="120"/>
      <c r="AA295" s="452"/>
      <c r="AH295" s="109" t="s">
        <v>1367</v>
      </c>
      <c r="AI295" s="109"/>
      <c r="AY295" s="593"/>
    </row>
    <row r="296" spans="2:51" s="83" customFormat="1" x14ac:dyDescent="0.25">
      <c r="B296" s="108"/>
      <c r="C296" s="108"/>
      <c r="D296" s="108"/>
      <c r="E296" s="108"/>
      <c r="F296" s="108"/>
      <c r="G296" s="108"/>
      <c r="V296" s="79"/>
      <c r="W296" s="124"/>
      <c r="Y296" s="112"/>
      <c r="Z296" s="120"/>
      <c r="AA296" s="452"/>
      <c r="AH296" s="109" t="s">
        <v>1368</v>
      </c>
      <c r="AI296" s="109"/>
      <c r="AY296" s="593"/>
    </row>
    <row r="297" spans="2:51" s="83" customFormat="1" x14ac:dyDescent="0.25">
      <c r="B297" s="108"/>
      <c r="C297" s="108"/>
      <c r="D297" s="108"/>
      <c r="E297" s="108"/>
      <c r="F297" s="108"/>
      <c r="G297" s="108"/>
      <c r="V297" s="79"/>
      <c r="W297" s="124"/>
      <c r="Y297" s="112"/>
      <c r="Z297" s="120"/>
      <c r="AA297" s="452"/>
      <c r="AH297" s="109" t="s">
        <v>1369</v>
      </c>
      <c r="AI297" s="109"/>
      <c r="AY297" s="593"/>
    </row>
    <row r="298" spans="2:51" s="83" customFormat="1" x14ac:dyDescent="0.25">
      <c r="B298" s="108"/>
      <c r="C298" s="108"/>
      <c r="D298" s="108"/>
      <c r="E298" s="108"/>
      <c r="F298" s="108"/>
      <c r="G298" s="108"/>
      <c r="V298" s="79"/>
      <c r="W298" s="124"/>
      <c r="Y298" s="112"/>
      <c r="Z298" s="120"/>
      <c r="AA298" s="452"/>
      <c r="AH298" s="109" t="s">
        <v>1370</v>
      </c>
      <c r="AI298" s="109"/>
      <c r="AY298" s="593"/>
    </row>
    <row r="299" spans="2:51" s="83" customFormat="1" x14ac:dyDescent="0.25">
      <c r="B299" s="108"/>
      <c r="C299" s="108"/>
      <c r="D299" s="108"/>
      <c r="E299" s="108"/>
      <c r="F299" s="108"/>
      <c r="G299" s="108"/>
      <c r="V299" s="79"/>
      <c r="W299" s="124"/>
      <c r="Y299" s="112"/>
      <c r="Z299" s="120"/>
      <c r="AA299" s="452"/>
      <c r="AH299" s="109" t="s">
        <v>1371</v>
      </c>
      <c r="AI299" s="109"/>
      <c r="AY299" s="593"/>
    </row>
    <row r="300" spans="2:51" s="83" customFormat="1" x14ac:dyDescent="0.25">
      <c r="B300" s="108"/>
      <c r="C300" s="108"/>
      <c r="D300" s="108"/>
      <c r="E300" s="108"/>
      <c r="F300" s="108"/>
      <c r="G300" s="108"/>
      <c r="V300" s="79"/>
      <c r="W300" s="124"/>
      <c r="Y300" s="112"/>
      <c r="Z300" s="120"/>
      <c r="AA300" s="452"/>
      <c r="AH300" s="109" t="s">
        <v>1372</v>
      </c>
      <c r="AI300" s="109"/>
      <c r="AY300" s="593"/>
    </row>
    <row r="301" spans="2:51" s="83" customFormat="1" x14ac:dyDescent="0.25">
      <c r="B301" s="108"/>
      <c r="C301" s="108"/>
      <c r="D301" s="108"/>
      <c r="E301" s="108"/>
      <c r="F301" s="108"/>
      <c r="G301" s="108"/>
      <c r="V301" s="79"/>
      <c r="W301" s="124"/>
      <c r="Y301" s="112"/>
      <c r="Z301" s="120"/>
      <c r="AA301" s="452"/>
      <c r="AH301" s="109" t="s">
        <v>1373</v>
      </c>
      <c r="AI301" s="109"/>
      <c r="AY301" s="593"/>
    </row>
    <row r="302" spans="2:51" s="83" customFormat="1" x14ac:dyDescent="0.25">
      <c r="B302" s="108"/>
      <c r="C302" s="108"/>
      <c r="D302" s="108"/>
      <c r="E302" s="108"/>
      <c r="F302" s="108"/>
      <c r="G302" s="108"/>
      <c r="V302" s="79"/>
      <c r="W302" s="124"/>
      <c r="Y302" s="112"/>
      <c r="Z302" s="120"/>
      <c r="AA302" s="452"/>
      <c r="AH302" s="109" t="s">
        <v>1374</v>
      </c>
      <c r="AI302" s="109"/>
      <c r="AY302" s="593"/>
    </row>
    <row r="303" spans="2:51" s="83" customFormat="1" x14ac:dyDescent="0.25">
      <c r="B303" s="108"/>
      <c r="C303" s="108"/>
      <c r="D303" s="108"/>
      <c r="E303" s="108"/>
      <c r="F303" s="108"/>
      <c r="G303" s="108"/>
      <c r="V303" s="79"/>
      <c r="W303" s="124"/>
      <c r="Y303" s="112"/>
      <c r="Z303" s="120"/>
      <c r="AA303" s="452"/>
      <c r="AH303" s="109" t="s">
        <v>1375</v>
      </c>
      <c r="AI303" s="109"/>
      <c r="AY303" s="593"/>
    </row>
    <row r="304" spans="2:51" s="83" customFormat="1" x14ac:dyDescent="0.25">
      <c r="B304" s="108"/>
      <c r="C304" s="108"/>
      <c r="D304" s="108"/>
      <c r="E304" s="108"/>
      <c r="F304" s="108"/>
      <c r="G304" s="108"/>
      <c r="V304" s="79"/>
      <c r="W304" s="124"/>
      <c r="Y304" s="112"/>
      <c r="Z304" s="120"/>
      <c r="AA304" s="452"/>
      <c r="AH304" s="109" t="s">
        <v>1376</v>
      </c>
      <c r="AI304" s="109"/>
      <c r="AY304" s="593"/>
    </row>
    <row r="305" spans="2:51" s="83" customFormat="1" x14ac:dyDescent="0.25">
      <c r="B305" s="108"/>
      <c r="C305" s="108"/>
      <c r="D305" s="108"/>
      <c r="E305" s="108"/>
      <c r="F305" s="108"/>
      <c r="G305" s="108"/>
      <c r="V305" s="79"/>
      <c r="W305" s="124"/>
      <c r="Y305" s="112"/>
      <c r="Z305" s="120"/>
      <c r="AA305" s="452"/>
      <c r="AH305" s="109" t="s">
        <v>1377</v>
      </c>
      <c r="AI305" s="109"/>
      <c r="AY305" s="593"/>
    </row>
    <row r="306" spans="2:51" s="83" customFormat="1" x14ac:dyDescent="0.25">
      <c r="B306" s="108"/>
      <c r="C306" s="108"/>
      <c r="D306" s="108"/>
      <c r="E306" s="108"/>
      <c r="F306" s="108"/>
      <c r="G306" s="108"/>
      <c r="V306" s="79"/>
      <c r="W306" s="124"/>
      <c r="Y306" s="112"/>
      <c r="Z306" s="120"/>
      <c r="AA306" s="452"/>
      <c r="AH306" s="109" t="s">
        <v>1378</v>
      </c>
      <c r="AI306" s="109"/>
      <c r="AY306" s="593"/>
    </row>
    <row r="307" spans="2:51" s="83" customFormat="1" x14ac:dyDescent="0.25">
      <c r="B307" s="108"/>
      <c r="C307" s="108"/>
      <c r="D307" s="108"/>
      <c r="E307" s="108"/>
      <c r="F307" s="108"/>
      <c r="G307" s="108"/>
      <c r="V307" s="79"/>
      <c r="W307" s="124"/>
      <c r="Y307" s="112"/>
      <c r="Z307" s="120"/>
      <c r="AA307" s="452"/>
      <c r="AH307" s="109" t="s">
        <v>1379</v>
      </c>
      <c r="AI307" s="109"/>
      <c r="AY307" s="593"/>
    </row>
    <row r="308" spans="2:51" s="83" customFormat="1" x14ac:dyDescent="0.25">
      <c r="B308" s="108"/>
      <c r="C308" s="108"/>
      <c r="D308" s="108"/>
      <c r="E308" s="108"/>
      <c r="F308" s="108"/>
      <c r="G308" s="108"/>
      <c r="V308" s="79"/>
      <c r="W308" s="124"/>
      <c r="Y308" s="112"/>
      <c r="Z308" s="120"/>
      <c r="AA308" s="452"/>
      <c r="AH308" s="109"/>
      <c r="AI308" s="109"/>
      <c r="AY308" s="593"/>
    </row>
    <row r="309" spans="2:51" s="83" customFormat="1" x14ac:dyDescent="0.25">
      <c r="B309" s="108"/>
      <c r="C309" s="108"/>
      <c r="D309" s="108"/>
      <c r="E309" s="108"/>
      <c r="F309" s="108"/>
      <c r="G309" s="108"/>
      <c r="V309" s="79"/>
      <c r="W309" s="124"/>
      <c r="Y309" s="112"/>
      <c r="Z309" s="120"/>
      <c r="AA309" s="452"/>
      <c r="AH309" s="110" t="s">
        <v>1380</v>
      </c>
      <c r="AI309" s="109"/>
      <c r="AY309" s="593"/>
    </row>
    <row r="310" spans="2:51" s="83" customFormat="1" x14ac:dyDescent="0.25">
      <c r="B310" s="108"/>
      <c r="C310" s="108"/>
      <c r="D310" s="108"/>
      <c r="E310" s="108"/>
      <c r="F310" s="108"/>
      <c r="G310" s="108"/>
      <c r="V310" s="79"/>
      <c r="W310" s="124"/>
      <c r="Y310" s="112"/>
      <c r="Z310" s="120"/>
      <c r="AA310" s="452"/>
      <c r="AH310" s="109" t="s">
        <v>1381</v>
      </c>
      <c r="AI310" s="109"/>
      <c r="AY310" s="593"/>
    </row>
    <row r="311" spans="2:51" s="83" customFormat="1" x14ac:dyDescent="0.25">
      <c r="B311" s="108"/>
      <c r="C311" s="108"/>
      <c r="D311" s="108"/>
      <c r="E311" s="108"/>
      <c r="F311" s="108"/>
      <c r="G311" s="108"/>
      <c r="V311" s="79"/>
      <c r="W311" s="124"/>
      <c r="Y311" s="112"/>
      <c r="Z311" s="120"/>
      <c r="AA311" s="452"/>
      <c r="AH311" s="109" t="s">
        <v>1382</v>
      </c>
      <c r="AI311" s="109"/>
      <c r="AY311" s="593"/>
    </row>
    <row r="312" spans="2:51" s="83" customFormat="1" x14ac:dyDescent="0.25">
      <c r="B312" s="108"/>
      <c r="C312" s="108"/>
      <c r="D312" s="108"/>
      <c r="E312" s="108"/>
      <c r="F312" s="108"/>
      <c r="G312" s="108"/>
      <c r="V312" s="79"/>
      <c r="W312" s="124"/>
      <c r="Y312" s="112"/>
      <c r="Z312" s="120"/>
      <c r="AA312" s="452"/>
      <c r="AH312" s="109" t="s">
        <v>1383</v>
      </c>
      <c r="AI312" s="109"/>
      <c r="AY312" s="593"/>
    </row>
    <row r="313" spans="2:51" s="83" customFormat="1" x14ac:dyDescent="0.25">
      <c r="B313" s="108"/>
      <c r="C313" s="108"/>
      <c r="D313" s="108"/>
      <c r="E313" s="108"/>
      <c r="F313" s="108"/>
      <c r="G313" s="108"/>
      <c r="V313" s="79"/>
      <c r="W313" s="124"/>
      <c r="Y313" s="112"/>
      <c r="Z313" s="120"/>
      <c r="AA313" s="452"/>
      <c r="AH313" s="109"/>
      <c r="AI313" s="109"/>
      <c r="AY313" s="593"/>
    </row>
    <row r="314" spans="2:51" s="83" customFormat="1" x14ac:dyDescent="0.25">
      <c r="B314" s="108"/>
      <c r="C314" s="108"/>
      <c r="D314" s="108"/>
      <c r="E314" s="108"/>
      <c r="F314" s="108"/>
      <c r="G314" s="108"/>
      <c r="V314" s="79"/>
      <c r="W314" s="124"/>
      <c r="Y314" s="112"/>
      <c r="Z314" s="120"/>
      <c r="AA314" s="452"/>
      <c r="AH314" s="110" t="s">
        <v>1384</v>
      </c>
      <c r="AI314" s="109"/>
      <c r="AY314" s="593"/>
    </row>
    <row r="315" spans="2:51" s="83" customFormat="1" x14ac:dyDescent="0.25">
      <c r="B315" s="108"/>
      <c r="C315" s="108"/>
      <c r="D315" s="108"/>
      <c r="E315" s="108"/>
      <c r="F315" s="108"/>
      <c r="G315" s="108"/>
      <c r="V315" s="79"/>
      <c r="W315" s="124"/>
      <c r="Y315" s="112"/>
      <c r="Z315" s="120"/>
      <c r="AA315" s="452"/>
      <c r="AH315" s="109" t="s">
        <v>1385</v>
      </c>
      <c r="AI315" s="109"/>
      <c r="AY315" s="593"/>
    </row>
    <row r="316" spans="2:51" s="83" customFormat="1" x14ac:dyDescent="0.25">
      <c r="B316" s="108"/>
      <c r="C316" s="108"/>
      <c r="D316" s="108"/>
      <c r="E316" s="108"/>
      <c r="F316" s="108"/>
      <c r="G316" s="108"/>
      <c r="V316" s="79"/>
      <c r="W316" s="124"/>
      <c r="Y316" s="112"/>
      <c r="Z316" s="120"/>
      <c r="AA316" s="452"/>
      <c r="AH316" s="109" t="s">
        <v>1386</v>
      </c>
      <c r="AI316" s="109"/>
      <c r="AY316" s="593"/>
    </row>
    <row r="317" spans="2:51" s="83" customFormat="1" x14ac:dyDescent="0.25">
      <c r="B317" s="108"/>
      <c r="C317" s="108"/>
      <c r="D317" s="108"/>
      <c r="E317" s="108"/>
      <c r="F317" s="108"/>
      <c r="G317" s="108"/>
      <c r="V317" s="79"/>
      <c r="W317" s="124"/>
      <c r="Y317" s="112"/>
      <c r="Z317" s="120"/>
      <c r="AA317" s="452"/>
      <c r="AH317" s="109" t="s">
        <v>1387</v>
      </c>
      <c r="AI317" s="109"/>
      <c r="AY317" s="593"/>
    </row>
    <row r="318" spans="2:51" s="83" customFormat="1" x14ac:dyDescent="0.25">
      <c r="B318" s="108"/>
      <c r="C318" s="108"/>
      <c r="D318" s="108"/>
      <c r="E318" s="108"/>
      <c r="F318" s="108"/>
      <c r="G318" s="108"/>
      <c r="V318" s="79"/>
      <c r="W318" s="124"/>
      <c r="Y318" s="112"/>
      <c r="Z318" s="120"/>
      <c r="AA318" s="452"/>
      <c r="AH318" s="109" t="s">
        <v>1388</v>
      </c>
      <c r="AI318" s="109"/>
      <c r="AY318" s="593"/>
    </row>
    <row r="319" spans="2:51" s="83" customFormat="1" x14ac:dyDescent="0.25">
      <c r="B319" s="108"/>
      <c r="C319" s="108"/>
      <c r="D319" s="108"/>
      <c r="E319" s="108"/>
      <c r="F319" s="108"/>
      <c r="G319" s="108"/>
      <c r="V319" s="79"/>
      <c r="W319" s="124"/>
      <c r="Y319" s="112"/>
      <c r="Z319" s="120"/>
      <c r="AA319" s="452"/>
      <c r="AH319" s="109" t="s">
        <v>1389</v>
      </c>
      <c r="AI319" s="109"/>
      <c r="AY319" s="593"/>
    </row>
    <row r="320" spans="2:51" s="83" customFormat="1" x14ac:dyDescent="0.25">
      <c r="B320" s="108"/>
      <c r="C320" s="108"/>
      <c r="D320" s="108"/>
      <c r="E320" s="108"/>
      <c r="F320" s="108"/>
      <c r="G320" s="108"/>
      <c r="V320" s="79"/>
      <c r="W320" s="124"/>
      <c r="Y320" s="112"/>
      <c r="Z320" s="120"/>
      <c r="AA320" s="452"/>
      <c r="AH320" s="109" t="s">
        <v>1390</v>
      </c>
      <c r="AI320" s="109"/>
      <c r="AY320" s="593"/>
    </row>
    <row r="321" spans="2:51" s="83" customFormat="1" x14ac:dyDescent="0.25">
      <c r="B321" s="108"/>
      <c r="C321" s="108"/>
      <c r="D321" s="108"/>
      <c r="E321" s="108"/>
      <c r="F321" s="108"/>
      <c r="G321" s="108"/>
      <c r="V321" s="79"/>
      <c r="W321" s="124"/>
      <c r="Y321" s="112"/>
      <c r="Z321" s="120"/>
      <c r="AA321" s="452"/>
      <c r="AH321" s="109" t="s">
        <v>1391</v>
      </c>
      <c r="AI321" s="109"/>
      <c r="AY321" s="593"/>
    </row>
    <row r="322" spans="2:51" s="83" customFormat="1" x14ac:dyDescent="0.25">
      <c r="B322" s="108"/>
      <c r="C322" s="108"/>
      <c r="D322" s="108"/>
      <c r="E322" s="108"/>
      <c r="F322" s="108"/>
      <c r="G322" s="108"/>
      <c r="V322" s="79"/>
      <c r="W322" s="124"/>
      <c r="Y322" s="112"/>
      <c r="Z322" s="120"/>
      <c r="AA322" s="452"/>
      <c r="AH322" s="109" t="s">
        <v>1392</v>
      </c>
      <c r="AI322" s="109"/>
      <c r="AY322" s="593"/>
    </row>
    <row r="323" spans="2:51" s="83" customFormat="1" x14ac:dyDescent="0.25">
      <c r="B323" s="108"/>
      <c r="C323" s="108"/>
      <c r="D323" s="108"/>
      <c r="E323" s="108"/>
      <c r="F323" s="108"/>
      <c r="G323" s="108"/>
      <c r="V323" s="79"/>
      <c r="W323" s="124"/>
      <c r="Y323" s="112"/>
      <c r="Z323" s="120"/>
      <c r="AA323" s="452"/>
      <c r="AH323" s="109" t="s">
        <v>1393</v>
      </c>
      <c r="AI323" s="109"/>
      <c r="AY323" s="593"/>
    </row>
    <row r="324" spans="2:51" s="83" customFormat="1" x14ac:dyDescent="0.25">
      <c r="B324" s="108"/>
      <c r="C324" s="108"/>
      <c r="D324" s="108"/>
      <c r="E324" s="108"/>
      <c r="F324" s="108"/>
      <c r="G324" s="108"/>
      <c r="V324" s="79"/>
      <c r="W324" s="124"/>
      <c r="Y324" s="112"/>
      <c r="Z324" s="120"/>
      <c r="AA324" s="452"/>
      <c r="AH324" s="110"/>
      <c r="AI324" s="109"/>
      <c r="AY324" s="593"/>
    </row>
    <row r="325" spans="2:51" s="83" customFormat="1" x14ac:dyDescent="0.25">
      <c r="B325" s="108"/>
      <c r="C325" s="108"/>
      <c r="D325" s="108"/>
      <c r="E325" s="108"/>
      <c r="F325" s="108"/>
      <c r="G325" s="108"/>
      <c r="V325" s="79"/>
      <c r="W325" s="124"/>
      <c r="Y325" s="112"/>
      <c r="Z325" s="120"/>
      <c r="AA325" s="452"/>
      <c r="AH325" s="110" t="s">
        <v>1394</v>
      </c>
      <c r="AI325" s="109"/>
      <c r="AY325" s="593"/>
    </row>
    <row r="326" spans="2:51" s="83" customFormat="1" x14ac:dyDescent="0.25">
      <c r="B326" s="108"/>
      <c r="C326" s="108"/>
      <c r="D326" s="108"/>
      <c r="E326" s="108"/>
      <c r="F326" s="108"/>
      <c r="G326" s="108"/>
      <c r="V326" s="79"/>
      <c r="W326" s="124"/>
      <c r="Y326" s="112"/>
      <c r="Z326" s="120"/>
      <c r="AA326" s="452"/>
      <c r="AH326" s="109"/>
      <c r="AI326" s="109"/>
      <c r="AY326" s="593"/>
    </row>
    <row r="327" spans="2:51" s="83" customFormat="1" x14ac:dyDescent="0.25">
      <c r="B327" s="108"/>
      <c r="C327" s="108"/>
      <c r="D327" s="108"/>
      <c r="E327" s="108"/>
      <c r="F327" s="108"/>
      <c r="G327" s="108"/>
      <c r="V327" s="79"/>
      <c r="W327" s="124"/>
      <c r="Y327" s="112"/>
      <c r="Z327" s="120"/>
      <c r="AA327" s="452"/>
      <c r="AH327" s="109" t="s">
        <v>1395</v>
      </c>
      <c r="AI327" s="109"/>
      <c r="AY327" s="593"/>
    </row>
    <row r="328" spans="2:51" s="83" customFormat="1" x14ac:dyDescent="0.25">
      <c r="B328" s="108"/>
      <c r="C328" s="108"/>
      <c r="D328" s="108"/>
      <c r="E328" s="108"/>
      <c r="F328" s="108"/>
      <c r="G328" s="108"/>
      <c r="V328" s="79"/>
      <c r="W328" s="124"/>
      <c r="Y328" s="112"/>
      <c r="Z328" s="120"/>
      <c r="AA328" s="452"/>
      <c r="AH328" s="109"/>
      <c r="AI328" s="109"/>
      <c r="AY328" s="593"/>
    </row>
    <row r="329" spans="2:51" s="83" customFormat="1" x14ac:dyDescent="0.25">
      <c r="B329" s="108"/>
      <c r="C329" s="108"/>
      <c r="D329" s="108"/>
      <c r="E329" s="108"/>
      <c r="F329" s="108"/>
      <c r="G329" s="108"/>
      <c r="V329" s="79"/>
      <c r="W329" s="124"/>
      <c r="Y329" s="112"/>
      <c r="Z329" s="120"/>
      <c r="AA329" s="452"/>
      <c r="AH329" s="110" t="s">
        <v>1396</v>
      </c>
      <c r="AI329" s="109"/>
      <c r="AY329" s="593"/>
    </row>
    <row r="330" spans="2:51" s="83" customFormat="1" x14ac:dyDescent="0.25">
      <c r="B330" s="108"/>
      <c r="C330" s="108"/>
      <c r="D330" s="108"/>
      <c r="E330" s="108"/>
      <c r="F330" s="108"/>
      <c r="G330" s="108"/>
      <c r="V330" s="79"/>
      <c r="W330" s="124"/>
      <c r="Y330" s="112"/>
      <c r="Z330" s="120"/>
      <c r="AA330" s="452"/>
      <c r="AH330" s="110"/>
      <c r="AI330" s="109"/>
      <c r="AY330" s="593"/>
    </row>
    <row r="331" spans="2:51" s="83" customFormat="1" x14ac:dyDescent="0.25">
      <c r="B331" s="108"/>
      <c r="C331" s="108"/>
      <c r="D331" s="108"/>
      <c r="E331" s="108"/>
      <c r="F331" s="108"/>
      <c r="G331" s="108"/>
      <c r="V331" s="79"/>
      <c r="W331" s="124"/>
      <c r="Y331" s="112"/>
      <c r="Z331" s="120"/>
      <c r="AA331" s="452"/>
      <c r="AH331" s="109" t="s">
        <v>1397</v>
      </c>
      <c r="AI331" s="109"/>
      <c r="AY331" s="593"/>
    </row>
    <row r="332" spans="2:51" s="83" customFormat="1" x14ac:dyDescent="0.25">
      <c r="B332" s="108"/>
      <c r="C332" s="108"/>
      <c r="D332" s="108"/>
      <c r="E332" s="108"/>
      <c r="F332" s="108"/>
      <c r="G332" s="108"/>
      <c r="V332" s="79"/>
      <c r="W332" s="124"/>
      <c r="Y332" s="112"/>
      <c r="Z332" s="120"/>
      <c r="AA332" s="452"/>
      <c r="AH332" s="109" t="s">
        <v>1398</v>
      </c>
      <c r="AI332" s="109"/>
      <c r="AY332" s="593"/>
    </row>
    <row r="333" spans="2:51" s="83" customFormat="1" x14ac:dyDescent="0.25">
      <c r="B333" s="108"/>
      <c r="C333" s="108"/>
      <c r="D333" s="108"/>
      <c r="E333" s="108"/>
      <c r="F333" s="108"/>
      <c r="G333" s="108"/>
      <c r="V333" s="79"/>
      <c r="W333" s="124"/>
      <c r="Y333" s="112"/>
      <c r="Z333" s="120"/>
      <c r="AA333" s="452"/>
      <c r="AH333" s="109" t="s">
        <v>1399</v>
      </c>
      <c r="AI333" s="109"/>
      <c r="AY333" s="593"/>
    </row>
    <row r="334" spans="2:51" s="83" customFormat="1" x14ac:dyDescent="0.25">
      <c r="B334" s="108"/>
      <c r="C334" s="108"/>
      <c r="D334" s="108"/>
      <c r="E334" s="108"/>
      <c r="F334" s="108"/>
      <c r="G334" s="108"/>
      <c r="V334" s="79"/>
      <c r="W334" s="124"/>
      <c r="Y334" s="112"/>
      <c r="Z334" s="120"/>
      <c r="AA334" s="452"/>
      <c r="AH334" s="109" t="s">
        <v>1400</v>
      </c>
      <c r="AI334" s="109"/>
      <c r="AY334" s="593"/>
    </row>
    <row r="335" spans="2:51" s="83" customFormat="1" x14ac:dyDescent="0.25">
      <c r="B335" s="108"/>
      <c r="C335" s="108"/>
      <c r="D335" s="108"/>
      <c r="E335" s="108"/>
      <c r="F335" s="108"/>
      <c r="G335" s="108"/>
      <c r="V335" s="79"/>
      <c r="W335" s="124"/>
      <c r="Y335" s="112"/>
      <c r="Z335" s="120"/>
      <c r="AA335" s="452"/>
      <c r="AH335" s="109" t="s">
        <v>1401</v>
      </c>
      <c r="AI335" s="109"/>
      <c r="AY335" s="593"/>
    </row>
    <row r="336" spans="2:51" s="83" customFormat="1" x14ac:dyDescent="0.25">
      <c r="B336" s="108"/>
      <c r="C336" s="108"/>
      <c r="D336" s="108"/>
      <c r="E336" s="108"/>
      <c r="F336" s="108"/>
      <c r="G336" s="108"/>
      <c r="V336" s="79"/>
      <c r="W336" s="124"/>
      <c r="Y336" s="112"/>
      <c r="Z336" s="120"/>
      <c r="AA336" s="452"/>
      <c r="AH336" s="109" t="s">
        <v>1402</v>
      </c>
      <c r="AI336" s="109"/>
      <c r="AY336" s="593"/>
    </row>
    <row r="337" spans="2:51" s="83" customFormat="1" x14ac:dyDescent="0.25">
      <c r="B337" s="108"/>
      <c r="C337" s="108"/>
      <c r="D337" s="108"/>
      <c r="E337" s="108"/>
      <c r="F337" s="108"/>
      <c r="G337" s="108"/>
      <c r="V337" s="79"/>
      <c r="W337" s="124"/>
      <c r="Y337" s="112"/>
      <c r="Z337" s="120"/>
      <c r="AA337" s="452"/>
      <c r="AH337" s="109" t="s">
        <v>1403</v>
      </c>
      <c r="AI337" s="109"/>
      <c r="AY337" s="593"/>
    </row>
    <row r="338" spans="2:51" s="83" customFormat="1" x14ac:dyDescent="0.25">
      <c r="B338" s="108"/>
      <c r="C338" s="108"/>
      <c r="D338" s="108"/>
      <c r="E338" s="108"/>
      <c r="F338" s="108"/>
      <c r="G338" s="108"/>
      <c r="V338" s="79"/>
      <c r="W338" s="124"/>
      <c r="Y338" s="112"/>
      <c r="Z338" s="120"/>
      <c r="AA338" s="452"/>
      <c r="AH338" s="109" t="s">
        <v>1404</v>
      </c>
      <c r="AI338" s="109"/>
      <c r="AY338" s="593"/>
    </row>
    <row r="339" spans="2:51" s="83" customFormat="1" x14ac:dyDescent="0.25">
      <c r="B339" s="108"/>
      <c r="C339" s="108"/>
      <c r="D339" s="108"/>
      <c r="E339" s="108"/>
      <c r="F339" s="108"/>
      <c r="G339" s="108"/>
      <c r="V339" s="79"/>
      <c r="W339" s="124"/>
      <c r="Y339" s="112"/>
      <c r="Z339" s="120"/>
      <c r="AA339" s="452"/>
      <c r="AH339" s="109" t="s">
        <v>1405</v>
      </c>
      <c r="AI339" s="109"/>
      <c r="AY339" s="593"/>
    </row>
    <row r="340" spans="2:51" s="83" customFormat="1" x14ac:dyDescent="0.25">
      <c r="B340" s="108"/>
      <c r="C340" s="108"/>
      <c r="D340" s="108"/>
      <c r="E340" s="108"/>
      <c r="F340" s="108"/>
      <c r="G340" s="108"/>
      <c r="V340" s="79"/>
      <c r="W340" s="124"/>
      <c r="Y340" s="112"/>
      <c r="Z340" s="120"/>
      <c r="AA340" s="452"/>
      <c r="AH340" s="109" t="s">
        <v>1406</v>
      </c>
      <c r="AI340" s="109"/>
      <c r="AY340" s="593"/>
    </row>
    <row r="341" spans="2:51" s="83" customFormat="1" x14ac:dyDescent="0.25">
      <c r="B341" s="108"/>
      <c r="C341" s="108"/>
      <c r="D341" s="108"/>
      <c r="E341" s="108"/>
      <c r="F341" s="108"/>
      <c r="G341" s="108"/>
      <c r="V341" s="79"/>
      <c r="W341" s="124"/>
      <c r="Y341" s="112"/>
      <c r="Z341" s="120"/>
      <c r="AA341" s="452"/>
      <c r="AH341" s="109" t="s">
        <v>1407</v>
      </c>
      <c r="AI341" s="109"/>
      <c r="AY341" s="593"/>
    </row>
    <row r="342" spans="2:51" s="83" customFormat="1" x14ac:dyDescent="0.25">
      <c r="B342" s="108"/>
      <c r="C342" s="108"/>
      <c r="D342" s="108"/>
      <c r="E342" s="108"/>
      <c r="F342" s="108"/>
      <c r="G342" s="108"/>
      <c r="V342" s="79"/>
      <c r="W342" s="124"/>
      <c r="Y342" s="112"/>
      <c r="Z342" s="120"/>
      <c r="AA342" s="452"/>
      <c r="AH342" s="109" t="s">
        <v>1408</v>
      </c>
      <c r="AI342" s="109"/>
      <c r="AY342" s="593"/>
    </row>
    <row r="343" spans="2:51" s="83" customFormat="1" x14ac:dyDescent="0.25">
      <c r="B343" s="108"/>
      <c r="C343" s="108"/>
      <c r="D343" s="108"/>
      <c r="E343" s="108"/>
      <c r="F343" s="108"/>
      <c r="G343" s="108"/>
      <c r="V343" s="79"/>
      <c r="W343" s="124"/>
      <c r="Y343" s="112"/>
      <c r="Z343" s="120"/>
      <c r="AA343" s="452"/>
      <c r="AH343" s="109" t="s">
        <v>1409</v>
      </c>
      <c r="AI343" s="109"/>
      <c r="AY343" s="593"/>
    </row>
    <row r="344" spans="2:51" s="83" customFormat="1" x14ac:dyDescent="0.25">
      <c r="B344" s="108"/>
      <c r="C344" s="108"/>
      <c r="D344" s="108"/>
      <c r="E344" s="108"/>
      <c r="F344" s="108"/>
      <c r="G344" s="108"/>
      <c r="V344" s="79"/>
      <c r="W344" s="124"/>
      <c r="Y344" s="112"/>
      <c r="Z344" s="120"/>
      <c r="AA344" s="452"/>
      <c r="AH344" s="109" t="s">
        <v>1410</v>
      </c>
      <c r="AI344" s="109"/>
      <c r="AY344" s="593"/>
    </row>
    <row r="345" spans="2:51" s="83" customFormat="1" x14ac:dyDescent="0.25">
      <c r="B345" s="108"/>
      <c r="C345" s="108"/>
      <c r="D345" s="108"/>
      <c r="E345" s="108"/>
      <c r="F345" s="108"/>
      <c r="G345" s="108"/>
      <c r="V345" s="79"/>
      <c r="W345" s="124"/>
      <c r="Y345" s="112"/>
      <c r="Z345" s="120"/>
      <c r="AA345" s="452"/>
      <c r="AH345" s="109" t="s">
        <v>1411</v>
      </c>
      <c r="AI345" s="109"/>
      <c r="AY345" s="593"/>
    </row>
    <row r="346" spans="2:51" s="83" customFormat="1" x14ac:dyDescent="0.25">
      <c r="B346" s="108"/>
      <c r="C346" s="108"/>
      <c r="D346" s="108"/>
      <c r="E346" s="108"/>
      <c r="F346" s="108"/>
      <c r="G346" s="108"/>
      <c r="V346" s="79"/>
      <c r="W346" s="124"/>
      <c r="Y346" s="112"/>
      <c r="Z346" s="120"/>
      <c r="AA346" s="452"/>
      <c r="AH346" s="109" t="s">
        <v>1412</v>
      </c>
      <c r="AI346" s="109"/>
      <c r="AY346" s="593"/>
    </row>
    <row r="347" spans="2:51" s="83" customFormat="1" x14ac:dyDescent="0.25">
      <c r="B347" s="108"/>
      <c r="C347" s="108"/>
      <c r="D347" s="108"/>
      <c r="E347" s="108"/>
      <c r="F347" s="108"/>
      <c r="G347" s="108"/>
      <c r="V347" s="79"/>
      <c r="W347" s="124"/>
      <c r="Y347" s="112"/>
      <c r="Z347" s="120"/>
      <c r="AA347" s="452"/>
      <c r="AH347" s="109" t="s">
        <v>1413</v>
      </c>
      <c r="AI347" s="109"/>
      <c r="AY347" s="593"/>
    </row>
    <row r="348" spans="2:51" s="83" customFormat="1" x14ac:dyDescent="0.25">
      <c r="B348" s="108"/>
      <c r="C348" s="108"/>
      <c r="D348" s="108"/>
      <c r="E348" s="108"/>
      <c r="F348" s="108"/>
      <c r="G348" s="108"/>
      <c r="V348" s="79"/>
      <c r="W348" s="124"/>
      <c r="Y348" s="112"/>
      <c r="Z348" s="120"/>
      <c r="AA348" s="452"/>
      <c r="AH348" s="109" t="s">
        <v>1414</v>
      </c>
      <c r="AI348" s="109"/>
      <c r="AY348" s="593"/>
    </row>
    <row r="349" spans="2:51" s="83" customFormat="1" x14ac:dyDescent="0.25">
      <c r="B349" s="108"/>
      <c r="C349" s="108"/>
      <c r="D349" s="108"/>
      <c r="E349" s="108"/>
      <c r="F349" s="108"/>
      <c r="G349" s="108"/>
      <c r="V349" s="79"/>
      <c r="W349" s="124"/>
      <c r="Y349" s="112"/>
      <c r="Z349" s="120"/>
      <c r="AA349" s="452"/>
      <c r="AH349" s="109" t="s">
        <v>1415</v>
      </c>
      <c r="AI349" s="109"/>
      <c r="AY349" s="593"/>
    </row>
    <row r="350" spans="2:51" s="83" customFormat="1" x14ac:dyDescent="0.25">
      <c r="B350" s="108"/>
      <c r="C350" s="108"/>
      <c r="D350" s="108"/>
      <c r="E350" s="108"/>
      <c r="F350" s="108"/>
      <c r="G350" s="108"/>
      <c r="V350" s="79"/>
      <c r="W350" s="124"/>
      <c r="Y350" s="112"/>
      <c r="Z350" s="120"/>
      <c r="AA350" s="452"/>
      <c r="AH350" s="109" t="s">
        <v>1416</v>
      </c>
      <c r="AI350" s="109"/>
      <c r="AY350" s="593"/>
    </row>
    <row r="351" spans="2:51" s="83" customFormat="1" x14ac:dyDescent="0.25">
      <c r="B351" s="108"/>
      <c r="C351" s="108"/>
      <c r="D351" s="108"/>
      <c r="E351" s="108"/>
      <c r="F351" s="108"/>
      <c r="G351" s="108"/>
      <c r="V351" s="79"/>
      <c r="W351" s="124"/>
      <c r="Y351" s="112"/>
      <c r="Z351" s="120"/>
      <c r="AA351" s="452"/>
      <c r="AH351" s="109" t="s">
        <v>1417</v>
      </c>
      <c r="AI351" s="109"/>
      <c r="AY351" s="593"/>
    </row>
    <row r="352" spans="2:51" s="83" customFormat="1" x14ac:dyDescent="0.25">
      <c r="B352" s="108"/>
      <c r="C352" s="108"/>
      <c r="D352" s="108"/>
      <c r="E352" s="108"/>
      <c r="F352" s="108"/>
      <c r="G352" s="108"/>
      <c r="V352" s="79"/>
      <c r="W352" s="124"/>
      <c r="Y352" s="112"/>
      <c r="Z352" s="120"/>
      <c r="AA352" s="452"/>
      <c r="AH352" s="109" t="s">
        <v>1418</v>
      </c>
      <c r="AI352" s="109" t="s">
        <v>1419</v>
      </c>
      <c r="AY352" s="593"/>
    </row>
    <row r="353" spans="2:51" s="83" customFormat="1" x14ac:dyDescent="0.25">
      <c r="B353" s="108"/>
      <c r="C353" s="108"/>
      <c r="D353" s="108"/>
      <c r="E353" s="108"/>
      <c r="F353" s="108"/>
      <c r="G353" s="108"/>
      <c r="V353" s="79"/>
      <c r="W353" s="124"/>
      <c r="Y353" s="112"/>
      <c r="Z353" s="120"/>
      <c r="AA353" s="452"/>
      <c r="AH353" s="109" t="s">
        <v>1420</v>
      </c>
      <c r="AI353" s="109"/>
      <c r="AY353" s="593"/>
    </row>
    <row r="354" spans="2:51" s="83" customFormat="1" x14ac:dyDescent="0.25">
      <c r="B354" s="108"/>
      <c r="C354" s="108"/>
      <c r="D354" s="108"/>
      <c r="E354" s="108"/>
      <c r="F354" s="108"/>
      <c r="G354" s="108"/>
      <c r="V354" s="79"/>
      <c r="W354" s="124"/>
      <c r="Y354" s="112"/>
      <c r="Z354" s="120"/>
      <c r="AA354" s="452"/>
      <c r="AH354" s="109" t="s">
        <v>1421</v>
      </c>
      <c r="AI354" s="109"/>
      <c r="AY354" s="593"/>
    </row>
    <row r="355" spans="2:51" s="83" customFormat="1" x14ac:dyDescent="0.25">
      <c r="B355" s="108"/>
      <c r="C355" s="108"/>
      <c r="D355" s="108"/>
      <c r="E355" s="108"/>
      <c r="F355" s="108"/>
      <c r="G355" s="108"/>
      <c r="V355" s="79"/>
      <c r="W355" s="124"/>
      <c r="Y355" s="112"/>
      <c r="Z355" s="120"/>
      <c r="AA355" s="452"/>
      <c r="AH355" s="109" t="s">
        <v>1422</v>
      </c>
      <c r="AI355" s="109"/>
      <c r="AY355" s="593"/>
    </row>
    <row r="356" spans="2:51" s="83" customFormat="1" x14ac:dyDescent="0.25">
      <c r="B356" s="108"/>
      <c r="C356" s="108"/>
      <c r="D356" s="108"/>
      <c r="E356" s="108"/>
      <c r="F356" s="108"/>
      <c r="G356" s="108"/>
      <c r="V356" s="79"/>
      <c r="W356" s="124"/>
      <c r="Y356" s="112"/>
      <c r="Z356" s="120"/>
      <c r="AA356" s="452"/>
      <c r="AH356" s="109" t="s">
        <v>1423</v>
      </c>
      <c r="AI356" s="109"/>
      <c r="AY356" s="593"/>
    </row>
    <row r="357" spans="2:51" s="83" customFormat="1" x14ac:dyDescent="0.25">
      <c r="B357" s="108"/>
      <c r="C357" s="108"/>
      <c r="D357" s="108"/>
      <c r="E357" s="108"/>
      <c r="F357" s="108"/>
      <c r="G357" s="108"/>
      <c r="V357" s="79"/>
      <c r="W357" s="124"/>
      <c r="Y357" s="112"/>
      <c r="Z357" s="120"/>
      <c r="AA357" s="452"/>
      <c r="AH357" s="109" t="s">
        <v>1424</v>
      </c>
      <c r="AI357" s="109"/>
      <c r="AY357" s="593"/>
    </row>
    <row r="358" spans="2:51" s="83" customFormat="1" x14ac:dyDescent="0.25">
      <c r="B358" s="108"/>
      <c r="C358" s="108"/>
      <c r="D358" s="108"/>
      <c r="E358" s="108"/>
      <c r="F358" s="108"/>
      <c r="G358" s="108"/>
      <c r="V358" s="79"/>
      <c r="W358" s="124"/>
      <c r="Y358" s="112"/>
      <c r="Z358" s="120"/>
      <c r="AA358" s="452"/>
      <c r="AH358" s="109" t="s">
        <v>1425</v>
      </c>
      <c r="AI358" s="109"/>
      <c r="AY358" s="593"/>
    </row>
    <row r="359" spans="2:51" s="83" customFormat="1" x14ac:dyDescent="0.25">
      <c r="B359" s="108"/>
      <c r="C359" s="108"/>
      <c r="D359" s="108"/>
      <c r="E359" s="108"/>
      <c r="F359" s="108"/>
      <c r="G359" s="108"/>
      <c r="V359" s="79"/>
      <c r="W359" s="124"/>
      <c r="Y359" s="112"/>
      <c r="Z359" s="120"/>
      <c r="AA359" s="452"/>
      <c r="AH359" s="109" t="s">
        <v>1426</v>
      </c>
      <c r="AI359" s="109"/>
      <c r="AY359" s="593"/>
    </row>
    <row r="360" spans="2:51" s="83" customFormat="1" x14ac:dyDescent="0.25">
      <c r="B360" s="108"/>
      <c r="C360" s="108"/>
      <c r="D360" s="108"/>
      <c r="E360" s="108"/>
      <c r="F360" s="108"/>
      <c r="G360" s="108"/>
      <c r="V360" s="79"/>
      <c r="W360" s="124"/>
      <c r="Y360" s="112"/>
      <c r="Z360" s="120"/>
      <c r="AA360" s="452"/>
      <c r="AH360" s="109" t="s">
        <v>1427</v>
      </c>
      <c r="AI360" s="109"/>
      <c r="AY360" s="593"/>
    </row>
    <row r="361" spans="2:51" s="83" customFormat="1" x14ac:dyDescent="0.25">
      <c r="B361" s="108"/>
      <c r="C361" s="108"/>
      <c r="D361" s="108"/>
      <c r="E361" s="108"/>
      <c r="F361" s="108"/>
      <c r="G361" s="108"/>
      <c r="V361" s="79"/>
      <c r="W361" s="124"/>
      <c r="Y361" s="112"/>
      <c r="Z361" s="120"/>
      <c r="AA361" s="452"/>
      <c r="AH361" s="109" t="s">
        <v>1428</v>
      </c>
      <c r="AI361" s="109"/>
      <c r="AY361" s="593"/>
    </row>
    <row r="362" spans="2:51" s="83" customFormat="1" x14ac:dyDescent="0.25">
      <c r="B362" s="108"/>
      <c r="C362" s="108"/>
      <c r="D362" s="108"/>
      <c r="E362" s="108"/>
      <c r="F362" s="108"/>
      <c r="G362" s="108"/>
      <c r="V362" s="79"/>
      <c r="W362" s="124"/>
      <c r="Y362" s="112"/>
      <c r="Z362" s="120"/>
      <c r="AA362" s="452"/>
      <c r="AH362" s="109" t="s">
        <v>1429</v>
      </c>
      <c r="AI362" s="109"/>
      <c r="AY362" s="593"/>
    </row>
    <row r="363" spans="2:51" s="83" customFormat="1" x14ac:dyDescent="0.25">
      <c r="B363" s="108"/>
      <c r="C363" s="108"/>
      <c r="D363" s="108"/>
      <c r="E363" s="108"/>
      <c r="F363" s="108"/>
      <c r="G363" s="108"/>
      <c r="V363" s="79"/>
      <c r="W363" s="124"/>
      <c r="Y363" s="112"/>
      <c r="Z363" s="120"/>
      <c r="AA363" s="452"/>
      <c r="AH363" s="109" t="s">
        <v>1430</v>
      </c>
      <c r="AI363" s="109"/>
      <c r="AY363" s="593"/>
    </row>
    <row r="364" spans="2:51" s="83" customFormat="1" x14ac:dyDescent="0.25">
      <c r="B364" s="108"/>
      <c r="C364" s="108"/>
      <c r="D364" s="108"/>
      <c r="E364" s="108"/>
      <c r="F364" s="108"/>
      <c r="G364" s="108"/>
      <c r="V364" s="79"/>
      <c r="W364" s="124"/>
      <c r="Y364" s="112"/>
      <c r="Z364" s="120"/>
      <c r="AA364" s="452"/>
      <c r="AH364" s="109" t="s">
        <v>1431</v>
      </c>
      <c r="AI364" s="109"/>
      <c r="AY364" s="593"/>
    </row>
    <row r="365" spans="2:51" s="83" customFormat="1" x14ac:dyDescent="0.25">
      <c r="B365" s="108"/>
      <c r="C365" s="108"/>
      <c r="D365" s="108"/>
      <c r="E365" s="108"/>
      <c r="F365" s="108"/>
      <c r="G365" s="108"/>
      <c r="V365" s="79"/>
      <c r="W365" s="124"/>
      <c r="Y365" s="112"/>
      <c r="Z365" s="120"/>
      <c r="AA365" s="452"/>
      <c r="AH365" s="109" t="s">
        <v>1432</v>
      </c>
      <c r="AI365" s="109"/>
      <c r="AY365" s="593"/>
    </row>
    <row r="366" spans="2:51" s="83" customFormat="1" x14ac:dyDescent="0.25">
      <c r="B366" s="108"/>
      <c r="C366" s="108"/>
      <c r="D366" s="108"/>
      <c r="E366" s="108"/>
      <c r="F366" s="108"/>
      <c r="G366" s="108"/>
      <c r="V366" s="79"/>
      <c r="W366" s="124"/>
      <c r="Y366" s="112"/>
      <c r="Z366" s="120"/>
      <c r="AA366" s="452"/>
      <c r="AH366" s="109" t="s">
        <v>1433</v>
      </c>
      <c r="AI366" s="109"/>
      <c r="AY366" s="593"/>
    </row>
    <row r="367" spans="2:51" s="83" customFormat="1" x14ac:dyDescent="0.25">
      <c r="B367" s="108"/>
      <c r="C367" s="108"/>
      <c r="D367" s="108"/>
      <c r="E367" s="108"/>
      <c r="F367" s="108"/>
      <c r="G367" s="108"/>
      <c r="V367" s="79"/>
      <c r="W367" s="124"/>
      <c r="Y367" s="112"/>
      <c r="Z367" s="120"/>
      <c r="AA367" s="452"/>
      <c r="AH367" s="109" t="s">
        <v>1434</v>
      </c>
      <c r="AI367" s="109"/>
      <c r="AY367" s="593"/>
    </row>
    <row r="368" spans="2:51" s="83" customFormat="1" x14ac:dyDescent="0.25">
      <c r="B368" s="108"/>
      <c r="C368" s="108"/>
      <c r="D368" s="108"/>
      <c r="E368" s="108"/>
      <c r="F368" s="108"/>
      <c r="G368" s="108"/>
      <c r="V368" s="79"/>
      <c r="W368" s="124"/>
      <c r="Y368" s="112"/>
      <c r="Z368" s="120"/>
      <c r="AA368" s="452"/>
      <c r="AH368" s="109" t="s">
        <v>1435</v>
      </c>
      <c r="AI368" s="109"/>
      <c r="AY368" s="593"/>
    </row>
    <row r="369" spans="2:51" s="83" customFormat="1" x14ac:dyDescent="0.25">
      <c r="B369" s="108"/>
      <c r="C369" s="108"/>
      <c r="D369" s="108"/>
      <c r="E369" s="108"/>
      <c r="F369" s="108"/>
      <c r="G369" s="108"/>
      <c r="V369" s="79"/>
      <c r="W369" s="124"/>
      <c r="Y369" s="112"/>
      <c r="Z369" s="120"/>
      <c r="AA369" s="452"/>
      <c r="AH369" s="109" t="s">
        <v>1436</v>
      </c>
      <c r="AI369" s="109"/>
      <c r="AY369" s="593"/>
    </row>
    <row r="370" spans="2:51" s="83" customFormat="1" x14ac:dyDescent="0.25">
      <c r="B370" s="108"/>
      <c r="C370" s="108"/>
      <c r="D370" s="108"/>
      <c r="E370" s="108"/>
      <c r="F370" s="108"/>
      <c r="G370" s="108"/>
      <c r="V370" s="79"/>
      <c r="W370" s="124"/>
      <c r="Y370" s="112"/>
      <c r="Z370" s="120"/>
      <c r="AA370" s="452"/>
      <c r="AH370" s="109" t="s">
        <v>1437</v>
      </c>
      <c r="AI370" s="109"/>
      <c r="AY370" s="593"/>
    </row>
    <row r="371" spans="2:51" s="83" customFormat="1" x14ac:dyDescent="0.25">
      <c r="B371" s="108"/>
      <c r="C371" s="108"/>
      <c r="D371" s="108"/>
      <c r="E371" s="108"/>
      <c r="F371" s="108"/>
      <c r="G371" s="108"/>
      <c r="V371" s="79"/>
      <c r="W371" s="124"/>
      <c r="Y371" s="112"/>
      <c r="Z371" s="120"/>
      <c r="AA371" s="452"/>
      <c r="AH371" s="109" t="s">
        <v>1438</v>
      </c>
      <c r="AI371" s="109"/>
      <c r="AY371" s="593"/>
    </row>
    <row r="372" spans="2:51" s="83" customFormat="1" x14ac:dyDescent="0.25">
      <c r="B372" s="108"/>
      <c r="C372" s="108"/>
      <c r="D372" s="108"/>
      <c r="E372" s="108"/>
      <c r="F372" s="108"/>
      <c r="G372" s="108"/>
      <c r="V372" s="79"/>
      <c r="W372" s="124"/>
      <c r="Y372" s="112"/>
      <c r="Z372" s="120"/>
      <c r="AA372" s="452"/>
      <c r="AH372" s="109" t="s">
        <v>1439</v>
      </c>
      <c r="AI372" s="109"/>
      <c r="AY372" s="593"/>
    </row>
    <row r="373" spans="2:51" s="83" customFormat="1" x14ac:dyDescent="0.25">
      <c r="B373" s="108"/>
      <c r="C373" s="108"/>
      <c r="D373" s="108"/>
      <c r="E373" s="108"/>
      <c r="F373" s="108"/>
      <c r="G373" s="108"/>
      <c r="V373" s="79"/>
      <c r="W373" s="124"/>
      <c r="Y373" s="112"/>
      <c r="Z373" s="120"/>
      <c r="AA373" s="452"/>
      <c r="AH373" s="109" t="s">
        <v>1440</v>
      </c>
      <c r="AI373" s="109"/>
      <c r="AY373" s="593"/>
    </row>
    <row r="374" spans="2:51" s="83" customFormat="1" x14ac:dyDescent="0.25">
      <c r="B374" s="108"/>
      <c r="C374" s="108"/>
      <c r="D374" s="108"/>
      <c r="E374" s="108"/>
      <c r="F374" s="108"/>
      <c r="G374" s="108"/>
      <c r="V374" s="79"/>
      <c r="W374" s="124"/>
      <c r="Y374" s="112"/>
      <c r="Z374" s="120"/>
      <c r="AA374" s="452"/>
      <c r="AH374" s="109" t="s">
        <v>1441</v>
      </c>
      <c r="AI374" s="109"/>
      <c r="AY374" s="593"/>
    </row>
    <row r="375" spans="2:51" s="83" customFormat="1" x14ac:dyDescent="0.25">
      <c r="B375" s="108"/>
      <c r="C375" s="108"/>
      <c r="D375" s="108"/>
      <c r="E375" s="108"/>
      <c r="F375" s="108"/>
      <c r="G375" s="108"/>
      <c r="V375" s="79"/>
      <c r="W375" s="124"/>
      <c r="Y375" s="112"/>
      <c r="Z375" s="120"/>
      <c r="AA375" s="452"/>
      <c r="AH375" s="109" t="s">
        <v>1442</v>
      </c>
      <c r="AI375" s="109"/>
      <c r="AY375" s="593"/>
    </row>
    <row r="376" spans="2:51" s="83" customFormat="1" x14ac:dyDescent="0.25">
      <c r="B376" s="108"/>
      <c r="C376" s="108"/>
      <c r="D376" s="108"/>
      <c r="E376" s="108"/>
      <c r="F376" s="108"/>
      <c r="G376" s="108"/>
      <c r="V376" s="79"/>
      <c r="W376" s="124"/>
      <c r="Y376" s="112"/>
      <c r="Z376" s="120"/>
      <c r="AA376" s="452"/>
      <c r="AH376" s="109" t="s">
        <v>1443</v>
      </c>
      <c r="AI376" s="109"/>
      <c r="AY376" s="593"/>
    </row>
    <row r="377" spans="2:51" s="83" customFormat="1" x14ac:dyDescent="0.25">
      <c r="B377" s="108"/>
      <c r="C377" s="108"/>
      <c r="D377" s="108"/>
      <c r="E377" s="108"/>
      <c r="F377" s="108"/>
      <c r="G377" s="108"/>
      <c r="V377" s="79"/>
      <c r="W377" s="124"/>
      <c r="Y377" s="112"/>
      <c r="Z377" s="120"/>
      <c r="AA377" s="452"/>
      <c r="AH377" s="109" t="s">
        <v>1444</v>
      </c>
      <c r="AI377" s="109"/>
      <c r="AY377" s="593"/>
    </row>
    <row r="378" spans="2:51" s="83" customFormat="1" x14ac:dyDescent="0.25">
      <c r="B378" s="108"/>
      <c r="C378" s="108"/>
      <c r="D378" s="108"/>
      <c r="E378" s="108"/>
      <c r="F378" s="108"/>
      <c r="G378" s="108"/>
      <c r="V378" s="79"/>
      <c r="W378" s="124"/>
      <c r="Y378" s="112"/>
      <c r="Z378" s="120"/>
      <c r="AA378" s="452"/>
      <c r="AH378" s="109" t="s">
        <v>1445</v>
      </c>
      <c r="AI378" s="109"/>
      <c r="AY378" s="593"/>
    </row>
    <row r="379" spans="2:51" s="83" customFormat="1" x14ac:dyDescent="0.25">
      <c r="B379" s="108"/>
      <c r="C379" s="108"/>
      <c r="D379" s="108"/>
      <c r="E379" s="108"/>
      <c r="F379" s="108"/>
      <c r="G379" s="108"/>
      <c r="V379" s="79"/>
      <c r="W379" s="124"/>
      <c r="Y379" s="112"/>
      <c r="Z379" s="120"/>
      <c r="AA379" s="452"/>
      <c r="AH379" s="109"/>
      <c r="AI379" s="109"/>
      <c r="AY379" s="593"/>
    </row>
    <row r="380" spans="2:51" s="83" customFormat="1" x14ac:dyDescent="0.25">
      <c r="B380" s="108"/>
      <c r="C380" s="108"/>
      <c r="D380" s="108"/>
      <c r="E380" s="108"/>
      <c r="F380" s="108"/>
      <c r="G380" s="108"/>
      <c r="V380" s="79"/>
      <c r="W380" s="124"/>
      <c r="Y380" s="112"/>
      <c r="Z380" s="120"/>
      <c r="AA380" s="452"/>
      <c r="AH380" s="109" t="s">
        <v>1446</v>
      </c>
      <c r="AI380" s="109"/>
      <c r="AY380" s="593"/>
    </row>
    <row r="381" spans="2:51" s="83" customFormat="1" x14ac:dyDescent="0.25">
      <c r="B381" s="108"/>
      <c r="C381" s="108"/>
      <c r="D381" s="108"/>
      <c r="E381" s="108"/>
      <c r="F381" s="108"/>
      <c r="G381" s="108"/>
      <c r="V381" s="79"/>
      <c r="W381" s="124"/>
      <c r="Y381" s="112"/>
      <c r="Z381" s="120"/>
      <c r="AA381" s="452"/>
      <c r="AH381" s="109" t="s">
        <v>1447</v>
      </c>
      <c r="AI381" s="109"/>
      <c r="AY381" s="593"/>
    </row>
    <row r="382" spans="2:51" s="83" customFormat="1" x14ac:dyDescent="0.25">
      <c r="B382" s="108"/>
      <c r="C382" s="108"/>
      <c r="D382" s="108"/>
      <c r="E382" s="108"/>
      <c r="F382" s="108"/>
      <c r="G382" s="108"/>
      <c r="V382" s="79"/>
      <c r="W382" s="124"/>
      <c r="Y382" s="112"/>
      <c r="Z382" s="120"/>
      <c r="AA382" s="452"/>
      <c r="AH382" s="109" t="s">
        <v>1448</v>
      </c>
      <c r="AI382" s="109"/>
      <c r="AY382" s="593"/>
    </row>
    <row r="383" spans="2:51" s="83" customFormat="1" x14ac:dyDescent="0.25">
      <c r="B383" s="108"/>
      <c r="C383" s="108"/>
      <c r="D383" s="108"/>
      <c r="E383" s="108"/>
      <c r="F383" s="108"/>
      <c r="G383" s="108"/>
      <c r="V383" s="79"/>
      <c r="W383" s="124"/>
      <c r="Y383" s="112"/>
      <c r="Z383" s="120"/>
      <c r="AA383" s="452"/>
      <c r="AH383" s="109" t="s">
        <v>1449</v>
      </c>
      <c r="AI383" s="109"/>
      <c r="AY383" s="593"/>
    </row>
    <row r="384" spans="2:51" s="83" customFormat="1" x14ac:dyDescent="0.25">
      <c r="B384" s="108"/>
      <c r="C384" s="108"/>
      <c r="D384" s="108"/>
      <c r="E384" s="108"/>
      <c r="F384" s="108"/>
      <c r="G384" s="108"/>
      <c r="V384" s="79"/>
      <c r="W384" s="124"/>
      <c r="Y384" s="112"/>
      <c r="Z384" s="120"/>
      <c r="AA384" s="452"/>
      <c r="AH384" s="109" t="s">
        <v>1450</v>
      </c>
      <c r="AI384" s="109"/>
      <c r="AY384" s="593"/>
    </row>
    <row r="385" spans="2:51" s="83" customFormat="1" x14ac:dyDescent="0.25">
      <c r="B385" s="108"/>
      <c r="C385" s="108"/>
      <c r="D385" s="108"/>
      <c r="E385" s="108"/>
      <c r="F385" s="108"/>
      <c r="G385" s="108"/>
      <c r="V385" s="79"/>
      <c r="W385" s="124"/>
      <c r="Y385" s="112"/>
      <c r="Z385" s="120"/>
      <c r="AA385" s="452"/>
      <c r="AH385" s="109" t="s">
        <v>1451</v>
      </c>
      <c r="AI385" s="109"/>
      <c r="AY385" s="593"/>
    </row>
    <row r="386" spans="2:51" s="83" customFormat="1" x14ac:dyDescent="0.25">
      <c r="B386" s="108"/>
      <c r="C386" s="108"/>
      <c r="D386" s="108"/>
      <c r="E386" s="108"/>
      <c r="F386" s="108"/>
      <c r="G386" s="108"/>
      <c r="V386" s="79"/>
      <c r="W386" s="124"/>
      <c r="Y386" s="112"/>
      <c r="Z386" s="120"/>
      <c r="AA386" s="452"/>
      <c r="AH386" s="109" t="s">
        <v>1452</v>
      </c>
      <c r="AI386" s="109"/>
      <c r="AY386" s="593"/>
    </row>
    <row r="387" spans="2:51" s="83" customFormat="1" x14ac:dyDescent="0.25">
      <c r="B387" s="108"/>
      <c r="C387" s="108"/>
      <c r="D387" s="108"/>
      <c r="E387" s="108"/>
      <c r="F387" s="108"/>
      <c r="G387" s="108"/>
      <c r="V387" s="79"/>
      <c r="W387" s="124"/>
      <c r="Y387" s="112"/>
      <c r="Z387" s="120"/>
      <c r="AA387" s="452"/>
      <c r="AH387" s="109" t="s">
        <v>1453</v>
      </c>
      <c r="AI387" s="109"/>
      <c r="AY387" s="593"/>
    </row>
    <row r="388" spans="2:51" s="83" customFormat="1" x14ac:dyDescent="0.25">
      <c r="B388" s="108"/>
      <c r="C388" s="108"/>
      <c r="D388" s="108"/>
      <c r="E388" s="108"/>
      <c r="F388" s="108"/>
      <c r="G388" s="108"/>
      <c r="V388" s="79"/>
      <c r="W388" s="124"/>
      <c r="Y388" s="112"/>
      <c r="Z388" s="120"/>
      <c r="AA388" s="452"/>
      <c r="AH388" s="109" t="s">
        <v>1454</v>
      </c>
      <c r="AI388" s="109"/>
      <c r="AY388" s="593"/>
    </row>
    <row r="389" spans="2:51" s="83" customFormat="1" x14ac:dyDescent="0.25">
      <c r="B389" s="108"/>
      <c r="C389" s="108"/>
      <c r="D389" s="108"/>
      <c r="E389" s="108"/>
      <c r="F389" s="108"/>
      <c r="G389" s="108"/>
      <c r="V389" s="79"/>
      <c r="W389" s="124"/>
      <c r="Y389" s="112"/>
      <c r="Z389" s="120"/>
      <c r="AA389" s="452"/>
      <c r="AH389" s="109" t="s">
        <v>1455</v>
      </c>
      <c r="AI389" s="109"/>
      <c r="AY389" s="593"/>
    </row>
    <row r="390" spans="2:51" s="83" customFormat="1" x14ac:dyDescent="0.25">
      <c r="B390" s="108"/>
      <c r="C390" s="108"/>
      <c r="D390" s="108"/>
      <c r="E390" s="108"/>
      <c r="F390" s="108"/>
      <c r="G390" s="108"/>
      <c r="V390" s="79"/>
      <c r="W390" s="124"/>
      <c r="Y390" s="112"/>
      <c r="Z390" s="120"/>
      <c r="AA390" s="452"/>
      <c r="AH390" s="109"/>
      <c r="AI390" s="109"/>
      <c r="AY390" s="593"/>
    </row>
    <row r="391" spans="2:51" s="83" customFormat="1" x14ac:dyDescent="0.25">
      <c r="B391" s="108"/>
      <c r="C391" s="108"/>
      <c r="D391" s="108"/>
      <c r="E391" s="108"/>
      <c r="F391" s="108"/>
      <c r="G391" s="108"/>
      <c r="V391" s="79"/>
      <c r="W391" s="124"/>
      <c r="Y391" s="112"/>
      <c r="Z391" s="120"/>
      <c r="AA391" s="452"/>
      <c r="AH391" s="109" t="s">
        <v>1456</v>
      </c>
      <c r="AI391" s="109"/>
      <c r="AY391" s="593"/>
    </row>
    <row r="392" spans="2:51" s="83" customFormat="1" x14ac:dyDescent="0.25">
      <c r="B392" s="108"/>
      <c r="C392" s="108"/>
      <c r="D392" s="108"/>
      <c r="E392" s="108"/>
      <c r="F392" s="108"/>
      <c r="G392" s="108"/>
      <c r="V392" s="79"/>
      <c r="W392" s="124"/>
      <c r="Y392" s="112"/>
      <c r="Z392" s="120"/>
      <c r="AA392" s="452"/>
      <c r="AH392" s="109" t="s">
        <v>1457</v>
      </c>
      <c r="AI392" s="109"/>
      <c r="AY392" s="593"/>
    </row>
    <row r="393" spans="2:51" s="83" customFormat="1" x14ac:dyDescent="0.25">
      <c r="B393" s="108"/>
      <c r="C393" s="108"/>
      <c r="D393" s="108"/>
      <c r="E393" s="108"/>
      <c r="F393" s="108"/>
      <c r="G393" s="108"/>
      <c r="V393" s="79"/>
      <c r="W393" s="124"/>
      <c r="Y393" s="112"/>
      <c r="Z393" s="120"/>
      <c r="AA393" s="452"/>
      <c r="AH393" s="109"/>
      <c r="AI393" s="109"/>
      <c r="AY393" s="593"/>
    </row>
    <row r="394" spans="2:51" s="83" customFormat="1" x14ac:dyDescent="0.25">
      <c r="B394" s="108"/>
      <c r="C394" s="108"/>
      <c r="D394" s="108"/>
      <c r="E394" s="108"/>
      <c r="F394" s="108"/>
      <c r="G394" s="108"/>
      <c r="V394" s="79"/>
      <c r="W394" s="124"/>
      <c r="Y394" s="112"/>
      <c r="Z394" s="120"/>
      <c r="AA394" s="452"/>
      <c r="AH394" s="109" t="s">
        <v>1458</v>
      </c>
      <c r="AI394" s="109"/>
      <c r="AY394" s="593"/>
    </row>
    <row r="395" spans="2:51" s="83" customFormat="1" x14ac:dyDescent="0.25">
      <c r="B395" s="108"/>
      <c r="C395" s="108"/>
      <c r="D395" s="108"/>
      <c r="E395" s="108"/>
      <c r="F395" s="108"/>
      <c r="G395" s="108"/>
      <c r="V395" s="79"/>
      <c r="W395" s="124"/>
      <c r="Y395" s="112"/>
      <c r="Z395" s="120"/>
      <c r="AA395" s="452"/>
      <c r="AH395" s="109" t="s">
        <v>1459</v>
      </c>
      <c r="AI395" s="109"/>
      <c r="AY395" s="593"/>
    </row>
    <row r="396" spans="2:51" s="83" customFormat="1" x14ac:dyDescent="0.25">
      <c r="B396" s="108"/>
      <c r="C396" s="108"/>
      <c r="D396" s="108"/>
      <c r="E396" s="108"/>
      <c r="F396" s="108"/>
      <c r="G396" s="108"/>
      <c r="V396" s="79"/>
      <c r="W396" s="124"/>
      <c r="Y396" s="112"/>
      <c r="Z396" s="120"/>
      <c r="AA396" s="452"/>
      <c r="AH396" s="109" t="s">
        <v>1460</v>
      </c>
      <c r="AI396" s="109"/>
      <c r="AY396" s="593"/>
    </row>
    <row r="397" spans="2:51" s="83" customFormat="1" x14ac:dyDescent="0.25">
      <c r="B397" s="108"/>
      <c r="C397" s="108"/>
      <c r="D397" s="108"/>
      <c r="E397" s="108"/>
      <c r="F397" s="108"/>
      <c r="G397" s="108"/>
      <c r="V397" s="79"/>
      <c r="W397" s="124"/>
      <c r="Y397" s="112"/>
      <c r="Z397" s="120"/>
      <c r="AA397" s="452"/>
      <c r="AH397" s="109" t="s">
        <v>1461</v>
      </c>
      <c r="AI397" s="109"/>
      <c r="AY397" s="593"/>
    </row>
    <row r="398" spans="2:51" s="83" customFormat="1" x14ac:dyDescent="0.25">
      <c r="B398" s="108"/>
      <c r="C398" s="108"/>
      <c r="D398" s="108"/>
      <c r="E398" s="108"/>
      <c r="F398" s="108"/>
      <c r="G398" s="108"/>
      <c r="V398" s="79"/>
      <c r="W398" s="124"/>
      <c r="Y398" s="112"/>
      <c r="Z398" s="120"/>
      <c r="AA398" s="452"/>
      <c r="AH398" s="109"/>
      <c r="AI398" s="109"/>
      <c r="AY398" s="593"/>
    </row>
    <row r="399" spans="2:51" s="83" customFormat="1" x14ac:dyDescent="0.25">
      <c r="B399" s="108"/>
      <c r="C399" s="108"/>
      <c r="D399" s="108"/>
      <c r="E399" s="108"/>
      <c r="F399" s="108"/>
      <c r="G399" s="108"/>
      <c r="V399" s="79"/>
      <c r="W399" s="124"/>
      <c r="Y399" s="112"/>
      <c r="Z399" s="120"/>
      <c r="AA399" s="452"/>
      <c r="AH399" s="109" t="s">
        <v>1462</v>
      </c>
      <c r="AI399" s="109"/>
      <c r="AY399" s="593"/>
    </row>
    <row r="400" spans="2:51" s="83" customFormat="1" x14ac:dyDescent="0.25">
      <c r="B400" s="108"/>
      <c r="C400" s="108"/>
      <c r="D400" s="108"/>
      <c r="E400" s="108"/>
      <c r="F400" s="108"/>
      <c r="G400" s="108"/>
      <c r="V400" s="79"/>
      <c r="W400" s="124"/>
      <c r="Y400" s="112"/>
      <c r="Z400" s="120"/>
      <c r="AA400" s="452"/>
      <c r="AH400" s="109" t="s">
        <v>1463</v>
      </c>
      <c r="AI400" s="109"/>
      <c r="AY400" s="593"/>
    </row>
    <row r="401" spans="2:51" s="83" customFormat="1" x14ac:dyDescent="0.25">
      <c r="B401" s="108"/>
      <c r="C401" s="108"/>
      <c r="D401" s="108"/>
      <c r="E401" s="108"/>
      <c r="F401" s="108"/>
      <c r="G401" s="108"/>
      <c r="V401" s="79"/>
      <c r="W401" s="124"/>
      <c r="Y401" s="112"/>
      <c r="Z401" s="120"/>
      <c r="AA401" s="452"/>
      <c r="AH401" s="109" t="s">
        <v>1464</v>
      </c>
      <c r="AI401" s="109"/>
      <c r="AY401" s="593"/>
    </row>
    <row r="402" spans="2:51" s="83" customFormat="1" x14ac:dyDescent="0.25">
      <c r="B402" s="108"/>
      <c r="C402" s="108"/>
      <c r="D402" s="108"/>
      <c r="E402" s="108"/>
      <c r="F402" s="108"/>
      <c r="G402" s="108"/>
      <c r="V402" s="79"/>
      <c r="W402" s="124"/>
      <c r="Y402" s="112"/>
      <c r="Z402" s="120"/>
      <c r="AA402" s="452"/>
      <c r="AH402" s="109" t="s">
        <v>1465</v>
      </c>
      <c r="AI402" s="109"/>
      <c r="AY402" s="593"/>
    </row>
    <row r="403" spans="2:51" s="83" customFormat="1" x14ac:dyDescent="0.25">
      <c r="B403" s="108"/>
      <c r="C403" s="108"/>
      <c r="D403" s="108"/>
      <c r="E403" s="108"/>
      <c r="F403" s="108"/>
      <c r="G403" s="108"/>
      <c r="V403" s="79"/>
      <c r="W403" s="124"/>
      <c r="Y403" s="112"/>
      <c r="Z403" s="120"/>
      <c r="AA403" s="452"/>
      <c r="AH403" s="109"/>
      <c r="AI403" s="109"/>
      <c r="AY403" s="593"/>
    </row>
    <row r="404" spans="2:51" s="83" customFormat="1" x14ac:dyDescent="0.25">
      <c r="B404" s="108"/>
      <c r="C404" s="108"/>
      <c r="D404" s="108"/>
      <c r="E404" s="108"/>
      <c r="F404" s="108"/>
      <c r="G404" s="108"/>
      <c r="V404" s="79"/>
      <c r="W404" s="124"/>
      <c r="Y404" s="112"/>
      <c r="Z404" s="120"/>
      <c r="AA404" s="452"/>
      <c r="AH404" s="109" t="s">
        <v>1466</v>
      </c>
      <c r="AI404" s="109"/>
      <c r="AY404" s="593"/>
    </row>
    <row r="405" spans="2:51" s="83" customFormat="1" x14ac:dyDescent="0.25">
      <c r="B405" s="108"/>
      <c r="C405" s="108"/>
      <c r="D405" s="108"/>
      <c r="E405" s="108"/>
      <c r="F405" s="108"/>
      <c r="G405" s="108"/>
      <c r="V405" s="79"/>
      <c r="W405" s="124"/>
      <c r="Y405" s="112"/>
      <c r="Z405" s="120"/>
      <c r="AA405" s="452"/>
      <c r="AH405" s="109" t="s">
        <v>1467</v>
      </c>
      <c r="AI405" s="109"/>
      <c r="AY405" s="593"/>
    </row>
    <row r="406" spans="2:51" s="83" customFormat="1" x14ac:dyDescent="0.25">
      <c r="B406" s="108"/>
      <c r="C406" s="108"/>
      <c r="D406" s="108"/>
      <c r="E406" s="108"/>
      <c r="F406" s="108"/>
      <c r="G406" s="108"/>
      <c r="V406" s="79"/>
      <c r="W406" s="124"/>
      <c r="Y406" s="112"/>
      <c r="Z406" s="120"/>
      <c r="AA406" s="452"/>
      <c r="AH406" s="109" t="s">
        <v>1468</v>
      </c>
      <c r="AI406" s="109"/>
      <c r="AY406" s="593"/>
    </row>
    <row r="407" spans="2:51" s="83" customFormat="1" x14ac:dyDescent="0.25">
      <c r="B407" s="108"/>
      <c r="C407" s="108"/>
      <c r="D407" s="108"/>
      <c r="E407" s="108"/>
      <c r="F407" s="108"/>
      <c r="G407" s="108"/>
      <c r="V407" s="79"/>
      <c r="W407" s="124"/>
      <c r="Y407" s="112"/>
      <c r="Z407" s="120"/>
      <c r="AA407" s="452"/>
      <c r="AH407" s="109"/>
      <c r="AI407" s="109"/>
      <c r="AY407" s="593"/>
    </row>
    <row r="408" spans="2:51" s="83" customFormat="1" x14ac:dyDescent="0.25">
      <c r="B408" s="108"/>
      <c r="C408" s="108"/>
      <c r="D408" s="108"/>
      <c r="E408" s="108"/>
      <c r="F408" s="108"/>
      <c r="G408" s="108"/>
      <c r="V408" s="79"/>
      <c r="W408" s="124"/>
      <c r="Y408" s="112"/>
      <c r="Z408" s="120"/>
      <c r="AA408" s="452"/>
      <c r="AH408" s="109" t="s">
        <v>1469</v>
      </c>
      <c r="AI408" s="109"/>
      <c r="AY408" s="593"/>
    </row>
    <row r="409" spans="2:51" s="83" customFormat="1" x14ac:dyDescent="0.25">
      <c r="B409" s="108"/>
      <c r="C409" s="108"/>
      <c r="D409" s="108"/>
      <c r="E409" s="108"/>
      <c r="F409" s="108"/>
      <c r="G409" s="108"/>
      <c r="V409" s="79"/>
      <c r="W409" s="124"/>
      <c r="Y409" s="112"/>
      <c r="Z409" s="120"/>
      <c r="AA409" s="452"/>
      <c r="AH409" s="109" t="s">
        <v>881</v>
      </c>
      <c r="AI409" s="109"/>
      <c r="AY409" s="593"/>
    </row>
    <row r="410" spans="2:51" s="83" customFormat="1" x14ac:dyDescent="0.25">
      <c r="B410" s="108"/>
      <c r="C410" s="108"/>
      <c r="D410" s="108"/>
      <c r="E410" s="108"/>
      <c r="F410" s="108"/>
      <c r="G410" s="108"/>
      <c r="V410" s="79"/>
      <c r="W410" s="124"/>
      <c r="Y410" s="112"/>
      <c r="Z410" s="120"/>
      <c r="AA410" s="452"/>
      <c r="AH410" s="109" t="s">
        <v>1470</v>
      </c>
      <c r="AI410" s="109"/>
      <c r="AY410" s="593"/>
    </row>
    <row r="411" spans="2:51" s="83" customFormat="1" x14ac:dyDescent="0.25">
      <c r="B411" s="108"/>
      <c r="C411" s="108"/>
      <c r="D411" s="108"/>
      <c r="E411" s="108"/>
      <c r="F411" s="108"/>
      <c r="G411" s="108"/>
      <c r="V411" s="79"/>
      <c r="W411" s="124"/>
      <c r="Y411" s="112"/>
      <c r="Z411" s="120"/>
      <c r="AA411" s="452"/>
      <c r="AH411" s="109" t="s">
        <v>1471</v>
      </c>
      <c r="AI411" s="109"/>
      <c r="AY411" s="593"/>
    </row>
    <row r="412" spans="2:51" s="83" customFormat="1" x14ac:dyDescent="0.25">
      <c r="B412" s="108"/>
      <c r="C412" s="108"/>
      <c r="D412" s="108"/>
      <c r="E412" s="108"/>
      <c r="F412" s="108"/>
      <c r="G412" s="108"/>
      <c r="V412" s="79"/>
      <c r="W412" s="124"/>
      <c r="Y412" s="112"/>
      <c r="Z412" s="120"/>
      <c r="AA412" s="452"/>
      <c r="AH412" s="109" t="s">
        <v>1472</v>
      </c>
      <c r="AI412" s="109"/>
      <c r="AY412" s="593"/>
    </row>
    <row r="413" spans="2:51" s="83" customFormat="1" x14ac:dyDescent="0.25">
      <c r="B413" s="108"/>
      <c r="C413" s="108"/>
      <c r="D413" s="108"/>
      <c r="E413" s="108"/>
      <c r="F413" s="108"/>
      <c r="G413" s="108"/>
      <c r="V413" s="79"/>
      <c r="W413" s="124"/>
      <c r="Y413" s="112"/>
      <c r="Z413" s="120"/>
      <c r="AA413" s="452"/>
      <c r="AH413" s="109" t="s">
        <v>1473</v>
      </c>
      <c r="AI413" s="109"/>
      <c r="AY413" s="593"/>
    </row>
    <row r="414" spans="2:51" s="83" customFormat="1" x14ac:dyDescent="0.25">
      <c r="B414" s="108"/>
      <c r="C414" s="108"/>
      <c r="D414" s="108"/>
      <c r="E414" s="108"/>
      <c r="F414" s="108"/>
      <c r="G414" s="108"/>
      <c r="V414" s="79"/>
      <c r="W414" s="124"/>
      <c r="Y414" s="112"/>
      <c r="Z414" s="120"/>
      <c r="AA414" s="452"/>
      <c r="AH414" s="109" t="s">
        <v>1474</v>
      </c>
      <c r="AI414" s="109"/>
      <c r="AY414" s="593"/>
    </row>
    <row r="415" spans="2:51" s="83" customFormat="1" x14ac:dyDescent="0.25">
      <c r="B415" s="108"/>
      <c r="C415" s="108"/>
      <c r="D415" s="108"/>
      <c r="E415" s="108"/>
      <c r="F415" s="108"/>
      <c r="G415" s="108"/>
      <c r="V415" s="79"/>
      <c r="W415" s="124"/>
      <c r="Y415" s="112"/>
      <c r="Z415" s="120"/>
      <c r="AA415" s="452"/>
      <c r="AH415" s="109" t="s">
        <v>1475</v>
      </c>
      <c r="AI415" s="109"/>
      <c r="AY415" s="593"/>
    </row>
    <row r="416" spans="2:51" s="83" customFormat="1" x14ac:dyDescent="0.25">
      <c r="B416" s="108"/>
      <c r="C416" s="108"/>
      <c r="D416" s="108"/>
      <c r="E416" s="108"/>
      <c r="F416" s="108"/>
      <c r="G416" s="108"/>
      <c r="V416" s="79"/>
      <c r="W416" s="124"/>
      <c r="Y416" s="112"/>
      <c r="Z416" s="120"/>
      <c r="AA416" s="452"/>
      <c r="AH416" s="109" t="s">
        <v>1476</v>
      </c>
      <c r="AI416" s="109"/>
      <c r="AY416" s="593"/>
    </row>
    <row r="417" spans="2:51" s="83" customFormat="1" x14ac:dyDescent="0.25">
      <c r="B417" s="108"/>
      <c r="C417" s="108"/>
      <c r="D417" s="108"/>
      <c r="E417" s="108"/>
      <c r="F417" s="108"/>
      <c r="G417" s="108"/>
      <c r="V417" s="79"/>
      <c r="W417" s="124"/>
      <c r="Y417" s="112"/>
      <c r="Z417" s="120"/>
      <c r="AA417" s="452"/>
      <c r="AH417" s="109" t="s">
        <v>1477</v>
      </c>
      <c r="AI417" s="109"/>
      <c r="AY417" s="593"/>
    </row>
    <row r="418" spans="2:51" s="83" customFormat="1" x14ac:dyDescent="0.25">
      <c r="B418" s="108"/>
      <c r="C418" s="108"/>
      <c r="D418" s="108"/>
      <c r="E418" s="108"/>
      <c r="F418" s="108"/>
      <c r="G418" s="108"/>
      <c r="V418" s="79"/>
      <c r="W418" s="124"/>
      <c r="Y418" s="112"/>
      <c r="Z418" s="120"/>
      <c r="AA418" s="452"/>
      <c r="AH418" s="109" t="s">
        <v>1478</v>
      </c>
      <c r="AI418" s="109"/>
      <c r="AY418" s="593"/>
    </row>
    <row r="419" spans="2:51" s="83" customFormat="1" x14ac:dyDescent="0.25">
      <c r="B419" s="108"/>
      <c r="C419" s="108"/>
      <c r="D419" s="108"/>
      <c r="E419" s="108"/>
      <c r="F419" s="108"/>
      <c r="G419" s="108"/>
      <c r="V419" s="79"/>
      <c r="W419" s="124"/>
      <c r="Y419" s="112"/>
      <c r="Z419" s="120"/>
      <c r="AA419" s="452"/>
      <c r="AH419" s="109" t="s">
        <v>1479</v>
      </c>
      <c r="AI419" s="109"/>
      <c r="AY419" s="593"/>
    </row>
    <row r="420" spans="2:51" s="83" customFormat="1" x14ac:dyDescent="0.25">
      <c r="B420" s="108"/>
      <c r="C420" s="108"/>
      <c r="D420" s="108"/>
      <c r="E420" s="108"/>
      <c r="F420" s="108"/>
      <c r="G420" s="108"/>
      <c r="V420" s="79"/>
      <c r="W420" s="124"/>
      <c r="Y420" s="112"/>
      <c r="Z420" s="120"/>
      <c r="AA420" s="452"/>
      <c r="AH420" s="109" t="s">
        <v>1480</v>
      </c>
      <c r="AI420" s="109"/>
      <c r="AY420" s="593"/>
    </row>
    <row r="421" spans="2:51" s="83" customFormat="1" x14ac:dyDescent="0.25">
      <c r="B421" s="108"/>
      <c r="C421" s="108"/>
      <c r="D421" s="108"/>
      <c r="E421" s="108"/>
      <c r="F421" s="108"/>
      <c r="G421" s="108"/>
      <c r="V421" s="79"/>
      <c r="W421" s="124"/>
      <c r="Y421" s="112"/>
      <c r="Z421" s="120"/>
      <c r="AA421" s="452"/>
      <c r="AH421" s="109" t="s">
        <v>1481</v>
      </c>
      <c r="AI421" s="109"/>
      <c r="AY421" s="593"/>
    </row>
    <row r="422" spans="2:51" s="83" customFormat="1" x14ac:dyDescent="0.25">
      <c r="B422" s="108"/>
      <c r="C422" s="108"/>
      <c r="D422" s="108"/>
      <c r="E422" s="108"/>
      <c r="F422" s="108"/>
      <c r="G422" s="108"/>
      <c r="V422" s="79"/>
      <c r="W422" s="124"/>
      <c r="Y422" s="112"/>
      <c r="Z422" s="120"/>
      <c r="AA422" s="452"/>
      <c r="AH422" s="109" t="s">
        <v>1482</v>
      </c>
      <c r="AI422" s="109"/>
      <c r="AY422" s="593"/>
    </row>
    <row r="423" spans="2:51" s="83" customFormat="1" x14ac:dyDescent="0.25">
      <c r="B423" s="108"/>
      <c r="C423" s="108"/>
      <c r="D423" s="108"/>
      <c r="E423" s="108"/>
      <c r="F423" s="108"/>
      <c r="G423" s="108"/>
      <c r="V423" s="79"/>
      <c r="W423" s="124"/>
      <c r="Y423" s="112"/>
      <c r="Z423" s="120"/>
      <c r="AA423" s="452"/>
      <c r="AH423" s="109" t="s">
        <v>1483</v>
      </c>
      <c r="AI423" s="109"/>
      <c r="AY423" s="593"/>
    </row>
    <row r="424" spans="2:51" s="83" customFormat="1" x14ac:dyDescent="0.25">
      <c r="B424" s="108"/>
      <c r="C424" s="108"/>
      <c r="D424" s="108"/>
      <c r="E424" s="108"/>
      <c r="F424" s="108"/>
      <c r="G424" s="108"/>
      <c r="V424" s="79"/>
      <c r="W424" s="124"/>
      <c r="Y424" s="112"/>
      <c r="Z424" s="120"/>
      <c r="AA424" s="452"/>
      <c r="AH424" s="109" t="s">
        <v>1484</v>
      </c>
      <c r="AI424" s="109"/>
      <c r="AY424" s="593"/>
    </row>
    <row r="425" spans="2:51" s="83" customFormat="1" x14ac:dyDescent="0.25">
      <c r="B425" s="108"/>
      <c r="C425" s="108"/>
      <c r="D425" s="108"/>
      <c r="E425" s="108"/>
      <c r="F425" s="108"/>
      <c r="G425" s="108"/>
      <c r="V425" s="79"/>
      <c r="W425" s="124"/>
      <c r="Y425" s="112"/>
      <c r="Z425" s="120"/>
      <c r="AA425" s="452"/>
      <c r="AH425" s="109" t="s">
        <v>1485</v>
      </c>
      <c r="AI425" s="109"/>
      <c r="AY425" s="593"/>
    </row>
    <row r="426" spans="2:51" s="83" customFormat="1" x14ac:dyDescent="0.25">
      <c r="B426" s="108"/>
      <c r="C426" s="108"/>
      <c r="D426" s="108"/>
      <c r="E426" s="108"/>
      <c r="F426" s="108"/>
      <c r="G426" s="108"/>
      <c r="V426" s="79"/>
      <c r="W426" s="124"/>
      <c r="Y426" s="112"/>
      <c r="Z426" s="120"/>
      <c r="AA426" s="452"/>
      <c r="AH426" s="109" t="s">
        <v>1486</v>
      </c>
      <c r="AI426" s="109"/>
      <c r="AY426" s="593"/>
    </row>
    <row r="427" spans="2:51" s="83" customFormat="1" x14ac:dyDescent="0.25">
      <c r="B427" s="108"/>
      <c r="C427" s="108"/>
      <c r="D427" s="108"/>
      <c r="E427" s="108"/>
      <c r="F427" s="108"/>
      <c r="G427" s="108"/>
      <c r="V427" s="79"/>
      <c r="W427" s="124"/>
      <c r="Y427" s="112"/>
      <c r="Z427" s="120"/>
      <c r="AA427" s="452"/>
      <c r="AH427" s="109" t="s">
        <v>1487</v>
      </c>
      <c r="AI427" s="109"/>
      <c r="AY427" s="593"/>
    </row>
    <row r="428" spans="2:51" s="83" customFormat="1" x14ac:dyDescent="0.25">
      <c r="B428" s="108"/>
      <c r="C428" s="108"/>
      <c r="D428" s="108"/>
      <c r="E428" s="108"/>
      <c r="F428" s="108"/>
      <c r="G428" s="108"/>
      <c r="V428" s="79"/>
      <c r="W428" s="124"/>
      <c r="Y428" s="112"/>
      <c r="Z428" s="120"/>
      <c r="AA428" s="452"/>
      <c r="AH428" s="109" t="s">
        <v>1488</v>
      </c>
      <c r="AI428" s="109"/>
      <c r="AY428" s="593"/>
    </row>
    <row r="429" spans="2:51" s="83" customFormat="1" x14ac:dyDescent="0.25">
      <c r="B429" s="108"/>
      <c r="C429" s="108"/>
      <c r="D429" s="108"/>
      <c r="E429" s="108"/>
      <c r="F429" s="108"/>
      <c r="G429" s="108"/>
      <c r="V429" s="79"/>
      <c r="W429" s="124"/>
      <c r="Y429" s="112"/>
      <c r="Z429" s="120"/>
      <c r="AA429" s="452"/>
      <c r="AH429" s="109" t="s">
        <v>1489</v>
      </c>
      <c r="AI429" s="109"/>
      <c r="AY429" s="593"/>
    </row>
    <row r="430" spans="2:51" s="83" customFormat="1" x14ac:dyDescent="0.25">
      <c r="B430" s="108"/>
      <c r="C430" s="108"/>
      <c r="D430" s="108"/>
      <c r="E430" s="108"/>
      <c r="F430" s="108"/>
      <c r="G430" s="108"/>
      <c r="V430" s="79"/>
      <c r="W430" s="124"/>
      <c r="Y430" s="112"/>
      <c r="Z430" s="120"/>
      <c r="AA430" s="452"/>
      <c r="AH430" s="109" t="s">
        <v>1490</v>
      </c>
      <c r="AI430" s="109"/>
      <c r="AY430" s="593"/>
    </row>
    <row r="431" spans="2:51" s="83" customFormat="1" x14ac:dyDescent="0.25">
      <c r="B431" s="108"/>
      <c r="C431" s="108"/>
      <c r="D431" s="108"/>
      <c r="E431" s="108"/>
      <c r="F431" s="108"/>
      <c r="G431" s="108"/>
      <c r="V431" s="79"/>
      <c r="W431" s="124"/>
      <c r="Y431" s="112"/>
      <c r="Z431" s="120"/>
      <c r="AA431" s="452"/>
      <c r="AH431" s="109"/>
      <c r="AI431" s="109"/>
      <c r="AY431" s="593"/>
    </row>
    <row r="432" spans="2:51" s="83" customFormat="1" x14ac:dyDescent="0.25">
      <c r="B432" s="108"/>
      <c r="C432" s="108"/>
      <c r="D432" s="108"/>
      <c r="E432" s="108"/>
      <c r="F432" s="108"/>
      <c r="G432" s="108"/>
      <c r="V432" s="79"/>
      <c r="W432" s="124"/>
      <c r="Y432" s="112"/>
      <c r="Z432" s="120"/>
      <c r="AA432" s="452"/>
      <c r="AH432" s="109" t="s">
        <v>1491</v>
      </c>
      <c r="AI432" s="109"/>
      <c r="AY432" s="593"/>
    </row>
    <row r="433" spans="2:51" s="83" customFormat="1" x14ac:dyDescent="0.25">
      <c r="B433" s="108"/>
      <c r="C433" s="108"/>
      <c r="D433" s="108"/>
      <c r="E433" s="108"/>
      <c r="F433" s="108"/>
      <c r="G433" s="108"/>
      <c r="V433" s="79"/>
      <c r="W433" s="124"/>
      <c r="Y433" s="112"/>
      <c r="Z433" s="120"/>
      <c r="AA433" s="452"/>
      <c r="AH433" s="109" t="s">
        <v>1492</v>
      </c>
      <c r="AI433" s="109"/>
      <c r="AY433" s="593"/>
    </row>
    <row r="434" spans="2:51" s="83" customFormat="1" x14ac:dyDescent="0.25">
      <c r="B434" s="108"/>
      <c r="C434" s="108"/>
      <c r="D434" s="108"/>
      <c r="E434" s="108"/>
      <c r="F434" s="108"/>
      <c r="G434" s="108"/>
      <c r="V434" s="79"/>
      <c r="W434" s="124"/>
      <c r="Y434" s="112"/>
      <c r="Z434" s="120"/>
      <c r="AA434" s="452"/>
      <c r="AH434" s="109" t="s">
        <v>1493</v>
      </c>
      <c r="AI434" s="109"/>
      <c r="AY434" s="593"/>
    </row>
    <row r="435" spans="2:51" s="83" customFormat="1" x14ac:dyDescent="0.25">
      <c r="B435" s="108"/>
      <c r="C435" s="108"/>
      <c r="D435" s="108"/>
      <c r="E435" s="108"/>
      <c r="F435" s="108"/>
      <c r="G435" s="108"/>
      <c r="V435" s="79"/>
      <c r="W435" s="124"/>
      <c r="Y435" s="112"/>
      <c r="Z435" s="120"/>
      <c r="AA435" s="452"/>
      <c r="AH435" s="110"/>
      <c r="AI435" s="109"/>
      <c r="AY435" s="593"/>
    </row>
    <row r="436" spans="2:51" s="83" customFormat="1" x14ac:dyDescent="0.25">
      <c r="B436" s="108"/>
      <c r="C436" s="108"/>
      <c r="D436" s="108"/>
      <c r="E436" s="108"/>
      <c r="F436" s="108"/>
      <c r="G436" s="108"/>
      <c r="V436" s="79"/>
      <c r="W436" s="124"/>
      <c r="Y436" s="112"/>
      <c r="Z436" s="120"/>
      <c r="AA436" s="452"/>
      <c r="AY436" s="593"/>
    </row>
    <row r="437" spans="2:51" s="83" customFormat="1" x14ac:dyDescent="0.25">
      <c r="B437" s="108"/>
      <c r="C437" s="108"/>
      <c r="D437" s="108"/>
      <c r="E437" s="108"/>
      <c r="F437" s="108"/>
      <c r="G437" s="108"/>
      <c r="V437" s="79"/>
      <c r="W437" s="124"/>
      <c r="Y437" s="112"/>
      <c r="Z437" s="120"/>
      <c r="AA437" s="452"/>
      <c r="AY437" s="593"/>
    </row>
  </sheetData>
  <sheetProtection autoFilter="0" pivotTables="0"/>
  <mergeCells count="13">
    <mergeCell ref="A1:C1"/>
    <mergeCell ref="D1:AB1"/>
    <mergeCell ref="AC1:AG1"/>
    <mergeCell ref="T4:W4"/>
    <mergeCell ref="AB4:AE4"/>
    <mergeCell ref="AR4:AS4"/>
    <mergeCell ref="AT4:AW4"/>
    <mergeCell ref="AX4:AY4"/>
    <mergeCell ref="T3:AY3"/>
    <mergeCell ref="AF4:AG4"/>
    <mergeCell ref="AH4:AK4"/>
    <mergeCell ref="AL4:AM4"/>
    <mergeCell ref="AN4:AQ4"/>
  </mergeCells>
  <phoneticPr fontId="9" type="noConversion"/>
  <dataValidations count="3">
    <dataValidation type="list" allowBlank="1" showInputMessage="1" showErrorMessage="1" sqref="S49:S56 S66:S78 S88:S101 S6:S16 S18:S46" xr:uid="{00000000-0002-0000-0200-000000000000}">
      <formula1>"Constante,Sumatoria,Demanda"</formula1>
    </dataValidation>
    <dataValidation type="list" allowBlank="1" showInputMessage="1" showErrorMessage="1" sqref="I88:I101 I66:I78 I49:I61 I6:I14 I18:I30" xr:uid="{00000000-0002-0000-0200-000001000000}">
      <formula1>"Porcentaje, Número"</formula1>
    </dataValidation>
    <dataValidation type="list" allowBlank="1" showInputMessage="1" showErrorMessage="1" sqref="AE101:AF101 AL6:AL16 AF6:AF16 AF18:AF100 AL18:AL101" xr:uid="{00000000-0002-0000-0200-000002000000}">
      <formula1>"Sí, No"</formula1>
    </dataValidation>
  </dataValidations>
  <hyperlinks>
    <hyperlink ref="AW78" r:id="rId1" xr:uid="{34FBE183-9AF6-44BF-ADF6-D14EFB105EB0}"/>
  </hyperlinks>
  <pageMargins left="0.7" right="0.7" top="0.75" bottom="0.75" header="0.3" footer="0.3"/>
  <pageSetup orientation="portrait" horizontalDpi="360" verticalDpi="360" r:id="rId2"/>
  <ignoredErrors>
    <ignoredError sqref="R6:R23 R28 R66:R77 R31 R87:R101 R40:R61 R33:R38 R79:R85" formulaRange="1"/>
  </ignoredErrors>
  <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3000000}">
          <x14:formula1>
            <xm:f>Hoja2!$A$2:$A$8</xm:f>
          </x14:formula1>
          <xm:sqref>B47:B56 B10:B14 B87:B438 B18:B26 B64:B85 B28 B30</xm:sqref>
        </x14:dataValidation>
        <x14:dataValidation type="list" allowBlank="1" showInputMessage="1" showErrorMessage="1" xr:uid="{00000000-0002-0000-0200-000004000000}">
          <x14:formula1>
            <xm:f>Hoja2!$G$2:$G$12</xm:f>
          </x14:formula1>
          <xm:sqref>E47:E56 E10:E14 E87:E100 E64:E67 E18:E26 E69:E85 E28 E30</xm:sqref>
        </x14:dataValidation>
        <x14:dataValidation type="list" allowBlank="1" showInputMessage="1" showErrorMessage="1" xr:uid="{00000000-0002-0000-0200-000005000000}">
          <x14:formula1>
            <xm:f>Hoja2!$E$2:$E$21</xm:f>
          </x14:formula1>
          <xm:sqref>G35:G36 G42 G44:G53 G10:G14 G40 G64:G78 G87:G97 G22:G26 G38 G84:G85 G28 G30</xm:sqref>
        </x14:dataValidation>
        <x14:dataValidation type="list" allowBlank="1" showInputMessage="1" showErrorMessage="1" xr:uid="{00000000-0002-0000-0200-000006000000}">
          <x14:formula1>
            <xm:f>Hoja2!$B$2:$B$39</xm:f>
          </x14:formula1>
          <xm:sqref>C47:C56 C102:C438 D104:D438 D102 C10:C14 C33:C34 C18:C26 C87:C100 C64:C85 C28 C30:C31 C62</xm:sqref>
        </x14:dataValidation>
        <x14:dataValidation type="list" allowBlank="1" showInputMessage="1" showErrorMessage="1" xr:uid="{00000000-0002-0000-0200-000007000000}">
          <x14:formula1>
            <xm:f>Hoja2!$C$2:$C$36</xm:f>
          </x14:formula1>
          <xm:sqref>D47:D56 D10:D14 D87:D101 D64:D67 D18:D26 D74:D85 D28 D30</xm:sqref>
        </x14:dataValidation>
        <x14:dataValidation type="list" allowBlank="1" showInputMessage="1" showErrorMessage="1" xr:uid="{00000000-0002-0000-0200-000008000000}">
          <x14:formula1>
            <xm:f>Hoja2!$D$2:$D$36</xm:f>
          </x14:formula1>
          <xm:sqref>E102:G438</xm:sqref>
        </x14:dataValidation>
        <x14:dataValidation type="list" allowBlank="1" showInputMessage="1" showErrorMessage="1" xr:uid="{00000000-0002-0000-0200-000009000000}">
          <x14:formula1>
            <xm:f>Hoja2!$I$2:$I$12</xm:f>
          </x14:formula1>
          <xm:sqref>F92:F94 F54:F56 F72 F97:F100 F10:F14 F40:F48 F64:F70 F18:F26 F87:F90 F33:F38 F74:F85 F28 F30:F31</xm:sqref>
        </x14:dataValidation>
        <x14:dataValidation type="list" allowBlank="1" showInputMessage="1" showErrorMessage="1" xr:uid="{00000000-0002-0000-0200-00000A000000}">
          <x14:formula1>
            <xm:f>Hoja2!$C$2:$C$21</xm:f>
          </x14:formula1>
          <xm:sqref>D45</xm:sqref>
        </x14:dataValidation>
        <x14:dataValidation type="list" allowBlank="1" showInputMessage="1" showErrorMessage="1" xr:uid="{00000000-0002-0000-0200-00000B000000}">
          <x14:formula1>
            <xm:f>Hoja2!$B$2:$B$26</xm:f>
          </x14:formula1>
          <xm:sqref>C101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FD361-755E-453D-B7B6-BA177253AD6E}">
  <dimension ref="A1:K437"/>
  <sheetViews>
    <sheetView workbookViewId="0">
      <selection activeCell="L11" sqref="L11"/>
    </sheetView>
  </sheetViews>
  <sheetFormatPr baseColWidth="10" defaultRowHeight="27.75" customHeight="1" x14ac:dyDescent="0.25"/>
  <cols>
    <col min="1" max="1" width="70.5703125" style="78" customWidth="1"/>
    <col min="2" max="2" width="15.85546875" style="420" customWidth="1"/>
    <col min="3" max="3" width="19.5703125" style="420" customWidth="1"/>
    <col min="4" max="4" width="0" style="463" hidden="1" customWidth="1"/>
    <col min="5" max="5" width="16.28515625" style="420" hidden="1" customWidth="1"/>
    <col min="6" max="6" width="11.42578125" style="420"/>
    <col min="7" max="7" width="11.42578125" hidden="1" customWidth="1"/>
    <col min="8" max="8" width="11.42578125" style="420"/>
    <col min="9" max="9" width="38" style="420" hidden="1" customWidth="1"/>
    <col min="10" max="10" width="0" style="420" hidden="1" customWidth="1"/>
    <col min="11" max="11" width="29" style="420" hidden="1" customWidth="1"/>
    <col min="12" max="16384" width="11.42578125" style="420"/>
  </cols>
  <sheetData>
    <row r="1" spans="1:11" ht="27.75" customHeight="1" thickBot="1" x14ac:dyDescent="0.3">
      <c r="G1" t="s">
        <v>1631</v>
      </c>
    </row>
    <row r="2" spans="1:11" ht="27.75" customHeight="1" x14ac:dyDescent="0.25">
      <c r="A2" s="426" t="s">
        <v>156</v>
      </c>
      <c r="B2" s="441" t="s">
        <v>1627</v>
      </c>
      <c r="C2" s="442" t="s">
        <v>1628</v>
      </c>
      <c r="G2" s="281" t="s">
        <v>172</v>
      </c>
      <c r="I2" s="512" t="s">
        <v>1630</v>
      </c>
      <c r="J2" s="513"/>
      <c r="K2" s="514"/>
    </row>
    <row r="3" spans="1:11" customFormat="1" ht="27.75" customHeight="1" x14ac:dyDescent="0.25">
      <c r="A3" s="427" t="s">
        <v>111</v>
      </c>
      <c r="B3" s="422">
        <f>SUMIFS('Plan de Acción - POA'!AA6:AA101,'Plan de Acción - POA'!C6:C101,A3)</f>
        <v>1</v>
      </c>
      <c r="C3" s="437" t="s">
        <v>1620</v>
      </c>
      <c r="D3" s="464">
        <f>COUNTIF('Plan de Acción - POA'!C6:C101,A3)</f>
        <v>4</v>
      </c>
      <c r="E3" s="459">
        <f t="shared" ref="E3:E27" si="0">J3-B3</f>
        <v>0</v>
      </c>
      <c r="G3" s="390">
        <v>1</v>
      </c>
      <c r="I3" s="443" t="s">
        <v>111</v>
      </c>
      <c r="J3" s="444">
        <v>1</v>
      </c>
      <c r="K3" s="433" t="s">
        <v>1620</v>
      </c>
    </row>
    <row r="4" spans="1:11" ht="27.75" customHeight="1" x14ac:dyDescent="0.25">
      <c r="A4" s="428" t="s">
        <v>138</v>
      </c>
      <c r="B4" s="423">
        <f>SUMIFS('Plan de Acción - POA'!AA7:AA102,'Plan de Acción - POA'!C7:C102,A4)</f>
        <v>0.99399999999999999</v>
      </c>
      <c r="C4" s="439" t="s">
        <v>1616</v>
      </c>
      <c r="D4" s="463">
        <f>COUNTIF('Plan de Acción - POA'!C7:C102,A4)</f>
        <v>5</v>
      </c>
      <c r="E4" s="460">
        <f t="shared" si="0"/>
        <v>-3.7499999999999201E-3</v>
      </c>
      <c r="G4" s="390">
        <v>1</v>
      </c>
      <c r="I4" s="428" t="s">
        <v>138</v>
      </c>
      <c r="J4" s="423">
        <v>0.99025000000000007</v>
      </c>
      <c r="K4" s="439" t="s">
        <v>1616</v>
      </c>
    </row>
    <row r="5" spans="1:11" customFormat="1" ht="27.75" customHeight="1" x14ac:dyDescent="0.25">
      <c r="A5" s="429" t="s">
        <v>57</v>
      </c>
      <c r="B5" s="422">
        <f>SUMIFS('Plan de Acción - POA'!AA8:AA103,'Plan de Acción - POA'!C8:C103,A5)</f>
        <v>1</v>
      </c>
      <c r="C5" s="437" t="s">
        <v>1620</v>
      </c>
      <c r="D5" s="464">
        <f>COUNTIF('Plan de Acción - POA'!C8:C103,A5)</f>
        <v>3</v>
      </c>
      <c r="E5" s="459">
        <f t="shared" si="0"/>
        <v>0</v>
      </c>
      <c r="G5" s="390">
        <v>1</v>
      </c>
      <c r="I5" s="447" t="s">
        <v>57</v>
      </c>
      <c r="J5" s="444">
        <v>1</v>
      </c>
      <c r="K5" s="433" t="s">
        <v>1620</v>
      </c>
    </row>
    <row r="6" spans="1:11" customFormat="1" ht="27.75" customHeight="1" x14ac:dyDescent="0.25">
      <c r="A6" s="428" t="s">
        <v>130</v>
      </c>
      <c r="B6" s="422">
        <f>SUMIFS('Plan de Acción - POA'!AA9:AA104,'Plan de Acción - POA'!C9:C104,A6)</f>
        <v>1</v>
      </c>
      <c r="C6" s="437" t="s">
        <v>1620</v>
      </c>
      <c r="D6" s="464">
        <f>COUNTIF('Plan de Acción - POA'!C9:C104,A6)</f>
        <v>4</v>
      </c>
      <c r="E6" s="459">
        <f t="shared" si="0"/>
        <v>0</v>
      </c>
      <c r="G6" s="390">
        <v>1</v>
      </c>
      <c r="I6" s="445" t="s">
        <v>130</v>
      </c>
      <c r="J6" s="444">
        <v>1</v>
      </c>
      <c r="K6" s="433" t="s">
        <v>1620</v>
      </c>
    </row>
    <row r="7" spans="1:11" customFormat="1" ht="27.75" customHeight="1" x14ac:dyDescent="0.25">
      <c r="A7" s="428" t="s">
        <v>139</v>
      </c>
      <c r="B7" s="422">
        <f>SUMIFS('Plan de Acción - POA'!AA10:AA105,'Plan de Acción - POA'!C10:C105,A7)</f>
        <v>1</v>
      </c>
      <c r="C7" s="437" t="s">
        <v>1620</v>
      </c>
      <c r="D7" s="464">
        <f>COUNTIF('Plan de Acción - POA'!C10:C105,A7)</f>
        <v>5</v>
      </c>
      <c r="E7" s="459">
        <f t="shared" si="0"/>
        <v>0</v>
      </c>
      <c r="G7" s="390">
        <v>1</v>
      </c>
      <c r="I7" s="445" t="s">
        <v>139</v>
      </c>
      <c r="J7" s="444">
        <v>1</v>
      </c>
      <c r="K7" s="433" t="s">
        <v>1620</v>
      </c>
    </row>
    <row r="8" spans="1:11" ht="27.75" customHeight="1" x14ac:dyDescent="0.25">
      <c r="A8" s="428" t="s">
        <v>91</v>
      </c>
      <c r="B8" s="423">
        <f>SUMIFS('Plan de Acción - POA'!AA11:AA106,'Plan de Acción - POA'!C11:C106,A8)</f>
        <v>0.9860000000000001</v>
      </c>
      <c r="C8" s="439" t="s">
        <v>1616</v>
      </c>
      <c r="D8" s="463">
        <f>COUNTIF('Plan de Acción - POA'!C11:C106,A8)</f>
        <v>4</v>
      </c>
      <c r="E8" s="460">
        <f t="shared" si="0"/>
        <v>7.3673469387754986E-3</v>
      </c>
      <c r="G8" s="390">
        <v>1</v>
      </c>
      <c r="I8" s="428" t="s">
        <v>91</v>
      </c>
      <c r="J8" s="423">
        <v>0.9933673469387756</v>
      </c>
      <c r="K8" s="439" t="s">
        <v>1616</v>
      </c>
    </row>
    <row r="9" spans="1:11" customFormat="1" ht="27.75" customHeight="1" x14ac:dyDescent="0.25">
      <c r="A9" s="428" t="s">
        <v>16</v>
      </c>
      <c r="B9" s="422">
        <f>SUMIFS('Plan de Acción - POA'!AA12:AA107,'Plan de Acción - POA'!C12:C107,A9)</f>
        <v>1</v>
      </c>
      <c r="C9" s="437" t="s">
        <v>1620</v>
      </c>
      <c r="D9" s="464">
        <f>COUNTIF('Plan de Acción - POA'!C12:C107,A9)</f>
        <v>4</v>
      </c>
      <c r="E9" s="459">
        <f t="shared" si="0"/>
        <v>0</v>
      </c>
      <c r="G9" s="390">
        <v>1</v>
      </c>
      <c r="I9" s="445" t="s">
        <v>16</v>
      </c>
      <c r="J9" s="444">
        <v>1</v>
      </c>
      <c r="K9" s="433" t="s">
        <v>1620</v>
      </c>
    </row>
    <row r="10" spans="1:11" ht="27.75" customHeight="1" x14ac:dyDescent="0.25">
      <c r="A10" s="428" t="s">
        <v>24</v>
      </c>
      <c r="B10" s="423">
        <f>SUMIFS('Plan de Acción - POA'!AA13:AA108,'Plan de Acción - POA'!C13:C108,A10)</f>
        <v>0.9733440000000001</v>
      </c>
      <c r="C10" s="439" t="s">
        <v>1616</v>
      </c>
      <c r="D10" s="463">
        <f>COUNTIF('Plan de Acción - POA'!C13:C108,A10)</f>
        <v>12</v>
      </c>
      <c r="E10" s="460">
        <f t="shared" si="0"/>
        <v>1.8742499999999662E-3</v>
      </c>
      <c r="G10" s="394">
        <v>1</v>
      </c>
      <c r="I10" s="428" t="s">
        <v>24</v>
      </c>
      <c r="J10" s="423">
        <v>0.97521825000000006</v>
      </c>
      <c r="K10" s="439" t="s">
        <v>1616</v>
      </c>
    </row>
    <row r="11" spans="1:11" customFormat="1" ht="27.75" customHeight="1" x14ac:dyDescent="0.25">
      <c r="A11" s="428" t="s">
        <v>134</v>
      </c>
      <c r="B11" s="422">
        <f>SUMIFS('Plan de Acción - POA'!AA14:AA109,'Plan de Acción - POA'!C14:C109,A11)</f>
        <v>1</v>
      </c>
      <c r="C11" s="437" t="s">
        <v>1620</v>
      </c>
      <c r="D11" s="464">
        <f>COUNTIF('Plan de Acción - POA'!C14:C109,A11)</f>
        <v>2</v>
      </c>
      <c r="E11" s="459">
        <f t="shared" si="0"/>
        <v>0</v>
      </c>
      <c r="G11" s="402">
        <v>0.98</v>
      </c>
      <c r="I11" s="445" t="s">
        <v>134</v>
      </c>
      <c r="J11" s="444">
        <v>1</v>
      </c>
      <c r="K11" s="433" t="s">
        <v>1620</v>
      </c>
    </row>
    <row r="12" spans="1:11" customFormat="1" ht="27.75" customHeight="1" x14ac:dyDescent="0.25">
      <c r="A12" s="428" t="s">
        <v>119</v>
      </c>
      <c r="B12" s="422">
        <f>SUMIFS('Plan de Acción - POA'!AA15:AA110,'Plan de Acción - POA'!C15:C110,A12)</f>
        <v>1</v>
      </c>
      <c r="C12" s="437" t="s">
        <v>1620</v>
      </c>
      <c r="D12" s="464">
        <f>COUNTIF('Plan de Acción - POA'!C15:C110,A12)</f>
        <v>5</v>
      </c>
      <c r="E12" s="459">
        <f t="shared" si="0"/>
        <v>0</v>
      </c>
      <c r="G12" s="390">
        <v>1</v>
      </c>
      <c r="I12" s="445" t="s">
        <v>119</v>
      </c>
      <c r="J12" s="444">
        <v>1</v>
      </c>
      <c r="K12" s="433" t="s">
        <v>1620</v>
      </c>
    </row>
    <row r="13" spans="1:11" customFormat="1" ht="27.75" customHeight="1" x14ac:dyDescent="0.25">
      <c r="A13" s="428" t="s">
        <v>41</v>
      </c>
      <c r="B13" s="422">
        <f>SUMIFS('Plan de Acción - POA'!AA16:AA111,'Plan de Acción - POA'!C16:C111,A13)</f>
        <v>1</v>
      </c>
      <c r="C13" s="437" t="s">
        <v>1620</v>
      </c>
      <c r="D13" s="464">
        <f>COUNTIF('Plan de Acción - POA'!C16:C111,A13)</f>
        <v>3</v>
      </c>
      <c r="E13" s="459">
        <f t="shared" si="0"/>
        <v>0</v>
      </c>
      <c r="G13" s="390">
        <v>1</v>
      </c>
      <c r="I13" s="445" t="s">
        <v>41</v>
      </c>
      <c r="J13" s="444">
        <v>1</v>
      </c>
      <c r="K13" s="433" t="s">
        <v>1620</v>
      </c>
    </row>
    <row r="14" spans="1:11" customFormat="1" ht="27.75" customHeight="1" x14ac:dyDescent="0.25">
      <c r="A14" s="428" t="s">
        <v>115</v>
      </c>
      <c r="B14" s="422">
        <f>SUMIFS('Plan de Acción - POA'!AA17:AA112,'Plan de Acción - POA'!C17:C112,A14)</f>
        <v>1</v>
      </c>
      <c r="C14" s="437" t="s">
        <v>1620</v>
      </c>
      <c r="D14" s="464">
        <f>COUNTIF('Plan de Acción - POA'!C17:C112,A14)</f>
        <v>5</v>
      </c>
      <c r="E14" s="459">
        <f t="shared" si="0"/>
        <v>0</v>
      </c>
      <c r="G14" s="390">
        <v>1</v>
      </c>
      <c r="I14" s="445" t="s">
        <v>115</v>
      </c>
      <c r="J14" s="444">
        <v>1</v>
      </c>
      <c r="K14" s="433" t="s">
        <v>1620</v>
      </c>
    </row>
    <row r="15" spans="1:11" customFormat="1" ht="27.75" customHeight="1" x14ac:dyDescent="0.25">
      <c r="A15" s="428" t="s">
        <v>64</v>
      </c>
      <c r="B15" s="422">
        <f>SUMIFS('Plan de Acción - POA'!AA18:AA113,'Plan de Acción - POA'!C18:C113,A15)</f>
        <v>1</v>
      </c>
      <c r="C15" s="437" t="s">
        <v>1620</v>
      </c>
      <c r="D15" s="464">
        <f>COUNTIF('Plan de Acción - POA'!C18:C113,A15)</f>
        <v>4</v>
      </c>
      <c r="E15" s="459">
        <f t="shared" si="0"/>
        <v>0</v>
      </c>
      <c r="G15" s="390">
        <v>1</v>
      </c>
      <c r="I15" s="445" t="s">
        <v>64</v>
      </c>
      <c r="J15" s="444">
        <v>1</v>
      </c>
      <c r="K15" s="433" t="s">
        <v>1620</v>
      </c>
    </row>
    <row r="16" spans="1:11" ht="27.75" customHeight="1" x14ac:dyDescent="0.25">
      <c r="A16" s="428" t="s">
        <v>33</v>
      </c>
      <c r="B16" s="422">
        <f>SUMIFS('Plan de Acción - POA'!AA19:AA114,'Plan de Acción - POA'!C19:C114,A16)</f>
        <v>1</v>
      </c>
      <c r="C16" s="461" t="s">
        <v>1620</v>
      </c>
      <c r="D16" s="463">
        <f>COUNTIF('Plan de Acción - POA'!C19:C114,A16)</f>
        <v>2</v>
      </c>
      <c r="E16" s="460">
        <f t="shared" si="0"/>
        <v>-2.2499999999999742E-3</v>
      </c>
      <c r="G16" s="390">
        <v>1</v>
      </c>
      <c r="I16" s="428" t="s">
        <v>33</v>
      </c>
      <c r="J16" s="422">
        <v>0.99775000000000003</v>
      </c>
      <c r="K16" s="461" t="s">
        <v>1620</v>
      </c>
    </row>
    <row r="17" spans="1:11" customFormat="1" ht="27.75" customHeight="1" x14ac:dyDescent="0.25">
      <c r="A17" s="428" t="s">
        <v>98</v>
      </c>
      <c r="B17" s="422">
        <f>SUMIFS('Plan de Acción - POA'!AA20:AA115,'Plan de Acción - POA'!C20:C115,A17)</f>
        <v>1</v>
      </c>
      <c r="C17" s="437" t="s">
        <v>1620</v>
      </c>
      <c r="D17" s="464">
        <f>COUNTIF('Plan de Acción - POA'!C20:C115,A17)</f>
        <v>3</v>
      </c>
      <c r="E17" s="459">
        <f t="shared" si="0"/>
        <v>0</v>
      </c>
      <c r="G17" s="390">
        <v>1</v>
      </c>
      <c r="I17" s="445" t="s">
        <v>98</v>
      </c>
      <c r="J17" s="444">
        <v>1</v>
      </c>
      <c r="K17" s="433" t="s">
        <v>1620</v>
      </c>
    </row>
    <row r="18" spans="1:11" customFormat="1" ht="27.75" customHeight="1" x14ac:dyDescent="0.25">
      <c r="A18" s="428" t="s">
        <v>48</v>
      </c>
      <c r="B18" s="422">
        <f>SUMIFS('Plan de Acción - POA'!AA21:AA116,'Plan de Acción - POA'!C21:C116,A18)</f>
        <v>1</v>
      </c>
      <c r="C18" s="437" t="s">
        <v>1620</v>
      </c>
      <c r="D18" s="464">
        <f>COUNTIF('Plan de Acción - POA'!C21:C116,A18)</f>
        <v>3</v>
      </c>
      <c r="E18" s="459">
        <f t="shared" si="0"/>
        <v>0</v>
      </c>
      <c r="G18" s="390">
        <v>1</v>
      </c>
      <c r="I18" s="445" t="s">
        <v>48</v>
      </c>
      <c r="J18" s="444">
        <v>1</v>
      </c>
      <c r="K18" s="433" t="s">
        <v>1620</v>
      </c>
    </row>
    <row r="19" spans="1:11" customFormat="1" ht="27.75" customHeight="1" x14ac:dyDescent="0.25">
      <c r="A19" s="428" t="s">
        <v>135</v>
      </c>
      <c r="B19" s="422">
        <f>SUMIFS('Plan de Acción - POA'!AA22:AA117,'Plan de Acción - POA'!C22:C117,A19)</f>
        <v>1</v>
      </c>
      <c r="C19" s="437" t="s">
        <v>1620</v>
      </c>
      <c r="D19" s="464">
        <f>COUNTIF('Plan de Acción - POA'!C22:C117,A19)</f>
        <v>3</v>
      </c>
      <c r="E19" s="459">
        <f t="shared" si="0"/>
        <v>0</v>
      </c>
      <c r="G19" s="390">
        <v>1</v>
      </c>
      <c r="I19" s="445" t="s">
        <v>135</v>
      </c>
      <c r="J19" s="444">
        <v>1</v>
      </c>
      <c r="K19" s="433" t="s">
        <v>1620</v>
      </c>
    </row>
    <row r="20" spans="1:11" customFormat="1" ht="27.75" customHeight="1" x14ac:dyDescent="0.25">
      <c r="A20" s="428" t="s">
        <v>103</v>
      </c>
      <c r="B20" s="424">
        <f>SUMIFS('Plan de Acción - POA'!AA23:AA118,'Plan de Acción - POA'!C23:C118,A20)</f>
        <v>0.875</v>
      </c>
      <c r="C20" s="438" t="s">
        <v>1619</v>
      </c>
      <c r="D20" s="464">
        <f>COUNTIF('Plan de Acción - POA'!C23:C118,A20)</f>
        <v>2</v>
      </c>
      <c r="E20" s="459">
        <f t="shared" si="0"/>
        <v>0</v>
      </c>
      <c r="G20" s="390">
        <v>1</v>
      </c>
      <c r="I20" s="445" t="s">
        <v>103</v>
      </c>
      <c r="J20" s="448">
        <v>0.875</v>
      </c>
      <c r="K20" s="435" t="s">
        <v>1619</v>
      </c>
    </row>
    <row r="21" spans="1:11" ht="27.75" customHeight="1" x14ac:dyDescent="0.25">
      <c r="A21" s="430" t="s">
        <v>107</v>
      </c>
      <c r="B21" s="422">
        <f>SUMIFS('Plan de Acción - POA'!AA24:AA119,'Plan de Acción - POA'!C24:C119,A21)</f>
        <v>1</v>
      </c>
      <c r="C21" s="461" t="s">
        <v>1620</v>
      </c>
      <c r="D21" s="463">
        <f>COUNTIF('Plan de Acción - POA'!C24:C119,A21)</f>
        <v>5</v>
      </c>
      <c r="E21" s="462">
        <f t="shared" si="0"/>
        <v>0</v>
      </c>
      <c r="G21" s="390">
        <v>1</v>
      </c>
      <c r="I21" s="430" t="s">
        <v>107</v>
      </c>
      <c r="J21" s="422">
        <v>1</v>
      </c>
      <c r="K21" s="461" t="s">
        <v>1620</v>
      </c>
    </row>
    <row r="22" spans="1:11" customFormat="1" ht="27.75" customHeight="1" x14ac:dyDescent="0.25">
      <c r="A22" s="428" t="s">
        <v>123</v>
      </c>
      <c r="B22" s="422">
        <f>SUMIFS('Plan de Acción - POA'!AA25:AA120,'Plan de Acción - POA'!C25:C120,A22)</f>
        <v>1</v>
      </c>
      <c r="C22" s="437" t="s">
        <v>1620</v>
      </c>
      <c r="D22" s="464">
        <f>COUNTIF('Plan de Acción - POA'!C25:C120,A22)</f>
        <v>4</v>
      </c>
      <c r="E22" s="459">
        <f t="shared" si="0"/>
        <v>0</v>
      </c>
      <c r="G22" s="390">
        <v>1</v>
      </c>
      <c r="I22" s="445" t="s">
        <v>123</v>
      </c>
      <c r="J22" s="444">
        <v>1</v>
      </c>
      <c r="K22" s="433" t="s">
        <v>1620</v>
      </c>
    </row>
    <row r="23" spans="1:11" customFormat="1" ht="27.75" customHeight="1" x14ac:dyDescent="0.25">
      <c r="A23" s="430" t="s">
        <v>78</v>
      </c>
      <c r="B23" s="422">
        <f>SUMIFS('Plan de Acción - POA'!AA26:AA121,'Plan de Acción - POA'!C26:C121,A23)</f>
        <v>1</v>
      </c>
      <c r="C23" s="437" t="s">
        <v>1620</v>
      </c>
      <c r="D23" s="464">
        <f>COUNTIF('Plan de Acción - POA'!C26:C121,A23)</f>
        <v>3</v>
      </c>
      <c r="E23" s="459">
        <f t="shared" si="0"/>
        <v>0</v>
      </c>
      <c r="G23" s="390">
        <v>1</v>
      </c>
      <c r="I23" s="449" t="s">
        <v>78</v>
      </c>
      <c r="J23" s="444">
        <v>1</v>
      </c>
      <c r="K23" s="433" t="s">
        <v>1620</v>
      </c>
    </row>
    <row r="24" spans="1:11" customFormat="1" ht="27.75" customHeight="1" x14ac:dyDescent="0.25">
      <c r="A24" s="430" t="s">
        <v>40</v>
      </c>
      <c r="B24" s="422">
        <f>SUMIFS('Plan de Acción - POA'!AA27:AA122,'Plan de Acción - POA'!C27:C122,A24)</f>
        <v>1</v>
      </c>
      <c r="C24" s="437" t="s">
        <v>1620</v>
      </c>
      <c r="D24" s="464">
        <f>COUNTIF('Plan de Acción - POA'!C27:C122,A24)</f>
        <v>4</v>
      </c>
      <c r="E24" s="459">
        <f t="shared" si="0"/>
        <v>0</v>
      </c>
      <c r="G24" s="390">
        <v>1</v>
      </c>
      <c r="I24" s="449" t="s">
        <v>40</v>
      </c>
      <c r="J24" s="444">
        <v>1</v>
      </c>
      <c r="K24" s="433" t="s">
        <v>1620</v>
      </c>
    </row>
    <row r="25" spans="1:11" customFormat="1" ht="27.75" customHeight="1" x14ac:dyDescent="0.25">
      <c r="A25" s="430" t="s">
        <v>71</v>
      </c>
      <c r="B25" s="422">
        <f>SUMIFS('Plan de Acción - POA'!AA28:AA123,'Plan de Acción - POA'!C28:C123,A25)</f>
        <v>1</v>
      </c>
      <c r="C25" s="437" t="s">
        <v>1620</v>
      </c>
      <c r="D25" s="464">
        <f>COUNTIF('Plan de Acción - POA'!C28:C123,A25)</f>
        <v>3</v>
      </c>
      <c r="E25" s="459">
        <f t="shared" si="0"/>
        <v>0</v>
      </c>
      <c r="G25" s="390">
        <v>1</v>
      </c>
      <c r="I25" s="449" t="s">
        <v>71</v>
      </c>
      <c r="J25" s="444">
        <v>1</v>
      </c>
      <c r="K25" s="433" t="s">
        <v>1620</v>
      </c>
    </row>
    <row r="26" spans="1:11" customFormat="1" ht="27.75" customHeight="1" x14ac:dyDescent="0.25">
      <c r="A26" s="430" t="s">
        <v>49</v>
      </c>
      <c r="B26" s="423">
        <f>SUMIFS('Plan de Acción - POA'!AA29:AA124,'Plan de Acción - POA'!C29:C124,A26)</f>
        <v>0.96666666666666667</v>
      </c>
      <c r="C26" s="439" t="s">
        <v>1616</v>
      </c>
      <c r="D26" s="464">
        <f>COUNTIF('Plan de Acción - POA'!C29:C124,A26)</f>
        <v>3</v>
      </c>
      <c r="E26" s="459">
        <f t="shared" si="0"/>
        <v>0</v>
      </c>
      <c r="G26" s="390">
        <v>1</v>
      </c>
      <c r="I26" s="449" t="s">
        <v>49</v>
      </c>
      <c r="J26" s="446">
        <v>0.96666666666666667</v>
      </c>
      <c r="K26" s="434" t="s">
        <v>1616</v>
      </c>
    </row>
    <row r="27" spans="1:11" customFormat="1" ht="27.75" customHeight="1" thickBot="1" x14ac:dyDescent="0.3">
      <c r="A27" s="431" t="s">
        <v>140</v>
      </c>
      <c r="B27" s="432">
        <f>SUMIFS('Plan de Acción - POA'!AA30:AA125,'Plan de Acción - POA'!C30:C125,A27)</f>
        <v>0.98</v>
      </c>
      <c r="C27" s="440" t="s">
        <v>1616</v>
      </c>
      <c r="D27" s="464">
        <f>COUNTIF('Plan de Acción - POA'!C30:C125,A27)</f>
        <v>1</v>
      </c>
      <c r="E27" s="459">
        <f t="shared" si="0"/>
        <v>0</v>
      </c>
      <c r="G27" s="402">
        <v>0.93</v>
      </c>
      <c r="I27" s="450" t="s">
        <v>140</v>
      </c>
      <c r="J27" s="451">
        <v>0.98</v>
      </c>
      <c r="K27" s="436" t="s">
        <v>1616</v>
      </c>
    </row>
    <row r="28" spans="1:11" ht="27.75" customHeight="1" x14ac:dyDescent="0.25">
      <c r="A28" s="420"/>
      <c r="B28" s="425"/>
      <c r="G28" s="401">
        <v>1</v>
      </c>
    </row>
    <row r="29" spans="1:11" ht="27.75" customHeight="1" x14ac:dyDescent="0.25">
      <c r="A29" s="420"/>
      <c r="G29" s="401">
        <v>1</v>
      </c>
    </row>
    <row r="30" spans="1:11" ht="27.75" customHeight="1" x14ac:dyDescent="0.25">
      <c r="A30" s="420"/>
      <c r="G30" s="390">
        <v>1</v>
      </c>
    </row>
    <row r="31" spans="1:11" ht="27.75" customHeight="1" x14ac:dyDescent="0.25">
      <c r="A31" s="420"/>
      <c r="G31" s="390">
        <v>1</v>
      </c>
    </row>
    <row r="32" spans="1:11" ht="27.75" customHeight="1" x14ac:dyDescent="0.25">
      <c r="A32" s="420"/>
      <c r="G32" s="390">
        <v>1</v>
      </c>
    </row>
    <row r="33" spans="1:7" ht="27.75" customHeight="1" x14ac:dyDescent="0.25">
      <c r="A33" s="420"/>
      <c r="G33" s="390">
        <v>1</v>
      </c>
    </row>
    <row r="34" spans="1:7" ht="27.75" customHeight="1" x14ac:dyDescent="0.25">
      <c r="A34" s="420"/>
      <c r="G34" s="390">
        <v>1</v>
      </c>
    </row>
    <row r="35" spans="1:7" ht="27.75" customHeight="1" x14ac:dyDescent="0.25">
      <c r="A35" s="420"/>
      <c r="G35" s="400">
        <v>0.75</v>
      </c>
    </row>
    <row r="36" spans="1:7" ht="27.75" customHeight="1" x14ac:dyDescent="0.25">
      <c r="A36" s="420"/>
      <c r="G36" s="390">
        <v>1</v>
      </c>
    </row>
    <row r="37" spans="1:7" ht="27.75" customHeight="1" x14ac:dyDescent="0.25">
      <c r="A37" s="420"/>
      <c r="G37" s="390">
        <v>1</v>
      </c>
    </row>
    <row r="38" spans="1:7" ht="27.75" customHeight="1" x14ac:dyDescent="0.25">
      <c r="A38" s="420"/>
      <c r="G38" s="390">
        <v>1</v>
      </c>
    </row>
    <row r="39" spans="1:7" ht="27.75" customHeight="1" x14ac:dyDescent="0.25">
      <c r="A39" s="420"/>
      <c r="G39" s="390">
        <v>1</v>
      </c>
    </row>
    <row r="40" spans="1:7" ht="27.75" customHeight="1" x14ac:dyDescent="0.25">
      <c r="A40" s="420"/>
      <c r="G40" s="390">
        <v>1</v>
      </c>
    </row>
    <row r="41" spans="1:7" ht="27.75" customHeight="1" x14ac:dyDescent="0.25">
      <c r="A41" s="420"/>
      <c r="G41" s="390">
        <v>1</v>
      </c>
    </row>
    <row r="42" spans="1:7" ht="27.75" customHeight="1" x14ac:dyDescent="0.25">
      <c r="A42" s="420"/>
      <c r="G42" s="390">
        <v>1</v>
      </c>
    </row>
    <row r="43" spans="1:7" ht="27.75" customHeight="1" x14ac:dyDescent="0.25">
      <c r="A43" s="420"/>
      <c r="G43" s="403">
        <v>0.93</v>
      </c>
    </row>
    <row r="44" spans="1:7" ht="27.75" customHeight="1" x14ac:dyDescent="0.25">
      <c r="A44" s="420"/>
      <c r="G44" s="390">
        <v>1</v>
      </c>
    </row>
    <row r="45" spans="1:7" ht="27.75" customHeight="1" x14ac:dyDescent="0.25">
      <c r="A45" s="420"/>
      <c r="G45" s="390">
        <v>1</v>
      </c>
    </row>
    <row r="46" spans="1:7" ht="27.75" customHeight="1" x14ac:dyDescent="0.25">
      <c r="A46" s="420"/>
      <c r="G46" s="390">
        <v>1</v>
      </c>
    </row>
    <row r="47" spans="1:7" ht="27.75" customHeight="1" x14ac:dyDescent="0.25">
      <c r="A47" s="420"/>
      <c r="G47" s="390">
        <v>1</v>
      </c>
    </row>
    <row r="48" spans="1:7" ht="27.75" customHeight="1" x14ac:dyDescent="0.25">
      <c r="A48" s="420"/>
      <c r="G48" s="390">
        <v>1</v>
      </c>
    </row>
    <row r="49" spans="1:7" ht="27.75" customHeight="1" x14ac:dyDescent="0.25">
      <c r="A49" s="420"/>
      <c r="G49" s="390">
        <v>1</v>
      </c>
    </row>
    <row r="50" spans="1:7" ht="27.75" customHeight="1" x14ac:dyDescent="0.25">
      <c r="A50" s="420"/>
      <c r="G50" s="390">
        <v>1</v>
      </c>
    </row>
    <row r="51" spans="1:7" ht="27.75" customHeight="1" x14ac:dyDescent="0.25">
      <c r="A51" s="420"/>
      <c r="G51" s="390">
        <v>1</v>
      </c>
    </row>
    <row r="52" spans="1:7" ht="27.75" customHeight="1" x14ac:dyDescent="0.25">
      <c r="A52" s="420"/>
      <c r="G52" s="390">
        <v>1</v>
      </c>
    </row>
    <row r="53" spans="1:7" ht="27.75" customHeight="1" x14ac:dyDescent="0.25">
      <c r="A53" s="420"/>
      <c r="G53" s="390">
        <v>1</v>
      </c>
    </row>
    <row r="54" spans="1:7" ht="27.75" customHeight="1" x14ac:dyDescent="0.25">
      <c r="A54" s="420"/>
      <c r="G54" s="390">
        <v>1</v>
      </c>
    </row>
    <row r="55" spans="1:7" ht="27.75" customHeight="1" x14ac:dyDescent="0.25">
      <c r="A55" s="420"/>
      <c r="G55" s="390">
        <v>1</v>
      </c>
    </row>
    <row r="56" spans="1:7" ht="27.75" customHeight="1" x14ac:dyDescent="0.25">
      <c r="A56" s="420"/>
      <c r="G56" s="390">
        <v>1</v>
      </c>
    </row>
    <row r="57" spans="1:7" ht="27.75" customHeight="1" x14ac:dyDescent="0.25">
      <c r="A57" s="420"/>
      <c r="G57" s="390">
        <v>1</v>
      </c>
    </row>
    <row r="58" spans="1:7" ht="27.75" customHeight="1" x14ac:dyDescent="0.25">
      <c r="A58" s="420"/>
      <c r="G58" s="390">
        <v>1</v>
      </c>
    </row>
    <row r="59" spans="1:7" ht="27.75" customHeight="1" x14ac:dyDescent="0.25">
      <c r="A59" s="420"/>
      <c r="G59" s="390">
        <v>1</v>
      </c>
    </row>
    <row r="60" spans="1:7" ht="27.75" customHeight="1" x14ac:dyDescent="0.25">
      <c r="A60" s="420"/>
      <c r="G60" s="390">
        <v>1</v>
      </c>
    </row>
    <row r="61" spans="1:7" ht="27.75" customHeight="1" x14ac:dyDescent="0.25">
      <c r="A61" s="420"/>
      <c r="G61" s="390">
        <v>1</v>
      </c>
    </row>
    <row r="62" spans="1:7" ht="27.75" customHeight="1" x14ac:dyDescent="0.25">
      <c r="A62" s="420"/>
      <c r="G62" s="390">
        <v>1</v>
      </c>
    </row>
    <row r="63" spans="1:7" ht="27.75" customHeight="1" x14ac:dyDescent="0.25">
      <c r="A63" s="420"/>
      <c r="G63" s="390">
        <v>1</v>
      </c>
    </row>
    <row r="64" spans="1:7" ht="27.75" customHeight="1" x14ac:dyDescent="0.25">
      <c r="A64" s="420"/>
      <c r="G64" s="390">
        <v>1</v>
      </c>
    </row>
    <row r="65" spans="1:7" ht="27.75" customHeight="1" x14ac:dyDescent="0.25">
      <c r="A65" s="420"/>
      <c r="G65" s="390">
        <v>1</v>
      </c>
    </row>
    <row r="66" spans="1:7" ht="27.75" customHeight="1" x14ac:dyDescent="0.25">
      <c r="A66" s="420"/>
      <c r="G66" s="390">
        <v>1</v>
      </c>
    </row>
    <row r="67" spans="1:7" ht="27.75" customHeight="1" x14ac:dyDescent="0.25">
      <c r="A67" s="420"/>
      <c r="G67" s="390">
        <v>1</v>
      </c>
    </row>
    <row r="68" spans="1:7" ht="27.75" customHeight="1" x14ac:dyDescent="0.25">
      <c r="A68" s="420"/>
      <c r="G68" s="390">
        <v>1</v>
      </c>
    </row>
    <row r="69" spans="1:7" ht="27.75" customHeight="1" x14ac:dyDescent="0.25">
      <c r="A69" s="420"/>
      <c r="G69" s="390">
        <v>1</v>
      </c>
    </row>
    <row r="70" spans="1:7" ht="27.75" customHeight="1" x14ac:dyDescent="0.25">
      <c r="A70" s="420"/>
      <c r="G70" s="390">
        <v>1</v>
      </c>
    </row>
    <row r="71" spans="1:7" ht="27.75" customHeight="1" x14ac:dyDescent="0.25">
      <c r="A71" s="420"/>
      <c r="G71" s="390">
        <v>1</v>
      </c>
    </row>
    <row r="72" spans="1:7" ht="27.75" customHeight="1" x14ac:dyDescent="0.25">
      <c r="A72" s="420"/>
      <c r="G72" s="390">
        <v>1</v>
      </c>
    </row>
    <row r="73" spans="1:7" ht="27.75" customHeight="1" x14ac:dyDescent="0.25">
      <c r="A73" s="420"/>
      <c r="G73" s="390">
        <v>1</v>
      </c>
    </row>
    <row r="74" spans="1:7" ht="27.75" customHeight="1" x14ac:dyDescent="0.25">
      <c r="A74" s="420"/>
      <c r="G74" s="390">
        <v>1</v>
      </c>
    </row>
    <row r="75" spans="1:7" ht="27.75" customHeight="1" x14ac:dyDescent="0.25">
      <c r="A75" s="420"/>
      <c r="G75" s="400">
        <v>0.75</v>
      </c>
    </row>
    <row r="76" spans="1:7" ht="27.75" customHeight="1" x14ac:dyDescent="0.25">
      <c r="A76" s="420"/>
      <c r="G76" s="401">
        <v>1</v>
      </c>
    </row>
    <row r="77" spans="1:7" ht="27.75" customHeight="1" x14ac:dyDescent="0.25">
      <c r="A77" s="420"/>
      <c r="G77" s="394">
        <v>1</v>
      </c>
    </row>
    <row r="78" spans="1:7" ht="27.75" customHeight="1" x14ac:dyDescent="0.25">
      <c r="A78" s="420"/>
      <c r="G78" s="401">
        <v>1</v>
      </c>
    </row>
    <row r="79" spans="1:7" ht="27.75" customHeight="1" x14ac:dyDescent="0.25">
      <c r="A79" s="420"/>
      <c r="G79" s="390">
        <v>1</v>
      </c>
    </row>
    <row r="80" spans="1:7" ht="27.75" customHeight="1" x14ac:dyDescent="0.25">
      <c r="A80" s="420"/>
      <c r="G80" s="390">
        <v>1</v>
      </c>
    </row>
    <row r="81" spans="1:7" ht="27.75" customHeight="1" x14ac:dyDescent="0.25">
      <c r="A81" s="420"/>
      <c r="G81" s="390">
        <v>1</v>
      </c>
    </row>
    <row r="82" spans="1:7" ht="27.75" customHeight="1" x14ac:dyDescent="0.25">
      <c r="A82" s="420"/>
      <c r="G82" s="394">
        <v>1</v>
      </c>
    </row>
    <row r="83" spans="1:7" ht="27.75" customHeight="1" x14ac:dyDescent="0.25">
      <c r="A83" s="420"/>
      <c r="G83" s="401">
        <v>1</v>
      </c>
    </row>
    <row r="84" spans="1:7" ht="27.75" customHeight="1" x14ac:dyDescent="0.25">
      <c r="A84" s="420"/>
      <c r="G84" s="390">
        <v>1</v>
      </c>
    </row>
    <row r="85" spans="1:7" ht="27.75" customHeight="1" x14ac:dyDescent="0.25">
      <c r="A85" s="420"/>
      <c r="G85" s="390">
        <v>1</v>
      </c>
    </row>
    <row r="86" spans="1:7" ht="27.75" customHeight="1" x14ac:dyDescent="0.25">
      <c r="A86" s="420"/>
      <c r="G86" s="390">
        <v>1</v>
      </c>
    </row>
    <row r="87" spans="1:7" ht="27.75" customHeight="1" x14ac:dyDescent="0.25">
      <c r="A87" s="420"/>
      <c r="G87" s="390">
        <v>1</v>
      </c>
    </row>
    <row r="88" spans="1:7" ht="27.75" customHeight="1" x14ac:dyDescent="0.25">
      <c r="A88" s="420"/>
      <c r="G88" s="390">
        <v>1</v>
      </c>
    </row>
    <row r="89" spans="1:7" ht="27.75" customHeight="1" x14ac:dyDescent="0.25">
      <c r="A89" s="420"/>
      <c r="G89" s="390">
        <v>1</v>
      </c>
    </row>
    <row r="90" spans="1:7" ht="27.75" customHeight="1" x14ac:dyDescent="0.25">
      <c r="A90" s="420"/>
      <c r="G90" s="390">
        <v>1</v>
      </c>
    </row>
    <row r="91" spans="1:7" ht="27.75" customHeight="1" x14ac:dyDescent="0.25">
      <c r="A91" s="420"/>
      <c r="G91" s="390">
        <v>1</v>
      </c>
    </row>
    <row r="92" spans="1:7" ht="27.75" customHeight="1" x14ac:dyDescent="0.25">
      <c r="A92" s="420"/>
      <c r="G92" s="390">
        <v>1</v>
      </c>
    </row>
    <row r="93" spans="1:7" ht="27.75" customHeight="1" x14ac:dyDescent="0.25">
      <c r="A93" s="420"/>
      <c r="G93" s="390">
        <v>1</v>
      </c>
    </row>
    <row r="94" spans="1:7" ht="27.75" customHeight="1" x14ac:dyDescent="0.25">
      <c r="A94" s="420"/>
      <c r="G94" s="390">
        <v>1</v>
      </c>
    </row>
    <row r="95" spans="1:7" ht="27.75" customHeight="1" x14ac:dyDescent="0.25">
      <c r="A95" s="420"/>
      <c r="G95" s="390">
        <v>1</v>
      </c>
    </row>
    <row r="96" spans="1:7" ht="27.75" customHeight="1" x14ac:dyDescent="0.25">
      <c r="A96" s="420"/>
      <c r="G96" s="403">
        <v>0.91666666666666663</v>
      </c>
    </row>
    <row r="97" spans="1:7" ht="27.75" customHeight="1" x14ac:dyDescent="0.25">
      <c r="A97" s="420"/>
      <c r="G97" s="390">
        <v>1</v>
      </c>
    </row>
    <row r="98" spans="1:7" ht="27.75" customHeight="1" x14ac:dyDescent="0.25">
      <c r="A98" s="420"/>
      <c r="G98" s="403">
        <v>0.98</v>
      </c>
    </row>
    <row r="99" spans="1:7" ht="27.75" customHeight="1" x14ac:dyDescent="0.25">
      <c r="A99" s="420"/>
      <c r="G99" s="421">
        <f>AVERAGE(G3:G98)</f>
        <v>0.9920486111111112</v>
      </c>
    </row>
    <row r="100" spans="1:7" ht="27.75" customHeight="1" x14ac:dyDescent="0.25">
      <c r="A100" s="420"/>
    </row>
    <row r="101" spans="1:7" ht="27.75" customHeight="1" x14ac:dyDescent="0.25">
      <c r="A101" s="420"/>
    </row>
    <row r="102" spans="1:7" ht="27.75" customHeight="1" x14ac:dyDescent="0.25">
      <c r="A102" s="420"/>
    </row>
    <row r="103" spans="1:7" ht="27.75" customHeight="1" x14ac:dyDescent="0.25">
      <c r="A103" s="420"/>
    </row>
    <row r="104" spans="1:7" ht="27.75" customHeight="1" x14ac:dyDescent="0.25">
      <c r="A104" s="420"/>
    </row>
    <row r="105" spans="1:7" ht="27.75" customHeight="1" x14ac:dyDescent="0.25">
      <c r="A105" s="420"/>
    </row>
    <row r="106" spans="1:7" ht="27.75" customHeight="1" x14ac:dyDescent="0.25">
      <c r="A106" s="420"/>
    </row>
    <row r="107" spans="1:7" ht="27.75" customHeight="1" x14ac:dyDescent="0.25">
      <c r="A107" s="420"/>
    </row>
    <row r="108" spans="1:7" ht="27.75" customHeight="1" x14ac:dyDescent="0.25">
      <c r="A108" s="420"/>
    </row>
    <row r="109" spans="1:7" ht="27.75" customHeight="1" x14ac:dyDescent="0.25">
      <c r="A109" s="420"/>
    </row>
    <row r="110" spans="1:7" ht="27.75" customHeight="1" x14ac:dyDescent="0.25">
      <c r="A110" s="420"/>
    </row>
    <row r="111" spans="1:7" ht="27.75" customHeight="1" x14ac:dyDescent="0.25">
      <c r="A111" s="420"/>
    </row>
    <row r="112" spans="1:7" ht="27.75" customHeight="1" x14ac:dyDescent="0.25">
      <c r="A112" s="420"/>
    </row>
    <row r="113" spans="1:1" ht="27.75" customHeight="1" x14ac:dyDescent="0.25">
      <c r="A113" s="420"/>
    </row>
    <row r="114" spans="1:1" ht="27.75" customHeight="1" x14ac:dyDescent="0.25">
      <c r="A114" s="420"/>
    </row>
    <row r="115" spans="1:1" ht="27.75" customHeight="1" x14ac:dyDescent="0.25">
      <c r="A115" s="420"/>
    </row>
    <row r="116" spans="1:1" ht="27.75" customHeight="1" x14ac:dyDescent="0.25">
      <c r="A116" s="420"/>
    </row>
    <row r="117" spans="1:1" ht="27.75" customHeight="1" x14ac:dyDescent="0.25">
      <c r="A117" s="420"/>
    </row>
    <row r="118" spans="1:1" ht="27.75" customHeight="1" x14ac:dyDescent="0.25">
      <c r="A118" s="420"/>
    </row>
    <row r="119" spans="1:1" ht="27.75" customHeight="1" x14ac:dyDescent="0.25">
      <c r="A119" s="420"/>
    </row>
    <row r="120" spans="1:1" ht="27.75" customHeight="1" x14ac:dyDescent="0.25">
      <c r="A120" s="420"/>
    </row>
    <row r="121" spans="1:1" ht="27.75" customHeight="1" x14ac:dyDescent="0.25">
      <c r="A121" s="420"/>
    </row>
    <row r="122" spans="1:1" ht="27.75" customHeight="1" x14ac:dyDescent="0.25">
      <c r="A122" s="420"/>
    </row>
    <row r="123" spans="1:1" ht="27.75" customHeight="1" x14ac:dyDescent="0.25">
      <c r="A123" s="420"/>
    </row>
    <row r="124" spans="1:1" ht="27.75" customHeight="1" x14ac:dyDescent="0.25">
      <c r="A124" s="420"/>
    </row>
    <row r="125" spans="1:1" ht="27.75" customHeight="1" x14ac:dyDescent="0.25">
      <c r="A125" s="420"/>
    </row>
    <row r="126" spans="1:1" ht="27.75" customHeight="1" x14ac:dyDescent="0.25">
      <c r="A126" s="420"/>
    </row>
    <row r="127" spans="1:1" ht="27.75" customHeight="1" x14ac:dyDescent="0.25">
      <c r="A127" s="420"/>
    </row>
    <row r="128" spans="1:1" ht="27.75" customHeight="1" x14ac:dyDescent="0.25">
      <c r="A128" s="420"/>
    </row>
    <row r="129" spans="1:1" ht="27.75" customHeight="1" x14ac:dyDescent="0.25">
      <c r="A129" s="420"/>
    </row>
    <row r="130" spans="1:1" ht="27.75" customHeight="1" x14ac:dyDescent="0.25">
      <c r="A130" s="420"/>
    </row>
    <row r="131" spans="1:1" ht="27.75" customHeight="1" x14ac:dyDescent="0.25">
      <c r="A131" s="420"/>
    </row>
    <row r="132" spans="1:1" ht="27.75" customHeight="1" x14ac:dyDescent="0.25">
      <c r="A132" s="420"/>
    </row>
    <row r="133" spans="1:1" ht="27.75" customHeight="1" x14ac:dyDescent="0.25">
      <c r="A133" s="420"/>
    </row>
    <row r="134" spans="1:1" ht="27.75" customHeight="1" x14ac:dyDescent="0.25">
      <c r="A134" s="420"/>
    </row>
    <row r="135" spans="1:1" ht="27.75" customHeight="1" x14ac:dyDescent="0.25">
      <c r="A135" s="420"/>
    </row>
    <row r="136" spans="1:1" ht="27.75" customHeight="1" x14ac:dyDescent="0.25">
      <c r="A136" s="420"/>
    </row>
    <row r="137" spans="1:1" ht="27.75" customHeight="1" x14ac:dyDescent="0.25">
      <c r="A137" s="420"/>
    </row>
    <row r="138" spans="1:1" ht="27.75" customHeight="1" x14ac:dyDescent="0.25">
      <c r="A138" s="420"/>
    </row>
    <row r="139" spans="1:1" ht="27.75" customHeight="1" x14ac:dyDescent="0.25">
      <c r="A139" s="420"/>
    </row>
    <row r="140" spans="1:1" ht="27.75" customHeight="1" x14ac:dyDescent="0.25">
      <c r="A140" s="420"/>
    </row>
    <row r="141" spans="1:1" ht="27.75" customHeight="1" x14ac:dyDescent="0.25">
      <c r="A141" s="420"/>
    </row>
    <row r="142" spans="1:1" ht="27.75" customHeight="1" x14ac:dyDescent="0.25">
      <c r="A142" s="420"/>
    </row>
    <row r="143" spans="1:1" ht="27.75" customHeight="1" x14ac:dyDescent="0.25">
      <c r="A143" s="420"/>
    </row>
    <row r="144" spans="1:1" ht="27.75" customHeight="1" x14ac:dyDescent="0.25">
      <c r="A144" s="420"/>
    </row>
    <row r="145" spans="1:1" ht="27.75" customHeight="1" x14ac:dyDescent="0.25">
      <c r="A145" s="420"/>
    </row>
    <row r="146" spans="1:1" ht="27.75" customHeight="1" x14ac:dyDescent="0.25">
      <c r="A146" s="420"/>
    </row>
    <row r="147" spans="1:1" ht="27.75" customHeight="1" x14ac:dyDescent="0.25">
      <c r="A147" s="420"/>
    </row>
    <row r="148" spans="1:1" ht="27.75" customHeight="1" x14ac:dyDescent="0.25">
      <c r="A148" s="420"/>
    </row>
    <row r="149" spans="1:1" ht="27.75" customHeight="1" x14ac:dyDescent="0.25">
      <c r="A149" s="420"/>
    </row>
    <row r="150" spans="1:1" ht="27.75" customHeight="1" x14ac:dyDescent="0.25">
      <c r="A150" s="420"/>
    </row>
    <row r="151" spans="1:1" ht="27.75" customHeight="1" x14ac:dyDescent="0.25">
      <c r="A151" s="420"/>
    </row>
    <row r="152" spans="1:1" ht="27.75" customHeight="1" x14ac:dyDescent="0.25">
      <c r="A152" s="420"/>
    </row>
    <row r="153" spans="1:1" ht="27.75" customHeight="1" x14ac:dyDescent="0.25">
      <c r="A153" s="420"/>
    </row>
    <row r="154" spans="1:1" ht="27.75" customHeight="1" x14ac:dyDescent="0.25">
      <c r="A154" s="420"/>
    </row>
    <row r="155" spans="1:1" ht="27.75" customHeight="1" x14ac:dyDescent="0.25">
      <c r="A155" s="420"/>
    </row>
    <row r="156" spans="1:1" ht="27.75" customHeight="1" x14ac:dyDescent="0.25">
      <c r="A156" s="420"/>
    </row>
    <row r="157" spans="1:1" ht="27.75" customHeight="1" x14ac:dyDescent="0.25">
      <c r="A157" s="420"/>
    </row>
    <row r="158" spans="1:1" ht="27.75" customHeight="1" x14ac:dyDescent="0.25">
      <c r="A158" s="420"/>
    </row>
    <row r="159" spans="1:1" ht="27.75" customHeight="1" x14ac:dyDescent="0.25">
      <c r="A159" s="420"/>
    </row>
    <row r="160" spans="1:1" ht="27.75" customHeight="1" x14ac:dyDescent="0.25">
      <c r="A160" s="420"/>
    </row>
    <row r="161" spans="1:1" ht="27.75" customHeight="1" x14ac:dyDescent="0.25">
      <c r="A161" s="420"/>
    </row>
    <row r="162" spans="1:1" ht="27.75" customHeight="1" x14ac:dyDescent="0.25">
      <c r="A162" s="420"/>
    </row>
    <row r="163" spans="1:1" ht="27.75" customHeight="1" x14ac:dyDescent="0.25">
      <c r="A163" s="420"/>
    </row>
    <row r="164" spans="1:1" ht="27.75" customHeight="1" x14ac:dyDescent="0.25">
      <c r="A164" s="420"/>
    </row>
    <row r="165" spans="1:1" ht="27.75" customHeight="1" x14ac:dyDescent="0.25">
      <c r="A165" s="420"/>
    </row>
    <row r="166" spans="1:1" ht="27.75" customHeight="1" x14ac:dyDescent="0.25">
      <c r="A166" s="420"/>
    </row>
    <row r="167" spans="1:1" ht="27.75" customHeight="1" x14ac:dyDescent="0.25">
      <c r="A167" s="420"/>
    </row>
    <row r="168" spans="1:1" ht="27.75" customHeight="1" x14ac:dyDescent="0.25">
      <c r="A168" s="420"/>
    </row>
    <row r="169" spans="1:1" ht="27.75" customHeight="1" x14ac:dyDescent="0.25">
      <c r="A169" s="420"/>
    </row>
    <row r="170" spans="1:1" ht="27.75" customHeight="1" x14ac:dyDescent="0.25">
      <c r="A170" s="420"/>
    </row>
    <row r="171" spans="1:1" ht="27.75" customHeight="1" x14ac:dyDescent="0.25">
      <c r="A171" s="420"/>
    </row>
    <row r="172" spans="1:1" ht="27.75" customHeight="1" x14ac:dyDescent="0.25">
      <c r="A172" s="420"/>
    </row>
    <row r="173" spans="1:1" ht="27.75" customHeight="1" x14ac:dyDescent="0.25">
      <c r="A173" s="420"/>
    </row>
    <row r="174" spans="1:1" ht="27.75" customHeight="1" x14ac:dyDescent="0.25">
      <c r="A174" s="420"/>
    </row>
    <row r="175" spans="1:1" ht="27.75" customHeight="1" x14ac:dyDescent="0.25">
      <c r="A175" s="420"/>
    </row>
    <row r="176" spans="1:1" ht="27.75" customHeight="1" x14ac:dyDescent="0.25">
      <c r="A176" s="420"/>
    </row>
    <row r="177" spans="1:1" ht="27.75" customHeight="1" x14ac:dyDescent="0.25">
      <c r="A177" s="420"/>
    </row>
    <row r="178" spans="1:1" ht="27.75" customHeight="1" x14ac:dyDescent="0.25">
      <c r="A178" s="420"/>
    </row>
    <row r="179" spans="1:1" ht="27.75" customHeight="1" x14ac:dyDescent="0.25">
      <c r="A179" s="420"/>
    </row>
    <row r="180" spans="1:1" ht="27.75" customHeight="1" x14ac:dyDescent="0.25">
      <c r="A180" s="420"/>
    </row>
    <row r="181" spans="1:1" ht="27.75" customHeight="1" x14ac:dyDescent="0.25">
      <c r="A181" s="420"/>
    </row>
    <row r="182" spans="1:1" ht="27.75" customHeight="1" x14ac:dyDescent="0.25">
      <c r="A182" s="420"/>
    </row>
    <row r="183" spans="1:1" ht="27.75" customHeight="1" x14ac:dyDescent="0.25">
      <c r="A183" s="420"/>
    </row>
    <row r="184" spans="1:1" ht="27.75" customHeight="1" x14ac:dyDescent="0.25">
      <c r="A184" s="420"/>
    </row>
    <row r="185" spans="1:1" ht="27.75" customHeight="1" x14ac:dyDescent="0.25">
      <c r="A185" s="420"/>
    </row>
    <row r="186" spans="1:1" ht="27.75" customHeight="1" x14ac:dyDescent="0.25">
      <c r="A186" s="420"/>
    </row>
    <row r="187" spans="1:1" ht="27.75" customHeight="1" x14ac:dyDescent="0.25">
      <c r="A187" s="420"/>
    </row>
    <row r="188" spans="1:1" ht="27.75" customHeight="1" x14ac:dyDescent="0.25">
      <c r="A188" s="420"/>
    </row>
    <row r="189" spans="1:1" ht="27.75" customHeight="1" x14ac:dyDescent="0.25">
      <c r="A189" s="420"/>
    </row>
    <row r="190" spans="1:1" ht="27.75" customHeight="1" x14ac:dyDescent="0.25">
      <c r="A190" s="420"/>
    </row>
    <row r="191" spans="1:1" ht="27.75" customHeight="1" x14ac:dyDescent="0.25">
      <c r="A191" s="420"/>
    </row>
    <row r="192" spans="1:1" ht="27.75" customHeight="1" x14ac:dyDescent="0.25">
      <c r="A192" s="420"/>
    </row>
    <row r="193" spans="1:1" ht="27.75" customHeight="1" x14ac:dyDescent="0.25">
      <c r="A193" s="420"/>
    </row>
    <row r="194" spans="1:1" ht="27.75" customHeight="1" x14ac:dyDescent="0.25">
      <c r="A194" s="420"/>
    </row>
    <row r="195" spans="1:1" ht="27.75" customHeight="1" x14ac:dyDescent="0.25">
      <c r="A195" s="420"/>
    </row>
    <row r="196" spans="1:1" ht="27.75" customHeight="1" x14ac:dyDescent="0.25">
      <c r="A196" s="420"/>
    </row>
    <row r="197" spans="1:1" ht="27.75" customHeight="1" x14ac:dyDescent="0.25">
      <c r="A197" s="420"/>
    </row>
    <row r="198" spans="1:1" ht="27.75" customHeight="1" x14ac:dyDescent="0.25">
      <c r="A198" s="420"/>
    </row>
    <row r="199" spans="1:1" ht="27.75" customHeight="1" x14ac:dyDescent="0.25">
      <c r="A199" s="420"/>
    </row>
    <row r="200" spans="1:1" ht="27.75" customHeight="1" x14ac:dyDescent="0.25">
      <c r="A200" s="420"/>
    </row>
    <row r="201" spans="1:1" ht="27.75" customHeight="1" x14ac:dyDescent="0.25">
      <c r="A201" s="420"/>
    </row>
    <row r="202" spans="1:1" ht="27.75" customHeight="1" x14ac:dyDescent="0.25">
      <c r="A202" s="420"/>
    </row>
    <row r="203" spans="1:1" ht="27.75" customHeight="1" x14ac:dyDescent="0.25">
      <c r="A203" s="420"/>
    </row>
    <row r="204" spans="1:1" ht="27.75" customHeight="1" x14ac:dyDescent="0.25">
      <c r="A204" s="420"/>
    </row>
    <row r="205" spans="1:1" ht="27.75" customHeight="1" x14ac:dyDescent="0.25">
      <c r="A205" s="420"/>
    </row>
    <row r="206" spans="1:1" ht="27.75" customHeight="1" x14ac:dyDescent="0.25">
      <c r="A206" s="420"/>
    </row>
    <row r="207" spans="1:1" ht="27.75" customHeight="1" x14ac:dyDescent="0.25">
      <c r="A207" s="420"/>
    </row>
    <row r="208" spans="1:1" ht="27.75" customHeight="1" x14ac:dyDescent="0.25">
      <c r="A208" s="420"/>
    </row>
    <row r="209" spans="1:1" ht="27.75" customHeight="1" x14ac:dyDescent="0.25">
      <c r="A209" s="420"/>
    </row>
    <row r="210" spans="1:1" ht="27.75" customHeight="1" x14ac:dyDescent="0.25">
      <c r="A210" s="420"/>
    </row>
    <row r="211" spans="1:1" ht="27.75" customHeight="1" x14ac:dyDescent="0.25">
      <c r="A211" s="420"/>
    </row>
    <row r="212" spans="1:1" ht="27.75" customHeight="1" x14ac:dyDescent="0.25">
      <c r="A212" s="420"/>
    </row>
    <row r="213" spans="1:1" ht="27.75" customHeight="1" x14ac:dyDescent="0.25">
      <c r="A213" s="420"/>
    </row>
    <row r="214" spans="1:1" ht="27.75" customHeight="1" x14ac:dyDescent="0.25">
      <c r="A214" s="420"/>
    </row>
    <row r="215" spans="1:1" ht="27.75" customHeight="1" x14ac:dyDescent="0.25">
      <c r="A215" s="420"/>
    </row>
    <row r="216" spans="1:1" ht="27.75" customHeight="1" x14ac:dyDescent="0.25">
      <c r="A216" s="420"/>
    </row>
    <row r="217" spans="1:1" ht="27.75" customHeight="1" x14ac:dyDescent="0.25">
      <c r="A217" s="420"/>
    </row>
    <row r="218" spans="1:1" ht="27.75" customHeight="1" x14ac:dyDescent="0.25">
      <c r="A218" s="420"/>
    </row>
    <row r="219" spans="1:1" ht="27.75" customHeight="1" x14ac:dyDescent="0.25">
      <c r="A219" s="420"/>
    </row>
    <row r="220" spans="1:1" ht="27.75" customHeight="1" x14ac:dyDescent="0.25">
      <c r="A220" s="420"/>
    </row>
    <row r="221" spans="1:1" ht="27.75" customHeight="1" x14ac:dyDescent="0.25">
      <c r="A221" s="420"/>
    </row>
    <row r="222" spans="1:1" ht="27.75" customHeight="1" x14ac:dyDescent="0.25">
      <c r="A222" s="420"/>
    </row>
    <row r="223" spans="1:1" ht="27.75" customHeight="1" x14ac:dyDescent="0.25">
      <c r="A223" s="420"/>
    </row>
    <row r="224" spans="1:1" ht="27.75" customHeight="1" x14ac:dyDescent="0.25">
      <c r="A224" s="420"/>
    </row>
    <row r="225" spans="1:1" ht="27.75" customHeight="1" x14ac:dyDescent="0.25">
      <c r="A225" s="420"/>
    </row>
    <row r="226" spans="1:1" ht="27.75" customHeight="1" x14ac:dyDescent="0.25">
      <c r="A226" s="420"/>
    </row>
    <row r="227" spans="1:1" ht="27.75" customHeight="1" x14ac:dyDescent="0.25">
      <c r="A227" s="420"/>
    </row>
    <row r="228" spans="1:1" ht="27.75" customHeight="1" x14ac:dyDescent="0.25">
      <c r="A228" s="420"/>
    </row>
    <row r="229" spans="1:1" ht="27.75" customHeight="1" x14ac:dyDescent="0.25">
      <c r="A229" s="420"/>
    </row>
    <row r="230" spans="1:1" ht="27.75" customHeight="1" x14ac:dyDescent="0.25">
      <c r="A230" s="420"/>
    </row>
    <row r="231" spans="1:1" ht="27.75" customHeight="1" x14ac:dyDescent="0.25">
      <c r="A231" s="420"/>
    </row>
    <row r="232" spans="1:1" ht="27.75" customHeight="1" x14ac:dyDescent="0.25">
      <c r="A232" s="420"/>
    </row>
    <row r="233" spans="1:1" ht="27.75" customHeight="1" x14ac:dyDescent="0.25">
      <c r="A233" s="420"/>
    </row>
    <row r="234" spans="1:1" ht="27.75" customHeight="1" x14ac:dyDescent="0.25">
      <c r="A234" s="420"/>
    </row>
    <row r="235" spans="1:1" ht="27.75" customHeight="1" x14ac:dyDescent="0.25">
      <c r="A235" s="420"/>
    </row>
    <row r="236" spans="1:1" ht="27.75" customHeight="1" x14ac:dyDescent="0.25">
      <c r="A236" s="420"/>
    </row>
    <row r="237" spans="1:1" ht="27.75" customHeight="1" x14ac:dyDescent="0.25">
      <c r="A237" s="420"/>
    </row>
    <row r="238" spans="1:1" ht="27.75" customHeight="1" x14ac:dyDescent="0.25">
      <c r="A238" s="420"/>
    </row>
    <row r="239" spans="1:1" ht="27.75" customHeight="1" x14ac:dyDescent="0.25">
      <c r="A239" s="420"/>
    </row>
    <row r="240" spans="1:1" ht="27.75" customHeight="1" x14ac:dyDescent="0.25">
      <c r="A240" s="420"/>
    </row>
    <row r="241" spans="1:1" ht="27.75" customHeight="1" x14ac:dyDescent="0.25">
      <c r="A241" s="420"/>
    </row>
    <row r="242" spans="1:1" ht="27.75" customHeight="1" x14ac:dyDescent="0.25">
      <c r="A242" s="420"/>
    </row>
    <row r="243" spans="1:1" ht="27.75" customHeight="1" x14ac:dyDescent="0.25">
      <c r="A243" s="420"/>
    </row>
    <row r="244" spans="1:1" ht="27.75" customHeight="1" x14ac:dyDescent="0.25">
      <c r="A244" s="420"/>
    </row>
    <row r="245" spans="1:1" ht="27.75" customHeight="1" x14ac:dyDescent="0.25">
      <c r="A245" s="420"/>
    </row>
    <row r="246" spans="1:1" ht="27.75" customHeight="1" x14ac:dyDescent="0.25">
      <c r="A246" s="420"/>
    </row>
    <row r="247" spans="1:1" ht="27.75" customHeight="1" x14ac:dyDescent="0.25">
      <c r="A247" s="420"/>
    </row>
    <row r="248" spans="1:1" ht="27.75" customHeight="1" x14ac:dyDescent="0.25">
      <c r="A248" s="420"/>
    </row>
    <row r="249" spans="1:1" ht="27.75" customHeight="1" x14ac:dyDescent="0.25">
      <c r="A249" s="420"/>
    </row>
    <row r="250" spans="1:1" ht="27.75" customHeight="1" x14ac:dyDescent="0.25">
      <c r="A250" s="420"/>
    </row>
    <row r="251" spans="1:1" ht="27.75" customHeight="1" x14ac:dyDescent="0.25">
      <c r="A251" s="420"/>
    </row>
    <row r="252" spans="1:1" ht="27.75" customHeight="1" x14ac:dyDescent="0.25">
      <c r="A252" s="420"/>
    </row>
    <row r="253" spans="1:1" ht="27.75" customHeight="1" x14ac:dyDescent="0.25">
      <c r="A253" s="420"/>
    </row>
    <row r="254" spans="1:1" ht="27.75" customHeight="1" x14ac:dyDescent="0.25">
      <c r="A254" s="420"/>
    </row>
    <row r="255" spans="1:1" ht="27.75" customHeight="1" x14ac:dyDescent="0.25">
      <c r="A255" s="420"/>
    </row>
    <row r="256" spans="1:1" ht="27.75" customHeight="1" x14ac:dyDescent="0.25">
      <c r="A256" s="420"/>
    </row>
    <row r="257" spans="1:1" ht="27.75" customHeight="1" x14ac:dyDescent="0.25">
      <c r="A257" s="420"/>
    </row>
    <row r="258" spans="1:1" ht="27.75" customHeight="1" x14ac:dyDescent="0.25">
      <c r="A258" s="420"/>
    </row>
    <row r="259" spans="1:1" ht="27.75" customHeight="1" x14ac:dyDescent="0.25">
      <c r="A259" s="420"/>
    </row>
    <row r="260" spans="1:1" ht="27.75" customHeight="1" x14ac:dyDescent="0.25">
      <c r="A260" s="420"/>
    </row>
    <row r="261" spans="1:1" ht="27.75" customHeight="1" x14ac:dyDescent="0.25">
      <c r="A261" s="420"/>
    </row>
    <row r="262" spans="1:1" ht="27.75" customHeight="1" x14ac:dyDescent="0.25">
      <c r="A262" s="420"/>
    </row>
    <row r="263" spans="1:1" ht="27.75" customHeight="1" x14ac:dyDescent="0.25">
      <c r="A263" s="420"/>
    </row>
    <row r="264" spans="1:1" ht="27.75" customHeight="1" x14ac:dyDescent="0.25">
      <c r="A264" s="420"/>
    </row>
    <row r="265" spans="1:1" ht="27.75" customHeight="1" x14ac:dyDescent="0.25">
      <c r="A265" s="420"/>
    </row>
    <row r="266" spans="1:1" ht="27.75" customHeight="1" x14ac:dyDescent="0.25">
      <c r="A266" s="420"/>
    </row>
    <row r="267" spans="1:1" ht="27.75" customHeight="1" x14ac:dyDescent="0.25">
      <c r="A267" s="420"/>
    </row>
    <row r="268" spans="1:1" ht="27.75" customHeight="1" x14ac:dyDescent="0.25">
      <c r="A268" s="420"/>
    </row>
    <row r="269" spans="1:1" ht="27.75" customHeight="1" x14ac:dyDescent="0.25">
      <c r="A269" s="420"/>
    </row>
    <row r="270" spans="1:1" ht="27.75" customHeight="1" x14ac:dyDescent="0.25">
      <c r="A270" s="420"/>
    </row>
    <row r="271" spans="1:1" ht="27.75" customHeight="1" x14ac:dyDescent="0.25">
      <c r="A271" s="420"/>
    </row>
    <row r="272" spans="1:1" ht="27.75" customHeight="1" x14ac:dyDescent="0.25">
      <c r="A272" s="420"/>
    </row>
    <row r="273" spans="1:1" ht="27.75" customHeight="1" x14ac:dyDescent="0.25">
      <c r="A273" s="420"/>
    </row>
    <row r="274" spans="1:1" ht="27.75" customHeight="1" x14ac:dyDescent="0.25">
      <c r="A274" s="420"/>
    </row>
    <row r="275" spans="1:1" ht="27.75" customHeight="1" x14ac:dyDescent="0.25">
      <c r="A275" s="420"/>
    </row>
    <row r="276" spans="1:1" ht="27.75" customHeight="1" x14ac:dyDescent="0.25">
      <c r="A276" s="420"/>
    </row>
    <row r="277" spans="1:1" ht="27.75" customHeight="1" x14ac:dyDescent="0.25">
      <c r="A277" s="420"/>
    </row>
    <row r="278" spans="1:1" ht="27.75" customHeight="1" x14ac:dyDescent="0.25">
      <c r="A278" s="420"/>
    </row>
    <row r="279" spans="1:1" ht="27.75" customHeight="1" x14ac:dyDescent="0.25">
      <c r="A279" s="420"/>
    </row>
    <row r="280" spans="1:1" ht="27.75" customHeight="1" x14ac:dyDescent="0.25">
      <c r="A280" s="420"/>
    </row>
    <row r="281" spans="1:1" ht="27.75" customHeight="1" x14ac:dyDescent="0.25">
      <c r="A281" s="420"/>
    </row>
    <row r="282" spans="1:1" ht="27.75" customHeight="1" x14ac:dyDescent="0.25">
      <c r="A282" s="420"/>
    </row>
    <row r="283" spans="1:1" ht="27.75" customHeight="1" x14ac:dyDescent="0.25">
      <c r="A283" s="420"/>
    </row>
    <row r="284" spans="1:1" ht="27.75" customHeight="1" x14ac:dyDescent="0.25">
      <c r="A284" s="420"/>
    </row>
    <row r="285" spans="1:1" ht="27.75" customHeight="1" x14ac:dyDescent="0.25">
      <c r="A285" s="420"/>
    </row>
    <row r="286" spans="1:1" ht="27.75" customHeight="1" x14ac:dyDescent="0.25">
      <c r="A286" s="420"/>
    </row>
    <row r="287" spans="1:1" ht="27.75" customHeight="1" x14ac:dyDescent="0.25">
      <c r="A287" s="420"/>
    </row>
    <row r="288" spans="1:1" ht="27.75" customHeight="1" x14ac:dyDescent="0.25">
      <c r="A288" s="420"/>
    </row>
    <row r="289" spans="1:1" ht="27.75" customHeight="1" x14ac:dyDescent="0.25">
      <c r="A289" s="420"/>
    </row>
    <row r="290" spans="1:1" ht="27.75" customHeight="1" x14ac:dyDescent="0.25">
      <c r="A290" s="420"/>
    </row>
    <row r="291" spans="1:1" ht="27.75" customHeight="1" x14ac:dyDescent="0.25">
      <c r="A291" s="420"/>
    </row>
    <row r="292" spans="1:1" ht="27.75" customHeight="1" x14ac:dyDescent="0.25">
      <c r="A292" s="420"/>
    </row>
    <row r="293" spans="1:1" ht="27.75" customHeight="1" x14ac:dyDescent="0.25">
      <c r="A293" s="420"/>
    </row>
    <row r="294" spans="1:1" ht="27.75" customHeight="1" x14ac:dyDescent="0.25">
      <c r="A294" s="420"/>
    </row>
    <row r="295" spans="1:1" ht="27.75" customHeight="1" x14ac:dyDescent="0.25">
      <c r="A295" s="420"/>
    </row>
    <row r="296" spans="1:1" ht="27.75" customHeight="1" x14ac:dyDescent="0.25">
      <c r="A296" s="420"/>
    </row>
    <row r="297" spans="1:1" ht="27.75" customHeight="1" x14ac:dyDescent="0.25">
      <c r="A297" s="420"/>
    </row>
    <row r="298" spans="1:1" ht="27.75" customHeight="1" x14ac:dyDescent="0.25">
      <c r="A298" s="420"/>
    </row>
    <row r="299" spans="1:1" ht="27.75" customHeight="1" x14ac:dyDescent="0.25">
      <c r="A299" s="420"/>
    </row>
    <row r="300" spans="1:1" ht="27.75" customHeight="1" x14ac:dyDescent="0.25">
      <c r="A300" s="420"/>
    </row>
    <row r="301" spans="1:1" ht="27.75" customHeight="1" x14ac:dyDescent="0.25">
      <c r="A301" s="420"/>
    </row>
    <row r="302" spans="1:1" ht="27.75" customHeight="1" x14ac:dyDescent="0.25">
      <c r="A302" s="420"/>
    </row>
    <row r="303" spans="1:1" ht="27.75" customHeight="1" x14ac:dyDescent="0.25">
      <c r="A303" s="420"/>
    </row>
    <row r="304" spans="1:1" ht="27.75" customHeight="1" x14ac:dyDescent="0.25">
      <c r="A304" s="420"/>
    </row>
    <row r="305" spans="1:1" ht="27.75" customHeight="1" x14ac:dyDescent="0.25">
      <c r="A305" s="420"/>
    </row>
    <row r="306" spans="1:1" ht="27.75" customHeight="1" x14ac:dyDescent="0.25">
      <c r="A306" s="420"/>
    </row>
    <row r="307" spans="1:1" ht="27.75" customHeight="1" x14ac:dyDescent="0.25">
      <c r="A307" s="420"/>
    </row>
    <row r="308" spans="1:1" ht="27.75" customHeight="1" x14ac:dyDescent="0.25">
      <c r="A308" s="420"/>
    </row>
    <row r="309" spans="1:1" ht="27.75" customHeight="1" x14ac:dyDescent="0.25">
      <c r="A309" s="420"/>
    </row>
    <row r="310" spans="1:1" ht="27.75" customHeight="1" x14ac:dyDescent="0.25">
      <c r="A310" s="420"/>
    </row>
    <row r="311" spans="1:1" ht="27.75" customHeight="1" x14ac:dyDescent="0.25">
      <c r="A311" s="420"/>
    </row>
    <row r="312" spans="1:1" ht="27.75" customHeight="1" x14ac:dyDescent="0.25">
      <c r="A312" s="420"/>
    </row>
    <row r="313" spans="1:1" ht="27.75" customHeight="1" x14ac:dyDescent="0.25">
      <c r="A313" s="420"/>
    </row>
    <row r="314" spans="1:1" ht="27.75" customHeight="1" x14ac:dyDescent="0.25">
      <c r="A314" s="420"/>
    </row>
    <row r="315" spans="1:1" ht="27.75" customHeight="1" x14ac:dyDescent="0.25">
      <c r="A315" s="420"/>
    </row>
    <row r="316" spans="1:1" ht="27.75" customHeight="1" x14ac:dyDescent="0.25">
      <c r="A316" s="420"/>
    </row>
    <row r="317" spans="1:1" ht="27.75" customHeight="1" x14ac:dyDescent="0.25">
      <c r="A317" s="420"/>
    </row>
    <row r="318" spans="1:1" ht="27.75" customHeight="1" x14ac:dyDescent="0.25">
      <c r="A318" s="420"/>
    </row>
    <row r="319" spans="1:1" ht="27.75" customHeight="1" x14ac:dyDescent="0.25">
      <c r="A319" s="420"/>
    </row>
    <row r="320" spans="1:1" ht="27.75" customHeight="1" x14ac:dyDescent="0.25">
      <c r="A320" s="420"/>
    </row>
    <row r="321" spans="1:1" ht="27.75" customHeight="1" x14ac:dyDescent="0.25">
      <c r="A321" s="420"/>
    </row>
    <row r="322" spans="1:1" ht="27.75" customHeight="1" x14ac:dyDescent="0.25">
      <c r="A322" s="420"/>
    </row>
    <row r="323" spans="1:1" ht="27.75" customHeight="1" x14ac:dyDescent="0.25">
      <c r="A323" s="420"/>
    </row>
    <row r="324" spans="1:1" ht="27.75" customHeight="1" x14ac:dyDescent="0.25">
      <c r="A324" s="420"/>
    </row>
    <row r="325" spans="1:1" ht="27.75" customHeight="1" x14ac:dyDescent="0.25">
      <c r="A325" s="420"/>
    </row>
    <row r="326" spans="1:1" ht="27.75" customHeight="1" x14ac:dyDescent="0.25">
      <c r="A326" s="420"/>
    </row>
    <row r="327" spans="1:1" ht="27.75" customHeight="1" x14ac:dyDescent="0.25">
      <c r="A327" s="420"/>
    </row>
    <row r="328" spans="1:1" ht="27.75" customHeight="1" x14ac:dyDescent="0.25">
      <c r="A328" s="420"/>
    </row>
    <row r="329" spans="1:1" ht="27.75" customHeight="1" x14ac:dyDescent="0.25">
      <c r="A329" s="420"/>
    </row>
    <row r="330" spans="1:1" ht="27.75" customHeight="1" x14ac:dyDescent="0.25">
      <c r="A330" s="420"/>
    </row>
    <row r="331" spans="1:1" ht="27.75" customHeight="1" x14ac:dyDescent="0.25">
      <c r="A331" s="420"/>
    </row>
    <row r="332" spans="1:1" ht="27.75" customHeight="1" x14ac:dyDescent="0.25">
      <c r="A332" s="420"/>
    </row>
    <row r="333" spans="1:1" ht="27.75" customHeight="1" x14ac:dyDescent="0.25">
      <c r="A333" s="420"/>
    </row>
    <row r="334" spans="1:1" ht="27.75" customHeight="1" x14ac:dyDescent="0.25">
      <c r="A334" s="420"/>
    </row>
    <row r="335" spans="1:1" ht="27.75" customHeight="1" x14ac:dyDescent="0.25">
      <c r="A335" s="420"/>
    </row>
    <row r="336" spans="1:1" ht="27.75" customHeight="1" x14ac:dyDescent="0.25">
      <c r="A336" s="420"/>
    </row>
    <row r="337" spans="1:1" ht="27.75" customHeight="1" x14ac:dyDescent="0.25">
      <c r="A337" s="420"/>
    </row>
    <row r="338" spans="1:1" ht="27.75" customHeight="1" x14ac:dyDescent="0.25">
      <c r="A338" s="420"/>
    </row>
    <row r="339" spans="1:1" ht="27.75" customHeight="1" x14ac:dyDescent="0.25">
      <c r="A339" s="420"/>
    </row>
    <row r="340" spans="1:1" ht="27.75" customHeight="1" x14ac:dyDescent="0.25">
      <c r="A340" s="420"/>
    </row>
    <row r="341" spans="1:1" ht="27.75" customHeight="1" x14ac:dyDescent="0.25">
      <c r="A341" s="420"/>
    </row>
    <row r="342" spans="1:1" ht="27.75" customHeight="1" x14ac:dyDescent="0.25">
      <c r="A342" s="420"/>
    </row>
    <row r="343" spans="1:1" ht="27.75" customHeight="1" x14ac:dyDescent="0.25">
      <c r="A343" s="420"/>
    </row>
    <row r="344" spans="1:1" ht="27.75" customHeight="1" x14ac:dyDescent="0.25">
      <c r="A344" s="420"/>
    </row>
    <row r="345" spans="1:1" ht="27.75" customHeight="1" x14ac:dyDescent="0.25">
      <c r="A345" s="420"/>
    </row>
    <row r="346" spans="1:1" ht="27.75" customHeight="1" x14ac:dyDescent="0.25">
      <c r="A346" s="420"/>
    </row>
    <row r="347" spans="1:1" ht="27.75" customHeight="1" x14ac:dyDescent="0.25">
      <c r="A347" s="420"/>
    </row>
    <row r="348" spans="1:1" ht="27.75" customHeight="1" x14ac:dyDescent="0.25">
      <c r="A348" s="420"/>
    </row>
    <row r="349" spans="1:1" ht="27.75" customHeight="1" x14ac:dyDescent="0.25">
      <c r="A349" s="420"/>
    </row>
    <row r="350" spans="1:1" ht="27.75" customHeight="1" x14ac:dyDescent="0.25">
      <c r="A350" s="420"/>
    </row>
    <row r="351" spans="1:1" ht="27.75" customHeight="1" x14ac:dyDescent="0.25">
      <c r="A351" s="420"/>
    </row>
    <row r="352" spans="1:1" ht="27.75" customHeight="1" x14ac:dyDescent="0.25">
      <c r="A352" s="420"/>
    </row>
    <row r="353" spans="1:1" ht="27.75" customHeight="1" x14ac:dyDescent="0.25">
      <c r="A353" s="420"/>
    </row>
    <row r="354" spans="1:1" ht="27.75" customHeight="1" x14ac:dyDescent="0.25">
      <c r="A354" s="420"/>
    </row>
    <row r="355" spans="1:1" ht="27.75" customHeight="1" x14ac:dyDescent="0.25">
      <c r="A355" s="420"/>
    </row>
    <row r="356" spans="1:1" ht="27.75" customHeight="1" x14ac:dyDescent="0.25">
      <c r="A356" s="420"/>
    </row>
    <row r="357" spans="1:1" ht="27.75" customHeight="1" x14ac:dyDescent="0.25">
      <c r="A357" s="420"/>
    </row>
    <row r="358" spans="1:1" ht="27.75" customHeight="1" x14ac:dyDescent="0.25">
      <c r="A358" s="420"/>
    </row>
    <row r="359" spans="1:1" ht="27.75" customHeight="1" x14ac:dyDescent="0.25">
      <c r="A359" s="420"/>
    </row>
    <row r="360" spans="1:1" ht="27.75" customHeight="1" x14ac:dyDescent="0.25">
      <c r="A360" s="420"/>
    </row>
    <row r="361" spans="1:1" ht="27.75" customHeight="1" x14ac:dyDescent="0.25">
      <c r="A361" s="420"/>
    </row>
    <row r="362" spans="1:1" ht="27.75" customHeight="1" x14ac:dyDescent="0.25">
      <c r="A362" s="420"/>
    </row>
    <row r="363" spans="1:1" ht="27.75" customHeight="1" x14ac:dyDescent="0.25">
      <c r="A363" s="420"/>
    </row>
    <row r="364" spans="1:1" ht="27.75" customHeight="1" x14ac:dyDescent="0.25">
      <c r="A364" s="420"/>
    </row>
    <row r="365" spans="1:1" ht="27.75" customHeight="1" x14ac:dyDescent="0.25">
      <c r="A365" s="420"/>
    </row>
    <row r="366" spans="1:1" ht="27.75" customHeight="1" x14ac:dyDescent="0.25">
      <c r="A366" s="420"/>
    </row>
    <row r="367" spans="1:1" ht="27.75" customHeight="1" x14ac:dyDescent="0.25">
      <c r="A367" s="420"/>
    </row>
    <row r="368" spans="1:1" ht="27.75" customHeight="1" x14ac:dyDescent="0.25">
      <c r="A368" s="420"/>
    </row>
    <row r="369" spans="1:1" ht="27.75" customHeight="1" x14ac:dyDescent="0.25">
      <c r="A369" s="420"/>
    </row>
    <row r="370" spans="1:1" ht="27.75" customHeight="1" x14ac:dyDescent="0.25">
      <c r="A370" s="420"/>
    </row>
    <row r="371" spans="1:1" ht="27.75" customHeight="1" x14ac:dyDescent="0.25">
      <c r="A371" s="420"/>
    </row>
    <row r="372" spans="1:1" ht="27.75" customHeight="1" x14ac:dyDescent="0.25">
      <c r="A372" s="420"/>
    </row>
    <row r="373" spans="1:1" ht="27.75" customHeight="1" x14ac:dyDescent="0.25">
      <c r="A373" s="420"/>
    </row>
    <row r="374" spans="1:1" ht="27.75" customHeight="1" x14ac:dyDescent="0.25">
      <c r="A374" s="420"/>
    </row>
    <row r="375" spans="1:1" ht="27.75" customHeight="1" x14ac:dyDescent="0.25">
      <c r="A375" s="420"/>
    </row>
    <row r="376" spans="1:1" ht="27.75" customHeight="1" x14ac:dyDescent="0.25">
      <c r="A376" s="420"/>
    </row>
    <row r="377" spans="1:1" ht="27.75" customHeight="1" x14ac:dyDescent="0.25">
      <c r="A377" s="420"/>
    </row>
    <row r="378" spans="1:1" ht="27.75" customHeight="1" x14ac:dyDescent="0.25">
      <c r="A378" s="420"/>
    </row>
    <row r="379" spans="1:1" ht="27.75" customHeight="1" x14ac:dyDescent="0.25">
      <c r="A379" s="420"/>
    </row>
    <row r="380" spans="1:1" ht="27.75" customHeight="1" x14ac:dyDescent="0.25">
      <c r="A380" s="420"/>
    </row>
    <row r="381" spans="1:1" ht="27.75" customHeight="1" x14ac:dyDescent="0.25">
      <c r="A381" s="420"/>
    </row>
    <row r="382" spans="1:1" ht="27.75" customHeight="1" x14ac:dyDescent="0.25">
      <c r="A382" s="420"/>
    </row>
    <row r="383" spans="1:1" ht="27.75" customHeight="1" x14ac:dyDescent="0.25">
      <c r="A383" s="420"/>
    </row>
    <row r="384" spans="1:1" ht="27.75" customHeight="1" x14ac:dyDescent="0.25">
      <c r="A384" s="420"/>
    </row>
    <row r="385" spans="1:1" ht="27.75" customHeight="1" x14ac:dyDescent="0.25">
      <c r="A385" s="420"/>
    </row>
    <row r="386" spans="1:1" ht="27.75" customHeight="1" x14ac:dyDescent="0.25">
      <c r="A386" s="420"/>
    </row>
    <row r="387" spans="1:1" ht="27.75" customHeight="1" x14ac:dyDescent="0.25">
      <c r="A387" s="420"/>
    </row>
    <row r="388" spans="1:1" ht="27.75" customHeight="1" x14ac:dyDescent="0.25">
      <c r="A388" s="420"/>
    </row>
    <row r="389" spans="1:1" ht="27.75" customHeight="1" x14ac:dyDescent="0.25">
      <c r="A389" s="420"/>
    </row>
    <row r="390" spans="1:1" ht="27.75" customHeight="1" x14ac:dyDescent="0.25">
      <c r="A390" s="420"/>
    </row>
    <row r="391" spans="1:1" ht="27.75" customHeight="1" x14ac:dyDescent="0.25">
      <c r="A391" s="420"/>
    </row>
    <row r="392" spans="1:1" ht="27.75" customHeight="1" x14ac:dyDescent="0.25">
      <c r="A392" s="420"/>
    </row>
    <row r="393" spans="1:1" ht="27.75" customHeight="1" x14ac:dyDescent="0.25">
      <c r="A393" s="420"/>
    </row>
    <row r="394" spans="1:1" ht="27.75" customHeight="1" x14ac:dyDescent="0.25">
      <c r="A394" s="420"/>
    </row>
    <row r="395" spans="1:1" ht="27.75" customHeight="1" x14ac:dyDescent="0.25">
      <c r="A395" s="420"/>
    </row>
    <row r="396" spans="1:1" ht="27.75" customHeight="1" x14ac:dyDescent="0.25">
      <c r="A396" s="420"/>
    </row>
    <row r="397" spans="1:1" ht="27.75" customHeight="1" x14ac:dyDescent="0.25">
      <c r="A397" s="420"/>
    </row>
    <row r="398" spans="1:1" ht="27.75" customHeight="1" x14ac:dyDescent="0.25">
      <c r="A398" s="420"/>
    </row>
    <row r="399" spans="1:1" ht="27.75" customHeight="1" x14ac:dyDescent="0.25">
      <c r="A399" s="420"/>
    </row>
    <row r="400" spans="1:1" ht="27.75" customHeight="1" x14ac:dyDescent="0.25">
      <c r="A400" s="420"/>
    </row>
    <row r="401" spans="1:1" ht="27.75" customHeight="1" x14ac:dyDescent="0.25">
      <c r="A401" s="420"/>
    </row>
    <row r="402" spans="1:1" ht="27.75" customHeight="1" x14ac:dyDescent="0.25">
      <c r="A402" s="420"/>
    </row>
    <row r="403" spans="1:1" ht="27.75" customHeight="1" x14ac:dyDescent="0.25">
      <c r="A403" s="420"/>
    </row>
    <row r="404" spans="1:1" ht="27.75" customHeight="1" x14ac:dyDescent="0.25">
      <c r="A404" s="420"/>
    </row>
    <row r="405" spans="1:1" ht="27.75" customHeight="1" x14ac:dyDescent="0.25">
      <c r="A405" s="420"/>
    </row>
    <row r="406" spans="1:1" ht="27.75" customHeight="1" x14ac:dyDescent="0.25">
      <c r="A406" s="420"/>
    </row>
    <row r="407" spans="1:1" ht="27.75" customHeight="1" x14ac:dyDescent="0.25">
      <c r="A407" s="420"/>
    </row>
    <row r="408" spans="1:1" ht="27.75" customHeight="1" x14ac:dyDescent="0.25">
      <c r="A408" s="420"/>
    </row>
    <row r="409" spans="1:1" ht="27.75" customHeight="1" x14ac:dyDescent="0.25">
      <c r="A409" s="420"/>
    </row>
    <row r="410" spans="1:1" ht="27.75" customHeight="1" x14ac:dyDescent="0.25">
      <c r="A410" s="420"/>
    </row>
    <row r="411" spans="1:1" ht="27.75" customHeight="1" x14ac:dyDescent="0.25">
      <c r="A411" s="420"/>
    </row>
    <row r="412" spans="1:1" ht="27.75" customHeight="1" x14ac:dyDescent="0.25">
      <c r="A412" s="420"/>
    </row>
    <row r="413" spans="1:1" ht="27.75" customHeight="1" x14ac:dyDescent="0.25">
      <c r="A413" s="420"/>
    </row>
    <row r="414" spans="1:1" ht="27.75" customHeight="1" x14ac:dyDescent="0.25">
      <c r="A414" s="420"/>
    </row>
    <row r="415" spans="1:1" ht="27.75" customHeight="1" x14ac:dyDescent="0.25">
      <c r="A415" s="420"/>
    </row>
    <row r="416" spans="1:1" ht="27.75" customHeight="1" x14ac:dyDescent="0.25">
      <c r="A416" s="420"/>
    </row>
    <row r="417" spans="1:1" ht="27.75" customHeight="1" x14ac:dyDescent="0.25">
      <c r="A417" s="420"/>
    </row>
    <row r="418" spans="1:1" ht="27.75" customHeight="1" x14ac:dyDescent="0.25">
      <c r="A418" s="420"/>
    </row>
    <row r="419" spans="1:1" ht="27.75" customHeight="1" x14ac:dyDescent="0.25">
      <c r="A419" s="420"/>
    </row>
    <row r="420" spans="1:1" ht="27.75" customHeight="1" x14ac:dyDescent="0.25">
      <c r="A420" s="420"/>
    </row>
    <row r="421" spans="1:1" ht="27.75" customHeight="1" x14ac:dyDescent="0.25">
      <c r="A421" s="420"/>
    </row>
    <row r="422" spans="1:1" ht="27.75" customHeight="1" x14ac:dyDescent="0.25">
      <c r="A422" s="420"/>
    </row>
    <row r="423" spans="1:1" ht="27.75" customHeight="1" x14ac:dyDescent="0.25">
      <c r="A423" s="420"/>
    </row>
    <row r="424" spans="1:1" ht="27.75" customHeight="1" x14ac:dyDescent="0.25">
      <c r="A424" s="420"/>
    </row>
    <row r="425" spans="1:1" ht="27.75" customHeight="1" x14ac:dyDescent="0.25">
      <c r="A425" s="420"/>
    </row>
    <row r="426" spans="1:1" ht="27.75" customHeight="1" x14ac:dyDescent="0.25">
      <c r="A426" s="420"/>
    </row>
    <row r="427" spans="1:1" ht="27.75" customHeight="1" x14ac:dyDescent="0.25">
      <c r="A427" s="420"/>
    </row>
    <row r="428" spans="1:1" ht="27.75" customHeight="1" x14ac:dyDescent="0.25">
      <c r="A428" s="420"/>
    </row>
    <row r="429" spans="1:1" ht="27.75" customHeight="1" x14ac:dyDescent="0.25">
      <c r="A429" s="420"/>
    </row>
    <row r="430" spans="1:1" ht="27.75" customHeight="1" x14ac:dyDescent="0.25">
      <c r="A430" s="420"/>
    </row>
    <row r="431" spans="1:1" ht="27.75" customHeight="1" x14ac:dyDescent="0.25">
      <c r="A431" s="420"/>
    </row>
    <row r="432" spans="1:1" ht="27.75" customHeight="1" x14ac:dyDescent="0.25">
      <c r="A432" s="420"/>
    </row>
    <row r="433" spans="1:1" ht="27.75" customHeight="1" x14ac:dyDescent="0.25">
      <c r="A433" s="420"/>
    </row>
    <row r="434" spans="1:1" ht="27.75" customHeight="1" x14ac:dyDescent="0.25">
      <c r="A434" s="420"/>
    </row>
    <row r="435" spans="1:1" ht="27.75" customHeight="1" x14ac:dyDescent="0.25">
      <c r="A435" s="420"/>
    </row>
    <row r="436" spans="1:1" ht="27.75" customHeight="1" x14ac:dyDescent="0.25">
      <c r="A436" s="420"/>
    </row>
    <row r="437" spans="1:1" ht="27.75" customHeight="1" x14ac:dyDescent="0.25">
      <c r="A437" s="420"/>
    </row>
  </sheetData>
  <sheetProtection algorithmName="SHA-512" hashValue="NOWLnceI6KcA0Sw9wHqXUsV7a7JGAy6EaVJdd+ugWxIkvN1qGUcJ92Maiw71PMhx7X+RXad/GyChYwepmYA0Gw==" saltValue="3c7aV2syR41jNp3U6Fktuw==" spinCount="100000" sheet="1" objects="1" scenarios="1"/>
  <mergeCells count="1">
    <mergeCell ref="I2:K2"/>
  </mergeCells>
  <conditionalFormatting sqref="E3:E27">
    <cfRule type="cellIs" dxfId="0" priority="1" operator="lessThan">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F7204B9-B8F7-4FAB-8476-2ADC12FF4476}">
          <x14:formula1>
            <xm:f>Hoja2!$B$2:$B$39</xm:f>
          </x14:formula1>
          <xm:sqref>A15:A23 A25 A7:A11 A27 I15:I23 I25 I7:I11 I27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7"/>
  <sheetViews>
    <sheetView showGridLines="0" topLeftCell="B1" workbookViewId="0">
      <selection activeCell="C22" sqref="C22"/>
    </sheetView>
  </sheetViews>
  <sheetFormatPr baseColWidth="10" defaultColWidth="11.42578125" defaultRowHeight="15" x14ac:dyDescent="0.25"/>
  <cols>
    <col min="2" max="2" width="14.42578125" customWidth="1"/>
    <col min="3" max="3" width="108.140625" customWidth="1"/>
  </cols>
  <sheetData>
    <row r="1" spans="1:30" ht="96.95" customHeight="1" thickBot="1" x14ac:dyDescent="0.45">
      <c r="A1" s="515"/>
      <c r="B1" s="516"/>
      <c r="C1" s="517"/>
      <c r="D1" s="497" t="s">
        <v>141</v>
      </c>
      <c r="E1" s="518"/>
      <c r="F1" s="518"/>
      <c r="G1" s="497"/>
      <c r="H1" s="497"/>
      <c r="I1" s="497"/>
      <c r="J1" s="519"/>
      <c r="K1" s="497"/>
      <c r="L1" s="497"/>
      <c r="M1" s="497"/>
      <c r="N1" s="497"/>
      <c r="O1" s="497"/>
      <c r="P1" s="497"/>
      <c r="Q1" s="497"/>
      <c r="R1" s="497"/>
      <c r="S1" s="497"/>
      <c r="T1" s="497"/>
      <c r="U1" s="497"/>
      <c r="V1" s="497"/>
      <c r="W1" s="497"/>
      <c r="X1" s="497"/>
      <c r="Y1" s="497"/>
      <c r="Z1" s="520" t="s">
        <v>1</v>
      </c>
      <c r="AA1" s="520"/>
      <c r="AB1" s="520"/>
      <c r="AC1" s="520"/>
      <c r="AD1" s="521"/>
    </row>
    <row r="3" spans="1:30" x14ac:dyDescent="0.25">
      <c r="B3" s="523" t="s">
        <v>1494</v>
      </c>
      <c r="C3" s="523"/>
    </row>
    <row r="4" spans="1:30" ht="45.95" customHeight="1" x14ac:dyDescent="0.25">
      <c r="B4" s="522" t="s">
        <v>1495</v>
      </c>
      <c r="C4" s="522"/>
    </row>
    <row r="5" spans="1:30" x14ac:dyDescent="0.25">
      <c r="B5" s="65" t="s">
        <v>1496</v>
      </c>
      <c r="C5" s="65" t="s">
        <v>1497</v>
      </c>
    </row>
    <row r="6" spans="1:30" x14ac:dyDescent="0.25">
      <c r="B6" s="66" t="s">
        <v>1498</v>
      </c>
      <c r="C6" s="67" t="s">
        <v>1499</v>
      </c>
    </row>
    <row r="7" spans="1:30" x14ac:dyDescent="0.25">
      <c r="B7" s="66" t="s">
        <v>1500</v>
      </c>
      <c r="C7" s="67" t="s">
        <v>1501</v>
      </c>
    </row>
    <row r="8" spans="1:30" x14ac:dyDescent="0.25">
      <c r="B8" s="66" t="s">
        <v>1502</v>
      </c>
      <c r="C8" s="67" t="s">
        <v>1503</v>
      </c>
    </row>
    <row r="9" spans="1:30" x14ac:dyDescent="0.25">
      <c r="B9" s="66" t="s">
        <v>1504</v>
      </c>
      <c r="C9" s="68" t="s">
        <v>1505</v>
      </c>
    </row>
    <row r="10" spans="1:30" x14ac:dyDescent="0.25">
      <c r="B10" s="66" t="s">
        <v>1506</v>
      </c>
      <c r="C10" s="67" t="s">
        <v>1507</v>
      </c>
    </row>
    <row r="11" spans="1:30" x14ac:dyDescent="0.25">
      <c r="B11" s="66" t="s">
        <v>1508</v>
      </c>
      <c r="C11" s="67" t="s">
        <v>1509</v>
      </c>
    </row>
    <row r="12" spans="1:30" x14ac:dyDescent="0.25">
      <c r="B12" s="66" t="s">
        <v>1510</v>
      </c>
      <c r="C12" s="67" t="s">
        <v>1511</v>
      </c>
    </row>
    <row r="13" spans="1:30" x14ac:dyDescent="0.25">
      <c r="B13" s="66" t="s">
        <v>1512</v>
      </c>
      <c r="C13" s="67" t="s">
        <v>1513</v>
      </c>
    </row>
    <row r="14" spans="1:30" x14ac:dyDescent="0.25">
      <c r="B14" s="66" t="s">
        <v>1514</v>
      </c>
      <c r="C14" s="67" t="s">
        <v>1515</v>
      </c>
    </row>
    <row r="15" spans="1:30" x14ac:dyDescent="0.25">
      <c r="B15" s="66" t="s">
        <v>1516</v>
      </c>
      <c r="C15" s="67" t="s">
        <v>1517</v>
      </c>
    </row>
    <row r="16" spans="1:30" x14ac:dyDescent="0.25">
      <c r="B16" s="66" t="s">
        <v>1518</v>
      </c>
      <c r="C16" s="67" t="s">
        <v>1519</v>
      </c>
    </row>
    <row r="17" spans="2:3" x14ac:dyDescent="0.25">
      <c r="B17" s="66" t="s">
        <v>1520</v>
      </c>
      <c r="C17" s="67" t="s">
        <v>1521</v>
      </c>
    </row>
  </sheetData>
  <sheetProtection algorithmName="SHA-512" hashValue="EjF2/YuAlS8M/C4vB2klW6SzXEfNPlgLLBYls7Qp+ll+BV0ut3tIYjGjtAoEex014Z8IXSceOsj85u9QhxqFZQ==" saltValue="fCpXO97JjEiyoOIz4acCAQ==" spinCount="100000" sheet="1" objects="1" scenarios="1"/>
  <mergeCells count="5">
    <mergeCell ref="A1:C1"/>
    <mergeCell ref="D1:Y1"/>
    <mergeCell ref="Z1:AD1"/>
    <mergeCell ref="B4:C4"/>
    <mergeCell ref="B3:C3"/>
  </mergeCells>
  <phoneticPr fontId="9"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50"/>
  <sheetViews>
    <sheetView showGridLines="0" view="pageBreakPreview" topLeftCell="A8" zoomScale="80" zoomScaleNormal="40" zoomScaleSheetLayoutView="80" workbookViewId="0">
      <selection activeCell="J30" sqref="J30"/>
    </sheetView>
  </sheetViews>
  <sheetFormatPr baseColWidth="10" defaultColWidth="11.42578125" defaultRowHeight="15" x14ac:dyDescent="0.25"/>
  <cols>
    <col min="1" max="1" width="5.7109375" customWidth="1"/>
    <col min="3" max="3" width="12.28515625" style="18" customWidth="1"/>
    <col min="4" max="4" width="19.42578125" style="18" customWidth="1"/>
    <col min="5" max="5" width="50.140625" style="18" customWidth="1"/>
    <col min="6" max="6" width="12.28515625" style="18" customWidth="1"/>
    <col min="7" max="7" width="14.85546875" style="18" customWidth="1"/>
    <col min="8" max="10" width="12.28515625" style="18" customWidth="1"/>
    <col min="11" max="11" width="8.85546875" style="18" customWidth="1"/>
    <col min="12" max="12" width="5.42578125" style="18" customWidth="1"/>
    <col min="24" max="24" width="36.42578125" customWidth="1"/>
  </cols>
  <sheetData>
    <row r="1" spans="2:12" ht="15.75" thickBot="1" x14ac:dyDescent="0.3"/>
    <row r="2" spans="2:12" ht="99" customHeight="1" thickBot="1" x14ac:dyDescent="0.3">
      <c r="B2" s="526"/>
      <c r="C2" s="527"/>
      <c r="D2" s="469" t="s">
        <v>141</v>
      </c>
      <c r="E2" s="469"/>
      <c r="F2" s="469"/>
      <c r="G2" s="469"/>
      <c r="H2" s="469"/>
      <c r="I2" s="467" t="s">
        <v>1</v>
      </c>
      <c r="J2" s="528"/>
      <c r="K2" s="529"/>
    </row>
    <row r="3" spans="2:12" ht="9" customHeight="1" x14ac:dyDescent="0.25"/>
    <row r="4" spans="2:12" ht="9" customHeight="1" thickBot="1" x14ac:dyDescent="0.3"/>
    <row r="5" spans="2:12" ht="34.5" customHeight="1" thickBot="1" x14ac:dyDescent="0.3">
      <c r="B5" s="530" t="s">
        <v>1522</v>
      </c>
      <c r="C5" s="531"/>
      <c r="D5" s="531"/>
      <c r="E5" s="531"/>
      <c r="F5" s="531"/>
      <c r="G5" s="531"/>
      <c r="H5" s="531"/>
      <c r="I5" s="531"/>
      <c r="J5" s="531"/>
      <c r="K5" s="532"/>
      <c r="L5" s="51"/>
    </row>
    <row r="6" spans="2:12" ht="52.5" customHeight="1" x14ac:dyDescent="0.25">
      <c r="B6" s="533" t="s">
        <v>1523</v>
      </c>
      <c r="C6" s="534"/>
      <c r="D6" s="534"/>
      <c r="E6" s="534"/>
      <c r="F6" s="534"/>
      <c r="G6" s="534"/>
      <c r="H6" s="534"/>
      <c r="I6" s="534"/>
      <c r="J6" s="534"/>
      <c r="K6" s="535"/>
      <c r="L6" s="51"/>
    </row>
    <row r="7" spans="2:12" ht="52.5" customHeight="1" x14ac:dyDescent="0.25">
      <c r="B7" s="536"/>
      <c r="C7" s="537"/>
      <c r="D7" s="537"/>
      <c r="E7" s="537"/>
      <c r="F7" s="537"/>
      <c r="G7" s="537"/>
      <c r="H7" s="537"/>
      <c r="I7" s="537"/>
      <c r="J7" s="537"/>
      <c r="K7" s="538"/>
      <c r="L7" s="51"/>
    </row>
    <row r="8" spans="2:12" ht="52.5" customHeight="1" x14ac:dyDescent="0.25">
      <c r="B8" s="536"/>
      <c r="C8" s="537"/>
      <c r="D8" s="537"/>
      <c r="E8" s="537"/>
      <c r="F8" s="537"/>
      <c r="G8" s="537"/>
      <c r="H8" s="537"/>
      <c r="I8" s="537"/>
      <c r="J8" s="537"/>
      <c r="K8" s="538"/>
    </row>
    <row r="9" spans="2:12" ht="52.5" customHeight="1" thickBot="1" x14ac:dyDescent="0.3">
      <c r="B9" s="539"/>
      <c r="C9" s="540"/>
      <c r="D9" s="540"/>
      <c r="E9" s="540"/>
      <c r="F9" s="540"/>
      <c r="G9" s="540"/>
      <c r="H9" s="540"/>
      <c r="I9" s="540"/>
      <c r="J9" s="540"/>
      <c r="K9" s="541"/>
    </row>
    <row r="11" spans="2:12" ht="18" x14ac:dyDescent="0.25">
      <c r="D11" s="26" t="s">
        <v>154</v>
      </c>
      <c r="E11" s="27" t="s">
        <v>7</v>
      </c>
      <c r="F11" s="542" t="s">
        <v>1524</v>
      </c>
      <c r="G11" s="542"/>
    </row>
    <row r="12" spans="2:12" x14ac:dyDescent="0.25">
      <c r="D12" s="28">
        <v>1</v>
      </c>
      <c r="E12" s="28" t="s">
        <v>1525</v>
      </c>
      <c r="F12" s="543">
        <f>AVERAGE(F13:F17)</f>
        <v>0.97219999999999995</v>
      </c>
      <c r="G12" s="544"/>
    </row>
    <row r="13" spans="2:12" x14ac:dyDescent="0.25">
      <c r="D13" s="23" t="s">
        <v>1526</v>
      </c>
      <c r="E13" s="24" t="s">
        <v>1525</v>
      </c>
      <c r="F13" s="524">
        <f>SUM('Plan de Acción - POA'!AA71:AA73)</f>
        <v>1</v>
      </c>
      <c r="G13" s="525"/>
    </row>
    <row r="14" spans="2:12" x14ac:dyDescent="0.25">
      <c r="D14" s="23" t="s">
        <v>1527</v>
      </c>
      <c r="E14" s="24" t="s">
        <v>1528</v>
      </c>
      <c r="F14" s="524">
        <v>0.98599999999999999</v>
      </c>
      <c r="G14" s="525"/>
    </row>
    <row r="15" spans="2:12" x14ac:dyDescent="0.25">
      <c r="D15" s="23" t="s">
        <v>1529</v>
      </c>
      <c r="E15" s="24" t="s">
        <v>1530</v>
      </c>
      <c r="F15" s="524">
        <f>SUM('Plan de Acción - POA'!AA68:AA70)</f>
        <v>1</v>
      </c>
      <c r="G15" s="525"/>
    </row>
    <row r="16" spans="2:12" x14ac:dyDescent="0.25">
      <c r="D16" s="23" t="s">
        <v>1531</v>
      </c>
      <c r="E16" s="25" t="s">
        <v>1532</v>
      </c>
      <c r="F16" s="524">
        <f>SUM('Plan de Acción - POA'!AA77:AA78)</f>
        <v>0.875</v>
      </c>
      <c r="G16" s="525"/>
    </row>
    <row r="17" spans="4:7" x14ac:dyDescent="0.25">
      <c r="D17" s="23" t="s">
        <v>1533</v>
      </c>
      <c r="E17" s="25" t="s">
        <v>1534</v>
      </c>
      <c r="F17" s="524">
        <f>SUM('Plan de Acción - POA'!AA79:AA83)</f>
        <v>1</v>
      </c>
      <c r="G17" s="525"/>
    </row>
    <row r="18" spans="4:7" x14ac:dyDescent="0.25">
      <c r="D18" s="28">
        <v>2</v>
      </c>
      <c r="E18" s="28" t="s">
        <v>40</v>
      </c>
      <c r="F18" s="545">
        <f>AVERAGE(F19:F21)</f>
        <v>1</v>
      </c>
      <c r="G18" s="546"/>
    </row>
    <row r="19" spans="4:7" x14ac:dyDescent="0.25">
      <c r="D19" s="23" t="s">
        <v>1535</v>
      </c>
      <c r="E19" s="24" t="s">
        <v>40</v>
      </c>
      <c r="F19" s="524">
        <f>SUM('Plan de Acción - POA'!AA91:AA94)</f>
        <v>1</v>
      </c>
      <c r="G19" s="525"/>
    </row>
    <row r="20" spans="4:7" x14ac:dyDescent="0.25">
      <c r="D20" s="23" t="s">
        <v>1536</v>
      </c>
      <c r="E20" s="24" t="s">
        <v>71</v>
      </c>
      <c r="F20" s="524">
        <f>SUM('Plan de Acción - POA'!AA95:AA97)</f>
        <v>1</v>
      </c>
      <c r="G20" s="525"/>
    </row>
    <row r="21" spans="4:7" x14ac:dyDescent="0.25">
      <c r="D21" s="23" t="s">
        <v>1537</v>
      </c>
      <c r="E21" s="25" t="s">
        <v>78</v>
      </c>
      <c r="F21" s="524">
        <f>SUM('Plan de Acción - POA'!AA88:AA90)</f>
        <v>1</v>
      </c>
      <c r="G21" s="525"/>
    </row>
    <row r="22" spans="4:7" x14ac:dyDescent="0.25">
      <c r="D22" s="28">
        <v>3</v>
      </c>
      <c r="E22" s="28" t="s">
        <v>1538</v>
      </c>
      <c r="F22" s="545">
        <f>AVERAGE(F23:F26)</f>
        <v>1</v>
      </c>
      <c r="G22" s="546"/>
    </row>
    <row r="23" spans="4:7" x14ac:dyDescent="0.25">
      <c r="D23" s="23" t="s">
        <v>1539</v>
      </c>
      <c r="E23" s="24" t="s">
        <v>1538</v>
      </c>
      <c r="F23" s="524">
        <f>SUM('Plan de Acción - POA'!AA6:AA9)</f>
        <v>1</v>
      </c>
      <c r="G23" s="525"/>
    </row>
    <row r="24" spans="4:7" x14ac:dyDescent="0.25">
      <c r="D24" s="23" t="s">
        <v>1540</v>
      </c>
      <c r="E24" s="24" t="s">
        <v>115</v>
      </c>
      <c r="F24" s="524">
        <f>SUM('Plan de Acción - POA'!AA57:AA61)</f>
        <v>1</v>
      </c>
      <c r="G24" s="525"/>
    </row>
    <row r="25" spans="4:7" x14ac:dyDescent="0.25">
      <c r="D25" s="23" t="s">
        <v>1541</v>
      </c>
      <c r="E25" s="24" t="s">
        <v>119</v>
      </c>
      <c r="F25" s="524">
        <f>SUM('Plan de Acción - POA'!AA95:AA97)</f>
        <v>1</v>
      </c>
      <c r="G25" s="525"/>
    </row>
    <row r="26" spans="4:7" x14ac:dyDescent="0.25">
      <c r="D26" s="23" t="s">
        <v>1542</v>
      </c>
      <c r="E26" s="24" t="s">
        <v>1543</v>
      </c>
      <c r="F26" s="524">
        <f>SUM('Plan de Acción - POA'!AA84:AA87)</f>
        <v>1</v>
      </c>
      <c r="G26" s="525"/>
    </row>
    <row r="27" spans="4:7" x14ac:dyDescent="0.25">
      <c r="D27" s="28">
        <v>4</v>
      </c>
      <c r="E27" s="28" t="s">
        <v>1544</v>
      </c>
      <c r="F27" s="545">
        <f>AVERAGE(F28:F33)</f>
        <v>0.999</v>
      </c>
      <c r="G27" s="546"/>
    </row>
    <row r="28" spans="4:7" x14ac:dyDescent="0.25">
      <c r="D28" s="23" t="s">
        <v>1545</v>
      </c>
      <c r="E28" s="24" t="s">
        <v>1544</v>
      </c>
      <c r="F28" s="524">
        <v>1</v>
      </c>
      <c r="G28" s="525"/>
    </row>
    <row r="29" spans="4:7" x14ac:dyDescent="0.25">
      <c r="D29" s="23" t="s">
        <v>1546</v>
      </c>
      <c r="E29" s="24" t="s">
        <v>130</v>
      </c>
      <c r="F29" s="524">
        <f>SUM('Plan de Acción - POA'!AA18:AA21)</f>
        <v>1</v>
      </c>
      <c r="G29" s="525"/>
    </row>
    <row r="30" spans="4:7" x14ac:dyDescent="0.25">
      <c r="D30" s="23" t="s">
        <v>1547</v>
      </c>
      <c r="E30" s="24" t="s">
        <v>134</v>
      </c>
      <c r="F30" s="524">
        <v>1</v>
      </c>
      <c r="G30" s="525"/>
    </row>
    <row r="31" spans="4:7" x14ac:dyDescent="0.25">
      <c r="D31" s="23" t="s">
        <v>1548</v>
      </c>
      <c r="E31" s="24" t="s">
        <v>138</v>
      </c>
      <c r="F31" s="524">
        <f>SUM('Plan de Acción - POA'!AA10:AA14)</f>
        <v>0.99399999999999999</v>
      </c>
      <c r="G31" s="525"/>
    </row>
    <row r="32" spans="4:7" x14ac:dyDescent="0.25">
      <c r="D32" s="23" t="s">
        <v>1549</v>
      </c>
      <c r="E32" s="24" t="s">
        <v>139</v>
      </c>
      <c r="F32" s="524">
        <f>SUM('Plan de Acción - POA'!AA22:AA26)</f>
        <v>1</v>
      </c>
      <c r="G32" s="525"/>
    </row>
    <row r="33" spans="2:12" x14ac:dyDescent="0.25">
      <c r="D33" s="23" t="s">
        <v>1550</v>
      </c>
      <c r="E33" s="24" t="s">
        <v>135</v>
      </c>
      <c r="F33" s="524">
        <f>SUM('Plan de Acción - POA'!AA74:AA76)</f>
        <v>1</v>
      </c>
      <c r="G33" s="525"/>
    </row>
    <row r="34" spans="2:12" x14ac:dyDescent="0.25">
      <c r="D34" s="28">
        <v>5</v>
      </c>
      <c r="E34" s="28" t="s">
        <v>1551</v>
      </c>
      <c r="F34" s="545">
        <f>AVERAGE(F35:F41)</f>
        <v>0.98857295238095233</v>
      </c>
      <c r="G34" s="546"/>
    </row>
    <row r="35" spans="2:12" x14ac:dyDescent="0.25">
      <c r="D35" s="23" t="s">
        <v>1552</v>
      </c>
      <c r="E35" s="24" t="s">
        <v>24</v>
      </c>
      <c r="F35" s="524">
        <f>SUM('Plan de Acción - POA'!AA35:AA46)</f>
        <v>0.9733440000000001</v>
      </c>
      <c r="G35" s="525"/>
    </row>
    <row r="36" spans="2:12" x14ac:dyDescent="0.25">
      <c r="D36" s="23" t="s">
        <v>1553</v>
      </c>
      <c r="E36" s="25" t="s">
        <v>16</v>
      </c>
      <c r="F36" s="524">
        <f>SUM('Plan de Acción - POA'!AA31:AA34)</f>
        <v>1</v>
      </c>
      <c r="G36" s="525"/>
    </row>
    <row r="37" spans="2:12" x14ac:dyDescent="0.25">
      <c r="D37" s="23" t="s">
        <v>1554</v>
      </c>
      <c r="E37" s="25" t="s">
        <v>33</v>
      </c>
      <c r="F37" s="524">
        <f>SUM('Plan de Acción - POA'!AA66:AA67)</f>
        <v>1</v>
      </c>
      <c r="G37" s="525"/>
    </row>
    <row r="38" spans="2:12" x14ac:dyDescent="0.25">
      <c r="D38" s="23" t="s">
        <v>1555</v>
      </c>
      <c r="E38" s="24" t="s">
        <v>41</v>
      </c>
      <c r="F38" s="524">
        <f>SUM('Plan de Acción - POA'!AA54:AA56)</f>
        <v>1</v>
      </c>
      <c r="G38" s="525"/>
    </row>
    <row r="39" spans="2:12" x14ac:dyDescent="0.25">
      <c r="D39" s="23" t="s">
        <v>1556</v>
      </c>
      <c r="E39" s="75" t="s">
        <v>1557</v>
      </c>
      <c r="F39" s="524">
        <v>1</v>
      </c>
      <c r="G39" s="525"/>
    </row>
    <row r="40" spans="2:12" ht="29.25" x14ac:dyDescent="0.25">
      <c r="D40" s="23" t="s">
        <v>1558</v>
      </c>
      <c r="E40" s="73" t="s">
        <v>1559</v>
      </c>
      <c r="F40" s="524">
        <f>SUM('Plan de Acción - POA'!AA98:AA100)</f>
        <v>0.96666666666666667</v>
      </c>
      <c r="G40" s="525"/>
    </row>
    <row r="41" spans="2:12" x14ac:dyDescent="0.25">
      <c r="D41" s="23" t="s">
        <v>1560</v>
      </c>
      <c r="E41" s="24" t="s">
        <v>1561</v>
      </c>
      <c r="F41" s="524">
        <f>SUM('Plan de Acción - POA'!AA101)</f>
        <v>0.98</v>
      </c>
      <c r="G41" s="525"/>
    </row>
    <row r="42" spans="2:12" ht="15.75" x14ac:dyDescent="0.25">
      <c r="D42" s="547" t="s">
        <v>1562</v>
      </c>
      <c r="E42" s="548"/>
      <c r="F42" s="549">
        <f>AVERAGE(F12,F18,F22,F27,F34)</f>
        <v>0.99195459047619039</v>
      </c>
      <c r="G42" s="550"/>
    </row>
    <row r="44" spans="2:12" ht="15.75" thickBot="1" x14ac:dyDescent="0.3"/>
    <row r="45" spans="2:12" ht="29.25" customHeight="1" x14ac:dyDescent="0.25">
      <c r="B45" s="555" t="s">
        <v>1563</v>
      </c>
      <c r="C45" s="556"/>
      <c r="D45" s="556"/>
      <c r="E45" s="556"/>
      <c r="F45" s="556"/>
      <c r="G45" s="556"/>
      <c r="H45" s="556"/>
      <c r="I45" s="556"/>
      <c r="J45" s="557"/>
      <c r="K45" s="52"/>
      <c r="L45" s="52"/>
    </row>
    <row r="46" spans="2:12" ht="40.5" customHeight="1" x14ac:dyDescent="0.25">
      <c r="B46" s="558" t="s">
        <v>1564</v>
      </c>
      <c r="C46" s="559"/>
      <c r="D46" s="29" t="s">
        <v>1565</v>
      </c>
      <c r="E46" s="559" t="s">
        <v>1566</v>
      </c>
      <c r="F46" s="559"/>
      <c r="G46" s="559"/>
      <c r="H46" s="559"/>
      <c r="I46" s="559"/>
      <c r="J46" s="560"/>
      <c r="K46" s="52"/>
      <c r="L46" s="52"/>
    </row>
    <row r="47" spans="2:12" ht="40.5" customHeight="1" x14ac:dyDescent="0.25">
      <c r="B47" s="561">
        <v>1</v>
      </c>
      <c r="C47" s="552"/>
      <c r="D47" s="74">
        <v>45317</v>
      </c>
      <c r="E47" s="562" t="s">
        <v>1567</v>
      </c>
      <c r="F47" s="562"/>
      <c r="G47" s="562"/>
      <c r="H47" s="562"/>
      <c r="I47" s="562"/>
      <c r="J47" s="562"/>
      <c r="K47" s="52"/>
      <c r="L47" s="52"/>
    </row>
    <row r="48" spans="2:12" ht="152.25" customHeight="1" x14ac:dyDescent="0.25">
      <c r="B48" s="561">
        <v>2</v>
      </c>
      <c r="C48" s="552"/>
      <c r="D48" s="74">
        <v>45377</v>
      </c>
      <c r="E48" s="563" t="s">
        <v>1568</v>
      </c>
      <c r="F48" s="564"/>
      <c r="G48" s="564"/>
      <c r="H48" s="564"/>
      <c r="I48" s="564"/>
      <c r="J48" s="565"/>
      <c r="K48" s="52"/>
      <c r="L48" s="52"/>
    </row>
    <row r="49" spans="2:12" ht="106.5" customHeight="1" x14ac:dyDescent="0.25">
      <c r="B49" s="551">
        <v>3</v>
      </c>
      <c r="C49" s="552"/>
      <c r="D49" s="121">
        <v>45565</v>
      </c>
      <c r="E49" s="553" t="s">
        <v>1569</v>
      </c>
      <c r="F49" s="553"/>
      <c r="G49" s="553"/>
      <c r="H49" s="553"/>
      <c r="I49" s="553"/>
      <c r="J49" s="554"/>
      <c r="K49" s="52"/>
      <c r="L49" s="52"/>
    </row>
    <row r="50" spans="2:12" ht="78" customHeight="1" x14ac:dyDescent="0.25">
      <c r="B50" s="551">
        <v>4</v>
      </c>
      <c r="C50" s="552"/>
      <c r="D50" s="122">
        <v>45653</v>
      </c>
      <c r="E50" s="553" t="s">
        <v>1570</v>
      </c>
      <c r="F50" s="553"/>
      <c r="G50" s="553"/>
      <c r="H50" s="553"/>
      <c r="I50" s="553"/>
      <c r="J50" s="554"/>
      <c r="K50" s="53"/>
      <c r="L50" s="53"/>
    </row>
  </sheetData>
  <mergeCells count="49">
    <mergeCell ref="B50:C50"/>
    <mergeCell ref="E50:J50"/>
    <mergeCell ref="B45:J45"/>
    <mergeCell ref="B46:C46"/>
    <mergeCell ref="E46:J46"/>
    <mergeCell ref="B47:C47"/>
    <mergeCell ref="E47:J47"/>
    <mergeCell ref="B48:C48"/>
    <mergeCell ref="E48:J48"/>
    <mergeCell ref="B49:C49"/>
    <mergeCell ref="E49:J49"/>
    <mergeCell ref="D42:E42"/>
    <mergeCell ref="F42:G42"/>
    <mergeCell ref="F30:G30"/>
    <mergeCell ref="F31:G31"/>
    <mergeCell ref="F32:G32"/>
    <mergeCell ref="F33:G33"/>
    <mergeCell ref="F34:G34"/>
    <mergeCell ref="F35:G35"/>
    <mergeCell ref="F36:G36"/>
    <mergeCell ref="F37:G37"/>
    <mergeCell ref="F38:G38"/>
    <mergeCell ref="F39:G39"/>
    <mergeCell ref="F41:G41"/>
    <mergeCell ref="F40:G40"/>
    <mergeCell ref="F29:G29"/>
    <mergeCell ref="F18:G18"/>
    <mergeCell ref="F19:G19"/>
    <mergeCell ref="F20:G20"/>
    <mergeCell ref="F21:G21"/>
    <mergeCell ref="F22:G22"/>
    <mergeCell ref="F23:G23"/>
    <mergeCell ref="F24:G24"/>
    <mergeCell ref="F25:G25"/>
    <mergeCell ref="F26:G26"/>
    <mergeCell ref="F27:G27"/>
    <mergeCell ref="F28:G28"/>
    <mergeCell ref="F17:G17"/>
    <mergeCell ref="B2:C2"/>
    <mergeCell ref="D2:H2"/>
    <mergeCell ref="I2:K2"/>
    <mergeCell ref="B5:K5"/>
    <mergeCell ref="B6:K9"/>
    <mergeCell ref="F11:G11"/>
    <mergeCell ref="F12:G12"/>
    <mergeCell ref="F13:G13"/>
    <mergeCell ref="F14:G14"/>
    <mergeCell ref="F15:G15"/>
    <mergeCell ref="F16:G16"/>
  </mergeCells>
  <pageMargins left="0.7" right="0.7" top="0.75" bottom="0.75" header="0.3" footer="0.3"/>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
  <sheetViews>
    <sheetView showGridLines="0" view="pageBreakPreview" topLeftCell="A3" zoomScale="90" zoomScaleNormal="50" zoomScaleSheetLayoutView="90" workbookViewId="0">
      <selection activeCell="Y21" sqref="Y21"/>
    </sheetView>
  </sheetViews>
  <sheetFormatPr baseColWidth="10" defaultColWidth="8.85546875" defaultRowHeight="15" x14ac:dyDescent="0.25"/>
  <sheetData>
    <row r="1" spans="1:17" ht="99" customHeight="1" thickBot="1" x14ac:dyDescent="0.3">
      <c r="A1" s="465"/>
      <c r="B1" s="466"/>
      <c r="C1" s="466"/>
      <c r="D1" s="469" t="s">
        <v>141</v>
      </c>
      <c r="E1" s="469"/>
      <c r="F1" s="469"/>
      <c r="G1" s="469"/>
      <c r="H1" s="469"/>
      <c r="I1" s="469"/>
      <c r="J1" s="469"/>
      <c r="K1" s="469"/>
      <c r="L1" s="469"/>
      <c r="M1" s="469"/>
      <c r="N1" s="469"/>
      <c r="O1" s="467" t="s">
        <v>1</v>
      </c>
      <c r="P1" s="528"/>
      <c r="Q1" s="529"/>
    </row>
    <row r="3" spans="1:17" ht="27.75" customHeight="1" x14ac:dyDescent="0.25">
      <c r="A3" s="477" t="s">
        <v>1571</v>
      </c>
      <c r="B3" s="477"/>
      <c r="C3" s="477"/>
      <c r="D3" s="477"/>
      <c r="E3" s="477"/>
      <c r="F3" s="477"/>
      <c r="G3" s="477"/>
      <c r="H3" s="477"/>
      <c r="I3" s="477"/>
      <c r="J3" s="477"/>
      <c r="K3" s="477"/>
      <c r="L3" s="477"/>
      <c r="M3" s="477"/>
      <c r="N3" s="477"/>
      <c r="O3" s="477"/>
      <c r="P3" s="477"/>
      <c r="Q3" s="477"/>
    </row>
  </sheetData>
  <sheetProtection algorithmName="SHA-512" hashValue="Oj4wawzqy9FsRAruglBkApS1QAGXTkN58+ngk1EHmMerJYmb/oIIMifRBrJzNqbalkFiTsJG+CTp/Pl1iRU2WA==" saltValue="0w/EcFJyt9Z2OEMbypJZGA==" spinCount="100000" sheet="1" objects="1" scenarios="1"/>
  <mergeCells count="4">
    <mergeCell ref="A3:Q3"/>
    <mergeCell ref="O1:Q1"/>
    <mergeCell ref="A1:C1"/>
    <mergeCell ref="D1:N1"/>
  </mergeCells>
  <pageMargins left="0.7" right="0.7" top="0.75" bottom="0.75" header="0.3" footer="0.3"/>
  <pageSetup paperSize="9"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E49"/>
  <sheetViews>
    <sheetView showGridLines="0" view="pageBreakPreview" zoomScale="91" zoomScaleNormal="80" zoomScaleSheetLayoutView="80" workbookViewId="0">
      <selection activeCell="E18" sqref="E18"/>
    </sheetView>
  </sheetViews>
  <sheetFormatPr baseColWidth="10" defaultColWidth="10.7109375" defaultRowHeight="14.25" x14ac:dyDescent="0.2"/>
  <cols>
    <col min="1" max="1" width="10.7109375" style="55"/>
    <col min="2" max="2" width="16.42578125" style="55" customWidth="1"/>
    <col min="3" max="3" width="18.42578125" style="55" customWidth="1"/>
    <col min="4" max="4" width="37" style="55" customWidth="1"/>
    <col min="5" max="5" width="112.85546875" style="55" customWidth="1"/>
    <col min="6" max="16384" width="10.7109375" style="55"/>
  </cols>
  <sheetData>
    <row r="1" spans="1:5" ht="24" thickBot="1" x14ac:dyDescent="0.4">
      <c r="A1" s="582" t="s">
        <v>1572</v>
      </c>
      <c r="B1" s="583"/>
      <c r="C1" s="583"/>
      <c r="D1" s="584"/>
      <c r="E1" s="54" t="s">
        <v>1573</v>
      </c>
    </row>
    <row r="2" spans="1:5" ht="30.75" customHeight="1" x14ac:dyDescent="0.2">
      <c r="A2" s="585" t="s">
        <v>1574</v>
      </c>
      <c r="B2" s="588" t="s">
        <v>1575</v>
      </c>
      <c r="C2" s="588"/>
      <c r="D2" s="36" t="s">
        <v>1576</v>
      </c>
      <c r="E2" s="56" t="s">
        <v>1577</v>
      </c>
    </row>
    <row r="3" spans="1:5" ht="15" x14ac:dyDescent="0.2">
      <c r="A3" s="586"/>
      <c r="B3" s="589"/>
      <c r="C3" s="589"/>
      <c r="D3" s="37" t="s">
        <v>156</v>
      </c>
      <c r="E3" s="57" t="s">
        <v>1578</v>
      </c>
    </row>
    <row r="4" spans="1:5" ht="15" x14ac:dyDescent="0.2">
      <c r="A4" s="586"/>
      <c r="B4" s="589"/>
      <c r="C4" s="589"/>
      <c r="D4" s="37" t="s">
        <v>157</v>
      </c>
      <c r="E4" s="57" t="s">
        <v>1579</v>
      </c>
    </row>
    <row r="5" spans="1:5" ht="15" x14ac:dyDescent="0.2">
      <c r="A5" s="586"/>
      <c r="B5" s="589"/>
      <c r="C5" s="589"/>
      <c r="D5" s="37" t="s">
        <v>1580</v>
      </c>
      <c r="E5" s="57" t="s">
        <v>1581</v>
      </c>
    </row>
    <row r="6" spans="1:5" ht="15" x14ac:dyDescent="0.2">
      <c r="A6" s="586"/>
      <c r="B6" s="589"/>
      <c r="C6" s="589"/>
      <c r="D6" s="37" t="s">
        <v>14</v>
      </c>
      <c r="E6" s="57" t="s">
        <v>1582</v>
      </c>
    </row>
    <row r="7" spans="1:5" ht="28.5" x14ac:dyDescent="0.2">
      <c r="A7" s="586"/>
      <c r="B7" s="589"/>
      <c r="C7" s="589"/>
      <c r="D7" s="37" t="s">
        <v>1583</v>
      </c>
      <c r="E7" s="57" t="s">
        <v>1584</v>
      </c>
    </row>
    <row r="8" spans="1:5" ht="42.75" x14ac:dyDescent="0.2">
      <c r="A8" s="586"/>
      <c r="B8" s="589"/>
      <c r="C8" s="589"/>
      <c r="D8" s="38" t="s">
        <v>159</v>
      </c>
      <c r="E8" s="57" t="s">
        <v>1585</v>
      </c>
    </row>
    <row r="9" spans="1:5" ht="15" x14ac:dyDescent="0.2">
      <c r="A9" s="586"/>
      <c r="B9" s="589"/>
      <c r="C9" s="589"/>
      <c r="D9" s="38" t="s">
        <v>160</v>
      </c>
      <c r="E9" s="57" t="s">
        <v>1586</v>
      </c>
    </row>
    <row r="10" spans="1:5" ht="28.5" x14ac:dyDescent="0.2">
      <c r="A10" s="586"/>
      <c r="B10" s="589"/>
      <c r="C10" s="589"/>
      <c r="D10" s="38" t="s">
        <v>163</v>
      </c>
      <c r="E10" s="57" t="s">
        <v>1587</v>
      </c>
    </row>
    <row r="11" spans="1:5" ht="15" x14ac:dyDescent="0.2">
      <c r="A11" s="586"/>
      <c r="B11" s="589"/>
      <c r="C11" s="589"/>
      <c r="D11" s="38" t="s">
        <v>1588</v>
      </c>
      <c r="E11" s="57" t="s">
        <v>1589</v>
      </c>
    </row>
    <row r="12" spans="1:5" ht="42.75" x14ac:dyDescent="0.2">
      <c r="A12" s="586"/>
      <c r="B12" s="589"/>
      <c r="C12" s="589"/>
      <c r="D12" s="38" t="s">
        <v>1590</v>
      </c>
      <c r="E12" s="57" t="s">
        <v>1591</v>
      </c>
    </row>
    <row r="13" spans="1:5" ht="15.75" customHeight="1" x14ac:dyDescent="0.2">
      <c r="A13" s="586"/>
      <c r="B13" s="589" t="s">
        <v>1592</v>
      </c>
      <c r="C13" s="589"/>
      <c r="D13" s="39" t="s">
        <v>164</v>
      </c>
      <c r="E13" s="566" t="s">
        <v>1593</v>
      </c>
    </row>
    <row r="14" spans="1:5" ht="15" x14ac:dyDescent="0.2">
      <c r="A14" s="586"/>
      <c r="B14" s="589"/>
      <c r="C14" s="589"/>
      <c r="D14" s="39" t="s">
        <v>165</v>
      </c>
      <c r="E14" s="566"/>
    </row>
    <row r="15" spans="1:5" ht="15" x14ac:dyDescent="0.2">
      <c r="A15" s="586"/>
      <c r="B15" s="589"/>
      <c r="C15" s="589"/>
      <c r="D15" s="39" t="s">
        <v>166</v>
      </c>
      <c r="E15" s="566"/>
    </row>
    <row r="16" spans="1:5" ht="15" x14ac:dyDescent="0.2">
      <c r="A16" s="586"/>
      <c r="B16" s="589"/>
      <c r="C16" s="589"/>
      <c r="D16" s="39" t="s">
        <v>167</v>
      </c>
      <c r="E16" s="566"/>
    </row>
    <row r="17" spans="1:5" ht="15.75" customHeight="1" x14ac:dyDescent="0.2">
      <c r="A17" s="586"/>
      <c r="B17" s="589"/>
      <c r="C17" s="589"/>
      <c r="D17" s="37" t="s">
        <v>168</v>
      </c>
      <c r="E17" s="58" t="s">
        <v>1594</v>
      </c>
    </row>
    <row r="18" spans="1:5" ht="131.25" thickBot="1" x14ac:dyDescent="0.25">
      <c r="A18" s="587"/>
      <c r="B18" s="590"/>
      <c r="C18" s="590"/>
      <c r="D18" s="40" t="s">
        <v>169</v>
      </c>
      <c r="E18" s="59" t="s">
        <v>1595</v>
      </c>
    </row>
    <row r="19" spans="1:5" ht="15" customHeight="1" x14ac:dyDescent="0.2">
      <c r="A19" s="567" t="s">
        <v>1596</v>
      </c>
      <c r="B19" s="570" t="s">
        <v>144</v>
      </c>
      <c r="C19" s="570"/>
      <c r="D19" s="41" t="s">
        <v>164</v>
      </c>
      <c r="E19" s="572" t="s">
        <v>1597</v>
      </c>
    </row>
    <row r="20" spans="1:5" ht="30.75" customHeight="1" x14ac:dyDescent="0.2">
      <c r="A20" s="568"/>
      <c r="B20" s="571"/>
      <c r="C20" s="571"/>
      <c r="D20" s="42" t="s">
        <v>165</v>
      </c>
      <c r="E20" s="572"/>
    </row>
    <row r="21" spans="1:5" ht="15" x14ac:dyDescent="0.2">
      <c r="A21" s="568"/>
      <c r="B21" s="571"/>
      <c r="C21" s="571"/>
      <c r="D21" s="42" t="s">
        <v>166</v>
      </c>
      <c r="E21" s="572"/>
    </row>
    <row r="22" spans="1:5" ht="15" x14ac:dyDescent="0.2">
      <c r="A22" s="568"/>
      <c r="B22" s="571"/>
      <c r="C22" s="571"/>
      <c r="D22" s="42" t="s">
        <v>167</v>
      </c>
      <c r="E22" s="573"/>
    </row>
    <row r="23" spans="1:5" x14ac:dyDescent="0.2">
      <c r="A23" s="568"/>
      <c r="B23" s="574" t="s">
        <v>171</v>
      </c>
      <c r="C23" s="574"/>
      <c r="D23" s="575"/>
      <c r="E23" s="60" t="s">
        <v>1598</v>
      </c>
    </row>
    <row r="24" spans="1:5" ht="15" x14ac:dyDescent="0.2">
      <c r="A24" s="568"/>
      <c r="B24" s="576" t="s">
        <v>1599</v>
      </c>
      <c r="C24" s="576"/>
      <c r="D24" s="577"/>
      <c r="E24" s="60" t="s">
        <v>1598</v>
      </c>
    </row>
    <row r="25" spans="1:5" ht="15.75" customHeight="1" x14ac:dyDescent="0.2">
      <c r="A25" s="568"/>
      <c r="B25" s="574" t="s">
        <v>1600</v>
      </c>
      <c r="C25" s="574"/>
      <c r="D25" s="575"/>
      <c r="E25" s="60" t="s">
        <v>1598</v>
      </c>
    </row>
    <row r="26" spans="1:5" ht="15" customHeight="1" x14ac:dyDescent="0.2">
      <c r="A26" s="568"/>
      <c r="B26" s="578" t="s">
        <v>164</v>
      </c>
      <c r="C26" s="578" t="s">
        <v>1601</v>
      </c>
      <c r="D26" s="43" t="s">
        <v>1602</v>
      </c>
      <c r="E26" s="61" t="s">
        <v>1603</v>
      </c>
    </row>
    <row r="27" spans="1:5" ht="15" x14ac:dyDescent="0.2">
      <c r="A27" s="568"/>
      <c r="B27" s="578"/>
      <c r="C27" s="578"/>
      <c r="D27" s="43" t="s">
        <v>1604</v>
      </c>
      <c r="E27" s="61" t="s">
        <v>1605</v>
      </c>
    </row>
    <row r="28" spans="1:5" ht="15" x14ac:dyDescent="0.2">
      <c r="A28" s="568"/>
      <c r="B28" s="578"/>
      <c r="C28" s="578"/>
      <c r="D28" s="43" t="s">
        <v>1606</v>
      </c>
      <c r="E28" s="61" t="s">
        <v>1607</v>
      </c>
    </row>
    <row r="29" spans="1:5" ht="15" x14ac:dyDescent="0.2">
      <c r="A29" s="568"/>
      <c r="B29" s="578"/>
      <c r="C29" s="578"/>
      <c r="D29" s="43" t="s">
        <v>1608</v>
      </c>
      <c r="E29" s="61" t="s">
        <v>1609</v>
      </c>
    </row>
    <row r="30" spans="1:5" ht="30" x14ac:dyDescent="0.2">
      <c r="A30" s="568"/>
      <c r="B30" s="578"/>
      <c r="C30" s="579" t="s">
        <v>1610</v>
      </c>
      <c r="D30" s="44" t="s">
        <v>1611</v>
      </c>
      <c r="E30" s="62" t="s">
        <v>1612</v>
      </c>
    </row>
    <row r="31" spans="1:5" ht="72" customHeight="1" thickBot="1" x14ac:dyDescent="0.25">
      <c r="A31" s="568"/>
      <c r="B31" s="578"/>
      <c r="C31" s="579"/>
      <c r="D31" s="44" t="s">
        <v>1613</v>
      </c>
      <c r="E31" s="63" t="s">
        <v>1614</v>
      </c>
    </row>
    <row r="32" spans="1:5" ht="15" x14ac:dyDescent="0.2">
      <c r="A32" s="568"/>
      <c r="B32" s="578" t="s">
        <v>165</v>
      </c>
      <c r="C32" s="580" t="s">
        <v>1601</v>
      </c>
      <c r="D32" s="43" t="s">
        <v>1602</v>
      </c>
      <c r="E32" s="61" t="s">
        <v>1603</v>
      </c>
    </row>
    <row r="33" spans="1:5" ht="15" x14ac:dyDescent="0.2">
      <c r="A33" s="568"/>
      <c r="B33" s="578"/>
      <c r="C33" s="580"/>
      <c r="D33" s="43" t="s">
        <v>1604</v>
      </c>
      <c r="E33" s="61" t="s">
        <v>1605</v>
      </c>
    </row>
    <row r="34" spans="1:5" ht="30" customHeight="1" x14ac:dyDescent="0.2">
      <c r="A34" s="568"/>
      <c r="B34" s="578"/>
      <c r="C34" s="580"/>
      <c r="D34" s="43" t="s">
        <v>1606</v>
      </c>
      <c r="E34" s="61" t="s">
        <v>1607</v>
      </c>
    </row>
    <row r="35" spans="1:5" ht="15" x14ac:dyDescent="0.2">
      <c r="A35" s="568"/>
      <c r="B35" s="578"/>
      <c r="C35" s="580"/>
      <c r="D35" s="43" t="s">
        <v>1608</v>
      </c>
      <c r="E35" s="61" t="s">
        <v>1609</v>
      </c>
    </row>
    <row r="36" spans="1:5" ht="30" x14ac:dyDescent="0.2">
      <c r="A36" s="568"/>
      <c r="B36" s="578"/>
      <c r="C36" s="579" t="s">
        <v>1610</v>
      </c>
      <c r="D36" s="44" t="s">
        <v>1611</v>
      </c>
      <c r="E36" s="62" t="s">
        <v>1612</v>
      </c>
    </row>
    <row r="37" spans="1:5" ht="71.25" customHeight="1" thickBot="1" x14ac:dyDescent="0.25">
      <c r="A37" s="568"/>
      <c r="B37" s="578"/>
      <c r="C37" s="579"/>
      <c r="D37" s="44" t="s">
        <v>1613</v>
      </c>
      <c r="E37" s="63" t="s">
        <v>1614</v>
      </c>
    </row>
    <row r="38" spans="1:5" ht="30" customHeight="1" x14ac:dyDescent="0.2">
      <c r="A38" s="568"/>
      <c r="B38" s="578" t="s">
        <v>166</v>
      </c>
      <c r="C38" s="580" t="s">
        <v>1601</v>
      </c>
      <c r="D38" s="43" t="s">
        <v>1602</v>
      </c>
      <c r="E38" s="61" t="s">
        <v>1603</v>
      </c>
    </row>
    <row r="39" spans="1:5" ht="15" x14ac:dyDescent="0.2">
      <c r="A39" s="568"/>
      <c r="B39" s="578"/>
      <c r="C39" s="580"/>
      <c r="D39" s="43" t="s">
        <v>1604</v>
      </c>
      <c r="E39" s="61" t="s">
        <v>1605</v>
      </c>
    </row>
    <row r="40" spans="1:5" ht="15" x14ac:dyDescent="0.2">
      <c r="A40" s="568"/>
      <c r="B40" s="578"/>
      <c r="C40" s="580"/>
      <c r="D40" s="43" t="s">
        <v>1606</v>
      </c>
      <c r="E40" s="61" t="s">
        <v>1607</v>
      </c>
    </row>
    <row r="41" spans="1:5" ht="15" x14ac:dyDescent="0.2">
      <c r="A41" s="568"/>
      <c r="B41" s="578"/>
      <c r="C41" s="580"/>
      <c r="D41" s="43" t="s">
        <v>1608</v>
      </c>
      <c r="E41" s="61" t="s">
        <v>1609</v>
      </c>
    </row>
    <row r="42" spans="1:5" ht="30" customHeight="1" x14ac:dyDescent="0.2">
      <c r="A42" s="568"/>
      <c r="B42" s="578"/>
      <c r="C42" s="579" t="s">
        <v>1610</v>
      </c>
      <c r="D42" s="44" t="s">
        <v>1611</v>
      </c>
      <c r="E42" s="62" t="s">
        <v>1612</v>
      </c>
    </row>
    <row r="43" spans="1:5" ht="75" customHeight="1" thickBot="1" x14ac:dyDescent="0.25">
      <c r="A43" s="568"/>
      <c r="B43" s="578"/>
      <c r="C43" s="579"/>
      <c r="D43" s="44" t="s">
        <v>1613</v>
      </c>
      <c r="E43" s="63" t="s">
        <v>1614</v>
      </c>
    </row>
    <row r="44" spans="1:5" ht="15" x14ac:dyDescent="0.2">
      <c r="A44" s="568"/>
      <c r="B44" s="578" t="s">
        <v>1615</v>
      </c>
      <c r="C44" s="580" t="s">
        <v>1601</v>
      </c>
      <c r="D44" s="43" t="s">
        <v>1602</v>
      </c>
      <c r="E44" s="61" t="s">
        <v>1603</v>
      </c>
    </row>
    <row r="45" spans="1:5" ht="15" x14ac:dyDescent="0.2">
      <c r="A45" s="568"/>
      <c r="B45" s="578"/>
      <c r="C45" s="580"/>
      <c r="D45" s="43" t="s">
        <v>1604</v>
      </c>
      <c r="E45" s="61" t="s">
        <v>1605</v>
      </c>
    </row>
    <row r="46" spans="1:5" ht="15" x14ac:dyDescent="0.2">
      <c r="A46" s="568"/>
      <c r="B46" s="578"/>
      <c r="C46" s="580"/>
      <c r="D46" s="43" t="s">
        <v>1606</v>
      </c>
      <c r="E46" s="61" t="s">
        <v>1607</v>
      </c>
    </row>
    <row r="47" spans="1:5" ht="15" x14ac:dyDescent="0.2">
      <c r="A47" s="568"/>
      <c r="B47" s="578"/>
      <c r="C47" s="580"/>
      <c r="D47" s="43" t="s">
        <v>1608</v>
      </c>
      <c r="E47" s="61" t="s">
        <v>1609</v>
      </c>
    </row>
    <row r="48" spans="1:5" ht="48" customHeight="1" x14ac:dyDescent="0.2">
      <c r="A48" s="568"/>
      <c r="B48" s="578"/>
      <c r="C48" s="579" t="s">
        <v>1610</v>
      </c>
      <c r="D48" s="44" t="s">
        <v>1611</v>
      </c>
      <c r="E48" s="62" t="s">
        <v>1612</v>
      </c>
    </row>
    <row r="49" spans="1:5" ht="67.5" customHeight="1" thickBot="1" x14ac:dyDescent="0.25">
      <c r="A49" s="569"/>
      <c r="B49" s="591"/>
      <c r="C49" s="581"/>
      <c r="D49" s="64" t="s">
        <v>1613</v>
      </c>
      <c r="E49" s="63" t="s">
        <v>1614</v>
      </c>
    </row>
  </sheetData>
  <sheetProtection algorithmName="SHA-512" hashValue="DjEndZi9LacXkswe9uvbgcJ/8hTQQd2MxHe76iLeSAWkyrIpbdAv6GuhvBBRc5u57om0HEtlEhMpROGxdC8HNA==" saltValue="yFg8umSaQxSm77l2vuRuMQ==" spinCount="100000" sheet="1" objects="1" scenarios="1"/>
  <mergeCells count="23">
    <mergeCell ref="C44:C47"/>
    <mergeCell ref="C48:C49"/>
    <mergeCell ref="A1:D1"/>
    <mergeCell ref="A2:A18"/>
    <mergeCell ref="B2:C12"/>
    <mergeCell ref="B13:C18"/>
    <mergeCell ref="B44:B49"/>
    <mergeCell ref="E13:E16"/>
    <mergeCell ref="A19:A49"/>
    <mergeCell ref="B19:C22"/>
    <mergeCell ref="E19:E22"/>
    <mergeCell ref="B23:D23"/>
    <mergeCell ref="B24:D24"/>
    <mergeCell ref="B25:D25"/>
    <mergeCell ref="B26:B31"/>
    <mergeCell ref="C26:C29"/>
    <mergeCell ref="C30:C31"/>
    <mergeCell ref="B32:B37"/>
    <mergeCell ref="C32:C35"/>
    <mergeCell ref="C36:C37"/>
    <mergeCell ref="B38:B43"/>
    <mergeCell ref="C38:C41"/>
    <mergeCell ref="C42:C43"/>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Props1.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MISION - VISION </vt:lpstr>
      <vt:lpstr>Hoja2</vt:lpstr>
      <vt:lpstr>Plan de Acción - POA</vt:lpstr>
      <vt:lpstr>Hoja1</vt:lpstr>
      <vt:lpstr>Planes Institucionales</vt:lpstr>
      <vt:lpstr>INTRODUCCION</vt:lpstr>
      <vt:lpstr>ORGANIGRAMA SDSCJ</vt:lpstr>
      <vt:lpstr>Instrucciones de diligenciamien</vt:lpstr>
      <vt:lpstr>INTRODUCCION!Área_de_impresión</vt:lpstr>
      <vt:lpstr>'MISION - VISION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2025-01-22T16:26:19Z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